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8_{4CDCE958-2C88-4663-A2D3-5C8EB0917ED6}" xr6:coauthVersionLast="47" xr6:coauthVersionMax="47" xr10:uidLastSave="{00000000-0000-0000-0000-000000000000}"/>
  <bookViews>
    <workbookView xWindow="-120" yWindow="-120" windowWidth="29040" windowHeight="15840" tabRatio="700" xr2:uid="{00000000-000D-0000-FFFF-FFFF00000000}"/>
  </bookViews>
  <sheets>
    <sheet name="1. Leeswijzer" sheetId="14" r:id="rId1"/>
    <sheet name="2. Algemeen" sheetId="1" r:id="rId2"/>
    <sheet name="3. Algemene Vragen" sheetId="7" r:id="rId3"/>
    <sheet name="4. Beschikbaarheid" sheetId="2" r:id="rId4"/>
    <sheet name="5. Integriteit" sheetId="3" r:id="rId5"/>
    <sheet name="6. Vertrouwelijkheid" sheetId="4" r:id="rId6"/>
    <sheet name="7. DPIA Vragenlijst" sheetId="13" r:id="rId7"/>
    <sheet name="8. Resultaat" sheetId="12" r:id="rId8"/>
    <sheet name="Waarderingstabellen" sheetId="8" state="hidden" r:id="rId9"/>
    <sheet name="Kladblok" sheetId="9" state="hidden" r:id="rId10"/>
  </sheets>
  <externalReferences>
    <externalReference r:id="rId11"/>
  </externalReferences>
  <definedNames>
    <definedName name="_ftn1" localSheetId="3">'4. Beschikbaarheid'!$B$34</definedName>
    <definedName name="_ftnref1" localSheetId="1">'2. Algemeen'!#REF!</definedName>
    <definedName name="_Toc367866010" localSheetId="1">'2. Algemeen'!$A$29</definedName>
    <definedName name="_xlnm.Print_Area" localSheetId="2">'3. Algemene Vragen'!$A$1:$B$88</definedName>
    <definedName name="_xlnm.Print_Area" localSheetId="3">'4. Beschikbaarheid'!$B$2:$G$36</definedName>
    <definedName name="_xlnm.Print_Area" localSheetId="4">'5. Integriteit'!$B$1:$G$25</definedName>
    <definedName name="_xlnm.Print_Area" localSheetId="5">'6. Vertrouwelijkheid'!$B$1:$G$28</definedName>
    <definedName name="_xlnm.Print_Area" localSheetId="6">'7. DPIA Vragenlijst'!$B$2:$F$43</definedName>
    <definedName name="_xlnm.Print_Area" localSheetId="7">'8. Resultaat'!$C$11:$F$33</definedName>
    <definedName name="besalt">Waarderingstabellen!$Q$4</definedName>
    <definedName name="besalt1">Waarderingstabellen!$Q$4:$Q$5</definedName>
    <definedName name="beschikbaarheid" localSheetId="3">Waarderingstabellen!$O$4:$O$9</definedName>
    <definedName name="beschikbaarheid">Waarderingstabellen!$O$4:$O$9</definedName>
    <definedName name="Integriteit" localSheetId="6">Waarderingstabellen!$O$12:$O$17</definedName>
    <definedName name="Integriteit" localSheetId="7">[1]waarderingstabellen!$O$12:$O$17</definedName>
    <definedName name="Integriteit">Waarderingstabellen!$O$12:$O$17</definedName>
    <definedName name="keuzep2" localSheetId="6">Waarderingstabellen!$Q$29:$Q$30</definedName>
    <definedName name="keuzep2" localSheetId="7">[1]waarderingstabellen!$Q$29:$Q$30</definedName>
    <definedName name="keuzep2">Waarderingstabellen!$Q$29:$Q$30</definedName>
    <definedName name="privacy" localSheetId="7">[1]waarderingstabellen!$O$29:$O$32</definedName>
    <definedName name="privacy">Waarderingstabellen!$O$29:$O$32</definedName>
    <definedName name="Vertrouwelijkheid" localSheetId="6">Waarderingstabellen!$O$21:$O$26</definedName>
    <definedName name="Vertrouwelijkheid" localSheetId="7">[1]waarderingstabellen!$O$21:$O$26</definedName>
    <definedName name="Vertrouwelijkheid">Waarderingstabellen!$O$21:$O$26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2" l="1"/>
  <c r="D4" i="12"/>
  <c r="D5" i="12"/>
  <c r="D6" i="12"/>
  <c r="D7" i="12"/>
  <c r="E24" i="2"/>
  <c r="F24" i="2"/>
  <c r="F18" i="3"/>
  <c r="F20" i="4"/>
  <c r="G24" i="2"/>
  <c r="G18" i="3"/>
  <c r="G20" i="4"/>
  <c r="F21" i="4"/>
  <c r="D20" i="4"/>
  <c r="D21" i="4"/>
  <c r="E20" i="4"/>
  <c r="E21" i="4"/>
  <c r="F19" i="3"/>
  <c r="D18" i="3"/>
  <c r="D19" i="3"/>
  <c r="E18" i="3"/>
  <c r="E19" i="3"/>
  <c r="D20" i="3"/>
  <c r="D22" i="4"/>
  <c r="F13" i="12"/>
  <c r="E15" i="12"/>
  <c r="G21" i="4"/>
  <c r="F14" i="12"/>
  <c r="F15" i="12"/>
  <c r="D21" i="13"/>
  <c r="D22" i="13"/>
  <c r="E14" i="12"/>
  <c r="E13" i="12"/>
  <c r="D28" i="13"/>
  <c r="E28" i="13"/>
  <c r="E39" i="13"/>
  <c r="E38" i="13"/>
  <c r="E37" i="13"/>
  <c r="E36" i="13"/>
  <c r="E35" i="13"/>
  <c r="E34" i="13"/>
  <c r="E33" i="13"/>
  <c r="E32" i="13"/>
  <c r="E31" i="13"/>
  <c r="E30" i="13"/>
  <c r="E29" i="13"/>
  <c r="E41" i="13"/>
  <c r="D42" i="13"/>
  <c r="F25" i="2"/>
  <c r="E25" i="2"/>
  <c r="E24" i="12"/>
  <c r="E25" i="12"/>
  <c r="E27" i="12"/>
  <c r="D24" i="12"/>
  <c r="D24" i="2"/>
  <c r="D25" i="2"/>
  <c r="D26" i="2"/>
  <c r="D14" i="12"/>
  <c r="D15" i="12"/>
  <c r="D13" i="12"/>
</calcChain>
</file>

<file path=xl/sharedStrings.xml><?xml version="1.0" encoding="utf-8"?>
<sst xmlns="http://schemas.openxmlformats.org/spreadsheetml/2006/main" count="605" uniqueCount="447">
  <si>
    <t>Dataclassificatieregels</t>
  </si>
  <si>
    <t>1.</t>
  </si>
  <si>
    <t>Bij ieder nieuw systeem moet beoordeeld worden of er een dataclassificatie uitgevoerd moet worden (initieel).</t>
  </si>
  <si>
    <t>&gt;</t>
  </si>
  <si>
    <t>Criterium 1: worden er in of met het systeem gegevens gemaakt, geraadpleegd of gewijzigd, die vertrouwelijk van aard zijn?</t>
  </si>
  <si>
    <t>Criterium 2: worden er in of met het systeem gegevens gemaakt, geraadpleegd of gewijzigd waarvan de organisatie afhankelijk is voor besluitvorming of uitvoering van haar dienstverlening??</t>
  </si>
  <si>
    <t>2.</t>
  </si>
  <si>
    <t>Bij ieder nieuw systeem waarvoor één van de citeria uit stap 1 geldt, moet er een dataclassificatie uitgevoerd worden (initieel).</t>
  </si>
  <si>
    <t>Tabbladen 3 t/m 7 helemaal doornemen en invullen</t>
  </si>
  <si>
    <t>3.</t>
  </si>
  <si>
    <t>Bij iedere wijziging in een systeem moet bekeken worden of de dataclassificatie aangepast moet worden.</t>
  </si>
  <si>
    <t>Voor tabblad 4 vragen: is er iets verandert dat effect kan hebben op de beschikbaarheid van gegevens? Zo ja, dan opnieuw invullen. Hetzelfde herhalen voor tabblad 5 en 6.</t>
  </si>
  <si>
    <t>Tabblad 7 sowieso opnieuw invullen.</t>
  </si>
  <si>
    <t>4.</t>
  </si>
  <si>
    <t>Bij het maken van een dataset, het wijzigen van een dataset of het bijdragen aan een dataset vanuit het systeem moet bekeken worden of de dataclassificatie van de leverende systemen aangepast moet worden.</t>
  </si>
  <si>
    <t>5.</t>
  </si>
  <si>
    <t>Bij iedere wijziging van het gebruik van een dataset moet bekeken worden of de dataclassificatie van de leverende systemen aangepast moet worden.</t>
  </si>
  <si>
    <t>6.</t>
  </si>
  <si>
    <t>Bij het vervangen of om andere reden verwijderen van een systeem moet de  dataclassificatie eveneens worden verwijderd.</t>
  </si>
  <si>
    <t>De bestaande dataclassificatie verwijderen</t>
  </si>
  <si>
    <r>
      <t xml:space="preserve">Voor (nog) bestaande datasets die vanaf dat moment door </t>
    </r>
    <r>
      <rPr>
        <i/>
        <sz val="11"/>
        <color rgb="FF00B050"/>
        <rFont val="Calibri"/>
        <family val="2"/>
        <scheme val="minor"/>
      </rPr>
      <t>andere</t>
    </r>
    <r>
      <rPr>
        <sz val="11"/>
        <color rgb="FF00B050"/>
        <rFont val="Calibri"/>
        <family val="2"/>
        <scheme val="minor"/>
      </rPr>
      <t xml:space="preserve"> systemen gevoed worden, gelden natuurlijk de Dataclassificatieregels 1 tot en met 4 gewoon opnieuw.</t>
    </r>
  </si>
  <si>
    <t>Wie doet wat</t>
  </si>
  <si>
    <t>Wat moet wanneer</t>
  </si>
  <si>
    <t>Actoren</t>
  </si>
  <si>
    <t>Informatie Adviseur</t>
  </si>
  <si>
    <t>Functioneel Beheerder</t>
  </si>
  <si>
    <t>Teammanager / systeemeigenaar</t>
  </si>
  <si>
    <t>Databewerkers #</t>
  </si>
  <si>
    <t>Privacy / Informatiebeveiliging ##</t>
  </si>
  <si>
    <t>Iedereen</t>
  </si>
  <si>
    <t>1 vd criteria geldt?</t>
  </si>
  <si>
    <t>Initieren dataclassificatie</t>
  </si>
  <si>
    <t>*</t>
  </si>
  <si>
    <t>Uitvoeren dataclassificatie</t>
  </si>
  <si>
    <r>
      <t xml:space="preserve">x (als ook initierend, dan rood kruis: </t>
    </r>
    <r>
      <rPr>
        <sz val="11"/>
        <color rgb="FFFF0000"/>
        <rFont val="Calibri"/>
        <family val="2"/>
        <scheme val="minor"/>
      </rPr>
      <t>x</t>
    </r>
    <r>
      <rPr>
        <sz val="11"/>
        <rFont val="Calibri"/>
        <family val="2"/>
        <scheme val="minor"/>
      </rPr>
      <t>)</t>
    </r>
  </si>
  <si>
    <t>Goedkeuren dataclassificatie</t>
  </si>
  <si>
    <t>+</t>
  </si>
  <si>
    <t>Toetsen criteria</t>
  </si>
  <si>
    <t>=</t>
  </si>
  <si>
    <t>Informatiemanager</t>
  </si>
  <si>
    <t>Teamleider</t>
  </si>
  <si>
    <t>Data Analist</t>
  </si>
  <si>
    <t>Actie</t>
  </si>
  <si>
    <t>Type dataclassificatie</t>
  </si>
  <si>
    <t>Aanschaffen systeem</t>
  </si>
  <si>
    <t>Classificatie uitvoeren (indien criterium) (regel 1&amp;2)</t>
  </si>
  <si>
    <t>x</t>
  </si>
  <si>
    <t>Aanpassen systeem</t>
  </si>
  <si>
    <t>Classificatie aanpassen?  (regel 3)</t>
  </si>
  <si>
    <t>Verwijderen systeem</t>
  </si>
  <si>
    <t>Classificatie verwijderen (regel 6 en evt. 3)</t>
  </si>
  <si>
    <t>Creëren enkelvoudige dataset</t>
  </si>
  <si>
    <t>Classificatie bronsysteem bijwerken (regel 3)</t>
  </si>
  <si>
    <t>Creëren meervoudige dataset</t>
  </si>
  <si>
    <t>Classificatie alle leverende systemen bijwerken (regel 4)</t>
  </si>
  <si>
    <t>Aanpassen dataset</t>
  </si>
  <si>
    <t>Verwijderen dataset</t>
  </si>
  <si>
    <t>Wijziging gebruiksdoel dataset</t>
  </si>
  <si>
    <t>Classificatie alle leverende systemen bijwerken (regel 5)</t>
  </si>
  <si>
    <t>#</t>
  </si>
  <si>
    <t>Databewerkers: DIV en toekomstige data analisten e.d.</t>
  </si>
  <si>
    <t>##</t>
  </si>
  <si>
    <t>PIV: structurele betrokkenheid aan voorkant en steekproefgewijs of op verzoek op andere plekken in proces</t>
  </si>
  <si>
    <t>Baselinetoets</t>
  </si>
  <si>
    <t>Deze baselinetoets kan op twee manieren worden gebruikt:</t>
  </si>
  <si>
    <t>1.    Om te bepalen of een proces, informatiesysteem en/of informatie een bepaald Basis Beveiligings Niveau (BBN) heeft binnen de BIO, of meer maatregelen nodig heeft, nadat de GAP-analyse en impactanalyse ten opzichte van de BIO [ organisatie ] breed is uitgevoerd. De uitkomsten kunnen dan worden gebruikt om te bepalen of er meer maatregelen nodig zijn voor een proces en onderliggende informatiesystemen. Deze maatregelen kunnen worden verkregen uit een voorgedefineerde lijst met maatregelen bovenop de baseline, of door een aanvullende diepgaande risicoanalyse.</t>
  </si>
  <si>
    <t>2.    Om in de fase voor het starten van een project of voor een nieuw informatiesysteem, deze baselinetoets BIO op te laten stellen door de proces verantwoordelijke. De vragenlijst vormt dan input voor de eventueel te nemen additionele beveiligingsmaatregelen, welke in de definitiefase van het project nader worden uitgewerkt. Bijvoorbeeld door middel van een aanvullende diepgaande risicoanalyse.</t>
  </si>
  <si>
    <t>Het resultaat van de baselinetoets BIO kan duiden op een zwaartepunt in het te beschermen belang, er is bijvoorbeeld een hogere score voor Beschikbaarheid, maar niet op Integriteit en Vertrouwelijkheid. In de daarna uit te voeren risicoanalyse dient dan de nadruk te liggen op verhogen van Beschikbaarheid.</t>
  </si>
  <si>
    <t>Deze baselinetoets BIO  bevat ook vragen om vast te kunnen stellen of er persoonsgegevens worden verwerkt en zo ja of er dan ook een DPIA nodig is. De AP heeft een lijst van verwerkingen opgesteld waarvoor een DPIA verplicht is. Daarnaast heeft de AP bepaalde situaties beschreven die meer Privacy risico opleveren. Na het doorlopen van de privacy vragen wordt duidelijk of een DPIA moet worden uitgevoerd.</t>
  </si>
  <si>
    <t>Huidige situatie</t>
  </si>
  <si>
    <t>De baselinetoets BIO is een momentopname van de huidige situatie. Wat er in de toekomst gaat veranderen wordt dan ook niet meegenomen in de huidige analyse. Mocht in de toekomst de situatie veranderen dan dient de baselinetoets opnieuw tegen het licht gehouden worden. Bijvoorbeeld:</t>
  </si>
  <si>
    <r>
      <t>•</t>
    </r>
    <r>
      <rPr>
        <sz val="7"/>
        <color theme="1"/>
        <rFont val="Times New Roman"/>
        <family val="1"/>
      </rPr>
      <t xml:space="preserve">      </t>
    </r>
    <r>
      <rPr>
        <sz val="9"/>
        <color theme="1"/>
        <rFont val="Verdana"/>
        <family val="2"/>
      </rPr>
      <t>Als er in de toekomstige situatie nieuwe wet- of regelgeving in werking treedt.</t>
    </r>
  </si>
  <si>
    <r>
      <t>•</t>
    </r>
    <r>
      <rPr>
        <sz val="7"/>
        <color theme="1"/>
        <rFont val="Times New Roman"/>
        <family val="1"/>
      </rPr>
      <t xml:space="preserve">      </t>
    </r>
    <r>
      <rPr>
        <sz val="9"/>
        <color theme="1"/>
        <rFont val="Verdana"/>
        <family val="2"/>
      </rPr>
      <t>Als in de toekomstige situatie meer (keten)partners worden aangesloten.</t>
    </r>
  </si>
  <si>
    <r>
      <t>•</t>
    </r>
    <r>
      <rPr>
        <sz val="7"/>
        <color theme="1"/>
        <rFont val="Times New Roman"/>
        <family val="1"/>
      </rPr>
      <t xml:space="preserve">      </t>
    </r>
    <r>
      <rPr>
        <sz val="9"/>
        <color theme="1"/>
        <rFont val="Verdana"/>
        <family val="2"/>
      </rPr>
      <t>Als er voor dezelfde doelen in de toekomstige situatie meer (persoons)gegevens worden verzameld.</t>
    </r>
  </si>
  <si>
    <r>
      <t>•</t>
    </r>
    <r>
      <rPr>
        <sz val="7"/>
        <color theme="1"/>
        <rFont val="Times New Roman"/>
        <family val="1"/>
      </rPr>
      <t xml:space="preserve">      </t>
    </r>
    <r>
      <rPr>
        <sz val="9"/>
        <color theme="1"/>
        <rFont val="Verdana"/>
        <family val="2"/>
      </rPr>
      <t>Bij grote proces en/of systeemwijzigingen.</t>
    </r>
  </si>
  <si>
    <t>•   Om periodiek (jaarlijks) te herijken of de oude uitgangspunten nog dezelfde zijn.</t>
  </si>
  <si>
    <t>Het beschermingsniveau wordt uitgedrukt in niveaus voor beschikbaarheid, integriteit en vertrouwelijkheid van informatie:</t>
  </si>
  <si>
    <r>
      <t>•</t>
    </r>
    <r>
      <rPr>
        <sz val="7"/>
        <color theme="1"/>
        <rFont val="Times New Roman"/>
        <family val="1"/>
      </rPr>
      <t xml:space="preserve">      </t>
    </r>
    <r>
      <rPr>
        <b/>
        <sz val="9"/>
        <color theme="1"/>
        <rFont val="Verdana"/>
        <family val="2"/>
      </rPr>
      <t>Beschikbaarheid</t>
    </r>
    <r>
      <rPr>
        <sz val="9"/>
        <color theme="1"/>
        <rFont val="Verdana"/>
        <family val="2"/>
      </rPr>
      <t>: hoeveel en wanneer data toegankelijk is en gebruikt kan worden. De onderscheiden niveaus zijn: Laag, Midden en Hoog.</t>
    </r>
  </si>
  <si>
    <r>
      <t>•</t>
    </r>
    <r>
      <rPr>
        <sz val="7"/>
        <color theme="1"/>
        <rFont val="Times New Roman"/>
        <family val="1"/>
      </rPr>
      <t xml:space="preserve">      </t>
    </r>
    <r>
      <rPr>
        <b/>
        <sz val="9"/>
        <color theme="1"/>
        <rFont val="Verdana"/>
        <family val="2"/>
      </rPr>
      <t>Integriteit</t>
    </r>
    <r>
      <rPr>
        <sz val="9"/>
        <color theme="1"/>
        <rFont val="Verdana"/>
        <family val="2"/>
      </rPr>
      <t>: het in overeenstemming zijn van informatie met de werkelijkheid en dat niets ten onrechte is achtergehouden of verdwenen (juistheid, volledigheid en tijdigheid). De onderscheiden niveaus zijn: Laag, Midden en Hoog.</t>
    </r>
  </si>
  <si>
    <r>
      <t>•</t>
    </r>
    <r>
      <rPr>
        <sz val="7"/>
        <color theme="1"/>
        <rFont val="Times New Roman"/>
        <family val="1"/>
      </rPr>
      <t xml:space="preserve">      </t>
    </r>
    <r>
      <rPr>
        <b/>
        <sz val="9"/>
        <color theme="1"/>
        <rFont val="Verdana"/>
        <family val="2"/>
      </rPr>
      <t>Vertrouwelijkheid</t>
    </r>
    <r>
      <rPr>
        <sz val="9"/>
        <color theme="1"/>
        <rFont val="Verdana"/>
        <family val="2"/>
      </rPr>
      <t>: de bevoegdheden en de mogelijkheden tot muteren, kopiëren, toevoegen, vernietigen of kennisnemen van informatie voor een gedefinieerde groep van gerechtigden. De onderscheiden niveaus zijn:  Laag, Midden en Hoog.</t>
    </r>
  </si>
  <si>
    <t xml:space="preserve">Het BBN niveau wordt binnen de BIO voornamelijk bepaald door de vertrouwelijkheid. Als de vertrouwelijkheid op BBN2 uitkomt en de beschikbaarheid en/of de Integriteit op Hoog uitkomen dan is het eindresultaat BBN2 met als advies om voor Beschikbaarheid en/of integriteit een aanvullende risicoanalyse te doen. </t>
  </si>
  <si>
    <t>BIO en projecten:
In de verkenningsfase van een project wordt de baselinetoets BIO uitgevoerd. Het resultaat van de baselinetoets BIO geeft uitslag over het feit of de BIO voldoende maatregelen bevat of niet. In het laatste geval moet een diepgaande risicoanalyse uitgevoerd worden. De maatregelen uit de diepgaande risicoanalyse dienen te worden toegevoegd aan de BIO maatregelen voor zover deze nog niet in de BIO staan. Ook zegt de baselinetoets BIO of er in de verkenningsfase van een project een DPIA uitgevoerd moet worden. Als er veel onduidelijk is in de verkenningsfase kan de baselinetoets BIO herhaald worden in de definitiefase. Als het proces en de informatievoorziening grote wijzigingen ondergaan in de productfase dient opnieuw een baselinetoets BIO te worden uitgevoerd.</t>
  </si>
  <si>
    <t>Uitgevoerde baselinetoetsen BIO, diepgaande risicoanalyses en/of DPIA’s maken onderdeel uit van het systeem dossier en moeten worden bewaard zo lang als het informatiesysteem in gebruik is.</t>
  </si>
  <si>
    <r>
      <t>1.1</t>
    </r>
    <r>
      <rPr>
        <b/>
        <sz val="7"/>
        <color rgb="FF003359"/>
        <rFont val="Times New Roman"/>
        <family val="1"/>
      </rPr>
      <t xml:space="preserve">     </t>
    </r>
    <r>
      <rPr>
        <b/>
        <sz val="12"/>
        <color rgb="FF003359"/>
        <rFont val="Verdana"/>
        <family val="2"/>
      </rPr>
      <t>Belang proces</t>
    </r>
  </si>
  <si>
    <t xml:space="preserve">Het bepalen van het belang van het proces (en de ondersteunende systemen) gebeurt, door na te gaan hoe groot de schade is die kan ontstaan als het betreffende betrouwbaarheidsaspect (Beschikbaarheid, Integriteit of Vertrouwelijkheid) niet in orde is. Het toekennen van waarden (per betrouwbaarheidsaspect) is specifiek voor de dienst en/of het betreffende verantwoordelijkheidsgebied. </t>
  </si>
  <si>
    <t>Invalshoeken om tot een waardebepaling te komen zijn bijvoorbeeld:</t>
  </si>
  <si>
    <r>
      <t>•</t>
    </r>
    <r>
      <rPr>
        <sz val="7"/>
        <color theme="1"/>
        <rFont val="Times New Roman"/>
        <family val="1"/>
      </rPr>
      <t xml:space="preserve">      </t>
    </r>
    <r>
      <rPr>
        <sz val="9"/>
        <color theme="1"/>
        <rFont val="Verdana"/>
        <family val="2"/>
      </rPr>
      <t>Persoonlijke veiligheid</t>
    </r>
  </si>
  <si>
    <t>Bijvoorbeeld: Wordt de veiligheid van personen bedreigd als gegevens niet beschikbaar zijn, een systeem uitvalt, of als er verkeerde informatie wordt verstrekt? Zo ja, hoe ernstig zijn de gevolgen?</t>
  </si>
  <si>
    <r>
      <t>•</t>
    </r>
    <r>
      <rPr>
        <sz val="7"/>
        <color theme="1"/>
        <rFont val="Times New Roman"/>
        <family val="1"/>
      </rPr>
      <t xml:space="preserve">      </t>
    </r>
    <r>
      <rPr>
        <sz val="9"/>
        <color theme="1"/>
        <rFont val="Verdana"/>
        <family val="2"/>
      </rPr>
      <t>Persoonsgegevens</t>
    </r>
  </si>
  <si>
    <t>Bijvoorbeeld: Wordt de persoonlijke levenssfeer van een persoon of een groep personen aangetast, of wordt er inbreuk gemaakt op een wet- of regelgeving als gegevens over personen in handen vallen van ongeautoriseerde personen? Zijn die gegevens versleuteld of niet? Hoe ernstig is de mate van ongemak voor een persoon of een groep personen? Wordt er gebruik gemaakt van bijzondere persoonsgegevens?</t>
  </si>
  <si>
    <r>
      <t>•</t>
    </r>
    <r>
      <rPr>
        <sz val="7"/>
        <color theme="1"/>
        <rFont val="Times New Roman"/>
        <family val="1"/>
      </rPr>
      <t xml:space="preserve">      </t>
    </r>
    <r>
      <rPr>
        <sz val="9"/>
        <color theme="1"/>
        <rFont val="Verdana"/>
        <family val="2"/>
      </rPr>
      <t>Wettelijke en reglementaire verplichtingen</t>
    </r>
  </si>
  <si>
    <t>Bijvoorbeeld: Kan er strafrechtelijk vervolgd worden of worden er civiele procedures aangespannen resulterend in, het moeten betalen van boetes of schadevergoedingen als niet voldaan wordt aan wettelijke of reglementaire verplichtingen, doordat informatie of een systeem niet beschikbaar is? Hoe hoog zijn de boetes of schadevergoedingen?</t>
  </si>
  <si>
    <r>
      <t>•</t>
    </r>
    <r>
      <rPr>
        <sz val="7"/>
        <color theme="1"/>
        <rFont val="Times New Roman"/>
        <family val="1"/>
      </rPr>
      <t xml:space="preserve">      </t>
    </r>
    <r>
      <rPr>
        <sz val="9"/>
        <color theme="1"/>
        <rFont val="Verdana"/>
        <family val="2"/>
      </rPr>
      <t>Rechtshandhaving</t>
    </r>
  </si>
  <si>
    <t>Bijvoorbeeld: Worden overtredingen of misdaden makkelijker als er een systeem uitvalt of als er door een systeem onjuiste of verouderde informatie wordt verstrekt? Hoe ernstig zijn deze consequenties?</t>
  </si>
  <si>
    <r>
      <t>•</t>
    </r>
    <r>
      <rPr>
        <sz val="7"/>
        <color theme="1"/>
        <rFont val="Times New Roman"/>
        <family val="1"/>
      </rPr>
      <t xml:space="preserve">      </t>
    </r>
    <r>
      <rPr>
        <sz val="9"/>
        <color theme="1"/>
        <rFont val="Verdana"/>
        <family val="2"/>
      </rPr>
      <t>Economische belangen</t>
    </r>
  </si>
  <si>
    <t>Bijvoorbeeld: Worden commerciële of economische belangen van de dienst, de [ organisatie ]  of van derden geschaad als vertrouwelijke informatie bij ongeautoriseerde personen terecht komt? Hoe groot is de schade die kan ontstaan?</t>
  </si>
  <si>
    <r>
      <t>•</t>
    </r>
    <r>
      <rPr>
        <sz val="7"/>
        <color theme="1"/>
        <rFont val="Times New Roman"/>
        <family val="1"/>
      </rPr>
      <t xml:space="preserve">      </t>
    </r>
    <r>
      <rPr>
        <sz val="9"/>
        <color theme="1"/>
        <rFont val="Verdana"/>
        <family val="2"/>
      </rPr>
      <t>Financieel verlies/verstoring van activiteiten</t>
    </r>
  </si>
  <si>
    <t>Bijvoorbeeld: Lijdt de organisatie directe of indirecte financiële schade als informatie niet beschikbaar is, of als er een systeem uitvalt? Hoe groot bedraagt de schade?</t>
  </si>
  <si>
    <r>
      <t>•</t>
    </r>
    <r>
      <rPr>
        <sz val="7"/>
        <color theme="1"/>
        <rFont val="Times New Roman"/>
        <family val="1"/>
      </rPr>
      <t xml:space="preserve">      </t>
    </r>
    <r>
      <rPr>
        <sz val="9"/>
        <color theme="1"/>
        <rFont val="Verdana"/>
        <family val="2"/>
      </rPr>
      <t>Openbare orde</t>
    </r>
  </si>
  <si>
    <t>Bijvoorbeeld: Veroorzaakt het niet goed functioneren van een systeem protesten, demonstraties of acties? Gaat het om groepen burgers of enkele? Blijft dit beperkt tot lokaal protest, of komt de openbare orde door demonstraties in gevaar?</t>
  </si>
  <si>
    <r>
      <t>•</t>
    </r>
    <r>
      <rPr>
        <sz val="7"/>
        <color theme="1"/>
        <rFont val="Times New Roman"/>
        <family val="1"/>
      </rPr>
      <t xml:space="preserve">      </t>
    </r>
    <r>
      <rPr>
        <sz val="9"/>
        <color theme="1"/>
        <rFont val="Verdana"/>
        <family val="2"/>
      </rPr>
      <t>Beleid en werking van de openbare dienstverlening</t>
    </r>
  </si>
  <si>
    <t>Bijvoorbeeld: Wordt de openbare dienstverlening belemmerd als een systeem uitvalt? Hoe ernstig is dit? Bijvoorbeeld, de balies kunnen niet werken door systeemuitval of de [ organisatie ]  kan niet openen door systeemstoringen. Kan dit weer leiden tot verstoring van de openbare orde?</t>
  </si>
  <si>
    <r>
      <t>•</t>
    </r>
    <r>
      <rPr>
        <sz val="7"/>
        <color theme="1"/>
        <rFont val="Times New Roman"/>
        <family val="1"/>
      </rPr>
      <t xml:space="preserve">      </t>
    </r>
    <r>
      <rPr>
        <sz val="9"/>
        <color theme="1"/>
        <rFont val="Verdana"/>
        <family val="2"/>
      </rPr>
      <t>Imagoschade</t>
    </r>
  </si>
  <si>
    <t>Bijvoorbeeld: Kan het uitvallen van systemen of in de openbaarheid komen van informatie, leiden tot negatieve publiciteit waardoor de betrekkingen met het publiek of andere organisaties schade lijden? Hoe ernstig is dit voor de organisatie?</t>
  </si>
  <si>
    <r>
      <t>•</t>
    </r>
    <r>
      <rPr>
        <sz val="7"/>
        <color theme="1"/>
        <rFont val="Times New Roman"/>
        <family val="1"/>
      </rPr>
      <t xml:space="preserve">      </t>
    </r>
    <r>
      <rPr>
        <sz val="9"/>
        <color theme="1"/>
        <rFont val="Verdana"/>
        <family val="2"/>
      </rPr>
      <t>Politieke schade</t>
    </r>
  </si>
  <si>
    <t xml:space="preserve">Alle voorgaande invalshoeken kunnen uiteindelijk tot gevolg hebben dat Kamervragen gesteld worden met verstrekkende gevolgen. Dit kan door een hoge boete, bijvoorbeeld voor het lekken van persoonsinformatie. </t>
  </si>
  <si>
    <t>Algemene vragen over het informatiesysteem</t>
  </si>
  <si>
    <t>0.</t>
  </si>
  <si>
    <t>Algemeen</t>
  </si>
  <si>
    <t>Organisatie:</t>
  </si>
  <si>
    <t>Hwwerkt!</t>
  </si>
  <si>
    <t>Afdeling:</t>
  </si>
  <si>
    <t>Het werkbedrijf Hwwerkt!</t>
  </si>
  <si>
    <t>Opsteller:</t>
  </si>
  <si>
    <t>xxx</t>
  </si>
  <si>
    <t>Versienummer:</t>
  </si>
  <si>
    <t>Datum:</t>
  </si>
  <si>
    <t>Management samenvatting</t>
  </si>
  <si>
    <t xml:space="preserve">2. </t>
  </si>
  <si>
    <t>Inleiding</t>
  </si>
  <si>
    <t>Deze baseline toets is uitgevoerd ihkv het BIO verbeterplan om zodoende tot een eerste aanzet te komen van dataclassificatie op de door de gemeente HW gebruikte systemen en applicatie.</t>
  </si>
  <si>
    <t xml:space="preserve">2.1 </t>
  </si>
  <si>
    <t>Project</t>
  </si>
  <si>
    <t>Aanbesteding ERP systeem Hwwerkt!</t>
  </si>
  <si>
    <t xml:space="preserve">3. </t>
  </si>
  <si>
    <t>Vragenlijst proces</t>
  </si>
  <si>
    <t>3.1.</t>
  </si>
  <si>
    <t>Naam en functie geïnterviewde</t>
  </si>
  <si>
    <t>3.2</t>
  </si>
  <si>
    <t>Naam en functie proces</t>
  </si>
  <si>
    <t>Verkooporder: 4. beschikbaarheid</t>
  </si>
  <si>
    <t>Magazijnuitgifte: 5. Integriteit</t>
  </si>
  <si>
    <t>Facturatie: 6. Vertrouwelijkheid</t>
  </si>
  <si>
    <t>Bovengenoemde processen zijn gebruikt om  de vragen te beandwoorden</t>
  </si>
  <si>
    <t>3.3</t>
  </si>
  <si>
    <t>Geef een bondige beschrijving van het proces/processen en benoem de proceseigenaar.</t>
  </si>
  <si>
    <t>Eigenaar</t>
  </si>
  <si>
    <t>Verkooporder</t>
  </si>
  <si>
    <t>Medewerker bedrijfsbureau</t>
  </si>
  <si>
    <t>Magazijnuitgifte</t>
  </si>
  <si>
    <t>Facturatie</t>
  </si>
  <si>
    <t>3.4</t>
  </si>
  <si>
    <t xml:space="preserve">Maakt het proces/de processen deel uit van een keten/meerdere ketens? Zo ja beschrijf de keten/ketens </t>
  </si>
  <si>
    <r>
      <rPr>
        <b/>
        <sz val="11"/>
        <rFont val="Calibri"/>
        <family val="2"/>
        <scheme val="minor"/>
      </rPr>
      <t xml:space="preserve">Wat is (zijn) de keten(s): </t>
    </r>
    <r>
      <rPr>
        <sz val="11"/>
        <rFont val="Calibri"/>
        <family val="2"/>
        <scheme val="minor"/>
      </rPr>
      <t xml:space="preserve">
Interne keten: Offerte; Verkooporder; Afhandeling order; Magazijn uitgifte; facturatie 
</t>
    </r>
    <r>
      <rPr>
        <b/>
        <sz val="11"/>
        <rFont val="Calibri"/>
        <family val="2"/>
        <scheme val="minor"/>
      </rPr>
      <t xml:space="preserve">Wat is (zijn) de ketenpartner(s): 
</t>
    </r>
    <r>
      <rPr>
        <sz val="11"/>
        <rFont val="Calibri"/>
        <family val="2"/>
        <scheme val="minor"/>
      </rPr>
      <t>Bedrijfsbureau; Productieafdeling; Magazijn; Financiele administratie</t>
    </r>
  </si>
  <si>
    <t>alle organisaties die gegevens aanleveren op structurele basis</t>
  </si>
  <si>
    <t>3.5</t>
  </si>
  <si>
    <t>Welke eventuele subprocessen zijn te onderscheiden? Welke hoofdactiviteiten worden binnen het proces uitgevoerd en wie doen dat?</t>
  </si>
  <si>
    <t>3.6</t>
  </si>
  <si>
    <t>Welke informatie wordt er gebruikt binnen het proces en eventuele subprocessen? Geef ook aan welke soort persoonsgegevens gebruikt worden.</t>
  </si>
  <si>
    <t>Er worden geen bijzondere persoongegevens vastgelegd in het systeem</t>
  </si>
  <si>
    <t>Gegevens van  klanten (bedrijfsgegevens)</t>
  </si>
  <si>
    <t>Voor- en achternamen van medewerkers</t>
  </si>
  <si>
    <t>3.7</t>
  </si>
  <si>
    <t>Beschrijf welke afnemers het proces heeft. Welke producten nemen zij af en welke kwaliteitseisen stellen zij aan deze producten?</t>
  </si>
  <si>
    <t>Directie - omzetcijfers; Werkleiders - Verkooporder; Bedrijfsbureau - offerte, verkooporders facturatie; Financiele afdeling: Facturatie</t>
  </si>
  <si>
    <t>3.8</t>
  </si>
  <si>
    <t>Beschrijf welke leveranciers het proces heeft. Welke producten leveren zij aan en welke eisen stellen zij aan de verwerking in het te onderzoeken proces?</t>
  </si>
  <si>
    <t xml:space="preserve">Productieafdeling; de directie Klant en leveranciers; </t>
  </si>
  <si>
    <t>3.9</t>
  </si>
  <si>
    <t>Welke wet- en regelgeving is van toepassing op dit proces en welke specifieke eisen komen hieruit naar voren?</t>
  </si>
  <si>
    <t xml:space="preserve">Op dit informatiesysteem is de onderstaande wet- en regelgeving op het gebied van Informatiebeveiliging en Privacy van toepassing :
Algemene Verordening Gegevensbescherming (AVG)
Baseline Informatiebeveiliging Overheid (BIO)
Archiefwet </t>
  </si>
  <si>
    <t>3.10</t>
  </si>
  <si>
    <t>Door welke informatievoorziening/systemen wordt het proces ondersteund?</t>
  </si>
  <si>
    <t>ISAH</t>
  </si>
  <si>
    <t>3.11</t>
  </si>
  <si>
    <t>(beoogd) Eigenaar informatiesysteem</t>
  </si>
  <si>
    <t>Blok Beschikbaarheidsvragen</t>
  </si>
  <si>
    <t>Gebruikt proces: Verkooporder</t>
  </si>
  <si>
    <t>Gevolgen van het niet beschikbaar hebben van de benodigde informatie of gegevens.</t>
  </si>
  <si>
    <t>Waardering</t>
  </si>
  <si>
    <t>Argumentatie</t>
  </si>
  <si>
    <t>(in het ergste geval)</t>
  </si>
  <si>
    <t>(zie de waardering bij de vraag)</t>
  </si>
  <si>
    <t>(verplicht invullen)</t>
  </si>
  <si>
    <t>B1</t>
  </si>
  <si>
    <t>Managementbeslissingen:</t>
  </si>
  <si>
    <t>Hoog</t>
  </si>
  <si>
    <t>Midden</t>
  </si>
  <si>
    <t>Laag</t>
  </si>
  <si>
    <t>4 uur is acceptabel</t>
  </si>
  <si>
    <t>Let op, alleen de gele velden invullen!</t>
  </si>
  <si>
    <t>Welke tijdsduur, die het nemen van beslissingen door het ontbreken van informatie, negatief beïnvloedt, is acceptabel.?</t>
  </si>
  <si>
    <t>B2</t>
  </si>
  <si>
    <t>Imagoverlies</t>
  </si>
  <si>
    <t>99% zijn vaste klanten en hebben een ruime marge. Geen imagoverlies</t>
  </si>
  <si>
    <t>Hoe lang duurt het voordat er sprake is van imagoverlies wanneer informatie niet voorhanden is?</t>
  </si>
  <si>
    <t xml:space="preserve">Imagoverlies is lastig omdat je als organisatie soms lang tijd hebt voor bepaalde beslissingen. Bedenk ook dat er soms een maximum (wettelijke) termijn is dat sommige informatiesystemen niet beschikbaar mogen zijn. </t>
  </si>
  <si>
    <t>B3</t>
  </si>
  <si>
    <t>Hapering dienstverlening</t>
  </si>
  <si>
    <t>Dagdeel uitval en herstel in uren = hoog</t>
  </si>
  <si>
    <t>Max 1 week uitval,  RTO: 16 uur in 2 werk dagen = Midden</t>
  </si>
  <si>
    <t>max 2 weken uitval, RTO = max 40 uur = Laag</t>
  </si>
  <si>
    <t xml:space="preserve">Het invullen van beschikbaarheid lijkt toch wel een wat lastige excercitie
we hebben overwogen om alleen met kruisjes te werken, echter dan doe je de beschikbaarheidsvraag geen goed. Het gaat hier om de schade die op enig moment het grootst is. </t>
  </si>
  <si>
    <t>Hoe lang kan de informatie niet beschikbaar zijn voordat er daadwerkelijk hapering in de dienstverlening aan burgers/bedrijven/ketenpartners ontstaat? Hoe snel moet er worden hersteld?</t>
  </si>
  <si>
    <t>Indien systeem niet bechikbaar is kan handmatig gewerkt worden door bellen en noteren, deze gegevens kunnen later worden bijgewerkt</t>
  </si>
  <si>
    <t>B4</t>
  </si>
  <si>
    <t>Wettelijke aansprakelijkheid:</t>
  </si>
  <si>
    <t>Vastgelegd in de algemene leveringsvoorwaarden</t>
  </si>
  <si>
    <t>Let wel op, je kunt situaties hebben dat de beschikbaarheid / uitval een week mag zijn, behalve op de dag dat de uitkeringen worden berekend en naar de bank gezonden. Geef dat dan aan in de rapportage en bedank daar later mitigerende maatregelen voor</t>
  </si>
  <si>
    <t>Hoe lang kan de applicatie of informatie niet beschikbaar zijn voordat er wettelijke of contractuele verplichtingen niet kunnen worden nagekomen?</t>
  </si>
  <si>
    <t>B5</t>
  </si>
  <si>
    <t>Additionele kosten:</t>
  </si>
  <si>
    <t>midden</t>
  </si>
  <si>
    <t>Orders zijn ook beschikbaar in de e-mail applicatie en kunnen zonder toeggang tot ISAH worden uitegevoerd en later worden verwerkt, daar zijn geen extra kosten mee gemoeid.</t>
  </si>
  <si>
    <t>Bijvoorbeeld: het betalen van uitkeringen mag geen dag te laat zijn. Als dat echt niet mag gebeuren doe daar geen RA voor maar noteer het wel hier en bedenk een proces om daarmee om te gaan.</t>
  </si>
  <si>
    <t>Na welke periode zijn additionele kosten voor de organisatie te verwachten, bij het niet beschikbaar zijn van de applicatie of informatie?</t>
  </si>
  <si>
    <t>B6</t>
  </si>
  <si>
    <t>Moreel van de medewerkers:</t>
  </si>
  <si>
    <t>Er wordt onmiddellijk geinformeerd en naar een oplossing gezocht</t>
  </si>
  <si>
    <t>Bedenk hier ook dat er een wettelijke plicht is om bepaalde systemen tijdig in de lucht te hebben. Bijvoorbeeld Suwi, BRP en PUN.</t>
  </si>
  <si>
    <t>Na welke periode is er sprake van een duidelijk negatieve invloed op het moreel en de motivatie van medewerkers[1], wanneer de informatie stroom hapert?</t>
  </si>
  <si>
    <t>B7</t>
  </si>
  <si>
    <t>Herstel:</t>
  </si>
  <si>
    <t>Data-verlies tot 8 uur</t>
  </si>
  <si>
    <t>data-verlies: 8-24 uur</t>
  </si>
  <si>
    <t>data-verlies meer dan 24 uur</t>
  </si>
  <si>
    <t>Er wordt geen verlies verwacht na onbeschikbaarheid</t>
  </si>
  <si>
    <t>Hoe lang mag het herstellen na een onbeschikbaarheid van een applicatie of informatie duren voordat er daadwerkelijk hapering in de dienstverlening aan burgers/bedrijven/ketenpartners ontstaat? Zijn er hoge herstelkosten? Dus achteraf verwerken van verloren gegaan werk.</t>
  </si>
  <si>
    <t>Dagelijks worden back-ups gemaakt</t>
  </si>
  <si>
    <t>Wat is de meest serieuze impact als het proces onbeschikbaar is?</t>
  </si>
  <si>
    <t>Beschikbaarheid Resultaat</t>
  </si>
  <si>
    <t>Wat is overall de meest serieuze impact als het proces onbeschikbaar is?</t>
  </si>
  <si>
    <t>Als er niets wordt ingevuld is het niveau midden, als de baseline toets wel wordt doorlopen is de uitkomst: Hoog, Midden of Laag en bepaald dit uiteindelijk samen met Integriteit en vertrouwelijkheid het BBN niveau. Om laag te scoren moeten alle waarden laag zijn.</t>
  </si>
  <si>
    <t>Mits (hoog)kritische meldingen op een alternatieve manier in behandeling kunnen worden genomen.</t>
  </si>
  <si>
    <t>Waarde</t>
  </si>
  <si>
    <t>Omschrijving beschikbaarheid</t>
  </si>
  <si>
    <t>Beschikbaarheid = (H)oog = aanvullende risicoanalyse</t>
  </si>
  <si>
    <t>De informatie of dienst mag alleen in zeer uitzonderlijke situaties uitvallen, bijvoorbeeld als gevolg van een calamiteit, het bedrijfskritische bedrijfsproces staat eigenlijk geen uitval toe. 
De continuïteit zal zeer snel moeten worden hervat.
Nauwelijks uitval van het proces met ondersteunende systemen gedurende de openingstijd is toegestaan. Vier tot acht uur uitval is toegestaan.  
Dit kan leiden tot:
 -          politieke schade aan een bewindspersoon/college; stakingen/demonstraties van redelijke omvang en duur; diplomatieke protesten en sancties
 -          financiële gevolgen:  meer dan 2% van het totale budget van het ministerie/ kerndepartement of uitvoeringsorganisatie of gemeente; belangrijke sancties opgelegd
 -          ernstig verlies van management control; een jaar vertraging van nieuwe ontwikkelingen
 -          ernstig verlies van vertrouwen; negatieve publiciteit op landelijk niveau (imagoschade)
 -          ernstig verlies van motivatie van de medewerkers, ernstige afname van personele capaciteit.</t>
  </si>
  <si>
    <t>Beschikbaarheid = (M)idden = BBN 2</t>
  </si>
  <si>
    <t>Het informatiesysteem mag beperkt korte tijd uitvallen voor maximaal één week (ook in piekperiodes) en heeft voelbare gevolgen voor burgers/gebruikers. Uitval kan leiden tot beperkte schade, bijvoorbeeld:
-	politieke schade aan een bestuurder: bestuurder moet zich verantwoorden n.a.v. verantwoordings vragen; of 
-	schade te herstellen door ambtelijke opschaling; of
-	financiële gevolgen: niet meer op te vangen binnen de vastgestelde ruimte binnen de begroting van de organisatie of uitvoeringsorganisatie of gemeente; geen accountantsverklaring afgegeven; of
-	belangrijk verlies van management control; of
-	verlies van publiek respect; klachten van burgers; of 
-	Organisatiebrede negatieve publiciteit (imagoschade) of significant verlies van motivatie van medewerkers.
De beschikbaarheid wordt als volgt gekwantificeerd: 
-	Kantoorautomatisering en organisatie specifieke systemen hebben tijdens openingstijden een beschikbaarheid van minimaal 98% op maandbasis ook in piekperiodes;
-	maximaal dataverlies 24 uur;
-	maximale hersteltijd in geval van incidenten is binnen 16 werkuren (2 dagen van 8 uur).</t>
  </si>
  <si>
    <t>Beschikbaarheid =  (L)aag = BBN1</t>
  </si>
  <si>
    <t>Het informatiesysteem mag incidenteel uitvallen voor maximaal twee weken (ook in piekperiodes) en heeft nauwelijks of geen gevolgen voor burgers/gebruikers. Uitval kan leiden tot beperkte schade, bijvoorbeeld:
-	financiële gevolgen; op te vangen binnen de vastgestelde ruimte binnen de begroting van de organisatie of uitvoeringsorganisatie; leidt nog niet uit het niet krijgen van een accountants verklaring; of
-	beperkt verlies van management control; of
-	irritatie en ongemak bij burgers geventileerd in de media; of
-	interne negatieve publiciteit (imagoschade).
Deze gevolgen worden als volgt gekwantificeerd:
-	Kantoorautomatisering en organisatie specifieke systemen hebben tijdens openingstijden een beschikbaarheid van minimaal 98% op maandbasis ook in piekperiodes;
-	maximaal dataverlies 28 uur;
-	maximale hersteltijd in geval van incidenten is binnen 40 werkuren (5 werkdagen van 8 uur) in 85% van de gevallen.</t>
  </si>
  <si>
    <t>0 = Geen</t>
  </si>
  <si>
    <t>Zeer Laag - De gegevens kunnen zonder gevolgen langere tijd niet beschikbaar zijn, schending van beschikbaarheid heeft geen gevolgschade.
Uitval van het proces met ondersteunende systemen voor een langere periode dan een week tot een maand heeft geen gevolgen voor de organisatie, burgers of gebruikers. 
Uitval kan maximaal leiden tot:
 -          financiële gevolgen: op te lossen binnen de begroting van de organisatie; minimale sancties opgelegd
 -          nauwelijks discussie op internet en social media met minimaal verlies van vertrouwen; minimale negatieve publiciteit (imagoschade)
 -          minimaal verlies van motivatie van medewerkers; minimale afname van personele capaciteit.</t>
  </si>
  <si>
    <t>[1] Denk hierbij onder andere aan publieksfuncties, zoals balie- en loketmedewerkers.</t>
  </si>
  <si>
    <t>[2] Voor uitleg over ‘zeer grote’ zie bijlage 1 in dit document</t>
  </si>
  <si>
    <t>Blok Integriteitsvragen</t>
  </si>
  <si>
    <t>Gebruikt proces: Magazijnuitgifte</t>
  </si>
  <si>
    <t>Extra uitleg, wordt niet geprint</t>
  </si>
  <si>
    <t>Gevolgen van fouten in informatie of doelbewuste manipulatie van informatie om te frauderen of fraude te maskeren</t>
  </si>
  <si>
    <t xml:space="preserve">Midden </t>
  </si>
  <si>
    <t>I1</t>
  </si>
  <si>
    <t>Onjuistheden zijn vaak alleen het gevolg van foute informatie. Maar wordt redelijk flexibel opgelost met de klant. Geen zaken bekend waarbij manipulatief is gehandeld om bewust te frauderen</t>
  </si>
  <si>
    <t>Kan onjuiste informatie leiden tot onjuiste beslissingen? Wat zijn de gevolgen?</t>
  </si>
  <si>
    <t>I2</t>
  </si>
  <si>
    <t>Fraude potentie:</t>
  </si>
  <si>
    <t>We werken niet met een scansysteem dus alles is handwerk. Ingangscontrole is er en wordt gecontroleerd aan de hand van de pakbon. Fraude is mogelijk maar nog nooit geconstatteerd. Eventuele gevolgen komen op kosten van Het Werkbedrijf en niet voor de klant</t>
  </si>
  <si>
    <t>Zijn er frauderisico’s, en welke gevolgen hebben deze?</t>
  </si>
  <si>
    <t>I3</t>
  </si>
  <si>
    <t>Onderbreking van strategische processen:</t>
  </si>
  <si>
    <t>De klant zal constatteren of iets niet correct wordt geleverd of gemaakt, niet aan te tonen waarom dit is gebeurd en klant krijgt een creditfactuur</t>
  </si>
  <si>
    <t>In hoeverre kunnen de kernprocessen van de organisatie onderbroken worden als gevolg van ongeautoriseerde wijzigingen van, of fouten in informatie?</t>
  </si>
  <si>
    <t>I4</t>
  </si>
  <si>
    <t>Vertrouwen van het publiek c.q. klanten:</t>
  </si>
  <si>
    <t>Fouten worden ten alle tijden opgelost in het voordeel van de klant</t>
  </si>
  <si>
    <t>Kan het vertrouwen van het publiek geschaad worden door onjuiste informatie?</t>
  </si>
  <si>
    <t>I5</t>
  </si>
  <si>
    <t>Is juridisch ingecalculeerd (Leveringsvoorwaarden)</t>
  </si>
  <si>
    <t>Wat kunnen de gevolgen zijn van het niet voldoen aan wettelijke of contractuele verplichtingen die veroorzaakt worden door onjuiste informatie?</t>
  </si>
  <si>
    <t>I6</t>
  </si>
  <si>
    <t>In hoeverre kunnen er additionele kosten ontstaan door het toepassen van onjuiste informatie? Bijvoorbeeld door het moeten herstellen van een corrupte database of opnieuw invoeren van gegevens.</t>
  </si>
  <si>
    <t>I7</t>
  </si>
  <si>
    <t>Wat zijn de schadelijke effecten op het moreel van medewerkers als u onjuiste informatie gebruikt?</t>
  </si>
  <si>
    <t>Resultaat</t>
  </si>
  <si>
    <t>Wat is overall de meest serieuze impact de integriteit in het geding is?</t>
  </si>
  <si>
    <t xml:space="preserve">Als er niets wordt ingevuld is het niveau midden, als de baseline toets wel wordt doorlopen is de uitkomst: Hoog, Midden of Laag en bepaald dit uiteindelijk samen met beschikbaarheid en vertrouwelijkheid het BBN niveau. Waarbij vertrouwelijkheid het zwaarst weegt voor het BBN niveau. </t>
  </si>
  <si>
    <t>Omschrijving integriteit</t>
  </si>
  <si>
    <t>Integriteit = (H)oog = Aanvullende risicoanalyse</t>
  </si>
  <si>
    <t xml:space="preserve">Er zijn zware maatregelen noodzakelijk om de integriteit van informatie te waarborgen. Het verlies van integriteit kan leiden tot zware schade, bijvoorbeeld:
-  Zware maatschappelijke schade;
-  Beschadiging of ongeoorloofde wijziging van informatie heeft een grote impact voor betrokkene(n);
-  Systemen waarin informatie decentraal rechtstreeks ingevoerd waarbij het na gegevensverlies of beschadiging onmogelijk is uit secundaire bronnen de volledigheid en integriteit te herstellen;
-  Systemen waar ontbreken van zekerheid ten aanzien van integriteit het volledig stilvallen van een kritisch proces veroorzaakt;
</t>
  </si>
  <si>
    <t>Integriteit = (M)idden = BBN2</t>
  </si>
  <si>
    <t>Er zijn passende maatregelen noodzakelijk om de juistheid, tijdigheid en volledigheid (VIR definitie) te waarborgen. Het verlies van integriteit kan leiden tot forse schade, bijvoorbeeld:
-	politieke schade aan een bestuurder: bestuurder moet zich verantwoorden n.a.v. verantwoordings vragen; of 
-	schade te herstellen door ambtelijke opschaling; of
-	financiële gevolgen: niet meer op te vangen binnen de vastgestelde ruimte binnen de begroting van de organisatie of uitvoeringsorganisatie; geen accountantsverklaring afgegeven; of
-	belangrijk verlies van management control; of
-	verlies van publiek respect; klachten van burgers; of
-	Organisatiebrede negatieve publiciteit (imagoschade) of significant verlies van motivatie van medewerkers.</t>
  </si>
  <si>
    <t>Integriteit = (L)aag = BBN1</t>
  </si>
  <si>
    <t>Er zijn geen bijzondere maatregelen noodzakelijk om de juistheid, tijdigheid en volledigheid van informatie te waarborgen.  Het verlies van integriteit kan leiden tot beperkte schade, bijvoorbeeld:
-	financiële gevolgen; op te vangen binnen de vastgestelde ruimte binnen de begroting van de organisatie of uitvoeringsorganisatie; leidt nog niet uit het niet krijgen van een accountants verklaring; of
-	beperkt verlies van management control; of
-	irritatie en ongemak bij burgers geventileerd in de media; of
-	interne negatieve publiciteit (imagoschade).</t>
  </si>
  <si>
    <t>Verwaarloosbare schade of niet van toepassing. 
-          melding in de pers en social media; lokaal protest; diplomatieke schade te herstellen door ambtelijke opschaling
-          minimaal verlies van management control; een week vertraging van nieuwe ontwikkelingen
-          nauwelijks discussie op internet en social media met minimaal verlies van vertrouwen; minimale negatieve publiciteit (imagoschade)
-          minimaal verlies van motivatie van medewerkers</t>
  </si>
  <si>
    <t>0 = is geen waarde in de BIO, we hadden deze wel voor de BIG en daarom staat deze hier nog wel genoemd. Ook om relatie te hebben met de 4 classificatie niveaus</t>
  </si>
  <si>
    <t>Blok Vertrouwelijkheidsvragen</t>
  </si>
  <si>
    <t>Gebruikt proces: Facturatie</t>
  </si>
  <si>
    <t>Gevolgen van onbedoelde of ongeautoriseerde verspreiding van gegevens of informatie</t>
  </si>
  <si>
    <t>V1</t>
  </si>
  <si>
    <t>Vertrouwen van de burger:</t>
  </si>
  <si>
    <t>NVT</t>
  </si>
  <si>
    <t>Wat zijn de gevolgen voor de organisatie indien de binnen het proces beschikbare informatie te vroeg c.q. niet volgens de regels verspreid wordt?</t>
  </si>
  <si>
    <t xml:space="preserve">Het vertrouwen van de burger in de organisatie  wordt geschaad als informatie wordt gelekt (onbedoeld en bedoeld), maar hoe erg is dat en wat zijn de (politieke)  gevolgen </t>
  </si>
  <si>
    <t>V2</t>
  </si>
  <si>
    <t>Vertrouwen van het publiek:</t>
  </si>
  <si>
    <t>Er worden geen persoongegevens verwerkt op facturen</t>
  </si>
  <si>
    <t>Wat zijn de gevolgen voor het publieke imago van de organisatie als vertrouwelijke informatie van de organisatie onterecht wordt verspreid?</t>
  </si>
  <si>
    <t xml:space="preserve">Gezien de aard van de informatie minimaal, zelfs lager dan bij andere applicaties. </t>
  </si>
  <si>
    <t>Hoe is het publieke imago van de organisatie en wat zijn de gevolgen hiervoor als informatie onterecht wordt verspreid?</t>
  </si>
  <si>
    <t>V3</t>
  </si>
  <si>
    <t>Vertrouwen van ketenpartners:</t>
  </si>
  <si>
    <t>Er is beperkte toegang per afdeling ingeregeld</t>
  </si>
  <si>
    <t>Kan de organisatie toegang tot de keten geweigerd worden?</t>
  </si>
  <si>
    <t>V4</t>
  </si>
  <si>
    <t>Geen gevolgen, er zijn geen connecties met overige systemen</t>
  </si>
  <si>
    <t>Wat zijn de gevolgen voor de relatie met de ketenpartners, als vertrouwelijke informatie onterecht wordt verspreid.?</t>
  </si>
  <si>
    <t>Wat zijn de gevolgen voor connecties met ketenpartners, Suwi, Brp??</t>
  </si>
  <si>
    <t>V5</t>
  </si>
  <si>
    <t>(Wettelijke) Aansprakelijkheid:</t>
  </si>
  <si>
    <t>Er worden geen persoongegevens verwerkt bij de facturatie</t>
  </si>
  <si>
    <t>Wat zijn de gevolgen voor (wettelijke) aansprakelijkheid bij het onterecht verspreiden van deze informatie?</t>
  </si>
  <si>
    <t>Is de organisatie  aansprakelijk voor het onterecht verspreiden van informatie / persoonsgegevens en wat zijn de gevolgen daarvan</t>
  </si>
  <si>
    <t>V6</t>
  </si>
  <si>
    <t>In hoeverre is er sprake van additionele kosten door onterechte verspreiding van deze informatie?</t>
  </si>
  <si>
    <t>Denk aan herstelkosten, juridische kosten, schadevergoedingen etc.</t>
  </si>
  <si>
    <t>V7</t>
  </si>
  <si>
    <t>In hoeverre kan een duidelijk negatieve invloed op het moreel en de motivatie van medewerkers een gevolg zijn van de onterechte verspreiding van deze informatie?</t>
  </si>
  <si>
    <t>Niveau</t>
  </si>
  <si>
    <t>Totaal Vertrouwelijkheid:</t>
  </si>
  <si>
    <t>Omschrijving</t>
  </si>
  <si>
    <t>Vertrouwelijkheid = Hoog (BBN3)</t>
  </si>
  <si>
    <t>Verlies van informatie heeft een grote impact, waarvan niet uit te leggen is als deze niet gerubriceerd is en beschermd wordt op het niveau van BBN3;
-	informatie wordt door derden geleverd met een rubricering (niet zijnde BBN2); of
-	aansluiting op een infrastructuur vereist (bijvoorbeeld om al op de infrastructuur aanwezige gerubriceerde informatie niet in gevaar te brengen) BBN3 om informatie te kunnen verwerken op deze infrastructuur; of
-	weerstand tegen statelijke actoren is noodzakelijk.</t>
  </si>
  <si>
    <t>Vertrouwelijkheid = midden (BBN2)</t>
  </si>
  <si>
    <t>Bescherming van gegevens en andere te beschermen belangen in de processen van de overheid, waar o.a. vertrouwelijkheid aan de orde is, omdat het om gevoelige informatie gaat.
Het openbaar worden van de gegevens, kan leiden tot:
-	politieke schade aan een bestuurder: bestuurder moet zich verantwoorden n.a.v. verantwoordings vragen; of
-	schade te herstellen door ambtelijke opschaling; of
-	financiële gevolgen: niet meer op te vangen binnen de begroting van de organisatie of uitvoeringsorganisatie; geen accountantsverklaring afgegeven; of
-	verlies van publiek respect; klachten van burgers of significant verlies van motivatie van medewerkers; of
-	bindende aanwijzing van de AP in verband met schending van de privacy; of
directe imagoschade, bijvoorbeeld door negatieve publiciteit.</t>
  </si>
  <si>
    <t>Vertrouwelijkheid = laag (BBN1)</t>
  </si>
  <si>
    <t>Kennisname van informatie door ongeautoriseerden (buitenstaanders) is niet gewenst, maar leidt niet tot schade van enige omvang. Het gaat hier om ongerubriceerde informatie. Het openbaar worden van deze informatie kan leiden tot:
-   financiële gevolgen: op te vangen binnen de begroting van de organisatie of uitvoeringsorganisatie; of
-   irritatie en ongemak bij burgers geventileerd in de media; of
-   interne negatieve publiciteit (imagoschade).</t>
  </si>
  <si>
    <t>Vertrouwelijkheid = openbaar (0)</t>
  </si>
  <si>
    <t>verwaarloosbare schade of niet van toepassing.
Het gaat hierbij om openbare gegevens. De gegevens hoeven niet afgeschermd te worden. Geen enkele beveiliging op de gegevens is noodzakelijk. Het is juist zaak dat deze gegevens openbaar worden gemaakt voor publicatie.
 -   melding in de pers en social media; lokaal protest; diplomatieke schade te herstellen door ambtelijke opschaling
 -   minimaal verlies van management control; een week vertraging van nieuwe ontwikkelingen
 -   nauwelijks discussie op internet en social media met minimaal verlies van vertrouwen; minimale negatieve publiciteit (imagoschade)
 -   minimaal verlies van motivatie van medewerkers; minimale afname van personele capaciteit.</t>
  </si>
  <si>
    <t>6. Vragenlijst Persoonsgegevens</t>
  </si>
  <si>
    <t>Ja</t>
  </si>
  <si>
    <t>6.A. Lijst 1: Verwerkingen waarvoor een DPIA verplicht is</t>
  </si>
  <si>
    <t>Nee</t>
  </si>
  <si>
    <t>Omschrijving AP</t>
  </si>
  <si>
    <t>ja/nee</t>
  </si>
  <si>
    <t>De AP heeft een lijst uitgegeven van verwerkingen waarvoor de DPIA verplicht is, indien op deze lijst een van de antwoorden JA is, dan hoeft deel 2 niet meer te worden ingevuld. En kan men direct beginnen met de DPIA.</t>
  </si>
  <si>
    <t>Heimelijk onderzoek :  Grootschalige en/of systematische verwerkingen van persoonsgegevens waarbij informatie wordt verzameld door middel van onderzoek zonder dat de betrokkene daarvan vooraf op de hoogte te stellen.</t>
  </si>
  <si>
    <t>Hier wordt onze applicatie niet voor gebruikt.</t>
  </si>
  <si>
    <t>Bijvoorbeeld heimelijk onderzoek door particuliere recherchebureaus, onderzoek in het kader van fraudebestrijding en onderzoek op internet in het kader van bijvoorbeeld online handhaving van auteursrechten. Heimelijk cameratoezicht door werkgevers in het kader van diefstal- of fraudebestrijding door werknemers (bij deze laatste verwerking dient ook in incidentele gevallen een DPIA te worden uitgevoerd).</t>
  </si>
  <si>
    <t>Zwarte lijsten :  Verwerkingen waarbij persoonsgegevens betreffende strafrechtelijke veroordelingen en strafbare feiten, gegevens over onrechtmatig of hinderlijk gedrag (artikel 33, lid 4, aanhef en onder c, UAVG)of gegevens over slecht betalingsgedrag door organisaties of particulieren worden verwerkt en gedeeld met derden.</t>
  </si>
  <si>
    <t>&lt;Uitleg&gt;</t>
  </si>
  <si>
    <t>Bijvoorbeeld zwarte lijsten of waarschuwingslijsten, zoals deze bijvoorbeeld gebruikt worden door verzekeraars, horecabedrijven, winkelbedrijven, telecomproviders alsook zwarte lijsten die betrekking hebben op onrechtmatig gedrag van werknemers, bijvoorbeeld in de zorg of door uitzendbureaus).</t>
  </si>
  <si>
    <t>Fraudebestrijding :  Grootschalige en/of systematische verwerkingen van (bijzondere) persoonsgegevens in het kader van fraudebestrijding. Bijvoorbeeld fraudebestrijding door sociale diensten of door fraudeafdelingen van verzekeraars.</t>
  </si>
  <si>
    <t>Creditscores :  Grootschalige en/of systematische gegevensverwerkingen die leiden tot of gebruik maken van inschattingen van de kredietwaardigheid van natuurlijke personen, bijvoorbeeld tot uitdrukking gebracht in een creditscore.</t>
  </si>
  <si>
    <t>Financiële situatie :  Grootschalige en/of systematische verwerkingen van financiële gegevens waaruit de inkomens- of vermogenspositie of het bestedingspatroon van mensen valt af te leiden. Bijvoorbeeld overzichten van bankoverschrijvingen, overzichten van de saldi van iemands bankrekeningen of overzichten van mobiele- of pinbetalingen.</t>
  </si>
  <si>
    <t>Genetische persoonsgegevens :  Grootschalige en/of systematische verwerkingen van genetische persoonsgegevens. Bijvoorbeeld DNA-analyses ten behoeve van het in kaart brengen van persoonlijke kenmerken, bio-databanken.</t>
  </si>
  <si>
    <t>Gezondheidsgegevens :  Grootschalige verwerkingen van gegevens over gezondheid (bijvoorbeeld door instellingen of voorzieningen voor gezondheidszorg of maatschappelijke dienstverlening, arbodiensten, reïntegratiebedrijven, (speciaal)onderwijsinstellingen, verzekeraars, en onderzoeksinstituten) waaronder ook grootschalige elektronische uitwisseling van gegevens over gezondheid.</t>
  </si>
  <si>
    <t>Alleen schoenmaat</t>
  </si>
  <si>
    <t>Let op: individuele artsen en individuele zorgprofessionals zijn op grond van overweging 91 van de AVG uitgezonderd van de verplichting een DPIA uit te voeren.</t>
  </si>
  <si>
    <t>Samenwerkingsverbanden :  Het delen van persoonsgegevens in of door samenwerkingsverbanden waarin gemeenten of andere overheden met andere publieke of private partijen bijzondere persoonsgegevens of persoonsgegevens van gevoelige aard (zoals gegevens over gezondheid, verslaving, armoede, problematische schulden, werkloosheid, sociale problematiek, strafrechtelijke gegevens, betrokkenheid van jeugdzorg of maatschappelijk werk) met elkaar uitwisselen. Bijvoorbeeld in wijkteams, veiligheidshuizen of informatieknooppunten.</t>
  </si>
  <si>
    <t>Cameratoezicht :  Stelselmatige en grootschalige monitoring van openbaar toegankelijke ruimten met behulp van camera’s, webcams of drones.</t>
  </si>
  <si>
    <t>Flexibel cameratoezicht :  Grootschalig en/of systematisch gebruik van flexibel cameratoezicht. Bijvoorbeeld camera’s op kleding of helm van brandweer- of ambulancepersoneel, dashcams gebruikt door hulpdiensten.</t>
  </si>
  <si>
    <t>Controle werknemers :  Grootschalige en/of systematische verwerking van persoonsgegevens om activiteiten van werknemers te monitoren. Bijvoorbeeld controle van e-mail en internetgebruik, GPS-systemen in (vracht)auto’s van werknemers of cameratoezicht ten behoeve van diefstal- en fraudebestrijding.</t>
  </si>
  <si>
    <t>Locatiegegevens :  Grootschalige en/of systematische verwerking van locatiegegevens van of herleidbaar tot natuurlijke personen. Bijvoorbeeld door (scan)auto’s, navigatiesystemen, telefoons, of verwerking van locatiegegevens van reizigers in het openbaar vervoer.</t>
  </si>
  <si>
    <t>Communicatiegegevens :  Grootschalige en /of systematische verwerking van communicatiegegevens inclusief metadata herleidbaar tot natuurlijke personen, tenzij en voor zover dit noodzakelijk is ter bescherming van de integriteit en de veiligheid van het netwerk en de dienst van de betrokken aanbieder, of het randapparaat van de eindgebruiker.</t>
  </si>
  <si>
    <t>Internet of things :  Grootschalige en/of systematische verwerkingen door verantwoordelijken van persoonsgegevens die worden gegenereerd door apparaten die verbonden zijn met internet en die via internet of anderszins gegevens kunnen versturen of uitwisselen. Bijvoorbeeld ‘internet of things’- toepassingen, zoals slimme televisies, slimme huishoudelijke apparaten, connected toys, smart cities, slimme energiemeters, medische hulpmiddelen, etc.</t>
  </si>
  <si>
    <t>Profilering :  Systematische en uitgebreide beoordeling van persoonlijke aspecten van natuurlijke personen gebaseerd op geautomatiseerde verwerking (profilering). Bijvoorbeeld beoordeling van beroepsprestaties, prestaties van leerlingen, economische situatie, gezondheid, persoonlijke voorkeuren of interesses, betrouwbaarheid of gedrag.</t>
  </si>
  <si>
    <t>Observatie en beïnvloeding van gedrag :  Grootschalige verwerkingen van persoonsgegevens waarbij op systematische wijze via geautomatiseerde verwerking gedrag van natuurlijke personen geobserveerd, verzameld, vastgelegd of beïnvloed wordt, inclusief gegevens die voor het doel online behavioural advertising worden verzameld.</t>
  </si>
  <si>
    <t>Resultaat, aantal Ja :</t>
  </si>
  <si>
    <t xml:space="preserve">Op basis van dit bovenstaande blok is een DPIA : </t>
  </si>
  <si>
    <t>6.A. Lijst 2: Algemene DPIA vragen</t>
  </si>
  <si>
    <t>Algemene vragen m.b.t. doeleinden en doelbinding van de verwerking van persoonsgegevens</t>
  </si>
  <si>
    <t>Keuze</t>
  </si>
  <si>
    <t>AVG art 35 lid 1</t>
  </si>
  <si>
    <t>Wanneer een soort verwerking, in het bijzonder een verwerking waarbij nieuwe technologieën worden gebruikt, gelet op de aard, de omvang, de context en de doeleinden daarvan waarschijnlijk een hoog risico inhoudt voor de rechten en vrijheden van natuurlijke personen voert de verwerkingsverantwoordelijke vóór de verwerking een beoordeling uit van het effect van de beoogde verwerkingsactiviteiten op de bescherming van persoonsgegevens. Eén beoordeling kan een reeks vergelijkbare verwerkingen bestrijken die vergelijkbare hoge risico's inhouden</t>
  </si>
  <si>
    <r>
      <t>(verplicht invullen</t>
    </r>
    <r>
      <rPr>
        <sz val="12"/>
        <color theme="0"/>
        <rFont val="Verdana"/>
        <family val="2"/>
      </rPr>
      <t>)</t>
    </r>
  </si>
  <si>
    <r>
      <rPr>
        <b/>
        <sz val="10"/>
        <color theme="1"/>
        <rFont val="Verdana"/>
        <family val="2"/>
      </rPr>
      <t xml:space="preserve">Resultaat blok 1, is een DPIA verplicht? </t>
    </r>
    <r>
      <rPr>
        <sz val="9"/>
        <color theme="1"/>
        <rFont val="Verdana"/>
        <family val="2"/>
      </rPr>
      <t xml:space="preserve">
( als hier een verwerking is gekozen waarvoor een DPIA verplicht is dan hoeven de onderstaande vragen niet meer beantwoord te worden )</t>
    </r>
  </si>
  <si>
    <t>Als het resultaat van blok 1  is één of meerdere keren ja, dan is het resultaat hier 6, deze velden niet aanpassen</t>
  </si>
  <si>
    <t>P0</t>
  </si>
  <si>
    <t>U hoeft geen data protection impact assessment (PIA) uit te voeren wanneer uw gegevensverwerking:
- Waarschijnlijk geen hoog privacy risico oplevert.
- Sterk lijkt op een andere gegevensverwerking waarvoor al een DPIA is uitgevoerd.
- Wordt geregeld door een andere Europese of nationale wet en er bij de totstandkoming van deze wet al een DPIA is uitgevoerd. Tenzij de AP oordeelt dat er toch een DPIA nodig is.
- Op een lijst staat van verwerkingen waarvoor een DPIA niet verplicht is. De AVG geeft de AP de mogelijkheid om zo’n lijst op te stellen, maar dit is niet verplicht.
Wordt aan de bovenstaande punten voldaan?</t>
  </si>
  <si>
    <t>Het zou kunnen zijn dat de PIA niet nodig is omdat de AP gebruik gemaakt heeft van artikel 35 lid 5.  Ondanks dat is het toch raadzaam de onderstaande vragen even na te lopen om te bepalen of het niet toch beter is een PIA te doen.</t>
  </si>
  <si>
    <t>AVG art 35 lid 5: De toezichthoudende autoriteit kan ook een lijst opstellen en openbaar maken van het soort verwerking waarvoor geen gegevensbeschermingseffectbeoordeling is vereist. De toezichthoudende autoriteit deelt deze lijst mee aan het Comité.
De vragen P1 en verder staan ook op: https://autoriteitpersoonsgegevens.nl/nl/onderwerpen/Europese-privacywetgeving/data-protection-impact-assessment-dpia#in-welke-gevallen-moet-ik-een-dpia-uitvoeren-5879
Als verantwoordelijke (in de AVG: ‘verwerkingsverantwoordelijke’ genoemd) moet u een data protection impact assessment (DPIA) uitvoeren wanneer uw gegevensverwerking waarschijnlijk een hoog privacy risico oplevert. Dit moet u zelf bepalen. De werkgroep van Europese privacytoezichthouders (WP29) heeft een lijst van 10 criteria opgesteld om u hierbij te helpen. Aan hoe meer criteria uw verwerking voldoet, hoe waarschijnlijker het is dat deze een hoog risico oplevert.</t>
  </si>
  <si>
    <t>P1</t>
  </si>
  <si>
    <r>
      <rPr>
        <b/>
        <sz val="9"/>
        <color theme="1"/>
        <rFont val="Verdana"/>
        <family val="2"/>
      </rPr>
      <t>Beoordelen van mensen op basis van persoonskenmerken</t>
    </r>
    <r>
      <rPr>
        <sz val="9"/>
        <color theme="1"/>
        <rFont val="Verdana"/>
        <family val="2"/>
      </rPr>
      <t xml:space="preserve">
Het gaat hierbij onder meer om profiling en het maken van prognoses, met name op basis van kenmerken als iemands beroepsprestaties, economische situatie, gezondheid, persoonlijke voorkeuren of interesses, betrouwbaarheid of gedrag, locatie of verplaatsingen.</t>
    </r>
  </si>
  <si>
    <t>nee</t>
  </si>
  <si>
    <t>Voorbeelden hiervan zijn een bank die de kredietwaardigheid van klanten bepaalt (creditscoring), een bedrijf dat DNA-testen aan consumenten levert om gezondheidsrisico’s te testen en een bedrijf dat bezoekers van zijn website volgt en op basis daarvan profielen van deze mensen opstelt.</t>
  </si>
  <si>
    <t>P2</t>
  </si>
  <si>
    <r>
      <rPr>
        <b/>
        <sz val="9"/>
        <color theme="1"/>
        <rFont val="Verdana"/>
        <family val="2"/>
      </rPr>
      <t>Geautomatiseerde beslissingen</t>
    </r>
    <r>
      <rPr>
        <sz val="9"/>
        <color theme="1"/>
        <rFont val="Verdana"/>
        <family val="2"/>
      </rPr>
      <t xml:space="preserve">
Het gaat hierbij om beslissingen die voor de betrokkene rechtsgevolgen of vergelijkbare wezenlijke gevolgen hebben. Zo’n gegevensverwerking kan er bijvoorbeeld toe leiden dat mensen worden uitgesloten of gediscrimineerd.</t>
    </r>
  </si>
  <si>
    <t>&lt;uitleg&gt;</t>
  </si>
  <si>
    <t>Gegevensverwerkingen met geringe of geen gevolgen voor mensen vallen niet onder dit criterium. In de aankomende WP29-guidelines over profiling volgt hierover meer uitleg.</t>
  </si>
  <si>
    <t>P3</t>
  </si>
  <si>
    <r>
      <rPr>
        <b/>
        <strike/>
        <sz val="9"/>
        <color rgb="FFFF0000"/>
        <rFont val="Verdana"/>
        <family val="2"/>
      </rPr>
      <t xml:space="preserve"> 3.</t>
    </r>
    <r>
      <rPr>
        <b/>
        <sz val="9"/>
        <color theme="1"/>
        <rFont val="Verdana"/>
        <family val="2"/>
      </rPr>
      <t xml:space="preserve"> Stelselmatige en grootschalige monitoring</t>
    </r>
    <r>
      <rPr>
        <sz val="9"/>
        <color theme="1"/>
        <rFont val="Verdana"/>
        <family val="2"/>
      </rPr>
      <t xml:space="preserve">
Het gaat hierbij om monitoring van openbaar toegankelijke ruimten, bijvoorbeeld met cameratoezicht.</t>
    </r>
  </si>
  <si>
    <t>Hierbij kunnen persoonsgegevens worden verzameld zonder dat betrokkenen weten wie hun gegevens verzamelt en wat daar vervolgens mee gebeurt. Bovendien kan het onmogelijk zijn voor mensen om zich in openbare ruimten aan deze gegevensverwerking te onttrekken.</t>
  </si>
  <si>
    <t>P4</t>
  </si>
  <si>
    <r>
      <rPr>
        <b/>
        <sz val="9"/>
        <color theme="1"/>
        <rFont val="Verdana"/>
        <family val="2"/>
      </rPr>
      <t>Gevoelige gegevens</t>
    </r>
    <r>
      <rPr>
        <sz val="9"/>
        <color theme="1"/>
        <rFont val="Verdana"/>
        <family val="2"/>
      </rPr>
      <t xml:space="preserve">
Het gaat hierbij om bijzondere categorieën van persoonsgegevens (zie artikel 9 van de AVG).</t>
    </r>
  </si>
  <si>
    <t>Zoals informatie over iemands politieke voorkeuren. Ook strafrechtelijke gegevens vallen hieronder. Tot slot gaat het hier ook om gegevens die over het algemeen als privacygevoelig worden beschouwd, zoals gegevens over elektronische communicatie, locatiegegevens en financiële gegevens.</t>
  </si>
  <si>
    <t>P5</t>
  </si>
  <si>
    <t>Grootschalige gegevensverwerkingen</t>
  </si>
  <si>
    <t>https://autoriteitpersoonsgegevens.nl/nl/onderwerpen/Europese-privacywetgeving/algemene-verordening-gegevensbescherming#wat-ziet-de-avg-als-een-grootschalige-verwerking-van-persoonsgegevens-6019</t>
  </si>
  <si>
    <t>De AVG geeft geen definitie van ‘grootschalige gegevensverwerkingen’. WP29 adviseert om met de volgende criteria te bepalen of hiervan sprake is:
    de hoeveelheid mensen van wie gegevens worden verwerkt;
    de hoeveelheid gegevens en/of de verscheidenheid aan gegevens die worden verwerkt;
    de tijdsduur van de gegevensverwerking;
    de geografische reikwijdte van de gegevensverwerking.</t>
  </si>
  <si>
    <t>P6</t>
  </si>
  <si>
    <r>
      <rPr>
        <b/>
        <sz val="9"/>
        <color theme="1"/>
        <rFont val="Verdana"/>
        <family val="2"/>
      </rPr>
      <t>Gekoppelde databases</t>
    </r>
    <r>
      <rPr>
        <sz val="9"/>
        <color theme="1"/>
        <rFont val="Verdana"/>
        <family val="2"/>
      </rPr>
      <t xml:space="preserve">
Het gaat hierbij om gegevensverzamelingen die aan elkaar gekoppeld of met elkaar gecombineerd zijn. </t>
    </r>
  </si>
  <si>
    <t>Bijvoorbeeld databases die voortkomen uit twee of meer verschillende gegevensverwerkingen met verschillende doelen en/of uitgevoerd door verschillende verantwoordelijken, op een manier die betrokkenen niet redelijkerwijs kunnen verwachten.</t>
  </si>
  <si>
    <t>P7</t>
  </si>
  <si>
    <r>
      <rPr>
        <b/>
        <sz val="9"/>
        <color theme="1"/>
        <rFont val="Verdana"/>
        <family val="2"/>
      </rPr>
      <t>Gegevens over kwetsbare personen</t>
    </r>
    <r>
      <rPr>
        <sz val="9"/>
        <color theme="1"/>
        <rFont val="Verdana"/>
        <family val="2"/>
      </rPr>
      <t xml:space="preserve">
Bij het verwerken van dit type gegevens kan een DPIA nodig zijn omdat er sprake is van een ongelijke machtsverhouding tussen de betrokkene en de verantwoordelijke. Dit heeft als gevolg dat betrokkenen niet in vrijheid toestemming kunnen geven of weigeren voor het verwerken van hun gegevens.</t>
    </r>
  </si>
  <si>
    <t xml:space="preserve"> Het kan hierbij om bijvoorbeeld werknemers, kinderen en patiënten gaan.</t>
  </si>
  <si>
    <t>P8</t>
  </si>
  <si>
    <r>
      <rPr>
        <b/>
        <sz val="9"/>
        <color theme="1"/>
        <rFont val="Verdana"/>
        <family val="2"/>
      </rPr>
      <t>Gebruik van nieuwe technologieën</t>
    </r>
    <r>
      <rPr>
        <sz val="9"/>
        <color theme="1"/>
        <rFont val="Verdana"/>
        <family val="2"/>
      </rPr>
      <t xml:space="preserve">
De AVG is er duidelijk over dat een PIA nodig kan zijn bij het gebruik van een nieuwe technologie. De reden hiervoor is dat dit gebruik gepaard kan gaan met nieuwe manieren om gegevens te verzamelen en gebruiken, met mogelijk grote privacy risico's.</t>
    </r>
  </si>
  <si>
    <t>De persoonlijke en maatschappelijke gevolgen van het gebruik van een nieuwe technologie kunnen zelfs nog onbekend zijn. Een DPIA helpt de verantwoordelijke dan om de risico’s te begrijpen en te verhelpen. Sommige ‘Internet of Things’-toepassingen bijvoorbeeld kunnen een grote impact hebben op het dagelijks leven en de privacy van mensen, waardoor hierbij een DPIA nodig is.</t>
  </si>
  <si>
    <t>P9</t>
  </si>
  <si>
    <r>
      <rPr>
        <b/>
        <sz val="9"/>
        <color theme="1"/>
        <rFont val="Verdana"/>
        <family val="2"/>
      </rPr>
      <t>Doorgifte van persoonsgegevens buiten de EU</t>
    </r>
    <r>
      <rPr>
        <sz val="9"/>
        <color theme="1"/>
        <rFont val="Verdana"/>
        <family val="2"/>
      </rPr>
      <t xml:space="preserve">
De bescherming van persoonsgegevens is niet in alle landen hetzelfde geregeld. Buiten de EU is het daarom niet zeker dat een land voldoende bescherming biedt.</t>
    </r>
  </si>
  <si>
    <t>Spreekt voor zich, let op: kan het soms zo zijn dat men zicht niet bewust is van doorgifte buiten de EU, bijvoorbeeld als een SaaS leverancier gebruik maakt van een of meerdere  PaaS en/of IaaS leveranciers.  Of bij overige diensten van derden waarbij persoonsgegevens in het spel zijn.</t>
  </si>
  <si>
    <t>P10</t>
  </si>
  <si>
    <r>
      <rPr>
        <b/>
        <sz val="9"/>
        <color theme="1"/>
        <rFont val="Verdana"/>
        <family val="2"/>
      </rPr>
      <t>Blokkering van een recht, dienst of contract</t>
    </r>
    <r>
      <rPr>
        <sz val="9"/>
        <color theme="1"/>
        <rFont val="Verdana"/>
        <family val="2"/>
      </rPr>
      <t xml:space="preserve">
Het gaat hierbij om gegevensverwerkingen die tot gevolg hebben dat betrokkenen een recht niet kunnen uitoefenen, dat zij een dienst niet kunnen gebruiken of dat zij een contract niet kunnen afsluiten.</t>
    </r>
  </si>
  <si>
    <t>Bijvoorbeeld gegevensverwerkingen die plaatsvinden in de openbare ruimte en die mensen niet kunnen vermijden. Of een bank die de kredietwaardigheid van klanten toetsen om te bepalen of zij een lening krijgen.</t>
  </si>
  <si>
    <t>Totaal</t>
  </si>
  <si>
    <r>
      <t xml:space="preserve">Als bij vraag </t>
    </r>
    <r>
      <rPr>
        <b/>
        <sz val="11"/>
        <color theme="1"/>
        <rFont val="Calibri"/>
        <family val="2"/>
        <scheme val="minor"/>
      </rPr>
      <t>P1 tot en met vraag P10</t>
    </r>
    <r>
      <rPr>
        <sz val="11"/>
        <color theme="1"/>
        <rFont val="Calibri"/>
        <family val="2"/>
        <scheme val="minor"/>
      </rPr>
      <t xml:space="preserve"> -  </t>
    </r>
    <r>
      <rPr>
        <b/>
        <sz val="11"/>
        <color theme="1"/>
        <rFont val="Calibri"/>
        <family val="2"/>
        <scheme val="minor"/>
      </rPr>
      <t>tweemaal of vaker</t>
    </r>
    <r>
      <rPr>
        <sz val="11"/>
        <color theme="1"/>
        <rFont val="Calibri"/>
        <family val="2"/>
        <scheme val="minor"/>
      </rPr>
      <t xml:space="preserve"> een ja is geantwoord dan moet een PIA worden uitgevoerd.</t>
    </r>
  </si>
  <si>
    <t>Tel de waardes van de gekozen antwoorden bij elkaar op, alle waardes groter of gelijk aan 6 betekenen dat een DPIA moet worden gedaan.</t>
  </si>
  <si>
    <t>Bedenk ook dat er een privacy functionaris zou moeten zijn binnen de gemeente waar alle verzamelingen van persoonsgegevens gemeld moeten worden, en waar voorafgaand aan de PIA advies gevraagd wordt.</t>
  </si>
  <si>
    <t>Totaal Persoonsgegevens (P0-P10):</t>
  </si>
  <si>
    <t>Resultaat Baselinetoets BIO gemeenten</t>
  </si>
  <si>
    <t>(inhoud van deze vragen komt van het blad "Algemene vragen")</t>
  </si>
  <si>
    <t>Invuller:</t>
  </si>
  <si>
    <t xml:space="preserve">Proces: </t>
  </si>
  <si>
    <t>Resultaat Baselinetoets BIO</t>
  </si>
  <si>
    <t>Niveau \ Kwaliteitsaspect</t>
  </si>
  <si>
    <t>Beschikbaarheid</t>
  </si>
  <si>
    <t>Integriteit</t>
  </si>
  <si>
    <t>Vertrouwelijkheid</t>
  </si>
  <si>
    <t>Resultaat privacy vragen Baselinetoets BIG</t>
  </si>
  <si>
    <t>Totaal score</t>
  </si>
  <si>
    <t>Aantal "ja"</t>
  </si>
  <si>
    <t>Verplichte DPIA?</t>
  </si>
  <si>
    <t>Verwerking Persoonsgegevens (P1-P10)</t>
  </si>
  <si>
    <t>TOTAAL SCORE:</t>
  </si>
  <si>
    <t>Uitvoeren DPIA?</t>
  </si>
  <si>
    <t>Tabellen</t>
  </si>
  <si>
    <t>BIR Basissets</t>
  </si>
  <si>
    <t>Waarderings en keuze tabellen gebruikt in de overige sheets, niet wijzigen!</t>
  </si>
  <si>
    <t>Keuze tabellen</t>
  </si>
  <si>
    <t>basisset 1 integriteit</t>
  </si>
  <si>
    <t>beschikbaarheid</t>
  </si>
  <si>
    <t>Beschikbaar keuze alternatief</t>
  </si>
  <si>
    <t>Wet en regegeving</t>
  </si>
  <si>
    <t xml:space="preserve"> </t>
  </si>
  <si>
    <t>Algemeen geldende principes</t>
  </si>
  <si>
    <t>Ondersteunende processen</t>
  </si>
  <si>
    <t>basisset 2 vertrouwelijkheid, persoonsgegevens</t>
  </si>
  <si>
    <t>Incl Basisset 1</t>
  </si>
  <si>
    <t>Afhankelijkheden ketens en netwerken</t>
  </si>
  <si>
    <t>Primaire processen</t>
  </si>
  <si>
    <t>Keuze tabellen integriteit</t>
  </si>
  <si>
    <t>basisset 3 dep-v informatie</t>
  </si>
  <si>
    <t>incl Basisset 2</t>
  </si>
  <si>
    <t>VIR-BI dep V</t>
  </si>
  <si>
    <t>eu/nato restricted</t>
  </si>
  <si>
    <t>Basisset 4</t>
  </si>
  <si>
    <t>nvt</t>
  </si>
  <si>
    <t>Keuze tabellen vertrouwelijkheid</t>
  </si>
  <si>
    <t>Open info</t>
  </si>
  <si>
    <t>geen hoge beschikbaarheids eisen</t>
  </si>
  <si>
    <t>risicomanagement met baselineset</t>
  </si>
  <si>
    <t>nato stelt, beleid mbt noodvernietiging</t>
  </si>
  <si>
    <t>en bcm nato eis</t>
  </si>
  <si>
    <t>Privacy keuzetabel</t>
  </si>
  <si>
    <t>keuzep2</t>
  </si>
  <si>
    <t>kritiek versus essentieel systeem vragen</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</si>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</sst>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1"/>
      <color theme="1"/>
      <name val="Calibri"/>
      <family val="2"/>
      <scheme val="minor"/>
    </font>
    <font>
      <sz val="9"/>
      <color theme="1"/>
      <name val="Verdana"/>
      <family val="2"/>
    </font>
    <font>
      <sz val="7"/>
      <color theme="1"/>
      <name val="Times New Roman"/>
      <family val="1"/>
    </font>
    <font>
      <b/>
      <sz val="9"/>
      <color theme="1"/>
      <name val="Verdana"/>
      <family val="2"/>
    </font>
    <font>
      <b/>
      <sz val="12"/>
      <color rgb="FF003359"/>
      <name val="Verdana"/>
      <family val="2"/>
    </font>
    <font>
      <b/>
      <sz val="7"/>
      <color rgb="FF003359"/>
      <name val="Times New Roman"/>
      <family val="1"/>
    </font>
    <font>
      <vertAlign val="superscript"/>
      <sz val="8"/>
      <name val="Verdana"/>
      <family val="2"/>
    </font>
    <font>
      <u/>
      <sz val="11"/>
      <color theme="10"/>
      <name val="Calibri"/>
      <family val="2"/>
      <scheme val="minor"/>
    </font>
    <font>
      <i/>
      <sz val="9"/>
      <color theme="1"/>
      <name val="Verdana"/>
      <family val="2"/>
    </font>
    <font>
      <i/>
      <sz val="9"/>
      <color rgb="FFFFFFFF"/>
      <name val="Verdana"/>
      <family val="2"/>
    </font>
    <font>
      <sz val="9"/>
      <color rgb="FFFFFFFF"/>
      <name val="Verdana"/>
      <family val="2"/>
    </font>
    <font>
      <sz val="9"/>
      <color theme="0"/>
      <name val="Verdana"/>
      <family val="2"/>
    </font>
    <font>
      <i/>
      <sz val="9"/>
      <color theme="0"/>
      <name val="Verdana"/>
      <family val="2"/>
    </font>
    <font>
      <b/>
      <sz val="9"/>
      <color theme="0"/>
      <name val="Verdana"/>
      <family val="2"/>
    </font>
    <font>
      <b/>
      <sz val="11"/>
      <color theme="1"/>
      <name val="Calibri"/>
      <family val="2"/>
      <scheme val="minor"/>
    </font>
    <font>
      <i/>
      <sz val="11"/>
      <color theme="1"/>
      <name val="Calibri"/>
      <family val="2"/>
      <scheme val="minor"/>
    </font>
    <font>
      <sz val="16"/>
      <color theme="1"/>
      <name val="Calibri"/>
      <family val="2"/>
      <scheme val="minor"/>
    </font>
    <font>
      <sz val="18"/>
      <color theme="1"/>
      <name val="Calibri"/>
      <family val="2"/>
      <scheme val="minor"/>
    </font>
    <font>
      <sz val="11"/>
      <color rgb="FF9C6500"/>
      <name val="Calibri"/>
      <family val="2"/>
      <scheme val="minor"/>
    </font>
    <font>
      <b/>
      <sz val="11"/>
      <color theme="0"/>
      <name val="Calibri"/>
      <family val="2"/>
      <scheme val="minor"/>
    </font>
    <font>
      <b/>
      <sz val="18"/>
      <color theme="1"/>
      <name val="Calibri"/>
      <family val="2"/>
      <scheme val="minor"/>
    </font>
    <font>
      <b/>
      <sz val="16"/>
      <color theme="1"/>
      <name val="Calibri"/>
      <family val="2"/>
      <scheme val="minor"/>
    </font>
    <font>
      <i/>
      <sz val="8"/>
      <color theme="1"/>
      <name val="Verdana"/>
      <family val="2"/>
    </font>
    <font>
      <i/>
      <sz val="8"/>
      <color theme="1"/>
      <name val="Calibri"/>
      <family val="2"/>
      <scheme val="minor"/>
    </font>
    <font>
      <b/>
      <sz val="14"/>
      <color theme="1"/>
      <name val="Verdana"/>
      <family val="2"/>
    </font>
    <font>
      <b/>
      <sz val="14"/>
      <color theme="1"/>
      <name val="Calibri"/>
      <family val="2"/>
      <scheme val="minor"/>
    </font>
    <font>
      <b/>
      <strike/>
      <sz val="9"/>
      <color rgb="FFFF0000"/>
      <name val="Verdana"/>
      <family val="2"/>
    </font>
    <font>
      <sz val="14"/>
      <color rgb="FF666666"/>
      <name val="Arial"/>
      <family val="2"/>
    </font>
    <font>
      <b/>
      <sz val="14"/>
      <color rgb="FF666666"/>
      <name val="Inherit"/>
    </font>
    <font>
      <b/>
      <sz val="11"/>
      <color rgb="FF6EB450"/>
      <name val="Arial"/>
      <family val="2"/>
    </font>
    <font>
      <sz val="11"/>
      <color rgb="FF666666"/>
      <name val="Arial"/>
      <family val="2"/>
    </font>
    <font>
      <sz val="11"/>
      <color rgb="FF666666"/>
      <name val="Inherit"/>
    </font>
    <font>
      <sz val="12"/>
      <color theme="0"/>
      <name val="Verdana"/>
      <family val="2"/>
    </font>
    <font>
      <i/>
      <sz val="12"/>
      <color theme="0"/>
      <name val="Verdana"/>
      <family val="2"/>
    </font>
    <font>
      <sz val="14"/>
      <color theme="0"/>
      <name val="Verdana"/>
      <family val="2"/>
    </font>
    <font>
      <b/>
      <sz val="26"/>
      <color theme="1"/>
      <name val="Calibri"/>
      <family val="2"/>
      <scheme val="minor"/>
    </font>
    <font>
      <b/>
      <sz val="10"/>
      <color theme="1"/>
      <name val="Verdana"/>
      <family val="2"/>
    </font>
    <font>
      <b/>
      <sz val="24"/>
      <color theme="1"/>
      <name val="Verdana"/>
      <family val="2"/>
    </font>
    <font>
      <i/>
      <sz val="9"/>
      <color theme="1"/>
      <name val="Calibri"/>
      <family val="2"/>
      <scheme val="minor"/>
    </font>
    <font>
      <sz val="11"/>
      <color rgb="FFFF0000"/>
      <name val="Calibri"/>
      <family val="2"/>
      <scheme val="minor"/>
    </font>
    <font>
      <sz val="11"/>
      <color rgb="FF00B050"/>
      <name val="Calibri"/>
      <family val="2"/>
      <scheme val="minor"/>
    </font>
    <font>
      <i/>
      <sz val="11"/>
      <color rgb="FF00B050"/>
      <name val="Calibri"/>
      <family val="2"/>
      <scheme val="minor"/>
    </font>
    <font>
      <b/>
      <sz val="11"/>
      <color theme="9" tint="0.79998168889431442"/>
      <name val="Calibri"/>
      <family val="2"/>
      <scheme val="minor"/>
    </font>
    <font>
      <sz val="11"/>
      <color theme="9" tint="0.79998168889431442"/>
      <name val="Calibri"/>
      <family val="2"/>
      <scheme val="minor"/>
    </font>
    <font>
      <sz val="11"/>
      <color theme="1"/>
      <name val="Calibri"/>
      <family val="2"/>
    </font>
    <font>
      <b/>
      <i/>
      <u/>
      <sz val="11"/>
      <color rgb="FF00B050"/>
      <name val="Calibri"/>
      <family val="2"/>
      <scheme val="minor"/>
    </font>
    <font>
      <sz val="10"/>
      <color theme="1"/>
      <name val="Calibri"/>
      <family val="2"/>
      <scheme val="minor"/>
    </font>
    <font>
      <sz val="11"/>
      <name val="Calibri"/>
      <family val="2"/>
      <scheme val="minor"/>
    </font>
    <font>
      <sz val="11"/>
      <color rgb="FFFF0000"/>
      <name val="Calibri"/>
      <family val="2"/>
    </font>
    <font>
      <sz val="10"/>
      <color rgb="FF00B050"/>
      <name val="Calibri"/>
      <family val="2"/>
      <scheme val="minor"/>
    </font>
    <font>
      <i/>
      <sz val="11"/>
      <name val="Calibri"/>
      <family val="2"/>
      <scheme val="minor"/>
    </font>
    <font>
      <i/>
      <sz val="9"/>
      <name val="Verdana"/>
      <family val="2"/>
    </font>
    <font>
      <b/>
      <sz val="11"/>
      <name val="Calibri"/>
      <family val="2"/>
      <scheme val="minor"/>
    </font>
  </fonts>
  <fills count="13">
    <fill>
      <patternFill patternType="none"/>
    </fill>
    <fill>
      <patternFill patternType="gray125"/>
    </fill>
    <fill>
      <patternFill patternType="solid">
        <bgColor indexed="64"/>
      </patternFill>
    </fill>
    <fill>
      <patternFill patternType="solid">
        <fgColor theme="1"/>
        <bgColor indexed="64"/>
      </patternFill>
    </fill>
    <fill>
      <patternFill patternType="solid">
        <fgColor rgb="FFFFFF00"/>
        <bgColor indexed="64"/>
      </patternFill>
    </fill>
    <fill>
      <patternFill patternType="solid">
        <fgColor rgb="FFFFEB9C"/>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theme="5" tint="0.39997558519241921"/>
        <bgColor indexed="64"/>
      </patternFill>
    </fill>
    <fill>
      <patternFill patternType="solid">
        <fgColor rgb="FFFF0000"/>
        <bgColor indexed="64"/>
      </patternFill>
    </fill>
    <fill>
      <patternFill patternType="solid">
        <fgColor theme="9" tint="0.79998168889431442"/>
        <bgColor indexed="64"/>
      </patternFill>
    </fill>
    <fill>
      <patternFill patternType="solid">
        <fgColor theme="9" tint="-0.499984740745262"/>
        <bgColor indexed="64"/>
      </patternFill>
    </fill>
  </fills>
  <borders count="6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ck">
        <color indexed="64"/>
      </left>
      <right/>
      <top style="thick">
        <color indexed="64"/>
      </top>
      <bottom/>
      <diagonal/>
    </border>
    <border>
      <left/>
      <right style="medium">
        <color indexed="64"/>
      </right>
      <top style="thick">
        <color indexed="64"/>
      </top>
      <bottom/>
      <diagonal/>
    </border>
    <border>
      <left style="thick">
        <color indexed="64"/>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top/>
      <bottom style="medium">
        <color indexed="64"/>
      </bottom>
      <diagonal/>
    </border>
    <border>
      <left/>
      <right style="thick">
        <color indexed="64"/>
      </right>
      <top style="thick">
        <color indexed="64"/>
      </top>
      <bottom/>
      <diagonal/>
    </border>
    <border>
      <left/>
      <right style="thick">
        <color indexed="64"/>
      </right>
      <top/>
      <bottom style="medium">
        <color indexed="64"/>
      </bottom>
      <diagonal/>
    </border>
    <border>
      <left style="thick">
        <color indexed="64"/>
      </left>
      <right style="medium">
        <color indexed="64"/>
      </right>
      <top/>
      <bottom style="medium">
        <color indexed="64"/>
      </bottom>
      <diagonal/>
    </border>
    <border>
      <left style="thick">
        <color indexed="64"/>
      </left>
      <right style="medium">
        <color indexed="64"/>
      </right>
      <top/>
      <bottom/>
      <diagonal/>
    </border>
    <border>
      <left/>
      <right style="medium">
        <color indexed="64"/>
      </right>
      <top/>
      <bottom/>
      <diagonal/>
    </border>
    <border>
      <left/>
      <right style="thick">
        <color indexed="64"/>
      </right>
      <top/>
      <bottom/>
      <diagonal/>
    </border>
    <border>
      <left style="medium">
        <color indexed="64"/>
      </left>
      <right/>
      <top style="thick">
        <color indexed="64"/>
      </top>
      <bottom/>
      <diagonal/>
    </border>
    <border>
      <left style="medium">
        <color indexed="64"/>
      </left>
      <right/>
      <top/>
      <bottom style="medium">
        <color indexed="64"/>
      </bottom>
      <diagonal/>
    </border>
    <border>
      <left style="thick">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thick">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right/>
      <top/>
      <bottom style="thick">
        <color indexed="64"/>
      </bottom>
      <diagonal/>
    </border>
    <border>
      <left style="thick">
        <color indexed="64"/>
      </left>
      <right/>
      <top style="medium">
        <color indexed="64"/>
      </top>
      <bottom/>
      <diagonal/>
    </border>
    <border>
      <left/>
      <right style="medium">
        <color indexed="64"/>
      </right>
      <top style="medium">
        <color indexed="64"/>
      </top>
      <bottom/>
      <diagonal/>
    </border>
    <border>
      <left style="medium">
        <color indexed="64"/>
      </left>
      <right/>
      <top/>
      <bottom style="thick">
        <color indexed="64"/>
      </bottom>
      <diagonal/>
    </border>
    <border>
      <left/>
      <right style="medium">
        <color rgb="FFFFFFFF"/>
      </right>
      <top style="thick">
        <color indexed="64"/>
      </top>
      <bottom/>
      <diagonal/>
    </border>
    <border>
      <left/>
      <right style="medium">
        <color rgb="FFFFFFFF"/>
      </right>
      <top/>
      <bottom style="medium">
        <color indexed="64"/>
      </bottom>
      <diagonal/>
    </border>
    <border>
      <left style="medium">
        <color rgb="FFFFFFFF"/>
      </left>
      <right style="medium">
        <color rgb="FFFFFFFF"/>
      </right>
      <top style="thick">
        <color indexed="64"/>
      </top>
      <bottom/>
      <diagonal/>
    </border>
    <border>
      <left style="medium">
        <color rgb="FFFFFFFF"/>
      </left>
      <right style="medium">
        <color rgb="FFFFFFFF"/>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style="medium">
        <color indexed="64"/>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ck">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top style="thin">
        <color indexed="64"/>
      </top>
      <bottom style="medium">
        <color indexed="64"/>
      </bottom>
      <diagonal/>
    </border>
  </borders>
  <cellStyleXfs count="3">
    <xf numFmtId="0" fontId="0" fillId="0" borderId="0"/>
    <xf numFmtId="0" fontId="7" fillId="0" borderId="0" applyNumberFormat="0" applyFill="0" applyBorder="0" applyAlignment="0" applyProtection="0"/>
    <xf numFmtId="0" fontId="18" fillId="5" borderId="0" applyNumberFormat="0" applyBorder="0" applyAlignment="0" applyProtection="0"/>
  </cellStyleXfs>
  <cellXfs count="237">
    <xf numFmtId="0" fontId="0" fillId="0" borderId="0" xfId="0"/>
    <xf numFmtId="0" fontId="1" fillId="0" borderId="2" xfId="0" applyFont="1" applyBorder="1" applyAlignment="1">
      <alignment vertical="center" wrapText="1"/>
    </xf>
    <xf numFmtId="0" fontId="10" fillId="2" borderId="10" xfId="0" applyFont="1" applyFill="1" applyBorder="1" applyAlignment="1">
      <alignment vertical="center" wrapText="1"/>
    </xf>
    <xf numFmtId="0" fontId="9" fillId="2" borderId="11" xfId="0" applyFont="1" applyFill="1" applyBorder="1" applyAlignment="1">
      <alignment vertical="center" wrapText="1"/>
    </xf>
    <xf numFmtId="0" fontId="1" fillId="0" borderId="7" xfId="0" applyFont="1" applyBorder="1" applyAlignment="1">
      <alignment vertical="center" wrapText="1"/>
    </xf>
    <xf numFmtId="0" fontId="1" fillId="0" borderId="11" xfId="0" applyFont="1" applyBorder="1" applyAlignment="1">
      <alignment vertical="center" wrapText="1"/>
    </xf>
    <xf numFmtId="0" fontId="3" fillId="0" borderId="14" xfId="0" applyFont="1" applyBorder="1" applyAlignment="1">
      <alignment vertical="center" wrapText="1"/>
    </xf>
    <xf numFmtId="0" fontId="1" fillId="0" borderId="14" xfId="0" applyFont="1" applyBorder="1" applyAlignment="1">
      <alignment vertical="center" wrapText="1"/>
    </xf>
    <xf numFmtId="0" fontId="0" fillId="0" borderId="14" xfId="0" applyBorder="1" applyAlignment="1">
      <alignment vertical="top" wrapText="1"/>
    </xf>
    <xf numFmtId="0" fontId="0" fillId="0" borderId="7" xfId="0" applyBorder="1" applyAlignment="1">
      <alignment vertical="top" wrapText="1"/>
    </xf>
    <xf numFmtId="0" fontId="1" fillId="0" borderId="12" xfId="0" applyFont="1" applyBorder="1" applyAlignment="1">
      <alignment vertical="center" wrapText="1"/>
    </xf>
    <xf numFmtId="0" fontId="7" fillId="0" borderId="0" xfId="1" applyAlignment="1">
      <alignment vertical="center"/>
    </xf>
    <xf numFmtId="0" fontId="3" fillId="0" borderId="7" xfId="0" applyFont="1" applyBorder="1" applyAlignment="1">
      <alignment vertical="center" wrapText="1"/>
    </xf>
    <xf numFmtId="0" fontId="1" fillId="0" borderId="27" xfId="0" applyFont="1" applyBorder="1" applyAlignment="1">
      <alignment vertical="center" wrapText="1"/>
    </xf>
    <xf numFmtId="0" fontId="11" fillId="2" borderId="10" xfId="0" applyFont="1" applyFill="1" applyBorder="1" applyAlignment="1">
      <alignment vertical="center" wrapText="1"/>
    </xf>
    <xf numFmtId="0" fontId="12" fillId="2" borderId="11" xfId="0" applyFont="1" applyFill="1" applyBorder="1" applyAlignment="1">
      <alignment vertical="center" wrapText="1"/>
    </xf>
    <xf numFmtId="0" fontId="11" fillId="2" borderId="1" xfId="0" applyFont="1" applyFill="1" applyBorder="1" applyAlignment="1">
      <alignment vertical="center" wrapText="1"/>
    </xf>
    <xf numFmtId="0" fontId="13" fillId="2" borderId="19" xfId="0" applyFont="1" applyFill="1" applyBorder="1" applyAlignment="1">
      <alignment vertical="center" wrapText="1"/>
    </xf>
    <xf numFmtId="0" fontId="3" fillId="0" borderId="2" xfId="0" applyFont="1" applyBorder="1" applyAlignment="1">
      <alignment vertical="center" wrapText="1"/>
    </xf>
    <xf numFmtId="0" fontId="14" fillId="0" borderId="0" xfId="0" applyFont="1"/>
    <xf numFmtId="0" fontId="1" fillId="0" borderId="0" xfId="0" applyFont="1" applyAlignment="1">
      <alignment vertical="center" wrapText="1"/>
    </xf>
    <xf numFmtId="0" fontId="1" fillId="4" borderId="7" xfId="0" applyFont="1" applyFill="1" applyBorder="1" applyAlignment="1">
      <alignment horizontal="center" vertical="center" wrapText="1"/>
    </xf>
    <xf numFmtId="0" fontId="3" fillId="0" borderId="0" xfId="0" applyFont="1" applyAlignment="1">
      <alignment vertical="center" wrapText="1"/>
    </xf>
    <xf numFmtId="0" fontId="16" fillId="0" borderId="0" xfId="0" applyFont="1"/>
    <xf numFmtId="0" fontId="0" fillId="0" borderId="0" xfId="0" applyAlignment="1">
      <alignment wrapText="1"/>
    </xf>
    <xf numFmtId="0" fontId="8" fillId="0" borderId="0" xfId="0" applyFont="1" applyAlignment="1">
      <alignment vertical="center" wrapText="1"/>
    </xf>
    <xf numFmtId="0" fontId="15" fillId="0" borderId="0" xfId="0" applyFont="1" applyAlignment="1">
      <alignment wrapText="1"/>
    </xf>
    <xf numFmtId="0" fontId="14" fillId="0" borderId="0" xfId="0" applyFont="1" applyAlignment="1">
      <alignment wrapText="1"/>
    </xf>
    <xf numFmtId="0" fontId="3" fillId="0" borderId="0" xfId="0" applyFont="1"/>
    <xf numFmtId="0" fontId="1" fillId="0" borderId="0" xfId="0" applyFont="1" applyAlignment="1">
      <alignment horizontal="left" vertical="center" wrapText="1"/>
    </xf>
    <xf numFmtId="0" fontId="4" fillId="0" borderId="0" xfId="0" applyFont="1" applyAlignment="1">
      <alignment horizontal="left" vertical="center" wrapText="1"/>
    </xf>
    <xf numFmtId="0" fontId="6" fillId="0" borderId="0" xfId="0" applyFont="1" applyAlignment="1">
      <alignment vertical="center" wrapText="1"/>
    </xf>
    <xf numFmtId="0" fontId="0" fillId="0" borderId="0" xfId="0" quotePrefix="1"/>
    <xf numFmtId="0" fontId="20" fillId="0" borderId="0" xfId="0" applyFont="1"/>
    <xf numFmtId="0" fontId="19" fillId="3" borderId="0" xfId="0" applyFont="1" applyFill="1"/>
    <xf numFmtId="0" fontId="21" fillId="0" borderId="0" xfId="0" applyFont="1"/>
    <xf numFmtId="0" fontId="21" fillId="0" borderId="1" xfId="0" applyFont="1" applyBorder="1"/>
    <xf numFmtId="0" fontId="1" fillId="0" borderId="0" xfId="0" applyFont="1" applyAlignment="1">
      <alignment vertical="center"/>
    </xf>
    <xf numFmtId="0" fontId="0" fillId="0" borderId="0" xfId="0" applyAlignment="1">
      <alignment horizontal="left"/>
    </xf>
    <xf numFmtId="0" fontId="1" fillId="4" borderId="11" xfId="0" applyFont="1" applyFill="1" applyBorder="1" applyAlignment="1">
      <alignment vertical="center" wrapText="1"/>
    </xf>
    <xf numFmtId="0" fontId="1" fillId="4" borderId="15" xfId="0" applyFont="1" applyFill="1" applyBorder="1" applyAlignment="1">
      <alignment vertical="center" wrapText="1"/>
    </xf>
    <xf numFmtId="0" fontId="8" fillId="4" borderId="11" xfId="0" applyFont="1" applyFill="1" applyBorder="1" applyAlignment="1">
      <alignment vertical="center" wrapText="1"/>
    </xf>
    <xf numFmtId="0" fontId="8" fillId="4" borderId="15" xfId="0" applyFont="1" applyFill="1" applyBorder="1" applyAlignment="1">
      <alignment vertical="center" wrapText="1"/>
    </xf>
    <xf numFmtId="0" fontId="0" fillId="4" borderId="0" xfId="0" applyFill="1" applyAlignment="1">
      <alignment wrapText="1"/>
    </xf>
    <xf numFmtId="0" fontId="22" fillId="0" borderId="0" xfId="0" applyFont="1" applyAlignment="1">
      <alignment vertical="center"/>
    </xf>
    <xf numFmtId="0" fontId="23" fillId="0" borderId="0" xfId="0" applyFont="1"/>
    <xf numFmtId="0" fontId="0" fillId="0" borderId="37" xfId="0" applyBorder="1"/>
    <xf numFmtId="0" fontId="3" fillId="0" borderId="1" xfId="0" applyFont="1" applyBorder="1" applyAlignment="1">
      <alignment vertical="center" wrapText="1"/>
    </xf>
    <xf numFmtId="0" fontId="1" fillId="0" borderId="7" xfId="0" applyFont="1" applyBorder="1" applyAlignment="1">
      <alignment horizontal="center" vertical="center" wrapText="1"/>
    </xf>
    <xf numFmtId="0" fontId="0" fillId="0" borderId="0" xfId="0" applyAlignment="1">
      <alignment vertical="top" wrapText="1"/>
    </xf>
    <xf numFmtId="0" fontId="17" fillId="0" borderId="0" xfId="0" applyFont="1"/>
    <xf numFmtId="0" fontId="0" fillId="4" borderId="0" xfId="0" applyFill="1"/>
    <xf numFmtId="0" fontId="7" fillId="0" borderId="11" xfId="1" applyBorder="1" applyAlignment="1">
      <alignment vertical="center" wrapText="1"/>
    </xf>
    <xf numFmtId="0" fontId="28" fillId="0" borderId="0" xfId="0" applyFont="1" applyAlignment="1">
      <alignment horizontal="left" vertical="center" wrapText="1"/>
    </xf>
    <xf numFmtId="0" fontId="7" fillId="0" borderId="0" xfId="1" applyAlignment="1">
      <alignment horizontal="left" vertical="center" wrapText="1"/>
    </xf>
    <xf numFmtId="0" fontId="27" fillId="0" borderId="0" xfId="0" applyFont="1" applyAlignment="1">
      <alignment horizontal="left" vertical="center" wrapText="1"/>
    </xf>
    <xf numFmtId="0" fontId="29" fillId="0" borderId="0" xfId="0" applyFont="1" applyAlignment="1">
      <alignment horizontal="left" vertical="center" wrapText="1"/>
    </xf>
    <xf numFmtId="0" fontId="30" fillId="0" borderId="0" xfId="0" applyFont="1" applyAlignment="1">
      <alignment horizontal="left" vertical="center" wrapText="1"/>
    </xf>
    <xf numFmtId="0" fontId="31" fillId="0" borderId="0" xfId="0" applyFont="1" applyAlignment="1">
      <alignment horizontal="left" vertical="center" wrapText="1"/>
    </xf>
    <xf numFmtId="0" fontId="14" fillId="4" borderId="0" xfId="0" applyFont="1" applyFill="1" applyAlignment="1">
      <alignment vertical="top" wrapText="1"/>
    </xf>
    <xf numFmtId="0" fontId="0" fillId="4" borderId="0" xfId="0" applyFill="1" applyAlignment="1">
      <alignment vertical="top" wrapText="1"/>
    </xf>
    <xf numFmtId="0" fontId="1" fillId="4" borderId="37" xfId="0" applyFont="1" applyFill="1" applyBorder="1" applyAlignment="1">
      <alignment horizontal="center" vertical="center" wrapText="1"/>
    </xf>
    <xf numFmtId="0" fontId="0" fillId="0" borderId="54" xfId="0" applyBorder="1"/>
    <xf numFmtId="0" fontId="16" fillId="0" borderId="0" xfId="0" applyFont="1" applyAlignment="1">
      <alignment wrapText="1"/>
    </xf>
    <xf numFmtId="0" fontId="17" fillId="0" borderId="0" xfId="0" applyFont="1" applyAlignment="1">
      <alignment wrapText="1"/>
    </xf>
    <xf numFmtId="0" fontId="32" fillId="2" borderId="10" xfId="0" applyFont="1" applyFill="1" applyBorder="1" applyAlignment="1">
      <alignment vertical="center" wrapText="1"/>
    </xf>
    <xf numFmtId="0" fontId="33" fillId="2" borderId="11" xfId="0" applyFont="1" applyFill="1" applyBorder="1" applyAlignment="1">
      <alignment vertical="center" wrapText="1"/>
    </xf>
    <xf numFmtId="0" fontId="34" fillId="2" borderId="50" xfId="0" applyFont="1" applyFill="1" applyBorder="1" applyAlignment="1">
      <alignment vertical="center" wrapText="1"/>
    </xf>
    <xf numFmtId="0" fontId="34" fillId="2" borderId="51" xfId="0" applyFont="1" applyFill="1" applyBorder="1" applyAlignment="1">
      <alignment vertical="center" wrapText="1"/>
    </xf>
    <xf numFmtId="0" fontId="35" fillId="0" borderId="0" xfId="0" applyFont="1"/>
    <xf numFmtId="0" fontId="1" fillId="0" borderId="20" xfId="0" applyFont="1" applyBorder="1" applyAlignment="1">
      <alignment vertical="center" wrapText="1"/>
    </xf>
    <xf numFmtId="0" fontId="1" fillId="0" borderId="23" xfId="0" applyFont="1" applyBorder="1" applyAlignment="1">
      <alignment horizontal="center" vertical="center" wrapText="1"/>
    </xf>
    <xf numFmtId="0" fontId="1" fillId="0" borderId="9" xfId="0" applyFont="1" applyBorder="1" applyAlignment="1">
      <alignment vertical="center" wrapText="1"/>
    </xf>
    <xf numFmtId="0" fontId="37" fillId="0" borderId="24" xfId="0" applyFont="1" applyBorder="1" applyAlignment="1">
      <alignment horizontal="center" vertical="center" wrapText="1"/>
    </xf>
    <xf numFmtId="0" fontId="1" fillId="0" borderId="21" xfId="0" applyFont="1" applyBorder="1" applyAlignment="1">
      <alignment vertical="center" wrapText="1"/>
    </xf>
    <xf numFmtId="0" fontId="3" fillId="0" borderId="9" xfId="0" applyFont="1" applyBorder="1" applyAlignment="1">
      <alignment vertical="center" wrapText="1"/>
    </xf>
    <xf numFmtId="0" fontId="1" fillId="0" borderId="1" xfId="0" applyFont="1" applyBorder="1" applyAlignment="1">
      <alignment vertical="center" wrapText="1"/>
    </xf>
    <xf numFmtId="0" fontId="12" fillId="2" borderId="9"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3" fillId="0" borderId="14" xfId="0" applyFont="1" applyBorder="1" applyAlignment="1">
      <alignment horizontal="center" vertical="center" wrapText="1"/>
    </xf>
    <xf numFmtId="0" fontId="1" fillId="0" borderId="14" xfId="0" applyFont="1" applyBorder="1" applyAlignment="1">
      <alignment horizontal="center" vertical="center" wrapText="1"/>
    </xf>
    <xf numFmtId="0" fontId="1" fillId="4" borderId="14" xfId="0" applyFont="1" applyFill="1"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14" xfId="0" applyBorder="1" applyAlignment="1">
      <alignment horizontal="center" vertical="center" wrapText="1"/>
    </xf>
    <xf numFmtId="0" fontId="17" fillId="0" borderId="52" xfId="0" applyFont="1" applyBorder="1" applyAlignment="1">
      <alignment vertical="top"/>
    </xf>
    <xf numFmtId="0" fontId="0" fillId="0" borderId="37" xfId="0" applyBorder="1" applyAlignment="1">
      <alignment vertical="top" wrapText="1"/>
    </xf>
    <xf numFmtId="0" fontId="17" fillId="0" borderId="53" xfId="0" applyFont="1" applyBorder="1" applyAlignment="1">
      <alignment vertical="top"/>
    </xf>
    <xf numFmtId="0" fontId="0" fillId="0" borderId="54" xfId="0" applyBorder="1" applyAlignment="1">
      <alignment vertical="top" wrapText="1"/>
    </xf>
    <xf numFmtId="0" fontId="38" fillId="0" borderId="0" xfId="0" applyFont="1"/>
    <xf numFmtId="0" fontId="1" fillId="0" borderId="38" xfId="0" applyFont="1" applyBorder="1" applyAlignment="1">
      <alignment horizontal="center" vertical="center" textRotation="90" wrapText="1"/>
    </xf>
    <xf numFmtId="0" fontId="1" fillId="0" borderId="42"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1" fillId="0" borderId="46" xfId="0" applyFont="1" applyBorder="1" applyAlignment="1">
      <alignment horizontal="center" vertical="center" textRotation="90" wrapText="1"/>
    </xf>
    <xf numFmtId="0" fontId="1" fillId="0" borderId="48" xfId="0" applyFont="1" applyBorder="1" applyAlignment="1">
      <alignment horizontal="center" vertical="center" textRotation="90" wrapText="1"/>
    </xf>
    <xf numFmtId="0" fontId="1" fillId="0" borderId="13" xfId="0" applyFont="1" applyBorder="1" applyAlignment="1">
      <alignment horizontal="center" vertical="center" textRotation="90" wrapText="1"/>
    </xf>
    <xf numFmtId="0" fontId="1" fillId="0" borderId="12" xfId="0" applyFont="1" applyBorder="1" applyAlignment="1">
      <alignment horizontal="center" vertical="center" textRotation="90" wrapText="1"/>
    </xf>
    <xf numFmtId="0" fontId="25" fillId="6" borderId="37" xfId="0" applyFont="1" applyFill="1" applyBorder="1" applyAlignment="1">
      <alignment horizontal="center" vertical="center"/>
    </xf>
    <xf numFmtId="0" fontId="25" fillId="9" borderId="37" xfId="0" applyFont="1" applyFill="1" applyBorder="1" applyAlignment="1">
      <alignment horizontal="center" vertical="center" wrapText="1"/>
    </xf>
    <xf numFmtId="0" fontId="25" fillId="7" borderId="37" xfId="0" applyFont="1" applyFill="1" applyBorder="1" applyAlignment="1">
      <alignment horizontal="center" vertical="center" wrapText="1"/>
    </xf>
    <xf numFmtId="0" fontId="25" fillId="8" borderId="37" xfId="2" applyFont="1" applyFill="1" applyBorder="1" applyAlignment="1">
      <alignment horizontal="center" vertical="center" wrapText="1"/>
    </xf>
    <xf numFmtId="0" fontId="0" fillId="0" borderId="0" xfId="0" applyAlignment="1">
      <alignment horizontal="left" vertical="top" wrapText="1"/>
    </xf>
    <xf numFmtId="0" fontId="39" fillId="0" borderId="0" xfId="0" applyFont="1"/>
    <xf numFmtId="0" fontId="25" fillId="10" borderId="37" xfId="0" applyFont="1" applyFill="1" applyBorder="1" applyAlignment="1">
      <alignment horizontal="center" vertical="center" wrapText="1"/>
    </xf>
    <xf numFmtId="0" fontId="1" fillId="4" borderId="2" xfId="0" applyFont="1" applyFill="1" applyBorder="1" applyAlignment="1">
      <alignment horizontal="center" vertical="center" wrapText="1"/>
    </xf>
    <xf numFmtId="16" fontId="15" fillId="0" borderId="0" xfId="0" applyNumberFormat="1" applyFont="1" applyAlignment="1">
      <alignment wrapText="1"/>
    </xf>
    <xf numFmtId="0" fontId="40" fillId="0" borderId="0" xfId="0" applyFont="1" applyAlignment="1">
      <alignment horizontal="right"/>
    </xf>
    <xf numFmtId="0" fontId="41" fillId="0" borderId="0" xfId="0" applyFont="1"/>
    <xf numFmtId="0" fontId="40" fillId="0" borderId="0" xfId="0" applyFont="1"/>
    <xf numFmtId="0" fontId="0" fillId="11" borderId="25" xfId="0" applyFill="1" applyBorder="1"/>
    <xf numFmtId="0" fontId="0" fillId="11" borderId="31" xfId="0" applyFill="1" applyBorder="1"/>
    <xf numFmtId="0" fontId="0" fillId="11" borderId="26" xfId="0" applyFill="1" applyBorder="1" applyAlignment="1">
      <alignment horizontal="right"/>
    </xf>
    <xf numFmtId="0" fontId="0" fillId="11" borderId="14" xfId="0" applyFill="1" applyBorder="1" applyAlignment="1">
      <alignment horizontal="left" vertical="center"/>
    </xf>
    <xf numFmtId="0" fontId="0" fillId="11" borderId="14" xfId="0" quotePrefix="1" applyFill="1" applyBorder="1" applyAlignment="1">
      <alignment horizontal="left"/>
    </xf>
    <xf numFmtId="0" fontId="0" fillId="11" borderId="14" xfId="0" applyFill="1" applyBorder="1"/>
    <xf numFmtId="0" fontId="0" fillId="11" borderId="17" xfId="0" applyFill="1" applyBorder="1"/>
    <xf numFmtId="0" fontId="0" fillId="11" borderId="7" xfId="0" applyFill="1" applyBorder="1"/>
    <xf numFmtId="0" fontId="43" fillId="12" borderId="0" xfId="0" applyFont="1" applyFill="1"/>
    <xf numFmtId="0" fontId="42" fillId="12" borderId="0" xfId="0" applyFont="1" applyFill="1" applyAlignment="1">
      <alignment textRotation="90"/>
    </xf>
    <xf numFmtId="0" fontId="43" fillId="12" borderId="0" xfId="0" applyFont="1" applyFill="1" applyAlignment="1">
      <alignment textRotation="90"/>
    </xf>
    <xf numFmtId="0" fontId="0" fillId="0" borderId="50" xfId="0" applyBorder="1" applyAlignment="1">
      <alignment horizontal="center" vertical="center"/>
    </xf>
    <xf numFmtId="0" fontId="0" fillId="0" borderId="58"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44" fillId="0" borderId="37" xfId="0" applyFont="1" applyBorder="1" applyAlignment="1">
      <alignment horizontal="center" vertical="center"/>
    </xf>
    <xf numFmtId="0" fontId="0" fillId="0" borderId="37" xfId="0"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44" fillId="0" borderId="52" xfId="0" applyFont="1" applyBorder="1" applyAlignment="1">
      <alignment horizontal="center" vertical="center"/>
    </xf>
    <xf numFmtId="0" fontId="44" fillId="0" borderId="60" xfId="0" applyFont="1" applyBorder="1" applyAlignment="1">
      <alignment horizontal="center" vertical="center"/>
    </xf>
    <xf numFmtId="0" fontId="44" fillId="0" borderId="59" xfId="0" applyFont="1"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45" fillId="0" borderId="0" xfId="0" applyFont="1"/>
    <xf numFmtId="0" fontId="48" fillId="0" borderId="57" xfId="0" applyFont="1" applyBorder="1" applyAlignment="1">
      <alignment horizontal="center" vertical="center"/>
    </xf>
    <xf numFmtId="0" fontId="48" fillId="0" borderId="37" xfId="0" applyFont="1" applyBorder="1" applyAlignment="1">
      <alignment horizontal="center" vertical="center"/>
    </xf>
    <xf numFmtId="0" fontId="47" fillId="11" borderId="14" xfId="0" applyFont="1" applyFill="1" applyBorder="1" applyAlignment="1">
      <alignment horizontal="left" vertical="center"/>
    </xf>
    <xf numFmtId="0" fontId="43" fillId="12" borderId="31" xfId="0" applyFont="1" applyFill="1" applyBorder="1" applyAlignment="1">
      <alignment textRotation="90"/>
    </xf>
    <xf numFmtId="0" fontId="43" fillId="12" borderId="64" xfId="0" applyFont="1" applyFill="1" applyBorder="1"/>
    <xf numFmtId="0" fontId="43" fillId="12" borderId="44" xfId="0" applyFont="1" applyFill="1" applyBorder="1"/>
    <xf numFmtId="0" fontId="43" fillId="12" borderId="65" xfId="0" applyFont="1" applyFill="1" applyBorder="1"/>
    <xf numFmtId="0" fontId="43" fillId="12" borderId="25" xfId="0" applyFont="1" applyFill="1" applyBorder="1"/>
    <xf numFmtId="0" fontId="0" fillId="0" borderId="57" xfId="0" applyBorder="1"/>
    <xf numFmtId="0" fontId="0" fillId="0" borderId="51" xfId="0" applyBorder="1"/>
    <xf numFmtId="0" fontId="0" fillId="0" borderId="52" xfId="0" applyBorder="1"/>
    <xf numFmtId="0" fontId="0" fillId="0" borderId="60" xfId="0" applyBorder="1"/>
    <xf numFmtId="0" fontId="0" fillId="0" borderId="53" xfId="0" applyBorder="1"/>
    <xf numFmtId="0" fontId="0" fillId="0" borderId="62" xfId="0" applyBorder="1"/>
    <xf numFmtId="0" fontId="39" fillId="0" borderId="37" xfId="0" applyFont="1" applyBorder="1" applyAlignment="1">
      <alignment horizontal="center" vertical="center"/>
    </xf>
    <xf numFmtId="0" fontId="49" fillId="0" borderId="0" xfId="0" applyFont="1"/>
    <xf numFmtId="0" fontId="39" fillId="0" borderId="0" xfId="0" applyFont="1" applyAlignment="1">
      <alignment wrapText="1"/>
    </xf>
    <xf numFmtId="0" fontId="50" fillId="0" borderId="0" xfId="0" applyFont="1" applyAlignment="1">
      <alignment wrapText="1"/>
    </xf>
    <xf numFmtId="0" fontId="51" fillId="0" borderId="0" xfId="0" applyFont="1" applyAlignment="1">
      <alignment vertical="center" wrapText="1"/>
    </xf>
    <xf numFmtId="0" fontId="47" fillId="0" borderId="0" xfId="0" applyFont="1" applyAlignment="1">
      <alignment wrapText="1"/>
    </xf>
    <xf numFmtId="0" fontId="46" fillId="0" borderId="55" xfId="0" applyFont="1" applyBorder="1" applyAlignment="1">
      <alignment textRotation="90"/>
    </xf>
    <xf numFmtId="0" fontId="46" fillId="0" borderId="0" xfId="0" applyFont="1" applyAlignment="1">
      <alignment textRotation="90"/>
    </xf>
    <xf numFmtId="0" fontId="46" fillId="0" borderId="9" xfId="0" applyFont="1" applyBorder="1" applyAlignment="1">
      <alignment textRotation="90"/>
    </xf>
    <xf numFmtId="0" fontId="46" fillId="0" borderId="31" xfId="0" applyFont="1" applyBorder="1" applyAlignment="1">
      <alignment textRotation="90"/>
    </xf>
    <xf numFmtId="0" fontId="46" fillId="0" borderId="14" xfId="0" applyFont="1" applyBorder="1" applyAlignment="1">
      <alignment textRotation="90"/>
    </xf>
    <xf numFmtId="0" fontId="46" fillId="0" borderId="7" xfId="0" applyFont="1" applyBorder="1" applyAlignment="1">
      <alignment textRotation="90"/>
    </xf>
    <xf numFmtId="0" fontId="42" fillId="12" borderId="63" xfId="0" applyFont="1" applyFill="1" applyBorder="1" applyAlignment="1">
      <alignment textRotation="90"/>
    </xf>
    <xf numFmtId="0" fontId="42" fillId="12" borderId="3" xfId="0" applyFont="1" applyFill="1" applyBorder="1" applyAlignment="1">
      <alignment textRotation="90"/>
    </xf>
    <xf numFmtId="0" fontId="46" fillId="0" borderId="25" xfId="0" applyFont="1" applyBorder="1" applyAlignment="1">
      <alignment textRotation="90"/>
    </xf>
    <xf numFmtId="0" fontId="46" fillId="0" borderId="26" xfId="0" applyFont="1" applyBorder="1" applyAlignment="1">
      <alignment textRotation="90"/>
    </xf>
    <xf numFmtId="0" fontId="46" fillId="0" borderId="17" xfId="0" applyFont="1" applyBorder="1" applyAlignment="1">
      <alignment textRotation="90"/>
    </xf>
    <xf numFmtId="0" fontId="0" fillId="0" borderId="0" xfId="0" applyAlignment="1">
      <alignment horizontal="left" vertical="top" wrapText="1"/>
    </xf>
    <xf numFmtId="0" fontId="11" fillId="2" borderId="4" xfId="0" applyFont="1" applyFill="1" applyBorder="1" applyAlignment="1">
      <alignment vertical="center" wrapText="1"/>
    </xf>
    <xf numFmtId="0" fontId="11" fillId="2" borderId="5"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10" fillId="2" borderId="16" xfId="0" applyFont="1" applyFill="1" applyBorder="1" applyAlignment="1">
      <alignment vertical="center" wrapText="1"/>
    </xf>
    <xf numFmtId="0" fontId="10" fillId="2" borderId="8" xfId="0" applyFont="1" applyFill="1" applyBorder="1" applyAlignment="1">
      <alignment vertical="center" wrapText="1"/>
    </xf>
    <xf numFmtId="0" fontId="9" fillId="2" borderId="17" xfId="0" applyFont="1" applyFill="1" applyBorder="1" applyAlignment="1">
      <alignment vertical="center" wrapText="1"/>
    </xf>
    <xf numFmtId="0" fontId="9" fillId="2" borderId="9" xfId="0" applyFont="1" applyFill="1" applyBorder="1" applyAlignment="1">
      <alignment vertical="center" wrapText="1"/>
    </xf>
    <xf numFmtId="0" fontId="1" fillId="0" borderId="18" xfId="0" applyFont="1" applyBorder="1" applyAlignment="1">
      <alignment vertical="center" wrapText="1"/>
    </xf>
    <xf numFmtId="0" fontId="1" fillId="0" borderId="19" xfId="0" applyFont="1" applyBorder="1" applyAlignment="1">
      <alignment vertical="center" wrapText="1"/>
    </xf>
    <xf numFmtId="0" fontId="8" fillId="4" borderId="21" xfId="0" applyFont="1" applyFill="1" applyBorder="1" applyAlignment="1">
      <alignment vertical="center" wrapText="1"/>
    </xf>
    <xf numFmtId="0" fontId="8" fillId="4" borderId="22" xfId="0" applyFont="1" applyFill="1" applyBorder="1" applyAlignment="1">
      <alignment vertical="center" wrapText="1"/>
    </xf>
    <xf numFmtId="0" fontId="1" fillId="0" borderId="20" xfId="0" applyFont="1" applyBorder="1" applyAlignment="1">
      <alignment vertical="center" wrapText="1"/>
    </xf>
    <xf numFmtId="0" fontId="1" fillId="0" borderId="12" xfId="0" applyFont="1" applyBorder="1" applyAlignment="1">
      <alignment vertical="center" wrapText="1"/>
    </xf>
    <xf numFmtId="0" fontId="1" fillId="4" borderId="21" xfId="0" applyFont="1" applyFill="1" applyBorder="1" applyAlignment="1">
      <alignment vertical="center" wrapText="1"/>
    </xf>
    <xf numFmtId="0" fontId="1" fillId="4" borderId="22" xfId="0" applyFont="1" applyFill="1" applyBorder="1" applyAlignment="1">
      <alignment vertical="center" wrapText="1"/>
    </xf>
    <xf numFmtId="0" fontId="1" fillId="0" borderId="13" xfId="0" applyFont="1" applyBorder="1" applyAlignment="1">
      <alignment vertical="center" wrapText="1"/>
    </xf>
    <xf numFmtId="0" fontId="1" fillId="0" borderId="17"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7" fillId="0" borderId="23" xfId="0" applyFont="1" applyBorder="1" applyAlignment="1">
      <alignment horizontal="center" vertical="center" wrapText="1"/>
    </xf>
    <xf numFmtId="0" fontId="37" fillId="0" borderId="24" xfId="0" applyFont="1" applyBorder="1" applyAlignment="1">
      <alignment horizontal="center" vertical="center" wrapText="1"/>
    </xf>
    <xf numFmtId="0" fontId="3" fillId="0" borderId="23" xfId="0" applyFont="1" applyBorder="1" applyAlignment="1">
      <alignment vertical="center" wrapText="1"/>
    </xf>
    <xf numFmtId="0" fontId="3" fillId="0" borderId="24" xfId="0" applyFont="1" applyBorder="1" applyAlignment="1">
      <alignment vertical="center" wrapText="1"/>
    </xf>
    <xf numFmtId="0" fontId="1" fillId="0" borderId="43" xfId="0" applyFont="1" applyBorder="1" applyAlignment="1">
      <alignment vertical="center" wrapText="1"/>
    </xf>
    <xf numFmtId="0" fontId="1" fillId="0" borderId="44" xfId="0" applyFont="1" applyBorder="1" applyAlignment="1">
      <alignment vertical="center" wrapText="1"/>
    </xf>
    <xf numFmtId="0" fontId="1" fillId="0" borderId="49" xfId="0" applyFont="1" applyBorder="1" applyAlignment="1">
      <alignment vertical="center" wrapText="1"/>
    </xf>
    <xf numFmtId="0" fontId="1" fillId="0" borderId="26" xfId="0" applyFont="1" applyBorder="1" applyAlignment="1">
      <alignment vertical="center" wrapText="1"/>
    </xf>
    <xf numFmtId="0" fontId="1" fillId="0" borderId="0" xfId="0" applyFont="1" applyAlignment="1">
      <alignment vertical="center" wrapText="1"/>
    </xf>
    <xf numFmtId="0" fontId="1" fillId="0" borderId="15" xfId="0" applyFont="1" applyBorder="1" applyAlignment="1">
      <alignment vertical="center" wrapText="1"/>
    </xf>
    <xf numFmtId="0" fontId="1" fillId="0" borderId="39" xfId="0" applyFont="1" applyBorder="1" applyAlignment="1">
      <alignment vertical="center" wrapText="1"/>
    </xf>
    <xf numFmtId="0" fontId="1" fillId="0" borderId="40" xfId="0" applyFont="1" applyBorder="1" applyAlignment="1">
      <alignment vertical="center" wrapText="1"/>
    </xf>
    <xf numFmtId="0" fontId="1" fillId="0" borderId="47" xfId="0" applyFont="1" applyBorder="1" applyAlignment="1">
      <alignment vertical="center" wrapText="1"/>
    </xf>
    <xf numFmtId="0" fontId="12" fillId="2" borderId="6" xfId="0" applyFont="1" applyFill="1" applyBorder="1" applyAlignment="1">
      <alignment vertical="center" wrapText="1"/>
    </xf>
    <xf numFmtId="0" fontId="12" fillId="2" borderId="7" xfId="0" applyFont="1" applyFill="1" applyBorder="1" applyAlignment="1">
      <alignment vertical="center" wrapText="1"/>
    </xf>
    <xf numFmtId="0" fontId="11" fillId="2" borderId="1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1" fillId="0" borderId="41" xfId="0" applyFont="1" applyBorder="1" applyAlignment="1">
      <alignment vertical="center" wrapText="1"/>
    </xf>
    <xf numFmtId="0" fontId="1" fillId="0" borderId="23" xfId="0" applyFont="1" applyBorder="1" applyAlignment="1">
      <alignment vertical="center" wrapText="1"/>
    </xf>
    <xf numFmtId="0" fontId="1" fillId="0" borderId="24" xfId="0" applyFont="1" applyBorder="1" applyAlignment="1">
      <alignment vertical="center" wrapText="1"/>
    </xf>
    <xf numFmtId="0" fontId="1" fillId="0" borderId="32" xfId="0" applyFont="1" applyBorder="1" applyAlignment="1">
      <alignment vertical="center" wrapText="1"/>
    </xf>
    <xf numFmtId="0" fontId="1" fillId="0" borderId="29" xfId="0" applyFont="1" applyBorder="1" applyAlignment="1">
      <alignment vertical="center" wrapText="1"/>
    </xf>
    <xf numFmtId="0" fontId="1" fillId="0" borderId="28"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21" xfId="0" applyFont="1" applyBorder="1" applyAlignment="1">
      <alignment vertical="center" wrapText="1"/>
    </xf>
    <xf numFmtId="0" fontId="1" fillId="0" borderId="22" xfId="0" applyFont="1" applyBorder="1" applyAlignment="1">
      <alignment vertical="center" wrapText="1"/>
    </xf>
    <xf numFmtId="0" fontId="1" fillId="0" borderId="25" xfId="0" applyFont="1" applyBorder="1" applyAlignment="1">
      <alignment vertical="center" wrapText="1"/>
    </xf>
    <xf numFmtId="0" fontId="1" fillId="0" borderId="55" xfId="0" applyFont="1" applyBorder="1" applyAlignment="1">
      <alignment vertical="center" wrapText="1"/>
    </xf>
    <xf numFmtId="0" fontId="1" fillId="0" borderId="56" xfId="0" applyFont="1" applyBorder="1" applyAlignment="1">
      <alignment vertical="center" wrapText="1"/>
    </xf>
    <xf numFmtId="0" fontId="32" fillId="2" borderId="4" xfId="0" applyFont="1" applyFill="1" applyBorder="1" applyAlignment="1">
      <alignment vertical="center" wrapText="1"/>
    </xf>
    <xf numFmtId="0" fontId="32" fillId="2" borderId="33" xfId="0" applyFont="1" applyFill="1" applyBorder="1" applyAlignment="1">
      <alignment vertical="center" wrapText="1"/>
    </xf>
    <xf numFmtId="0" fontId="32" fillId="2" borderId="6" xfId="0" applyFont="1" applyFill="1" applyBorder="1" applyAlignment="1">
      <alignment vertical="center" wrapText="1"/>
    </xf>
    <xf numFmtId="0" fontId="32" fillId="2" borderId="34" xfId="0" applyFont="1" applyFill="1" applyBorder="1" applyAlignment="1">
      <alignment vertical="center" wrapText="1"/>
    </xf>
    <xf numFmtId="0" fontId="32" fillId="2" borderId="35" xfId="0" applyFont="1" applyFill="1" applyBorder="1" applyAlignment="1">
      <alignment vertical="center" wrapText="1"/>
    </xf>
    <xf numFmtId="0" fontId="32" fillId="2" borderId="36" xfId="0" applyFont="1" applyFill="1" applyBorder="1" applyAlignment="1">
      <alignment vertical="center" wrapText="1"/>
    </xf>
    <xf numFmtId="0" fontId="24" fillId="0" borderId="25"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7" xfId="0" applyFont="1" applyBorder="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0" xfId="0" applyAlignment="1">
      <alignment horizontal="left" wrapText="1"/>
    </xf>
  </cellXfs>
  <cellStyles count="3">
    <cellStyle name="Hyperlink" xfId="1" builtinId="8"/>
    <cellStyle name="Neutraal" xfId="2" builtinId="28"/>
    <cellStyle name="Standaard" xfId="0" builtinId="0"/>
  </cellStyles>
  <dxfs count="8">
    <dxf>
      <fill>
        <patternFill>
          <bgColor theme="0" tint="-0.499984740745262"/>
        </patternFill>
      </fill>
    </dxf>
    <dxf>
      <font>
        <color rgb="FF9C0006"/>
      </font>
      <fill>
        <patternFill>
          <bgColor rgb="FFFFC7CE"/>
        </patternFill>
      </fill>
    </dxf>
    <dxf>
      <fill>
        <patternFill>
          <bgColor theme="5" tint="0.39994506668294322"/>
        </patternFill>
      </fill>
    </dxf>
    <dxf>
      <fill>
        <patternFill>
          <bgColor theme="5" tint="0.39994506668294322"/>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7F9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0</xdr:colOff>
      <xdr:row>21</xdr:row>
      <xdr:rowOff>16932</xdr:rowOff>
    </xdr:from>
    <xdr:to>
      <xdr:col>15</xdr:col>
      <xdr:colOff>0</xdr:colOff>
      <xdr:row>24</xdr:row>
      <xdr:rowOff>186265</xdr:rowOff>
    </xdr:to>
    <xdr:sp macro="" textlink="">
      <xdr:nvSpPr>
        <xdr:cNvPr id="2" name="Rechthoek 1">
          <a:extLst>
            <a:ext uri="{FF2B5EF4-FFF2-40B4-BE49-F238E27FC236}">
              <a16:creationId xmlns:a16="http://schemas.microsoft.com/office/drawing/2014/main" id="{11BB3F32-05AE-4BC1-97BD-AF2A9163987B}"/>
            </a:ext>
          </a:extLst>
        </xdr:cNvPr>
        <xdr:cNvSpPr/>
      </xdr:nvSpPr>
      <xdr:spPr>
        <a:xfrm>
          <a:off x="9135533" y="4114799"/>
          <a:ext cx="1219200" cy="728133"/>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Aanschaffen Systeem</a:t>
          </a:r>
        </a:p>
      </xdr:txBody>
    </xdr:sp>
    <xdr:clientData/>
  </xdr:twoCellAnchor>
  <xdr:twoCellAnchor>
    <xdr:from>
      <xdr:col>13</xdr:col>
      <xdr:colOff>0</xdr:colOff>
      <xdr:row>25</xdr:row>
      <xdr:rowOff>182114</xdr:rowOff>
    </xdr:from>
    <xdr:to>
      <xdr:col>14</xdr:col>
      <xdr:colOff>609599</xdr:colOff>
      <xdr:row>29</xdr:row>
      <xdr:rowOff>0</xdr:rowOff>
    </xdr:to>
    <xdr:sp macro="" textlink="">
      <xdr:nvSpPr>
        <xdr:cNvPr id="3" name="Rechthoek 2">
          <a:extLst>
            <a:ext uri="{FF2B5EF4-FFF2-40B4-BE49-F238E27FC236}">
              <a16:creationId xmlns:a16="http://schemas.microsoft.com/office/drawing/2014/main" id="{546977D2-D422-4017-8626-4F57A1AB4415}"/>
            </a:ext>
          </a:extLst>
        </xdr:cNvPr>
        <xdr:cNvSpPr/>
      </xdr:nvSpPr>
      <xdr:spPr>
        <a:xfrm>
          <a:off x="8382000" y="3992114"/>
          <a:ext cx="1219199" cy="598936"/>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Aanpassen Systeem</a:t>
          </a:r>
        </a:p>
      </xdr:txBody>
    </xdr:sp>
    <xdr:clientData/>
  </xdr:twoCellAnchor>
  <xdr:twoCellAnchor>
    <xdr:from>
      <xdr:col>13</xdr:col>
      <xdr:colOff>0</xdr:colOff>
      <xdr:row>30</xdr:row>
      <xdr:rowOff>2278</xdr:rowOff>
    </xdr:from>
    <xdr:to>
      <xdr:col>15</xdr:col>
      <xdr:colOff>0</xdr:colOff>
      <xdr:row>33</xdr:row>
      <xdr:rowOff>0</xdr:rowOff>
    </xdr:to>
    <xdr:sp macro="" textlink="">
      <xdr:nvSpPr>
        <xdr:cNvPr id="4" name="Rechthoek 3">
          <a:extLst>
            <a:ext uri="{FF2B5EF4-FFF2-40B4-BE49-F238E27FC236}">
              <a16:creationId xmlns:a16="http://schemas.microsoft.com/office/drawing/2014/main" id="{F5D97B62-3E58-49B4-82DF-EFC792049239}"/>
            </a:ext>
          </a:extLst>
        </xdr:cNvPr>
        <xdr:cNvSpPr/>
      </xdr:nvSpPr>
      <xdr:spPr>
        <a:xfrm>
          <a:off x="8382000" y="4783828"/>
          <a:ext cx="1219200" cy="569222"/>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Verwijderen Systeem</a:t>
          </a:r>
        </a:p>
      </xdr:txBody>
    </xdr:sp>
    <xdr:clientData/>
  </xdr:twoCellAnchor>
  <xdr:twoCellAnchor>
    <xdr:from>
      <xdr:col>12</xdr:col>
      <xdr:colOff>606546</xdr:colOff>
      <xdr:row>34</xdr:row>
      <xdr:rowOff>3417</xdr:rowOff>
    </xdr:from>
    <xdr:to>
      <xdr:col>15</xdr:col>
      <xdr:colOff>0</xdr:colOff>
      <xdr:row>37</xdr:row>
      <xdr:rowOff>0</xdr:rowOff>
    </xdr:to>
    <xdr:sp macro="" textlink="">
      <xdr:nvSpPr>
        <xdr:cNvPr id="5" name="Rechthoek 4">
          <a:extLst>
            <a:ext uri="{FF2B5EF4-FFF2-40B4-BE49-F238E27FC236}">
              <a16:creationId xmlns:a16="http://schemas.microsoft.com/office/drawing/2014/main" id="{DD7F4B85-2CA0-443F-AAF0-550AE9448D87}"/>
            </a:ext>
          </a:extLst>
        </xdr:cNvPr>
        <xdr:cNvSpPr/>
      </xdr:nvSpPr>
      <xdr:spPr>
        <a:xfrm>
          <a:off x="8378946" y="5546967"/>
          <a:ext cx="1222254" cy="577608"/>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Maken Dataset</a:t>
          </a:r>
        </a:p>
      </xdr:txBody>
    </xdr:sp>
    <xdr:clientData/>
  </xdr:twoCellAnchor>
  <xdr:twoCellAnchor>
    <xdr:from>
      <xdr:col>12</xdr:col>
      <xdr:colOff>606546</xdr:colOff>
      <xdr:row>38</xdr:row>
      <xdr:rowOff>0</xdr:rowOff>
    </xdr:from>
    <xdr:to>
      <xdr:col>15</xdr:col>
      <xdr:colOff>0</xdr:colOff>
      <xdr:row>41</xdr:row>
      <xdr:rowOff>9525</xdr:rowOff>
    </xdr:to>
    <xdr:sp macro="" textlink="">
      <xdr:nvSpPr>
        <xdr:cNvPr id="6" name="Rechthoek 5">
          <a:extLst>
            <a:ext uri="{FF2B5EF4-FFF2-40B4-BE49-F238E27FC236}">
              <a16:creationId xmlns:a16="http://schemas.microsoft.com/office/drawing/2014/main" id="{890105C0-04D4-49DA-85F9-108E239F7D71}"/>
            </a:ext>
          </a:extLst>
        </xdr:cNvPr>
        <xdr:cNvSpPr/>
      </xdr:nvSpPr>
      <xdr:spPr>
        <a:xfrm>
          <a:off x="8378946" y="6315075"/>
          <a:ext cx="1222254" cy="581025"/>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Aanpassen Dataset</a:t>
          </a:r>
        </a:p>
      </xdr:txBody>
    </xdr:sp>
    <xdr:clientData/>
  </xdr:twoCellAnchor>
  <xdr:twoCellAnchor>
    <xdr:from>
      <xdr:col>13</xdr:col>
      <xdr:colOff>6471</xdr:colOff>
      <xdr:row>41</xdr:row>
      <xdr:rowOff>186670</xdr:rowOff>
    </xdr:from>
    <xdr:to>
      <xdr:col>15</xdr:col>
      <xdr:colOff>9525</xdr:colOff>
      <xdr:row>45</xdr:row>
      <xdr:rowOff>0</xdr:rowOff>
    </xdr:to>
    <xdr:sp macro="" textlink="">
      <xdr:nvSpPr>
        <xdr:cNvPr id="7" name="Rechthoek 6">
          <a:extLst>
            <a:ext uri="{FF2B5EF4-FFF2-40B4-BE49-F238E27FC236}">
              <a16:creationId xmlns:a16="http://schemas.microsoft.com/office/drawing/2014/main" id="{A0DE0CB2-E3E7-4FEA-945F-BCE5828BA75B}"/>
            </a:ext>
          </a:extLst>
        </xdr:cNvPr>
        <xdr:cNvSpPr/>
      </xdr:nvSpPr>
      <xdr:spPr>
        <a:xfrm>
          <a:off x="8388471" y="7073245"/>
          <a:ext cx="1222254" cy="575330"/>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Verwijderen Dataset</a:t>
          </a:r>
        </a:p>
      </xdr:txBody>
    </xdr:sp>
    <xdr:clientData/>
  </xdr:twoCellAnchor>
  <xdr:twoCellAnchor>
    <xdr:from>
      <xdr:col>17</xdr:col>
      <xdr:colOff>3318</xdr:colOff>
      <xdr:row>21</xdr:row>
      <xdr:rowOff>0</xdr:rowOff>
    </xdr:from>
    <xdr:to>
      <xdr:col>20</xdr:col>
      <xdr:colOff>609599</xdr:colOff>
      <xdr:row>27</xdr:row>
      <xdr:rowOff>197194</xdr:rowOff>
    </xdr:to>
    <xdr:sp macro="" textlink="">
      <xdr:nvSpPr>
        <xdr:cNvPr id="8" name="Rechthoek 7">
          <a:extLst>
            <a:ext uri="{FF2B5EF4-FFF2-40B4-BE49-F238E27FC236}">
              <a16:creationId xmlns:a16="http://schemas.microsoft.com/office/drawing/2014/main" id="{05ED578F-C5B9-46E5-ABA4-6FCDE38CAC98}"/>
            </a:ext>
          </a:extLst>
        </xdr:cNvPr>
        <xdr:cNvSpPr/>
      </xdr:nvSpPr>
      <xdr:spPr>
        <a:xfrm>
          <a:off x="10823718" y="3429000"/>
          <a:ext cx="2435081" cy="959194"/>
        </a:xfrm>
        <a:prstGeom prst="rect">
          <a:avLst/>
        </a:prstGeom>
        <a:solidFill>
          <a:schemeClr val="accent6">
            <a:lumMod val="20000"/>
            <a:lumOff val="80000"/>
          </a:schemeClr>
        </a:solidFill>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Uitvoeren Dataclassificatie</a:t>
          </a:r>
        </a:p>
        <a:p>
          <a:pPr algn="ctr"/>
          <a:r>
            <a:rPr lang="nl-NL" sz="1200">
              <a:solidFill>
                <a:srgbClr val="00B050"/>
              </a:solidFill>
            </a:rPr>
            <a:t>m.b.v. BIV vragen in excel,</a:t>
          </a:r>
        </a:p>
        <a:p>
          <a:pPr algn="ctr"/>
          <a:r>
            <a:rPr lang="nl-NL" sz="1200">
              <a:solidFill>
                <a:srgbClr val="00B050"/>
              </a:solidFill>
            </a:rPr>
            <a:t>alle vragen beantwoorden,</a:t>
          </a:r>
        </a:p>
        <a:p>
          <a:pPr algn="ctr"/>
          <a:r>
            <a:rPr lang="nl-NL" sz="1200">
              <a:solidFill>
                <a:srgbClr val="00B050"/>
              </a:solidFill>
            </a:rPr>
            <a:t>inclusief algemene vragen,</a:t>
          </a:r>
        </a:p>
        <a:p>
          <a:pPr algn="ctr"/>
          <a:r>
            <a:rPr lang="nl-NL" sz="1200">
              <a:solidFill>
                <a:srgbClr val="00B050"/>
              </a:solidFill>
            </a:rPr>
            <a:t>inclusief DPIA vragen</a:t>
          </a:r>
        </a:p>
      </xdr:txBody>
    </xdr:sp>
    <xdr:clientData/>
  </xdr:twoCellAnchor>
  <xdr:twoCellAnchor>
    <xdr:from>
      <xdr:col>15</xdr:col>
      <xdr:colOff>0</xdr:colOff>
      <xdr:row>23</xdr:row>
      <xdr:rowOff>8466</xdr:rowOff>
    </xdr:from>
    <xdr:to>
      <xdr:col>17</xdr:col>
      <xdr:colOff>3318</xdr:colOff>
      <xdr:row>24</xdr:row>
      <xdr:rowOff>94787</xdr:rowOff>
    </xdr:to>
    <xdr:cxnSp macro="">
      <xdr:nvCxnSpPr>
        <xdr:cNvPr id="9" name="Verbindingslijn: gebogen 8">
          <a:extLst>
            <a:ext uri="{FF2B5EF4-FFF2-40B4-BE49-F238E27FC236}">
              <a16:creationId xmlns:a16="http://schemas.microsoft.com/office/drawing/2014/main" id="{982CB24B-E36D-4D37-8488-9ABBFB93AFB9}"/>
            </a:ext>
          </a:extLst>
        </xdr:cNvPr>
        <xdr:cNvCxnSpPr>
          <a:cxnSpLocks/>
          <a:stCxn id="2" idx="3"/>
          <a:endCxn id="8" idx="1"/>
        </xdr:cNvCxnSpPr>
      </xdr:nvCxnSpPr>
      <xdr:spPr>
        <a:xfrm>
          <a:off x="10354733" y="4478866"/>
          <a:ext cx="1222518" cy="272588"/>
        </a:xfrm>
        <a:prstGeom prst="bentConnector3">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609599</xdr:colOff>
      <xdr:row>25</xdr:row>
      <xdr:rowOff>98597</xdr:rowOff>
    </xdr:from>
    <xdr:to>
      <xdr:col>17</xdr:col>
      <xdr:colOff>3318</xdr:colOff>
      <xdr:row>27</xdr:row>
      <xdr:rowOff>100582</xdr:rowOff>
    </xdr:to>
    <xdr:cxnSp macro="">
      <xdr:nvCxnSpPr>
        <xdr:cNvPr id="10" name="Verbindingslijn: gebogen 9">
          <a:extLst>
            <a:ext uri="{FF2B5EF4-FFF2-40B4-BE49-F238E27FC236}">
              <a16:creationId xmlns:a16="http://schemas.microsoft.com/office/drawing/2014/main" id="{6436B4AF-59FC-4190-8DCE-F62CBD6B753F}"/>
            </a:ext>
          </a:extLst>
        </xdr:cNvPr>
        <xdr:cNvCxnSpPr>
          <a:cxnSpLocks/>
          <a:stCxn id="3" idx="3"/>
          <a:endCxn id="8" idx="1"/>
        </xdr:cNvCxnSpPr>
      </xdr:nvCxnSpPr>
      <xdr:spPr>
        <a:xfrm flipV="1">
          <a:off x="9601199" y="3908597"/>
          <a:ext cx="1222519" cy="382985"/>
        </a:xfrm>
        <a:prstGeom prst="bentConnector3">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12845</xdr:colOff>
      <xdr:row>30</xdr:row>
      <xdr:rowOff>1170</xdr:rowOff>
    </xdr:from>
    <xdr:to>
      <xdr:col>21</xdr:col>
      <xdr:colOff>0</xdr:colOff>
      <xdr:row>33</xdr:row>
      <xdr:rowOff>0</xdr:rowOff>
    </xdr:to>
    <xdr:sp macro="" textlink="">
      <xdr:nvSpPr>
        <xdr:cNvPr id="11" name="Rechthoek 10">
          <a:extLst>
            <a:ext uri="{FF2B5EF4-FFF2-40B4-BE49-F238E27FC236}">
              <a16:creationId xmlns:a16="http://schemas.microsoft.com/office/drawing/2014/main" id="{D91DF456-F626-4219-ADB6-901A2489886C}"/>
            </a:ext>
          </a:extLst>
        </xdr:cNvPr>
        <xdr:cNvSpPr/>
      </xdr:nvSpPr>
      <xdr:spPr>
        <a:xfrm>
          <a:off x="10833245" y="4782720"/>
          <a:ext cx="2425555" cy="570330"/>
        </a:xfrm>
        <a:prstGeom prst="rect">
          <a:avLst/>
        </a:prstGeom>
        <a:solidFill>
          <a:schemeClr val="accent6">
            <a:lumMod val="20000"/>
            <a:lumOff val="80000"/>
          </a:schemeClr>
        </a:solidFill>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Verwijderen Dataclassificatie</a:t>
          </a:r>
        </a:p>
      </xdr:txBody>
    </xdr:sp>
    <xdr:clientData/>
  </xdr:twoCellAnchor>
  <xdr:twoCellAnchor>
    <xdr:from>
      <xdr:col>15</xdr:col>
      <xdr:colOff>0</xdr:colOff>
      <xdr:row>31</xdr:row>
      <xdr:rowOff>95835</xdr:rowOff>
    </xdr:from>
    <xdr:to>
      <xdr:col>17</xdr:col>
      <xdr:colOff>12845</xdr:colOff>
      <xdr:row>31</xdr:row>
      <xdr:rowOff>96389</xdr:rowOff>
    </xdr:to>
    <xdr:cxnSp macro="">
      <xdr:nvCxnSpPr>
        <xdr:cNvPr id="12" name="Rechte verbindingslijn met pijl 11">
          <a:extLst>
            <a:ext uri="{FF2B5EF4-FFF2-40B4-BE49-F238E27FC236}">
              <a16:creationId xmlns:a16="http://schemas.microsoft.com/office/drawing/2014/main" id="{95352BCB-B39F-4C1C-B31D-216023214000}"/>
            </a:ext>
          </a:extLst>
        </xdr:cNvPr>
        <xdr:cNvCxnSpPr>
          <a:cxnSpLocks/>
          <a:stCxn id="4" idx="3"/>
          <a:endCxn id="11" idx="1"/>
        </xdr:cNvCxnSpPr>
      </xdr:nvCxnSpPr>
      <xdr:spPr>
        <a:xfrm flipV="1">
          <a:off x="9601200" y="5067885"/>
          <a:ext cx="1232045" cy="554"/>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605657</xdr:colOff>
      <xdr:row>37</xdr:row>
      <xdr:rowOff>0</xdr:rowOff>
    </xdr:from>
    <xdr:to>
      <xdr:col>24</xdr:col>
      <xdr:colOff>16933</xdr:colOff>
      <xdr:row>42</xdr:row>
      <xdr:rowOff>0</xdr:rowOff>
    </xdr:to>
    <xdr:sp macro="" textlink="">
      <xdr:nvSpPr>
        <xdr:cNvPr id="13" name="Rechthoek 12">
          <a:extLst>
            <a:ext uri="{FF2B5EF4-FFF2-40B4-BE49-F238E27FC236}">
              <a16:creationId xmlns:a16="http://schemas.microsoft.com/office/drawing/2014/main" id="{2453AFF0-B5B8-4F71-BB67-6ABAD3AAE8F3}"/>
            </a:ext>
          </a:extLst>
        </xdr:cNvPr>
        <xdr:cNvSpPr/>
      </xdr:nvSpPr>
      <xdr:spPr>
        <a:xfrm>
          <a:off x="11002724" y="6036733"/>
          <a:ext cx="4288076" cy="931334"/>
        </a:xfrm>
        <a:prstGeom prst="rect">
          <a:avLst/>
        </a:prstGeom>
        <a:solidFill>
          <a:schemeClr val="accent6">
            <a:lumMod val="20000"/>
            <a:lumOff val="80000"/>
          </a:schemeClr>
        </a:solidFill>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Aanpassen Dataclassificatie m.b.v. BIV vragen,</a:t>
          </a:r>
        </a:p>
        <a:p>
          <a:pPr algn="ctr"/>
          <a:r>
            <a:rPr lang="nl-NL" sz="1200">
              <a:solidFill>
                <a:srgbClr val="00B050"/>
              </a:solidFill>
            </a:rPr>
            <a:t>beoordelen welke opnieuw bekeken moeten worden,</a:t>
          </a:r>
        </a:p>
        <a:p>
          <a:pPr algn="ctr"/>
          <a:r>
            <a:rPr lang="nl-NL" sz="1200">
              <a:solidFill>
                <a:srgbClr val="00B050"/>
              </a:solidFill>
            </a:rPr>
            <a:t>alleen die opnieuw beantwoorden,</a:t>
          </a:r>
        </a:p>
        <a:p>
          <a:pPr algn="ctr"/>
          <a:r>
            <a:rPr lang="nl-NL" sz="1200">
              <a:solidFill>
                <a:srgbClr val="00B050"/>
              </a:solidFill>
            </a:rPr>
            <a:t>altijd ook de DPIA vragen opnieuw invullen</a:t>
          </a:r>
        </a:p>
      </xdr:txBody>
    </xdr:sp>
    <xdr:clientData/>
  </xdr:twoCellAnchor>
  <xdr:twoCellAnchor>
    <xdr:from>
      <xdr:col>15</xdr:col>
      <xdr:colOff>0</xdr:colOff>
      <xdr:row>35</xdr:row>
      <xdr:rowOff>99076</xdr:rowOff>
    </xdr:from>
    <xdr:to>
      <xdr:col>16</xdr:col>
      <xdr:colOff>605657</xdr:colOff>
      <xdr:row>39</xdr:row>
      <xdr:rowOff>93133</xdr:rowOff>
    </xdr:to>
    <xdr:cxnSp macro="">
      <xdr:nvCxnSpPr>
        <xdr:cNvPr id="14" name="Verbindingslijn: gebogen 13">
          <a:extLst>
            <a:ext uri="{FF2B5EF4-FFF2-40B4-BE49-F238E27FC236}">
              <a16:creationId xmlns:a16="http://schemas.microsoft.com/office/drawing/2014/main" id="{EAD2D12D-1C84-4688-8E59-52A65018A33A}"/>
            </a:ext>
          </a:extLst>
        </xdr:cNvPr>
        <xdr:cNvCxnSpPr>
          <a:cxnSpLocks/>
          <a:stCxn id="5" idx="3"/>
          <a:endCxn id="13" idx="1"/>
        </xdr:cNvCxnSpPr>
      </xdr:nvCxnSpPr>
      <xdr:spPr>
        <a:xfrm>
          <a:off x="9787467" y="5754809"/>
          <a:ext cx="1215257" cy="747591"/>
        </a:xfrm>
        <a:prstGeom prst="bentConnector3">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93133</xdr:rowOff>
    </xdr:from>
    <xdr:to>
      <xdr:col>16</xdr:col>
      <xdr:colOff>605657</xdr:colOff>
      <xdr:row>39</xdr:row>
      <xdr:rowOff>97896</xdr:rowOff>
    </xdr:to>
    <xdr:cxnSp macro="">
      <xdr:nvCxnSpPr>
        <xdr:cNvPr id="15" name="Verbindingslijn: gebogen 14">
          <a:extLst>
            <a:ext uri="{FF2B5EF4-FFF2-40B4-BE49-F238E27FC236}">
              <a16:creationId xmlns:a16="http://schemas.microsoft.com/office/drawing/2014/main" id="{29B7B97A-5BBD-4D86-AF77-DCB34294D445}"/>
            </a:ext>
          </a:extLst>
        </xdr:cNvPr>
        <xdr:cNvCxnSpPr>
          <a:cxnSpLocks/>
          <a:stCxn id="6" idx="3"/>
          <a:endCxn id="13" idx="1"/>
        </xdr:cNvCxnSpPr>
      </xdr:nvCxnSpPr>
      <xdr:spPr>
        <a:xfrm flipV="1">
          <a:off x="9787467" y="6502400"/>
          <a:ext cx="1215257" cy="4763"/>
        </a:xfrm>
        <a:prstGeom prst="bentConnector3">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9525</xdr:colOff>
      <xdr:row>39</xdr:row>
      <xdr:rowOff>93133</xdr:rowOff>
    </xdr:from>
    <xdr:to>
      <xdr:col>16</xdr:col>
      <xdr:colOff>605657</xdr:colOff>
      <xdr:row>43</xdr:row>
      <xdr:rowOff>93336</xdr:rowOff>
    </xdr:to>
    <xdr:cxnSp macro="">
      <xdr:nvCxnSpPr>
        <xdr:cNvPr id="16" name="Verbindingslijn: gebogen 15">
          <a:extLst>
            <a:ext uri="{FF2B5EF4-FFF2-40B4-BE49-F238E27FC236}">
              <a16:creationId xmlns:a16="http://schemas.microsoft.com/office/drawing/2014/main" id="{7D349AA3-34E9-422B-B6DC-E824A8B1A206}"/>
            </a:ext>
          </a:extLst>
        </xdr:cNvPr>
        <xdr:cNvCxnSpPr>
          <a:cxnSpLocks/>
          <a:stCxn id="7" idx="3"/>
          <a:endCxn id="13" idx="1"/>
        </xdr:cNvCxnSpPr>
      </xdr:nvCxnSpPr>
      <xdr:spPr>
        <a:xfrm flipV="1">
          <a:off x="9796992" y="6502400"/>
          <a:ext cx="1205732" cy="745269"/>
        </a:xfrm>
        <a:prstGeom prst="bentConnector3">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600611</xdr:colOff>
      <xdr:row>21</xdr:row>
      <xdr:rowOff>0</xdr:rowOff>
    </xdr:from>
    <xdr:to>
      <xdr:col>24</xdr:col>
      <xdr:colOff>0</xdr:colOff>
      <xdr:row>28</xdr:row>
      <xdr:rowOff>0</xdr:rowOff>
    </xdr:to>
    <xdr:sp macro="" textlink="">
      <xdr:nvSpPr>
        <xdr:cNvPr id="17" name="Rechthoek 16">
          <a:extLst>
            <a:ext uri="{FF2B5EF4-FFF2-40B4-BE49-F238E27FC236}">
              <a16:creationId xmlns:a16="http://schemas.microsoft.com/office/drawing/2014/main" id="{E5E82E9D-BE49-4489-9F56-C1E7D9DAD10B}"/>
            </a:ext>
          </a:extLst>
        </xdr:cNvPr>
        <xdr:cNvSpPr/>
      </xdr:nvSpPr>
      <xdr:spPr>
        <a:xfrm>
          <a:off x="13859411" y="3429000"/>
          <a:ext cx="1228189" cy="962025"/>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Wijzigen gebruiksdoel dataset</a:t>
          </a:r>
        </a:p>
      </xdr:txBody>
    </xdr:sp>
    <xdr:clientData/>
  </xdr:twoCellAnchor>
  <xdr:twoCellAnchor>
    <xdr:from>
      <xdr:col>20</xdr:col>
      <xdr:colOff>609599</xdr:colOff>
      <xdr:row>25</xdr:row>
      <xdr:rowOff>98597</xdr:rowOff>
    </xdr:from>
    <xdr:to>
      <xdr:col>21</xdr:col>
      <xdr:colOff>600611</xdr:colOff>
      <xdr:row>25</xdr:row>
      <xdr:rowOff>100013</xdr:rowOff>
    </xdr:to>
    <xdr:cxnSp macro="">
      <xdr:nvCxnSpPr>
        <xdr:cNvPr id="18" name="Rechte verbindingslijn met pijl 17">
          <a:extLst>
            <a:ext uri="{FF2B5EF4-FFF2-40B4-BE49-F238E27FC236}">
              <a16:creationId xmlns:a16="http://schemas.microsoft.com/office/drawing/2014/main" id="{DC35B8A7-211F-4ABE-8585-F5A7EF04C83D}"/>
            </a:ext>
          </a:extLst>
        </xdr:cNvPr>
        <xdr:cNvCxnSpPr>
          <a:cxnSpLocks/>
          <a:stCxn id="17" idx="1"/>
          <a:endCxn id="8" idx="3"/>
        </xdr:cNvCxnSpPr>
      </xdr:nvCxnSpPr>
      <xdr:spPr>
        <a:xfrm flipH="1" flipV="1">
          <a:off x="13258799" y="3908597"/>
          <a:ext cx="600612" cy="1416"/>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8467</xdr:colOff>
      <xdr:row>29</xdr:row>
      <xdr:rowOff>177800</xdr:rowOff>
    </xdr:from>
    <xdr:to>
      <xdr:col>24</xdr:col>
      <xdr:colOff>0</xdr:colOff>
      <xdr:row>33</xdr:row>
      <xdr:rowOff>1058</xdr:rowOff>
    </xdr:to>
    <xdr:sp macro="" textlink="">
      <xdr:nvSpPr>
        <xdr:cNvPr id="20" name="Rechthoek 19">
          <a:extLst>
            <a:ext uri="{FF2B5EF4-FFF2-40B4-BE49-F238E27FC236}">
              <a16:creationId xmlns:a16="http://schemas.microsoft.com/office/drawing/2014/main" id="{12BCE130-BD61-4D8C-B4A3-C880A50BC072}"/>
            </a:ext>
          </a:extLst>
        </xdr:cNvPr>
        <xdr:cNvSpPr/>
      </xdr:nvSpPr>
      <xdr:spPr>
        <a:xfrm>
          <a:off x="14063134" y="4715933"/>
          <a:ext cx="1210733" cy="568325"/>
        </a:xfrm>
        <a:prstGeom prst="rect">
          <a:avLst/>
        </a:prstGeom>
        <a:ln>
          <a:solidFill>
            <a:srgbClr val="00B05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nl-NL"/>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a:r>
            <a:rPr lang="nl-NL" sz="1200">
              <a:solidFill>
                <a:srgbClr val="00B050"/>
              </a:solidFill>
            </a:rPr>
            <a:t>Aanpassen Dataset</a:t>
          </a:r>
        </a:p>
      </xdr:txBody>
    </xdr:sp>
    <xdr:clientData/>
  </xdr:twoCellAnchor>
  <xdr:twoCellAnchor>
    <xdr:from>
      <xdr:col>21</xdr:col>
      <xdr:colOff>0</xdr:colOff>
      <xdr:row>31</xdr:row>
      <xdr:rowOff>89429</xdr:rowOff>
    </xdr:from>
    <xdr:to>
      <xdr:col>22</xdr:col>
      <xdr:colOff>8467</xdr:colOff>
      <xdr:row>31</xdr:row>
      <xdr:rowOff>93718</xdr:rowOff>
    </xdr:to>
    <xdr:cxnSp macro="">
      <xdr:nvCxnSpPr>
        <xdr:cNvPr id="21" name="Rechte verbindingslijn met pijl 20">
          <a:extLst>
            <a:ext uri="{FF2B5EF4-FFF2-40B4-BE49-F238E27FC236}">
              <a16:creationId xmlns:a16="http://schemas.microsoft.com/office/drawing/2014/main" id="{342E1AA0-5491-482C-934C-F9EB8661792E}"/>
            </a:ext>
          </a:extLst>
        </xdr:cNvPr>
        <xdr:cNvCxnSpPr>
          <a:cxnSpLocks/>
          <a:stCxn id="11" idx="3"/>
          <a:endCxn id="20" idx="1"/>
        </xdr:cNvCxnSpPr>
      </xdr:nvCxnSpPr>
      <xdr:spPr>
        <a:xfrm flipV="1">
          <a:off x="13445067" y="5000096"/>
          <a:ext cx="618067" cy="4289"/>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605106</xdr:colOff>
      <xdr:row>28</xdr:row>
      <xdr:rowOff>0</xdr:rowOff>
    </xdr:from>
    <xdr:to>
      <xdr:col>23</xdr:col>
      <xdr:colOff>4234</xdr:colOff>
      <xdr:row>29</xdr:row>
      <xdr:rowOff>177800</xdr:rowOff>
    </xdr:to>
    <xdr:cxnSp macro="">
      <xdr:nvCxnSpPr>
        <xdr:cNvPr id="27" name="Rechte verbindingslijn met pijl 26">
          <a:extLst>
            <a:ext uri="{FF2B5EF4-FFF2-40B4-BE49-F238E27FC236}">
              <a16:creationId xmlns:a16="http://schemas.microsoft.com/office/drawing/2014/main" id="{40F9B48B-3855-4FE8-8CDC-C5D9782DED1D}"/>
            </a:ext>
          </a:extLst>
        </xdr:cNvPr>
        <xdr:cNvCxnSpPr>
          <a:cxnSpLocks/>
          <a:stCxn id="20" idx="0"/>
          <a:endCxn id="17" idx="2"/>
        </xdr:cNvCxnSpPr>
      </xdr:nvCxnSpPr>
      <xdr:spPr>
        <a:xfrm flipH="1" flipV="1">
          <a:off x="14659773" y="4343400"/>
          <a:ext cx="8728" cy="372533"/>
        </a:xfrm>
        <a:prstGeom prst="straightConnector1">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311296</xdr:colOff>
      <xdr:row>33</xdr:row>
      <xdr:rowOff>1058</xdr:rowOff>
    </xdr:from>
    <xdr:to>
      <xdr:col>23</xdr:col>
      <xdr:colOff>4235</xdr:colOff>
      <xdr:row>37</xdr:row>
      <xdr:rowOff>0</xdr:rowOff>
    </xdr:to>
    <xdr:cxnSp macro="">
      <xdr:nvCxnSpPr>
        <xdr:cNvPr id="36" name="Verbindingslijn: gebogen 35">
          <a:extLst>
            <a:ext uri="{FF2B5EF4-FFF2-40B4-BE49-F238E27FC236}">
              <a16:creationId xmlns:a16="http://schemas.microsoft.com/office/drawing/2014/main" id="{8C63AAA9-8A76-4CE3-9BE2-FC280CEB96A6}"/>
            </a:ext>
          </a:extLst>
        </xdr:cNvPr>
        <xdr:cNvCxnSpPr>
          <a:cxnSpLocks/>
          <a:stCxn id="20" idx="2"/>
          <a:endCxn id="13" idx="0"/>
        </xdr:cNvCxnSpPr>
      </xdr:nvCxnSpPr>
      <xdr:spPr>
        <a:xfrm rot="5400000">
          <a:off x="13531395" y="4899626"/>
          <a:ext cx="752475" cy="1521739"/>
        </a:xfrm>
        <a:prstGeom prst="bentConnector3">
          <a:avLst>
            <a:gd name="adj1" fmla="val 50000"/>
          </a:avLst>
        </a:prstGeom>
        <a:ln>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_Excluded%20From%20Backup%20&amp;%20Data%20Migration\Dropbox\IBD\Documenten\Baseline\baseline%20producten\02%20-%20Basis%20risicoanalyse%20methode%20gemeenten\02b%20-%20baselinetoets\Baselinetoets%20v082%20BI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gemeen"/>
      <sheetName val="Vragen"/>
      <sheetName val="Beschikbaarheid"/>
      <sheetName val="Integriteit"/>
      <sheetName val="Vertrouwelijkheid"/>
      <sheetName val="Privacy"/>
      <sheetName val="Resultaat"/>
      <sheetName val="waarderingstabellen"/>
      <sheetName val="kladblok"/>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autoriteitpersoonsgegevens.nl/nl/onderwerpen/europese-privacywetgeving/algemene-verordening-gegevensbescherming"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FC4D7-9A87-4683-8738-0790758B6D46}">
  <dimension ref="A1:P40"/>
  <sheetViews>
    <sheetView tabSelected="1" zoomScale="90" zoomScaleNormal="90" workbookViewId="0">
      <selection activeCell="D30" sqref="D30"/>
    </sheetView>
  </sheetViews>
  <sheetFormatPr defaultRowHeight="15"/>
  <cols>
    <col min="1" max="1" width="3.42578125" customWidth="1"/>
    <col min="3" max="3" width="29" customWidth="1"/>
    <col min="4" max="4" width="49.140625" customWidth="1"/>
    <col min="5" max="5" width="2.7109375" customWidth="1"/>
    <col min="6" max="11" width="3.7109375" bestFit="1" customWidth="1"/>
  </cols>
  <sheetData>
    <row r="1" spans="1:7">
      <c r="A1" s="135" t="s">
        <v>0</v>
      </c>
    </row>
    <row r="2" spans="1:7">
      <c r="A2" t="s">
        <v>1</v>
      </c>
      <c r="B2" t="s">
        <v>2</v>
      </c>
    </row>
    <row r="3" spans="1:7">
      <c r="A3" s="135"/>
      <c r="B3" s="106" t="s">
        <v>3</v>
      </c>
      <c r="C3" s="107" t="s">
        <v>4</v>
      </c>
    </row>
    <row r="4" spans="1:7">
      <c r="A4" s="135"/>
      <c r="B4" s="106"/>
      <c r="C4" s="107" t="s">
        <v>5</v>
      </c>
    </row>
    <row r="5" spans="1:7">
      <c r="A5" t="s">
        <v>6</v>
      </c>
      <c r="B5" t="s">
        <v>7</v>
      </c>
    </row>
    <row r="6" spans="1:7">
      <c r="B6" s="106" t="s">
        <v>3</v>
      </c>
      <c r="C6" s="107" t="s">
        <v>8</v>
      </c>
      <c r="D6" s="108"/>
      <c r="E6" s="108"/>
      <c r="F6" s="108"/>
      <c r="G6" s="108"/>
    </row>
    <row r="7" spans="1:7">
      <c r="A7" t="s">
        <v>9</v>
      </c>
      <c r="B7" t="s">
        <v>10</v>
      </c>
    </row>
    <row r="8" spans="1:7">
      <c r="B8" s="106" t="s">
        <v>3</v>
      </c>
      <c r="C8" s="108" t="s">
        <v>11</v>
      </c>
    </row>
    <row r="9" spans="1:7">
      <c r="B9" s="106" t="s">
        <v>3</v>
      </c>
      <c r="C9" s="108" t="s">
        <v>12</v>
      </c>
    </row>
    <row r="10" spans="1:7">
      <c r="A10" t="s">
        <v>13</v>
      </c>
      <c r="B10" t="s">
        <v>14</v>
      </c>
    </row>
    <row r="11" spans="1:7">
      <c r="B11" s="106" t="s">
        <v>3</v>
      </c>
      <c r="C11" s="108" t="s">
        <v>11</v>
      </c>
    </row>
    <row r="12" spans="1:7">
      <c r="B12" s="106" t="s">
        <v>3</v>
      </c>
      <c r="C12" s="108" t="s">
        <v>12</v>
      </c>
    </row>
    <row r="13" spans="1:7">
      <c r="A13" t="s">
        <v>15</v>
      </c>
      <c r="B13" t="s">
        <v>16</v>
      </c>
    </row>
    <row r="14" spans="1:7">
      <c r="B14" s="106" t="s">
        <v>3</v>
      </c>
      <c r="C14" s="108" t="s">
        <v>11</v>
      </c>
    </row>
    <row r="15" spans="1:7">
      <c r="B15" s="106" t="s">
        <v>3</v>
      </c>
      <c r="C15" s="108" t="s">
        <v>12</v>
      </c>
    </row>
    <row r="16" spans="1:7">
      <c r="A16" t="s">
        <v>17</v>
      </c>
      <c r="B16" t="s">
        <v>18</v>
      </c>
    </row>
    <row r="17" spans="1:16">
      <c r="B17" s="106" t="s">
        <v>3</v>
      </c>
      <c r="C17" s="108" t="s">
        <v>19</v>
      </c>
    </row>
    <row r="18" spans="1:16">
      <c r="B18" s="106" t="s">
        <v>3</v>
      </c>
      <c r="C18" s="108" t="s">
        <v>20</v>
      </c>
    </row>
    <row r="19" spans="1:16" ht="14.25" customHeight="1"/>
    <row r="20" spans="1:16" ht="19.149999999999999" customHeight="1" thickBot="1">
      <c r="A20" s="135" t="s">
        <v>21</v>
      </c>
      <c r="M20" s="135" t="s">
        <v>22</v>
      </c>
    </row>
    <row r="21" spans="1:16" ht="36.6" customHeight="1">
      <c r="C21" s="109"/>
      <c r="D21" s="110"/>
      <c r="E21" s="162" t="s">
        <v>23</v>
      </c>
      <c r="F21" s="164" t="s">
        <v>24</v>
      </c>
      <c r="G21" s="156" t="s">
        <v>25</v>
      </c>
      <c r="H21" s="156" t="s">
        <v>26</v>
      </c>
      <c r="I21" s="156" t="s">
        <v>27</v>
      </c>
      <c r="J21" s="156" t="s">
        <v>28</v>
      </c>
      <c r="K21" s="159" t="s">
        <v>29</v>
      </c>
    </row>
    <row r="22" spans="1:16">
      <c r="C22" s="111"/>
      <c r="D22" s="112"/>
      <c r="E22" s="163"/>
      <c r="F22" s="165"/>
      <c r="G22" s="157"/>
      <c r="H22" s="157"/>
      <c r="I22" s="157"/>
      <c r="J22" s="157"/>
      <c r="K22" s="160"/>
    </row>
    <row r="23" spans="1:16">
      <c r="C23" s="111"/>
      <c r="D23" s="112"/>
      <c r="E23" s="163"/>
      <c r="F23" s="165"/>
      <c r="G23" s="157"/>
      <c r="H23" s="157"/>
      <c r="I23" s="157"/>
      <c r="J23" s="157"/>
      <c r="K23" s="160"/>
      <c r="P23" s="151" t="s">
        <v>30</v>
      </c>
    </row>
    <row r="24" spans="1:16">
      <c r="C24" s="111" t="s">
        <v>31</v>
      </c>
      <c r="D24" s="138" t="s">
        <v>32</v>
      </c>
      <c r="E24" s="163"/>
      <c r="F24" s="165"/>
      <c r="G24" s="157"/>
      <c r="H24" s="157"/>
      <c r="I24" s="157"/>
      <c r="J24" s="157"/>
      <c r="K24" s="160"/>
    </row>
    <row r="25" spans="1:16">
      <c r="C25" s="111" t="s">
        <v>33</v>
      </c>
      <c r="D25" s="112" t="s">
        <v>34</v>
      </c>
      <c r="E25" s="163"/>
      <c r="F25" s="165"/>
      <c r="G25" s="157"/>
      <c r="H25" s="157"/>
      <c r="I25" s="157"/>
      <c r="J25" s="157"/>
      <c r="K25" s="160"/>
    </row>
    <row r="26" spans="1:16">
      <c r="C26" s="111" t="s">
        <v>35</v>
      </c>
      <c r="D26" s="113" t="s">
        <v>36</v>
      </c>
      <c r="E26" s="163"/>
      <c r="F26" s="165"/>
      <c r="G26" s="157"/>
      <c r="H26" s="157"/>
      <c r="I26" s="157"/>
      <c r="J26" s="157"/>
      <c r="K26" s="160"/>
    </row>
    <row r="27" spans="1:16">
      <c r="C27" s="111" t="s">
        <v>37</v>
      </c>
      <c r="D27" s="114" t="s">
        <v>38</v>
      </c>
      <c r="E27" s="163"/>
      <c r="F27" s="165"/>
      <c r="G27" s="157"/>
      <c r="H27" s="157"/>
      <c r="I27" s="157"/>
      <c r="J27" s="157"/>
      <c r="K27" s="160"/>
    </row>
    <row r="28" spans="1:16" ht="15.75" thickBot="1">
      <c r="C28" s="115"/>
      <c r="D28" s="116"/>
      <c r="E28" s="163"/>
      <c r="F28" s="166" t="s">
        <v>39</v>
      </c>
      <c r="G28" s="158" t="s">
        <v>25</v>
      </c>
      <c r="H28" s="158" t="s">
        <v>40</v>
      </c>
      <c r="I28" s="158" t="s">
        <v>41</v>
      </c>
      <c r="J28" s="158" t="s">
        <v>41</v>
      </c>
      <c r="K28" s="161" t="s">
        <v>29</v>
      </c>
    </row>
    <row r="29" spans="1:16" ht="15.75" thickBot="1">
      <c r="C29" s="143" t="s">
        <v>42</v>
      </c>
      <c r="D29" s="117" t="s">
        <v>43</v>
      </c>
      <c r="E29" s="118"/>
      <c r="F29" s="119"/>
      <c r="G29" s="119"/>
      <c r="H29" s="119"/>
      <c r="I29" s="119"/>
      <c r="J29" s="119"/>
      <c r="K29" s="139"/>
    </row>
    <row r="30" spans="1:16">
      <c r="C30" s="144" t="s">
        <v>44</v>
      </c>
      <c r="D30" s="145" t="s">
        <v>45</v>
      </c>
      <c r="E30" s="140"/>
      <c r="F30" s="136" t="s">
        <v>46</v>
      </c>
      <c r="G30" s="120" t="s">
        <v>46</v>
      </c>
      <c r="H30" s="120" t="s">
        <v>36</v>
      </c>
      <c r="I30" s="120"/>
      <c r="J30" s="121" t="s">
        <v>38</v>
      </c>
      <c r="K30" s="122"/>
    </row>
    <row r="31" spans="1:16">
      <c r="C31" s="146" t="s">
        <v>47</v>
      </c>
      <c r="D31" s="147" t="s">
        <v>48</v>
      </c>
      <c r="E31" s="141"/>
      <c r="F31" s="123" t="s">
        <v>46</v>
      </c>
      <c r="G31" s="137" t="s">
        <v>46</v>
      </c>
      <c r="H31" s="125" t="s">
        <v>36</v>
      </c>
      <c r="I31" s="125"/>
      <c r="J31" s="126" t="s">
        <v>38</v>
      </c>
      <c r="K31" s="127"/>
    </row>
    <row r="32" spans="1:16">
      <c r="C32" s="146" t="s">
        <v>49</v>
      </c>
      <c r="D32" s="147" t="s">
        <v>50</v>
      </c>
      <c r="E32" s="141"/>
      <c r="F32" s="128" t="s">
        <v>32</v>
      </c>
      <c r="G32" s="150" t="s">
        <v>46</v>
      </c>
      <c r="H32" s="125"/>
      <c r="I32" s="125"/>
      <c r="J32" s="126"/>
      <c r="K32" s="127"/>
    </row>
    <row r="33" spans="2:11">
      <c r="C33" s="146" t="s">
        <v>51</v>
      </c>
      <c r="D33" s="147" t="s">
        <v>52</v>
      </c>
      <c r="E33" s="141"/>
      <c r="F33" s="123"/>
      <c r="G33" s="125" t="s">
        <v>46</v>
      </c>
      <c r="H33" s="125" t="s">
        <v>36</v>
      </c>
      <c r="I33" s="125" t="s">
        <v>32</v>
      </c>
      <c r="J33" s="126" t="s">
        <v>38</v>
      </c>
      <c r="K33" s="129" t="s">
        <v>32</v>
      </c>
    </row>
    <row r="34" spans="2:11">
      <c r="C34" s="146" t="s">
        <v>53</v>
      </c>
      <c r="D34" s="147" t="s">
        <v>54</v>
      </c>
      <c r="E34" s="141"/>
      <c r="F34" s="123"/>
      <c r="G34" s="125" t="s">
        <v>46</v>
      </c>
      <c r="H34" s="125" t="s">
        <v>36</v>
      </c>
      <c r="I34" s="124" t="s">
        <v>32</v>
      </c>
      <c r="J34" s="130" t="s">
        <v>38</v>
      </c>
      <c r="K34" s="127"/>
    </row>
    <row r="35" spans="2:11">
      <c r="C35" s="146" t="s">
        <v>55</v>
      </c>
      <c r="D35" s="147" t="s">
        <v>54</v>
      </c>
      <c r="E35" s="141"/>
      <c r="F35" s="123"/>
      <c r="G35" s="125" t="s">
        <v>46</v>
      </c>
      <c r="H35" s="125" t="s">
        <v>36</v>
      </c>
      <c r="I35" s="125" t="s">
        <v>32</v>
      </c>
      <c r="J35" s="126" t="s">
        <v>38</v>
      </c>
      <c r="K35" s="129" t="s">
        <v>32</v>
      </c>
    </row>
    <row r="36" spans="2:11">
      <c r="C36" s="146" t="s">
        <v>56</v>
      </c>
      <c r="D36" s="147" t="s">
        <v>54</v>
      </c>
      <c r="E36" s="141"/>
      <c r="F36" s="123"/>
      <c r="G36" s="150" t="s">
        <v>46</v>
      </c>
      <c r="H36" s="125" t="s">
        <v>36</v>
      </c>
      <c r="I36" s="125"/>
      <c r="J36" s="126"/>
      <c r="K36" s="127"/>
    </row>
    <row r="37" spans="2:11" ht="15.75" thickBot="1">
      <c r="C37" s="148" t="s">
        <v>57</v>
      </c>
      <c r="D37" s="149" t="s">
        <v>58</v>
      </c>
      <c r="E37" s="142"/>
      <c r="F37" s="131" t="s">
        <v>32</v>
      </c>
      <c r="G37" s="132" t="s">
        <v>46</v>
      </c>
      <c r="H37" s="132" t="s">
        <v>36</v>
      </c>
      <c r="I37" s="132" t="s">
        <v>32</v>
      </c>
      <c r="J37" s="133" t="s">
        <v>38</v>
      </c>
      <c r="K37" s="134"/>
    </row>
    <row r="39" spans="2:11">
      <c r="B39" s="106" t="s">
        <v>59</v>
      </c>
      <c r="C39" s="108" t="s">
        <v>60</v>
      </c>
    </row>
    <row r="40" spans="2:11">
      <c r="B40" s="106" t="s">
        <v>61</v>
      </c>
      <c r="C40" s="108" t="s">
        <v>62</v>
      </c>
    </row>
  </sheetData>
  <sheetProtection algorithmName="SHA-512" hashValue="3zMCRC61tvW7hJo95IBpQd1BQVPZ3qeJqPH6jGAfY0GPJ/byGMor1u7oHIQeXjpKZB8L9GhfxTWEzn/gr3IxjA==" saltValue="3sxCq7l0ov/PivXb6+ipbg==" spinCount="100000" sheet="1" objects="1" scenarios="1"/>
  <mergeCells count="7">
    <mergeCell ref="J21:J28"/>
    <mergeCell ref="K21:K28"/>
    <mergeCell ref="E21:E28"/>
    <mergeCell ref="F21:F28"/>
    <mergeCell ref="G21:G28"/>
    <mergeCell ref="H21:H28"/>
    <mergeCell ref="I21:I28"/>
  </mergeCells>
  <pageMargins left="0.7" right="0.7" top="0.75" bottom="0.75" header="0.3" footer="0.3"/>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6"/>
  <sheetViews>
    <sheetView zoomScale="90" zoomScaleNormal="90" workbookViewId="0">
      <selection activeCell="A20" sqref="A20"/>
    </sheetView>
  </sheetViews>
  <sheetFormatPr defaultColWidth="8.85546875" defaultRowHeight="15"/>
  <cols>
    <col min="1" max="1" width="96.42578125" style="24" customWidth="1"/>
    <col min="3" max="3" width="37.7109375" style="101" customWidth="1"/>
    <col min="4" max="4" width="46.28515625" style="24" customWidth="1"/>
  </cols>
  <sheetData>
    <row r="1" spans="1:1">
      <c r="A1" s="27" t="s">
        <v>63</v>
      </c>
    </row>
    <row r="3" spans="1:1">
      <c r="A3" s="20" t="s">
        <v>64</v>
      </c>
    </row>
    <row r="4" spans="1:1" ht="67.5">
      <c r="A4" s="29" t="s">
        <v>65</v>
      </c>
    </row>
    <row r="5" spans="1:1" ht="56.25">
      <c r="A5" s="29" t="s">
        <v>66</v>
      </c>
    </row>
    <row r="6" spans="1:1">
      <c r="A6" s="20"/>
    </row>
    <row r="7" spans="1:1" ht="45">
      <c r="A7" s="20" t="s">
        <v>67</v>
      </c>
    </row>
    <row r="8" spans="1:1">
      <c r="A8" s="20"/>
    </row>
    <row r="9" spans="1:1" ht="56.25">
      <c r="A9" s="20" t="s">
        <v>68</v>
      </c>
    </row>
    <row r="11" spans="1:1">
      <c r="A11" s="22" t="s">
        <v>69</v>
      </c>
    </row>
    <row r="12" spans="1:1" ht="33.75">
      <c r="A12" s="20" t="s">
        <v>70</v>
      </c>
    </row>
    <row r="13" spans="1:1">
      <c r="A13" s="29" t="s">
        <v>71</v>
      </c>
    </row>
    <row r="14" spans="1:1">
      <c r="A14" s="29" t="s">
        <v>72</v>
      </c>
    </row>
    <row r="15" spans="1:1" ht="22.5">
      <c r="A15" s="29" t="s">
        <v>73</v>
      </c>
    </row>
    <row r="16" spans="1:1">
      <c r="A16" s="29" t="s">
        <v>74</v>
      </c>
    </row>
    <row r="17" spans="1:1">
      <c r="A17" s="29" t="s">
        <v>75</v>
      </c>
    </row>
    <row r="19" spans="1:1" ht="22.5">
      <c r="A19" s="20" t="s">
        <v>76</v>
      </c>
    </row>
    <row r="20" spans="1:1" ht="22.5">
      <c r="A20" s="29" t="s">
        <v>77</v>
      </c>
    </row>
    <row r="21" spans="1:1" ht="33.75">
      <c r="A21" s="29" t="s">
        <v>78</v>
      </c>
    </row>
    <row r="22" spans="1:1" ht="33.75">
      <c r="A22" s="29" t="s">
        <v>79</v>
      </c>
    </row>
    <row r="24" spans="1:1" ht="45">
      <c r="A24" s="20" t="s">
        <v>80</v>
      </c>
    </row>
    <row r="25" spans="1:1" ht="112.5">
      <c r="A25" s="20" t="s">
        <v>81</v>
      </c>
    </row>
    <row r="26" spans="1:1">
      <c r="A26" s="20"/>
    </row>
    <row r="27" spans="1:1" ht="22.5">
      <c r="A27" s="20" t="s">
        <v>82</v>
      </c>
    </row>
    <row r="29" spans="1:1">
      <c r="A29" s="30" t="s">
        <v>83</v>
      </c>
    </row>
    <row r="30" spans="1:1">
      <c r="A30" s="20"/>
    </row>
    <row r="31" spans="1:1" ht="56.25">
      <c r="A31" s="20" t="s">
        <v>84</v>
      </c>
    </row>
    <row r="32" spans="1:1">
      <c r="A32" s="20"/>
    </row>
    <row r="33" spans="1:1">
      <c r="A33" s="20" t="s">
        <v>85</v>
      </c>
    </row>
    <row r="34" spans="1:1">
      <c r="A34" s="29" t="s">
        <v>86</v>
      </c>
    </row>
    <row r="35" spans="1:1" ht="22.5">
      <c r="A35" s="29" t="s">
        <v>87</v>
      </c>
    </row>
    <row r="36" spans="1:1">
      <c r="A36" s="29" t="s">
        <v>88</v>
      </c>
    </row>
    <row r="37" spans="1:1" ht="56.25">
      <c r="A37" s="29" t="s">
        <v>89</v>
      </c>
    </row>
    <row r="38" spans="1:1">
      <c r="A38" s="29" t="s">
        <v>90</v>
      </c>
    </row>
    <row r="39" spans="1:1" ht="45">
      <c r="A39" s="29" t="s">
        <v>91</v>
      </c>
    </row>
    <row r="40" spans="1:1">
      <c r="A40" s="29" t="s">
        <v>92</v>
      </c>
    </row>
    <row r="41" spans="1:1" ht="22.5">
      <c r="A41" s="29" t="s">
        <v>93</v>
      </c>
    </row>
    <row r="42" spans="1:1">
      <c r="A42" s="29" t="s">
        <v>94</v>
      </c>
    </row>
    <row r="43" spans="1:1" ht="33.75">
      <c r="A43" s="29" t="s">
        <v>95</v>
      </c>
    </row>
    <row r="44" spans="1:1">
      <c r="A44" s="29" t="s">
        <v>96</v>
      </c>
    </row>
    <row r="45" spans="1:1" ht="22.5">
      <c r="A45" s="29" t="s">
        <v>97</v>
      </c>
    </row>
    <row r="46" spans="1:1">
      <c r="A46" s="29" t="s">
        <v>98</v>
      </c>
    </row>
    <row r="47" spans="1:1" ht="33.75">
      <c r="A47" s="29" t="s">
        <v>99</v>
      </c>
    </row>
    <row r="48" spans="1:1">
      <c r="A48" s="29" t="s">
        <v>100</v>
      </c>
    </row>
    <row r="49" spans="1:1" ht="33.75">
      <c r="A49" s="29" t="s">
        <v>101</v>
      </c>
    </row>
    <row r="50" spans="1:1">
      <c r="A50" s="29" t="s">
        <v>102</v>
      </c>
    </row>
    <row r="51" spans="1:1" ht="33.75">
      <c r="A51" s="29" t="s">
        <v>103</v>
      </c>
    </row>
    <row r="52" spans="1:1">
      <c r="A52" s="29" t="s">
        <v>104</v>
      </c>
    </row>
    <row r="53" spans="1:1" ht="33.75">
      <c r="A53" s="29" t="s">
        <v>105</v>
      </c>
    </row>
    <row r="56" spans="1:1">
      <c r="A56" s="31"/>
    </row>
  </sheetData>
  <sheetProtection algorithmName="SHA-512" hashValue="f5/74BWf1czns25b8hsYDGx4P7+HShvQQM8VMb5F1OECD4y11Plsay7vvJhq8hZ3fNLxZuxS+06/ZmoHJFhJKw==" saltValue="7WF/jx/lciZu9mo4dts9Hg==" spinCount="100000" sheet="1" objects="1" scenario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87"/>
  <sheetViews>
    <sheetView zoomScaleNormal="100" workbookViewId="0">
      <selection activeCell="B31" sqref="B31"/>
    </sheetView>
  </sheetViews>
  <sheetFormatPr defaultColWidth="8.85546875" defaultRowHeight="15"/>
  <cols>
    <col min="1" max="1" width="7.140625" style="19" customWidth="1"/>
    <col min="2" max="2" width="77.85546875" style="24" customWidth="1"/>
    <col min="3" max="3" width="53.85546875" bestFit="1" customWidth="1"/>
  </cols>
  <sheetData>
    <row r="1" spans="1:2">
      <c r="A1" s="19" t="s">
        <v>106</v>
      </c>
    </row>
    <row r="3" spans="1:2">
      <c r="A3" s="19" t="s">
        <v>107</v>
      </c>
      <c r="B3" s="27" t="s">
        <v>108</v>
      </c>
    </row>
    <row r="4" spans="1:2">
      <c r="B4" s="24" t="s">
        <v>109</v>
      </c>
    </row>
    <row r="5" spans="1:2">
      <c r="B5" s="26" t="s">
        <v>110</v>
      </c>
    </row>
    <row r="7" spans="1:2">
      <c r="B7" s="24" t="s">
        <v>111</v>
      </c>
    </row>
    <row r="8" spans="1:2">
      <c r="B8" s="26" t="s">
        <v>112</v>
      </c>
    </row>
    <row r="10" spans="1:2">
      <c r="B10" s="24" t="s">
        <v>113</v>
      </c>
    </row>
    <row r="11" spans="1:2">
      <c r="B11" s="26" t="s">
        <v>114</v>
      </c>
    </row>
    <row r="13" spans="1:2">
      <c r="B13" s="24" t="s">
        <v>115</v>
      </c>
    </row>
    <row r="14" spans="1:2">
      <c r="B14" s="26">
        <v>1</v>
      </c>
    </row>
    <row r="16" spans="1:2">
      <c r="B16" s="24" t="s">
        <v>116</v>
      </c>
    </row>
    <row r="17" spans="1:2">
      <c r="B17" s="105">
        <v>45303</v>
      </c>
    </row>
    <row r="20" spans="1:2">
      <c r="A20" s="19" t="s">
        <v>1</v>
      </c>
      <c r="B20" s="27" t="s">
        <v>117</v>
      </c>
    </row>
    <row r="25" spans="1:2">
      <c r="A25" s="19" t="s">
        <v>118</v>
      </c>
      <c r="B25" s="27" t="s">
        <v>119</v>
      </c>
    </row>
    <row r="26" spans="1:2" ht="33.75">
      <c r="B26" s="20" t="s">
        <v>120</v>
      </c>
    </row>
    <row r="29" spans="1:2">
      <c r="A29" s="19" t="s">
        <v>121</v>
      </c>
      <c r="B29" s="27" t="s">
        <v>122</v>
      </c>
    </row>
    <row r="30" spans="1:2">
      <c r="B30" s="20" t="s">
        <v>123</v>
      </c>
    </row>
    <row r="33" spans="1:3">
      <c r="A33" s="19" t="s">
        <v>124</v>
      </c>
      <c r="B33" s="27" t="s">
        <v>125</v>
      </c>
    </row>
    <row r="35" spans="1:3">
      <c r="A35" s="19" t="s">
        <v>126</v>
      </c>
      <c r="B35" s="27" t="s">
        <v>127</v>
      </c>
    </row>
    <row r="36" spans="1:3">
      <c r="B36" s="26" t="s">
        <v>114</v>
      </c>
    </row>
    <row r="39" spans="1:3">
      <c r="A39" s="19" t="s">
        <v>128</v>
      </c>
      <c r="B39" s="27" t="s">
        <v>129</v>
      </c>
    </row>
    <row r="40" spans="1:3">
      <c r="B40" s="153" t="s">
        <v>130</v>
      </c>
    </row>
    <row r="41" spans="1:3">
      <c r="B41" s="153" t="s">
        <v>131</v>
      </c>
    </row>
    <row r="42" spans="1:3">
      <c r="B42" s="153" t="s">
        <v>132</v>
      </c>
    </row>
    <row r="43" spans="1:3">
      <c r="B43" s="153"/>
    </row>
    <row r="44" spans="1:3">
      <c r="B44" s="153" t="s">
        <v>133</v>
      </c>
    </row>
    <row r="46" spans="1:3" ht="30">
      <c r="A46" s="19" t="s">
        <v>134</v>
      </c>
      <c r="B46" s="27" t="s">
        <v>135</v>
      </c>
      <c r="C46" t="s">
        <v>136</v>
      </c>
    </row>
    <row r="47" spans="1:3">
      <c r="B47" s="154" t="s">
        <v>137</v>
      </c>
      <c r="C47" t="s">
        <v>138</v>
      </c>
    </row>
    <row r="48" spans="1:3">
      <c r="B48" s="25" t="s">
        <v>139</v>
      </c>
      <c r="C48" t="s">
        <v>138</v>
      </c>
    </row>
    <row r="49" spans="1:3">
      <c r="B49" s="25" t="s">
        <v>140</v>
      </c>
      <c r="C49" t="s">
        <v>138</v>
      </c>
    </row>
    <row r="50" spans="1:3">
      <c r="B50" s="25"/>
    </row>
    <row r="51" spans="1:3">
      <c r="B51" s="20"/>
    </row>
    <row r="52" spans="1:3" ht="22.5">
      <c r="A52" s="19" t="s">
        <v>141</v>
      </c>
      <c r="B52" s="22" t="s">
        <v>142</v>
      </c>
    </row>
    <row r="53" spans="1:3" ht="75">
      <c r="B53" s="155" t="s">
        <v>143</v>
      </c>
      <c r="C53" t="s">
        <v>144</v>
      </c>
    </row>
    <row r="56" spans="1:3" ht="30">
      <c r="A56" s="19" t="s">
        <v>145</v>
      </c>
      <c r="B56" s="27" t="s">
        <v>146</v>
      </c>
    </row>
    <row r="57" spans="1:3">
      <c r="B57" s="26"/>
    </row>
    <row r="60" spans="1:3" ht="30">
      <c r="A60" s="19" t="s">
        <v>147</v>
      </c>
      <c r="B60" s="27" t="s">
        <v>148</v>
      </c>
    </row>
    <row r="61" spans="1:3">
      <c r="B61" s="152"/>
    </row>
    <row r="62" spans="1:3">
      <c r="B62" s="24" t="s">
        <v>149</v>
      </c>
    </row>
    <row r="63" spans="1:3">
      <c r="B63" s="24" t="s">
        <v>150</v>
      </c>
    </row>
    <row r="64" spans="1:3">
      <c r="B64" s="24" t="s">
        <v>151</v>
      </c>
    </row>
    <row r="66" spans="1:2" ht="30">
      <c r="A66" s="19" t="s">
        <v>152</v>
      </c>
      <c r="B66" s="27" t="s">
        <v>153</v>
      </c>
    </row>
    <row r="67" spans="1:2" ht="30">
      <c r="B67" s="26" t="s">
        <v>154</v>
      </c>
    </row>
    <row r="68" spans="1:2">
      <c r="B68" s="26"/>
    </row>
    <row r="69" spans="1:2">
      <c r="B69" s="26"/>
    </row>
    <row r="70" spans="1:2">
      <c r="B70" s="26"/>
    </row>
    <row r="71" spans="1:2">
      <c r="B71" s="26"/>
    </row>
    <row r="73" spans="1:2" ht="30">
      <c r="A73" s="19" t="s">
        <v>155</v>
      </c>
      <c r="B73" s="27" t="s">
        <v>156</v>
      </c>
    </row>
    <row r="74" spans="1:2">
      <c r="B74" s="26" t="s">
        <v>157</v>
      </c>
    </row>
    <row r="78" spans="1:2" ht="30">
      <c r="A78" s="19" t="s">
        <v>158</v>
      </c>
      <c r="B78" s="27" t="s">
        <v>159</v>
      </c>
    </row>
    <row r="79" spans="1:2" ht="90">
      <c r="B79" s="155" t="s">
        <v>160</v>
      </c>
    </row>
    <row r="82" spans="1:2">
      <c r="A82" s="19" t="s">
        <v>161</v>
      </c>
      <c r="B82" s="28" t="s">
        <v>162</v>
      </c>
    </row>
    <row r="83" spans="1:2">
      <c r="B83" s="26" t="s">
        <v>163</v>
      </c>
    </row>
    <row r="86" spans="1:2">
      <c r="A86" s="19" t="s">
        <v>164</v>
      </c>
      <c r="B86" s="27" t="s">
        <v>165</v>
      </c>
    </row>
    <row r="87" spans="1:2">
      <c r="B87" s="153" t="s">
        <v>114</v>
      </c>
    </row>
  </sheetData>
  <sheetProtection algorithmName="SHA-512" hashValue="BqeUXrZc1/3/VDONi12YopQk1TyzLKtmj8UeIZM2uyE6lOvBcO82Cngr5GTqwHHSCsGhnd/4Ql3zi45cI/2c6Q==" saltValue="8sgWWbF03Y+Jqn7emaM6tA==" spinCount="100000" sheet="1" objects="1" scenarios="1"/>
  <pageMargins left="0.70866141732283472" right="0.70866141732283472" top="0.74803149606299213" bottom="0.74803149606299213" header="0.31496062992125984" footer="0.31496062992125984"/>
  <pageSetup paperSize="9" fitToHeight="0" orientation="portrait" r:id="rId1"/>
  <headerFooter>
    <oddFooter>&amp;LBaselinetoets BIO gemeenten&amp;C&amp;A&amp;R&amp;P van &amp;N</oddFooter>
  </headerFooter>
  <rowBreaks count="1" manualBreakCount="1">
    <brk id="5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2:I35"/>
  <sheetViews>
    <sheetView zoomScale="120" zoomScaleNormal="120" workbookViewId="0">
      <selection activeCell="G2" sqref="G2"/>
    </sheetView>
  </sheetViews>
  <sheetFormatPr defaultColWidth="10" defaultRowHeight="15"/>
  <cols>
    <col min="3" max="3" width="39.7109375" customWidth="1"/>
    <col min="4" max="6" width="7.85546875" customWidth="1"/>
    <col min="7" max="7" width="43.7109375" customWidth="1"/>
    <col min="9" max="9" width="58.140625" customWidth="1"/>
  </cols>
  <sheetData>
    <row r="2" spans="2:9" ht="21.75" thickBot="1">
      <c r="B2" s="23" t="s">
        <v>166</v>
      </c>
      <c r="G2" s="102" t="s">
        <v>167</v>
      </c>
    </row>
    <row r="3" spans="2:9" ht="27.6" customHeight="1" thickTop="1" thickBot="1">
      <c r="B3" s="168" t="s">
        <v>168</v>
      </c>
      <c r="C3" s="169"/>
      <c r="D3" s="172" t="s">
        <v>169</v>
      </c>
      <c r="E3" s="173"/>
      <c r="F3" s="173"/>
      <c r="G3" s="2" t="s">
        <v>170</v>
      </c>
    </row>
    <row r="4" spans="2:9" ht="29.25" customHeight="1" thickTop="1" thickBot="1">
      <c r="B4" s="170" t="s">
        <v>171</v>
      </c>
      <c r="C4" s="171"/>
      <c r="D4" s="174" t="s">
        <v>172</v>
      </c>
      <c r="E4" s="175"/>
      <c r="F4" s="175"/>
      <c r="G4" s="3" t="s">
        <v>173</v>
      </c>
    </row>
    <row r="5" spans="2:9" ht="15.75" thickBot="1">
      <c r="B5" s="176"/>
      <c r="C5" s="177"/>
      <c r="D5" s="4"/>
      <c r="E5" s="4"/>
      <c r="F5" s="4"/>
      <c r="G5" s="5"/>
    </row>
    <row r="6" spans="2:9">
      <c r="B6" s="180" t="s">
        <v>174</v>
      </c>
      <c r="C6" s="6" t="s">
        <v>175</v>
      </c>
      <c r="D6" s="80" t="s">
        <v>176</v>
      </c>
      <c r="E6" s="80" t="s">
        <v>177</v>
      </c>
      <c r="F6" s="80" t="s">
        <v>178</v>
      </c>
      <c r="G6" s="178" t="s">
        <v>179</v>
      </c>
      <c r="I6" s="43" t="s">
        <v>180</v>
      </c>
    </row>
    <row r="7" spans="2:9" ht="45.75" thickBot="1">
      <c r="B7" s="181"/>
      <c r="C7" s="4" t="s">
        <v>181</v>
      </c>
      <c r="D7" s="21">
        <v>0</v>
      </c>
      <c r="E7" s="21">
        <v>0</v>
      </c>
      <c r="F7" s="21">
        <v>1</v>
      </c>
      <c r="G7" s="179"/>
      <c r="H7" s="102"/>
      <c r="I7" s="24"/>
    </row>
    <row r="8" spans="2:9">
      <c r="B8" s="180" t="s">
        <v>182</v>
      </c>
      <c r="C8" s="6" t="s">
        <v>183</v>
      </c>
      <c r="D8" s="80" t="s">
        <v>176</v>
      </c>
      <c r="E8" s="80" t="s">
        <v>177</v>
      </c>
      <c r="F8" s="80" t="s">
        <v>178</v>
      </c>
      <c r="G8" s="182" t="s">
        <v>184</v>
      </c>
      <c r="I8" s="24"/>
    </row>
    <row r="9" spans="2:9" ht="60.75" thickBot="1">
      <c r="B9" s="181"/>
      <c r="C9" s="4" t="s">
        <v>185</v>
      </c>
      <c r="D9" s="21">
        <v>0</v>
      </c>
      <c r="E9" s="21">
        <v>0</v>
      </c>
      <c r="F9" s="21">
        <v>1</v>
      </c>
      <c r="G9" s="183"/>
      <c r="I9" s="24" t="s">
        <v>186</v>
      </c>
    </row>
    <row r="10" spans="2:9" ht="136.5" customHeight="1">
      <c r="B10" s="180" t="s">
        <v>187</v>
      </c>
      <c r="C10" s="6" t="s">
        <v>188</v>
      </c>
      <c r="D10" s="80" t="s">
        <v>189</v>
      </c>
      <c r="E10" s="80" t="s">
        <v>190</v>
      </c>
      <c r="F10" s="80" t="s">
        <v>191</v>
      </c>
      <c r="G10" s="40"/>
      <c r="I10" s="24" t="s">
        <v>192</v>
      </c>
    </row>
    <row r="11" spans="2:9" ht="98.45" customHeight="1" thickBot="1">
      <c r="B11" s="184"/>
      <c r="C11" s="7" t="s">
        <v>193</v>
      </c>
      <c r="D11" s="21">
        <v>0</v>
      </c>
      <c r="E11" s="104">
        <v>0</v>
      </c>
      <c r="F11" s="104">
        <v>1</v>
      </c>
      <c r="G11" s="42" t="s">
        <v>194</v>
      </c>
      <c r="I11" s="24"/>
    </row>
    <row r="12" spans="2:9" ht="23.25" customHeight="1">
      <c r="B12" s="184"/>
      <c r="C12" s="8"/>
      <c r="D12" s="82"/>
      <c r="E12" s="84"/>
      <c r="F12" s="84"/>
      <c r="G12" s="42"/>
    </row>
    <row r="13" spans="2:9" ht="26.25" customHeight="1" thickBot="1">
      <c r="B13" s="181"/>
      <c r="C13" s="9"/>
      <c r="D13" s="83"/>
      <c r="E13" s="83"/>
      <c r="F13" s="83"/>
      <c r="G13" s="41"/>
      <c r="I13" s="24"/>
    </row>
    <row r="14" spans="2:9">
      <c r="B14" s="180" t="s">
        <v>195</v>
      </c>
      <c r="C14" s="6" t="s">
        <v>196</v>
      </c>
      <c r="D14" s="80" t="s">
        <v>176</v>
      </c>
      <c r="E14" s="80" t="s">
        <v>177</v>
      </c>
      <c r="F14" s="80" t="s">
        <v>178</v>
      </c>
      <c r="G14" s="182" t="s">
        <v>197</v>
      </c>
      <c r="I14" s="167" t="s">
        <v>198</v>
      </c>
    </row>
    <row r="15" spans="2:9" ht="45.75" thickBot="1">
      <c r="B15" s="181"/>
      <c r="C15" s="4" t="s">
        <v>199</v>
      </c>
      <c r="D15" s="21">
        <v>0</v>
      </c>
      <c r="E15" s="21">
        <v>0</v>
      </c>
      <c r="F15" s="21">
        <v>1</v>
      </c>
      <c r="G15" s="183"/>
      <c r="I15" s="167"/>
    </row>
    <row r="16" spans="2:9">
      <c r="B16" s="180" t="s">
        <v>200</v>
      </c>
      <c r="C16" s="6" t="s">
        <v>201</v>
      </c>
      <c r="D16" s="80" t="s">
        <v>176</v>
      </c>
      <c r="E16" s="80" t="s">
        <v>202</v>
      </c>
      <c r="F16" s="80" t="s">
        <v>178</v>
      </c>
      <c r="G16" s="182" t="s">
        <v>203</v>
      </c>
      <c r="I16" s="167" t="s">
        <v>204</v>
      </c>
    </row>
    <row r="17" spans="2:9" ht="45.75" thickBot="1">
      <c r="B17" s="181"/>
      <c r="C17" s="4" t="s">
        <v>205</v>
      </c>
      <c r="D17" s="21">
        <v>0</v>
      </c>
      <c r="E17" s="21">
        <v>0</v>
      </c>
      <c r="F17" s="21">
        <v>1</v>
      </c>
      <c r="G17" s="183"/>
      <c r="I17" s="167"/>
    </row>
    <row r="18" spans="2:9">
      <c r="B18" s="180" t="s">
        <v>206</v>
      </c>
      <c r="C18" s="6" t="s">
        <v>207</v>
      </c>
      <c r="D18" s="80" t="s">
        <v>176</v>
      </c>
      <c r="E18" s="80" t="s">
        <v>177</v>
      </c>
      <c r="F18" s="80" t="s">
        <v>178</v>
      </c>
      <c r="G18" s="182" t="s">
        <v>208</v>
      </c>
      <c r="I18" s="167" t="s">
        <v>209</v>
      </c>
    </row>
    <row r="19" spans="2:9" ht="45.75" thickBot="1">
      <c r="B19" s="181"/>
      <c r="C19" s="4" t="s">
        <v>210</v>
      </c>
      <c r="D19" s="21">
        <v>0</v>
      </c>
      <c r="E19" s="21">
        <v>0</v>
      </c>
      <c r="F19" s="21">
        <v>1</v>
      </c>
      <c r="G19" s="183"/>
      <c r="I19" s="167"/>
    </row>
    <row r="20" spans="2:9" ht="56.25">
      <c r="B20" s="180" t="s">
        <v>211</v>
      </c>
      <c r="C20" s="6" t="s">
        <v>212</v>
      </c>
      <c r="D20" s="80" t="s">
        <v>213</v>
      </c>
      <c r="E20" s="80" t="s">
        <v>214</v>
      </c>
      <c r="F20" s="80" t="s">
        <v>215</v>
      </c>
      <c r="G20" s="40" t="s">
        <v>216</v>
      </c>
      <c r="I20" s="24"/>
    </row>
    <row r="21" spans="2:9" ht="89.25" customHeight="1" thickBot="1">
      <c r="B21" s="184"/>
      <c r="C21" s="7" t="s">
        <v>217</v>
      </c>
      <c r="D21" s="21">
        <v>0</v>
      </c>
      <c r="E21" s="21">
        <v>0</v>
      </c>
      <c r="F21" s="21">
        <v>1</v>
      </c>
      <c r="G21" s="42" t="s">
        <v>218</v>
      </c>
      <c r="I21" s="24"/>
    </row>
    <row r="22" spans="2:9">
      <c r="B22" s="184"/>
      <c r="C22" s="8"/>
      <c r="D22" s="84"/>
      <c r="E22" s="84"/>
      <c r="F22" s="84"/>
      <c r="G22" s="42"/>
      <c r="I22" s="24"/>
    </row>
    <row r="23" spans="2:9" ht="15.75" thickBot="1">
      <c r="B23" s="181"/>
      <c r="C23" s="9"/>
      <c r="D23" s="83"/>
      <c r="E23" s="83"/>
      <c r="F23" s="83"/>
      <c r="G23" s="41"/>
      <c r="I23" s="24"/>
    </row>
    <row r="24" spans="2:9" ht="26.25" customHeight="1" thickBot="1">
      <c r="B24" s="188" t="s">
        <v>219</v>
      </c>
      <c r="C24" s="189"/>
      <c r="D24" s="48">
        <f>MAX(D7:D23)</f>
        <v>0</v>
      </c>
      <c r="E24" s="48">
        <f>MAX(E7:E23)</f>
        <v>0</v>
      </c>
      <c r="F24" s="48">
        <f>MAX(F6:F22)</f>
        <v>1</v>
      </c>
      <c r="G24" s="5" t="str">
        <f>IF(OR(SUM(D7:F23)&lt;7,SUM(D7:F23)&gt;7),"Er zijn te veel of te weinig antwoorden gegeven, vul per vraag maar 1 waarde in!"," ")</f>
        <v xml:space="preserve"> </v>
      </c>
      <c r="I24" s="24"/>
    </row>
    <row r="25" spans="2:9" ht="15.75" thickBot="1">
      <c r="B25" s="188" t="s">
        <v>220</v>
      </c>
      <c r="C25" s="189"/>
      <c r="D25" s="48" t="str">
        <f>IF(D24&gt;0,"Hoog", " ")</f>
        <v xml:space="preserve"> </v>
      </c>
      <c r="E25" s="48" t="str">
        <f>IF(E24&gt;0,"Midden", " ")</f>
        <v xml:space="preserve"> </v>
      </c>
      <c r="F25" s="48" t="str">
        <f>IF(F24&gt;0,"Laag", " ")</f>
        <v>Laag</v>
      </c>
      <c r="G25" s="5"/>
      <c r="H25" s="20"/>
      <c r="I25" s="24"/>
    </row>
    <row r="26" spans="2:9" ht="75" customHeight="1" thickBot="1">
      <c r="B26" s="188" t="s">
        <v>221</v>
      </c>
      <c r="C26" s="189"/>
      <c r="D26" s="190" t="str">
        <f>IF(D25="Hoog", "Hoog",IF(E25="Midden","Midden",IF(F25&lt;&gt;"Laag","Midden","Laag")))</f>
        <v>Laag</v>
      </c>
      <c r="E26" s="191"/>
      <c r="F26" s="191"/>
      <c r="G26" s="76" t="s">
        <v>222</v>
      </c>
      <c r="I26" s="24" t="s">
        <v>223</v>
      </c>
    </row>
    <row r="27" spans="2:9" ht="15.75" thickBot="1">
      <c r="B27" s="47" t="s">
        <v>224</v>
      </c>
      <c r="C27" s="192" t="s">
        <v>225</v>
      </c>
      <c r="D27" s="193"/>
      <c r="E27" s="193"/>
      <c r="F27" s="193"/>
      <c r="G27" s="189"/>
      <c r="I27" s="24"/>
    </row>
    <row r="28" spans="2:9" ht="168" customHeight="1">
      <c r="B28" s="93" t="s">
        <v>226</v>
      </c>
      <c r="C28" s="200" t="s">
        <v>227</v>
      </c>
      <c r="D28" s="201"/>
      <c r="E28" s="201"/>
      <c r="F28" s="201"/>
      <c r="G28" s="202"/>
      <c r="I28" s="24"/>
    </row>
    <row r="29" spans="2:9" ht="176.25" customHeight="1">
      <c r="B29" s="94" t="s">
        <v>228</v>
      </c>
      <c r="C29" s="194" t="s">
        <v>229</v>
      </c>
      <c r="D29" s="195"/>
      <c r="E29" s="195"/>
      <c r="F29" s="195"/>
      <c r="G29" s="196"/>
      <c r="I29" s="24"/>
    </row>
    <row r="30" spans="2:9" ht="161.25" customHeight="1">
      <c r="B30" s="95" t="s">
        <v>230</v>
      </c>
      <c r="C30" s="197" t="s">
        <v>231</v>
      </c>
      <c r="D30" s="198"/>
      <c r="E30" s="198"/>
      <c r="F30" s="198"/>
      <c r="G30" s="199"/>
      <c r="I30" s="24"/>
    </row>
    <row r="31" spans="2:9" ht="110.25" customHeight="1" thickBot="1">
      <c r="B31" s="96" t="s">
        <v>232</v>
      </c>
      <c r="C31" s="185" t="s">
        <v>233</v>
      </c>
      <c r="D31" s="186"/>
      <c r="E31" s="186"/>
      <c r="F31" s="186"/>
      <c r="G31" s="187"/>
      <c r="I31" s="24"/>
    </row>
    <row r="34" spans="2:3">
      <c r="B34" s="11"/>
      <c r="C34" t="s">
        <v>234</v>
      </c>
    </row>
    <row r="35" spans="2:3">
      <c r="C35" t="s">
        <v>235</v>
      </c>
    </row>
  </sheetData>
  <sheetProtection algorithmName="SHA-512" hashValue="X5G/awDUxOKJnOGEw7AOlZ3yCZdhngSfZlVBZzF+Oi3shP24Rxq6ejLNoYEqHqUreYy9ltcmGQFFIMqlcTWrGA==" saltValue="QQbnWqcGLidRPitVhuow7g==" spinCount="100000" sheet="1" objects="1" scenarios="1"/>
  <mergeCells count="29">
    <mergeCell ref="C31:G31"/>
    <mergeCell ref="B16:B17"/>
    <mergeCell ref="G16:G17"/>
    <mergeCell ref="B18:B19"/>
    <mergeCell ref="G18:G19"/>
    <mergeCell ref="B20:B23"/>
    <mergeCell ref="B24:C24"/>
    <mergeCell ref="B26:C26"/>
    <mergeCell ref="D26:F26"/>
    <mergeCell ref="C27:G27"/>
    <mergeCell ref="C29:G29"/>
    <mergeCell ref="C30:G30"/>
    <mergeCell ref="C28:G28"/>
    <mergeCell ref="B25:C25"/>
    <mergeCell ref="I14:I15"/>
    <mergeCell ref="I18:I19"/>
    <mergeCell ref="I16:I17"/>
    <mergeCell ref="B3:C3"/>
    <mergeCell ref="B4:C4"/>
    <mergeCell ref="D3:F3"/>
    <mergeCell ref="D4:F4"/>
    <mergeCell ref="B5:C5"/>
    <mergeCell ref="G6:G7"/>
    <mergeCell ref="B8:B9"/>
    <mergeCell ref="G8:G9"/>
    <mergeCell ref="B10:B13"/>
    <mergeCell ref="B14:B15"/>
    <mergeCell ref="G14:G15"/>
    <mergeCell ref="B6:B7"/>
  </mergeCells>
  <conditionalFormatting sqref="D24:E24">
    <cfRule type="cellIs" dxfId="7" priority="8" operator="greaterThan">
      <formula>1</formula>
    </cfRule>
  </conditionalFormatting>
  <conditionalFormatting sqref="D25:F25">
    <cfRule type="cellIs" dxfId="6" priority="15" operator="greaterThan">
      <formula>7</formula>
    </cfRule>
  </conditionalFormatting>
  <conditionalFormatting sqref="F24">
    <cfRule type="cellIs" dxfId="5" priority="11" operator="greaterThan">
      <formula>2</formula>
    </cfRule>
  </conditionalFormatting>
  <conditionalFormatting sqref="G25">
    <cfRule type="cellIs" dxfId="4" priority="6" operator="greaterThan">
      <formula>42</formula>
    </cfRule>
  </conditionalFormatting>
  <dataValidations xWindow="429" yWindow="672" count="2">
    <dataValidation type="list" allowBlank="1" showInputMessage="1" showErrorMessage="1" promptTitle="beschikbaarheid" prompt="Kies een waarde tussen 0 en 3" sqref="E11:F11" xr:uid="{00000000-0002-0000-0200-000000000000}">
      <formula1>beschikbaarheid</formula1>
    </dataValidation>
    <dataValidation type="list" allowBlank="1" showInputMessage="1" showErrorMessage="1" promptTitle="beschikbaarheid" prompt="kies 0 of 1, en vul maar 1 cel per rij/vraag in" sqref="D7:F7 D9:F9 D11 D15:F15 D17:F17 D19:F19 D21:F21" xr:uid="{C16678F3-E3C3-4F60-B118-3ECC21406F16}">
      <formula1>beschikbaarheid</formula1>
    </dataValidation>
  </dataValidations>
  <pageMargins left="0.70866141732283472" right="0.70866141732283472" top="0.74803149606299213" bottom="0.74803149606299213" header="0.31496062992125984" footer="0.31496062992125984"/>
  <pageSetup paperSize="9" scale="74" orientation="portrait" r:id="rId1"/>
  <headerFooter>
    <oddHeader>&amp;R&amp;D</oddHeader>
    <oddFooter>&amp;LBaselinetoets BIO gemeenten&amp;C&amp;A&amp;R&amp;P van &amp;N</oddFooter>
  </headerFooter>
  <rowBreaks count="1" manualBreakCount="1">
    <brk id="26" min="1"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25"/>
  <sheetViews>
    <sheetView zoomScale="130" zoomScaleNormal="130" workbookViewId="0">
      <selection activeCell="C5" sqref="C5"/>
    </sheetView>
  </sheetViews>
  <sheetFormatPr defaultColWidth="8.85546875" defaultRowHeight="15"/>
  <cols>
    <col min="1" max="1" width="2.28515625" customWidth="1"/>
    <col min="2" max="2" width="8" customWidth="1"/>
    <col min="3" max="3" width="39" customWidth="1"/>
    <col min="4" max="6" width="7.28515625" customWidth="1"/>
    <col min="7" max="7" width="38.42578125" customWidth="1"/>
    <col min="8" max="8" width="19.28515625" customWidth="1"/>
    <col min="9" max="9" width="42" customWidth="1"/>
    <col min="11" max="11" width="11.140625" customWidth="1"/>
    <col min="12" max="12" width="107.85546875" customWidth="1"/>
  </cols>
  <sheetData>
    <row r="1" spans="2:9" ht="21.75" thickBot="1">
      <c r="B1" s="23" t="s">
        <v>236</v>
      </c>
      <c r="G1" s="102" t="s">
        <v>237</v>
      </c>
      <c r="I1" s="27" t="s">
        <v>238</v>
      </c>
    </row>
    <row r="2" spans="2:9" ht="33.75" customHeight="1" thickTop="1">
      <c r="B2" s="168" t="s">
        <v>239</v>
      </c>
      <c r="C2" s="169"/>
      <c r="D2" s="205" t="s">
        <v>169</v>
      </c>
      <c r="E2" s="206"/>
      <c r="F2" s="206"/>
      <c r="G2" s="14" t="s">
        <v>170</v>
      </c>
      <c r="I2" s="43" t="s">
        <v>180</v>
      </c>
    </row>
    <row r="3" spans="2:9" ht="23.25" thickBot="1">
      <c r="B3" s="203" t="s">
        <v>171</v>
      </c>
      <c r="C3" s="204"/>
      <c r="D3" s="78" t="s">
        <v>176</v>
      </c>
      <c r="E3" s="78" t="s">
        <v>240</v>
      </c>
      <c r="F3" s="78" t="s">
        <v>178</v>
      </c>
      <c r="G3" s="15" t="s">
        <v>173</v>
      </c>
    </row>
    <row r="4" spans="2:9">
      <c r="B4" s="180" t="s">
        <v>241</v>
      </c>
      <c r="C4" s="6" t="s">
        <v>175</v>
      </c>
      <c r="D4" s="80"/>
      <c r="E4" s="80"/>
      <c r="F4" s="80"/>
      <c r="G4" s="182" t="s">
        <v>242</v>
      </c>
      <c r="I4" s="19"/>
    </row>
    <row r="5" spans="2:9" ht="67.5" customHeight="1" thickBot="1">
      <c r="B5" s="181"/>
      <c r="C5" s="4" t="s">
        <v>243</v>
      </c>
      <c r="D5" s="21">
        <v>0</v>
      </c>
      <c r="E5" s="21">
        <v>0</v>
      </c>
      <c r="F5" s="21">
        <v>1</v>
      </c>
      <c r="G5" s="183"/>
    </row>
    <row r="6" spans="2:9">
      <c r="B6" s="180" t="s">
        <v>244</v>
      </c>
      <c r="C6" s="6" t="s">
        <v>245</v>
      </c>
      <c r="D6" s="80"/>
      <c r="E6" s="80"/>
      <c r="F6" s="80"/>
      <c r="G6" s="182" t="s">
        <v>246</v>
      </c>
    </row>
    <row r="7" spans="2:9" ht="78.599999999999994" customHeight="1" thickBot="1">
      <c r="B7" s="181"/>
      <c r="C7" s="4" t="s">
        <v>247</v>
      </c>
      <c r="D7" s="21">
        <v>0</v>
      </c>
      <c r="E7" s="21">
        <v>0</v>
      </c>
      <c r="F7" s="21">
        <v>1</v>
      </c>
      <c r="G7" s="183"/>
    </row>
    <row r="8" spans="2:9" ht="22.5">
      <c r="B8" s="180" t="s">
        <v>248</v>
      </c>
      <c r="C8" s="6" t="s">
        <v>249</v>
      </c>
      <c r="D8" s="80"/>
      <c r="E8" s="80"/>
      <c r="F8" s="80"/>
      <c r="G8" s="182" t="s">
        <v>250</v>
      </c>
    </row>
    <row r="9" spans="2:9" ht="56.1" customHeight="1" thickBot="1">
      <c r="B9" s="181"/>
      <c r="C9" s="4" t="s">
        <v>251</v>
      </c>
      <c r="D9" s="21">
        <v>0</v>
      </c>
      <c r="E9" s="21">
        <v>0</v>
      </c>
      <c r="F9" s="21">
        <v>1</v>
      </c>
      <c r="G9" s="183"/>
    </row>
    <row r="10" spans="2:9" ht="22.5">
      <c r="B10" s="180" t="s">
        <v>252</v>
      </c>
      <c r="C10" s="6" t="s">
        <v>253</v>
      </c>
      <c r="D10" s="80"/>
      <c r="E10" s="80"/>
      <c r="F10" s="80"/>
      <c r="G10" s="182" t="s">
        <v>254</v>
      </c>
    </row>
    <row r="11" spans="2:9" ht="34.5" thickBot="1">
      <c r="B11" s="181"/>
      <c r="C11" s="4" t="s">
        <v>255</v>
      </c>
      <c r="D11" s="21">
        <v>0</v>
      </c>
      <c r="E11" s="21">
        <v>0</v>
      </c>
      <c r="F11" s="21">
        <v>1</v>
      </c>
      <c r="G11" s="183"/>
    </row>
    <row r="12" spans="2:9">
      <c r="B12" s="180" t="s">
        <v>256</v>
      </c>
      <c r="C12" s="6" t="s">
        <v>196</v>
      </c>
      <c r="D12" s="80"/>
      <c r="E12" s="80"/>
      <c r="F12" s="80"/>
      <c r="G12" s="182" t="s">
        <v>257</v>
      </c>
    </row>
    <row r="13" spans="2:9" ht="57" thickBot="1">
      <c r="B13" s="181"/>
      <c r="C13" s="4" t="s">
        <v>258</v>
      </c>
      <c r="D13" s="21">
        <v>0</v>
      </c>
      <c r="E13" s="21">
        <v>0</v>
      </c>
      <c r="F13" s="21">
        <v>1</v>
      </c>
      <c r="G13" s="183"/>
    </row>
    <row r="14" spans="2:9">
      <c r="B14" s="180" t="s">
        <v>259</v>
      </c>
      <c r="C14" s="6" t="s">
        <v>201</v>
      </c>
      <c r="D14" s="80"/>
      <c r="E14" s="80"/>
      <c r="F14" s="80"/>
      <c r="G14" s="182" t="s">
        <v>254</v>
      </c>
    </row>
    <row r="15" spans="2:9" ht="68.25" thickBot="1">
      <c r="B15" s="181"/>
      <c r="C15" s="4" t="s">
        <v>260</v>
      </c>
      <c r="D15" s="21">
        <v>0</v>
      </c>
      <c r="E15" s="21">
        <v>0</v>
      </c>
      <c r="F15" s="21">
        <v>1</v>
      </c>
      <c r="G15" s="183"/>
    </row>
    <row r="16" spans="2:9">
      <c r="B16" s="180" t="s">
        <v>261</v>
      </c>
      <c r="C16" s="6" t="s">
        <v>207</v>
      </c>
      <c r="D16" s="80"/>
      <c r="E16" s="80"/>
      <c r="F16" s="80"/>
      <c r="G16" s="182" t="s">
        <v>208</v>
      </c>
    </row>
    <row r="17" spans="2:9" ht="34.5" thickBot="1">
      <c r="B17" s="181"/>
      <c r="C17" s="4" t="s">
        <v>262</v>
      </c>
      <c r="D17" s="21">
        <v>0</v>
      </c>
      <c r="E17" s="21">
        <v>0</v>
      </c>
      <c r="F17" s="21">
        <v>1</v>
      </c>
      <c r="G17" s="183"/>
    </row>
    <row r="18" spans="2:9" ht="31.5" customHeight="1" thickBot="1">
      <c r="B18" s="10"/>
      <c r="C18" s="12" t="s">
        <v>224</v>
      </c>
      <c r="D18" s="48">
        <f t="shared" ref="D18:E18" si="0">MAX(D4:D17)</f>
        <v>0</v>
      </c>
      <c r="E18" s="48">
        <f t="shared" si="0"/>
        <v>0</v>
      </c>
      <c r="F18" s="48">
        <f>MAX(F4:F17)</f>
        <v>1</v>
      </c>
      <c r="G18" s="5" t="str">
        <f>IF(OR(SUM(D3:F17)&lt;7,SUM(D3:F17)&gt;7),"Er zijn te veel of te weinig antwoorden gegeven, vul per vraag maar 1 waarde in!"," ")</f>
        <v xml:space="preserve"> </v>
      </c>
      <c r="I18" s="24"/>
    </row>
    <row r="19" spans="2:9" ht="23.25" customHeight="1" thickBot="1">
      <c r="B19" s="188" t="s">
        <v>263</v>
      </c>
      <c r="C19" s="189"/>
      <c r="D19" s="71" t="str">
        <f>IF(D18&gt;0,"Hoog", " ")</f>
        <v xml:space="preserve"> </v>
      </c>
      <c r="E19" s="71" t="str">
        <f>IF(E18&gt;0,"Midden", " ")</f>
        <v xml:space="preserve"> </v>
      </c>
      <c r="F19" s="71" t="str">
        <f>IF(F18&gt;0,"Laag", " ")</f>
        <v>Laag</v>
      </c>
      <c r="G19" s="74"/>
      <c r="I19" s="24"/>
    </row>
    <row r="20" spans="2:9" ht="97.5" customHeight="1" thickBot="1">
      <c r="B20" s="209" t="s">
        <v>264</v>
      </c>
      <c r="C20" s="210"/>
      <c r="D20" s="190" t="str">
        <f>IF(D19="Hoog", "Hoog",IF(E19="Midden","Midden",IF(F19&lt;&gt;"Laag","Midden","Laag")))</f>
        <v>Laag</v>
      </c>
      <c r="E20" s="191"/>
      <c r="F20" s="191"/>
      <c r="G20" s="74" t="s">
        <v>265</v>
      </c>
      <c r="I20" s="24"/>
    </row>
    <row r="21" spans="2:9" ht="27" customHeight="1" thickBot="1">
      <c r="B21" s="47" t="s">
        <v>224</v>
      </c>
      <c r="C21" s="192" t="s">
        <v>266</v>
      </c>
      <c r="D21" s="193"/>
      <c r="E21" s="193"/>
      <c r="F21" s="193"/>
      <c r="G21" s="189"/>
    </row>
    <row r="22" spans="2:9" ht="151.5" customHeight="1">
      <c r="B22" s="90" t="s">
        <v>267</v>
      </c>
      <c r="C22" s="200" t="s">
        <v>268</v>
      </c>
      <c r="D22" s="201"/>
      <c r="E22" s="201"/>
      <c r="F22" s="201"/>
      <c r="G22" s="211"/>
    </row>
    <row r="23" spans="2:9" ht="132" customHeight="1">
      <c r="B23" s="91" t="s">
        <v>269</v>
      </c>
      <c r="C23" s="194" t="s">
        <v>270</v>
      </c>
      <c r="D23" s="195"/>
      <c r="E23" s="195"/>
      <c r="F23" s="195"/>
      <c r="G23" s="207"/>
    </row>
    <row r="24" spans="2:9" ht="102" customHeight="1">
      <c r="B24" s="91" t="s">
        <v>271</v>
      </c>
      <c r="C24" s="194" t="s">
        <v>272</v>
      </c>
      <c r="D24" s="195"/>
      <c r="E24" s="195"/>
      <c r="F24" s="195"/>
      <c r="G24" s="207"/>
    </row>
    <row r="25" spans="2:9" ht="108.75" customHeight="1" thickBot="1">
      <c r="B25" s="92" t="s">
        <v>232</v>
      </c>
      <c r="C25" s="185" t="s">
        <v>273</v>
      </c>
      <c r="D25" s="186"/>
      <c r="E25" s="186"/>
      <c r="F25" s="186"/>
      <c r="G25" s="208"/>
      <c r="I25" s="26" t="s">
        <v>274</v>
      </c>
    </row>
  </sheetData>
  <sheetProtection algorithmName="SHA-512" hashValue="5TVbf40/hPb2Hsz+qQnNoh87E54A1uA4xRNPr9EgzSV0lU1koiR06Goq9DqDW3yhGQzLUQRDmwprjeXWiK2iHQ==" saltValue="QtWCy7uH7Pp6a0/2vEvWhA==" spinCount="100000" sheet="1" objects="1" scenarios="1"/>
  <mergeCells count="25">
    <mergeCell ref="D20:F20"/>
    <mergeCell ref="C21:G21"/>
    <mergeCell ref="C23:G23"/>
    <mergeCell ref="C24:G24"/>
    <mergeCell ref="C25:G25"/>
    <mergeCell ref="B20:C20"/>
    <mergeCell ref="C22:G22"/>
    <mergeCell ref="B14:B15"/>
    <mergeCell ref="G14:G15"/>
    <mergeCell ref="B16:B17"/>
    <mergeCell ref="G16:G17"/>
    <mergeCell ref="B19:C19"/>
    <mergeCell ref="B8:B9"/>
    <mergeCell ref="G8:G9"/>
    <mergeCell ref="B10:B11"/>
    <mergeCell ref="G10:G11"/>
    <mergeCell ref="B12:B13"/>
    <mergeCell ref="G12:G13"/>
    <mergeCell ref="B6:B7"/>
    <mergeCell ref="G6:G7"/>
    <mergeCell ref="B2:C2"/>
    <mergeCell ref="B3:C3"/>
    <mergeCell ref="B4:B5"/>
    <mergeCell ref="G4:G5"/>
    <mergeCell ref="D2:F2"/>
  </mergeCells>
  <conditionalFormatting sqref="D18:F18">
    <cfRule type="cellIs" dxfId="3" priority="5" operator="greaterThan">
      <formula>2</formula>
    </cfRule>
  </conditionalFormatting>
  <conditionalFormatting sqref="D19:F19">
    <cfRule type="cellIs" dxfId="2" priority="1" operator="greaterThan">
      <formula>14</formula>
    </cfRule>
  </conditionalFormatting>
  <dataValidations count="1">
    <dataValidation type="list" allowBlank="1" showInputMessage="1" showErrorMessage="1" promptTitle="Integriteit" prompt="Kies een waarde tussen 0 en 3" sqref="D17:F17 D15:F15 D13:F13" xr:uid="{00000000-0002-0000-0300-000000000000}">
      <formula1>Integriteit</formula1>
    </dataValidation>
  </dataValidations>
  <pageMargins left="0.70866141732283472" right="0.70866141732283472" top="0.74803149606299213" bottom="0.74803149606299213" header="0.31496062992125984" footer="0.31496062992125984"/>
  <pageSetup paperSize="9" scale="81" fitToHeight="2" orientation="portrait" verticalDpi="0" r:id="rId1"/>
  <headerFooter>
    <oddHeader>&amp;R&amp;D</oddHeader>
    <oddFooter>&amp;LBaselinetoets BIO gemeenten&amp;C&amp;A&amp;R&amp;P van &amp;N</oddFooter>
  </headerFooter>
  <rowBreaks count="2" manualBreakCount="2">
    <brk id="19" max="16383" man="1"/>
    <brk id="20" min="1" max="6" man="1"/>
  </rowBreaks>
  <extLst>
    <ext xmlns:x14="http://schemas.microsoft.com/office/spreadsheetml/2009/9/main" uri="{CCE6A557-97BC-4b89-ADB6-D9C93CAAB3DF}">
      <x14:dataValidations xmlns:xm="http://schemas.microsoft.com/office/excel/2006/main" count="1">
        <x14:dataValidation type="list" allowBlank="1" showInputMessage="1" showErrorMessage="1" promptTitle="Integriteit" prompt="kies 0 of 1, en vul maar 1 cel per rij/vraag in" xr:uid="{355CD66B-C497-499A-A995-F16BBDB3E523}">
          <x14:formula1>
            <xm:f>Waarderingstabellen!$O$12:$O$15</xm:f>
          </x14:formula1>
          <xm:sqref>D5:F5 D7:F7 D9:F9 D11:F11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I33"/>
  <sheetViews>
    <sheetView zoomScale="130" zoomScaleNormal="130" zoomScaleSheetLayoutView="158" workbookViewId="0">
      <selection activeCell="G14" sqref="G14"/>
    </sheetView>
  </sheetViews>
  <sheetFormatPr defaultColWidth="8.85546875" defaultRowHeight="15"/>
  <cols>
    <col min="1" max="1" width="1.7109375" customWidth="1"/>
    <col min="3" max="3" width="35.42578125" customWidth="1"/>
    <col min="4" max="6" width="7.42578125" customWidth="1"/>
    <col min="7" max="7" width="41.7109375" customWidth="1"/>
    <col min="9" max="9" width="96.140625" customWidth="1"/>
    <col min="13" max="13" width="123.28515625" customWidth="1"/>
  </cols>
  <sheetData>
    <row r="1" spans="2:9" ht="33.75" customHeight="1" thickBot="1">
      <c r="B1" s="23" t="s">
        <v>275</v>
      </c>
      <c r="G1" s="102" t="s">
        <v>276</v>
      </c>
      <c r="I1" s="27" t="s">
        <v>238</v>
      </c>
    </row>
    <row r="2" spans="2:9" ht="30.75" customHeight="1" thickTop="1">
      <c r="B2" s="168" t="s">
        <v>277</v>
      </c>
      <c r="C2" s="169"/>
      <c r="D2" s="205" t="s">
        <v>169</v>
      </c>
      <c r="E2" s="206"/>
      <c r="F2" s="206"/>
      <c r="G2" s="14" t="s">
        <v>170</v>
      </c>
      <c r="I2" s="43" t="s">
        <v>180</v>
      </c>
    </row>
    <row r="3" spans="2:9" ht="15.75" thickBot="1">
      <c r="B3" s="203" t="s">
        <v>171</v>
      </c>
      <c r="C3" s="204"/>
      <c r="D3" s="77" t="s">
        <v>176</v>
      </c>
      <c r="E3" s="77" t="s">
        <v>240</v>
      </c>
      <c r="F3" s="78" t="s">
        <v>178</v>
      </c>
      <c r="G3" s="15" t="s">
        <v>173</v>
      </c>
      <c r="I3" s="24"/>
    </row>
    <row r="4" spans="2:9">
      <c r="B4" s="180" t="s">
        <v>278</v>
      </c>
      <c r="C4" s="6" t="s">
        <v>279</v>
      </c>
      <c r="D4" s="79"/>
      <c r="E4" s="79"/>
      <c r="F4" s="80"/>
      <c r="G4" s="182" t="s">
        <v>280</v>
      </c>
      <c r="I4" s="24"/>
    </row>
    <row r="5" spans="2:9" ht="57" thickBot="1">
      <c r="B5" s="181"/>
      <c r="C5" s="4" t="s">
        <v>281</v>
      </c>
      <c r="D5" s="21">
        <v>0</v>
      </c>
      <c r="E5" s="21">
        <v>0</v>
      </c>
      <c r="F5" s="21">
        <v>1</v>
      </c>
      <c r="G5" s="183"/>
      <c r="I5" s="24" t="s">
        <v>282</v>
      </c>
    </row>
    <row r="6" spans="2:9" ht="22.5">
      <c r="B6" s="180" t="s">
        <v>283</v>
      </c>
      <c r="C6" s="6" t="s">
        <v>284</v>
      </c>
      <c r="D6" s="80"/>
      <c r="E6" s="80"/>
      <c r="F6" s="80"/>
      <c r="G6" s="40" t="s">
        <v>285</v>
      </c>
      <c r="I6" s="24"/>
    </row>
    <row r="7" spans="2:9" ht="57" thickBot="1">
      <c r="B7" s="181"/>
      <c r="C7" s="4" t="s">
        <v>286</v>
      </c>
      <c r="D7" s="21">
        <v>0</v>
      </c>
      <c r="E7" s="21">
        <v>0</v>
      </c>
      <c r="F7" s="21">
        <v>1</v>
      </c>
      <c r="G7" s="39" t="s">
        <v>287</v>
      </c>
      <c r="I7" s="24" t="s">
        <v>288</v>
      </c>
    </row>
    <row r="8" spans="2:9">
      <c r="B8" s="180" t="s">
        <v>289</v>
      </c>
      <c r="C8" s="6" t="s">
        <v>290</v>
      </c>
      <c r="D8" s="80"/>
      <c r="E8" s="80"/>
      <c r="F8" s="80"/>
      <c r="G8" s="182" t="s">
        <v>291</v>
      </c>
      <c r="I8" s="24"/>
    </row>
    <row r="9" spans="2:9" ht="27" customHeight="1" thickBot="1">
      <c r="B9" s="181"/>
      <c r="C9" s="4" t="s">
        <v>292</v>
      </c>
      <c r="D9" s="21">
        <v>0</v>
      </c>
      <c r="E9" s="21">
        <v>0</v>
      </c>
      <c r="F9" s="21">
        <v>1</v>
      </c>
      <c r="G9" s="183"/>
      <c r="I9" s="24"/>
    </row>
    <row r="10" spans="2:9">
      <c r="B10" s="180" t="s">
        <v>293</v>
      </c>
      <c r="C10" s="6" t="s">
        <v>290</v>
      </c>
      <c r="D10" s="80"/>
      <c r="E10" s="80"/>
      <c r="F10" s="80"/>
      <c r="G10" s="182" t="s">
        <v>294</v>
      </c>
      <c r="I10" s="24"/>
    </row>
    <row r="11" spans="2:9" ht="51.95" customHeight="1" thickBot="1">
      <c r="B11" s="181"/>
      <c r="C11" s="4" t="s">
        <v>295</v>
      </c>
      <c r="D11" s="21">
        <v>0</v>
      </c>
      <c r="E11" s="21">
        <v>0</v>
      </c>
      <c r="F11" s="21">
        <v>1</v>
      </c>
      <c r="G11" s="183"/>
      <c r="I11" s="24" t="s">
        <v>296</v>
      </c>
    </row>
    <row r="12" spans="2:9" ht="22.5">
      <c r="B12" s="180" t="s">
        <v>297</v>
      </c>
      <c r="C12" s="6" t="s">
        <v>298</v>
      </c>
      <c r="D12" s="80"/>
      <c r="E12" s="80"/>
      <c r="F12" s="80"/>
      <c r="G12" s="42" t="s">
        <v>299</v>
      </c>
      <c r="I12" s="24"/>
    </row>
    <row r="13" spans="2:9" ht="45.75" thickBot="1">
      <c r="B13" s="181"/>
      <c r="C13" s="4" t="s">
        <v>300</v>
      </c>
      <c r="D13" s="21">
        <v>0</v>
      </c>
      <c r="E13" s="21">
        <v>0</v>
      </c>
      <c r="F13" s="21">
        <v>1</v>
      </c>
      <c r="G13" s="41"/>
      <c r="I13" s="24" t="s">
        <v>301</v>
      </c>
    </row>
    <row r="14" spans="2:9" ht="15.75" thickBot="1">
      <c r="B14" s="180" t="s">
        <v>302</v>
      </c>
      <c r="C14" s="6" t="s">
        <v>201</v>
      </c>
      <c r="D14" s="80"/>
      <c r="E14" s="80"/>
      <c r="F14" s="80"/>
      <c r="G14" s="42"/>
      <c r="I14" s="24"/>
    </row>
    <row r="15" spans="2:9" ht="33.75">
      <c r="B15" s="184"/>
      <c r="C15" s="7" t="s">
        <v>303</v>
      </c>
      <c r="D15" s="81">
        <v>0</v>
      </c>
      <c r="E15" s="81">
        <v>0</v>
      </c>
      <c r="F15" s="81">
        <v>1</v>
      </c>
      <c r="G15" s="182" t="s">
        <v>254</v>
      </c>
      <c r="I15" s="24" t="s">
        <v>304</v>
      </c>
    </row>
    <row r="16" spans="2:9" ht="15.75" thickBot="1">
      <c r="B16" s="184"/>
      <c r="C16" s="8"/>
      <c r="D16" s="82"/>
      <c r="E16" s="82"/>
      <c r="F16" s="82"/>
      <c r="G16" s="183"/>
      <c r="I16" s="24"/>
    </row>
    <row r="17" spans="2:9" ht="15.75" thickBot="1">
      <c r="B17" s="181"/>
      <c r="C17" s="9"/>
      <c r="D17" s="83"/>
      <c r="E17" s="83"/>
      <c r="F17" s="83"/>
      <c r="G17" s="39"/>
      <c r="I17" s="24"/>
    </row>
    <row r="18" spans="2:9">
      <c r="B18" s="180" t="s">
        <v>305</v>
      </c>
      <c r="C18" s="6" t="s">
        <v>207</v>
      </c>
      <c r="D18" s="80"/>
      <c r="E18" s="80"/>
      <c r="F18" s="80"/>
      <c r="G18" s="40"/>
      <c r="I18" s="24"/>
    </row>
    <row r="19" spans="2:9" ht="57" thickBot="1">
      <c r="B19" s="181"/>
      <c r="C19" s="4" t="s">
        <v>306</v>
      </c>
      <c r="D19" s="21">
        <v>0</v>
      </c>
      <c r="E19" s="21">
        <v>0</v>
      </c>
      <c r="F19" s="21">
        <v>1</v>
      </c>
      <c r="G19" s="41" t="s">
        <v>280</v>
      </c>
      <c r="I19" s="24"/>
    </row>
    <row r="20" spans="2:9" ht="26.25" customHeight="1" thickBot="1">
      <c r="B20" s="10"/>
      <c r="C20" s="12" t="s">
        <v>224</v>
      </c>
      <c r="D20" s="48">
        <f t="shared" ref="D20:E20" si="0">MAX(D5:D19)</f>
        <v>0</v>
      </c>
      <c r="E20" s="48">
        <f t="shared" si="0"/>
        <v>0</v>
      </c>
      <c r="F20" s="48">
        <f>MAX(F5:F19)</f>
        <v>1</v>
      </c>
      <c r="G20" s="5" t="str">
        <f>IF(OR(SUM(D5:F19)&lt;7,SUM(D5:F19)&gt;7),"er zijn te veel of te weinig antwoorden gegeven, vul per vraag maar 1 waarde in!"," ")</f>
        <v xml:space="preserve"> </v>
      </c>
    </row>
    <row r="21" spans="2:9" ht="15.75" thickBot="1">
      <c r="B21" s="217" t="s">
        <v>307</v>
      </c>
      <c r="C21" s="218"/>
      <c r="D21" s="48" t="str">
        <f>IF(D20&gt;0,"Hoog", " ")</f>
        <v xml:space="preserve"> </v>
      </c>
      <c r="E21" s="48" t="str">
        <f>IF(E20&gt;0,"Midden", " ")</f>
        <v xml:space="preserve"> </v>
      </c>
      <c r="F21" s="48" t="str">
        <f>IF(F20&gt;0,"Laag", " ")</f>
        <v>Laag</v>
      </c>
      <c r="G21" s="219" t="str">
        <f>IF(D22="BBN2","BBN2 is de norm voor vertrouwelijkheid",IF(D22="BBN1","BBN1 is de norm voor vertrouwelijkheid","BBN3 is de norm voor vertrouwelijkheid"))</f>
        <v>BBN1 is de norm voor vertrouwelijkheid</v>
      </c>
    </row>
    <row r="22" spans="2:9" ht="38.25" customHeight="1" thickBot="1">
      <c r="B22" s="209" t="s">
        <v>308</v>
      </c>
      <c r="C22" s="210"/>
      <c r="D22" s="190" t="str">
        <f>IF(D21="Hoog", "BBN3",IF(E21="Midden","BBN2",IF(F21&lt;&gt;"Laag","BBN2","BBN1")))</f>
        <v>BBN1</v>
      </c>
      <c r="E22" s="191"/>
      <c r="F22" s="191"/>
      <c r="G22" s="220"/>
      <c r="I22" s="24"/>
    </row>
    <row r="23" spans="2:9" ht="29.25" customHeight="1" thickBot="1">
      <c r="B23" s="75"/>
      <c r="C23" s="75"/>
      <c r="D23" s="73"/>
      <c r="E23" s="73"/>
      <c r="F23" s="73"/>
      <c r="G23" s="72"/>
      <c r="I23" s="24"/>
    </row>
    <row r="24" spans="2:9" ht="21.75" customHeight="1" thickBot="1">
      <c r="B24" s="47" t="s">
        <v>224</v>
      </c>
      <c r="C24" s="192" t="s">
        <v>309</v>
      </c>
      <c r="D24" s="193"/>
      <c r="E24" s="193"/>
      <c r="F24" s="193"/>
      <c r="G24" s="189"/>
    </row>
    <row r="25" spans="2:9" ht="90.75" customHeight="1" thickBot="1">
      <c r="B25" s="70" t="s">
        <v>310</v>
      </c>
      <c r="C25" s="221" t="s">
        <v>311</v>
      </c>
      <c r="D25" s="222"/>
      <c r="E25" s="222"/>
      <c r="F25" s="222"/>
      <c r="G25" s="223"/>
    </row>
    <row r="26" spans="2:9" ht="132" customHeight="1" thickBot="1">
      <c r="B26" s="76" t="s">
        <v>312</v>
      </c>
      <c r="C26" s="212" t="s">
        <v>313</v>
      </c>
      <c r="D26" s="213"/>
      <c r="E26" s="213"/>
      <c r="F26" s="213"/>
      <c r="G26" s="177"/>
    </row>
    <row r="27" spans="2:9" ht="69" customHeight="1" thickBot="1">
      <c r="B27" s="76" t="s">
        <v>314</v>
      </c>
      <c r="C27" s="212" t="s">
        <v>315</v>
      </c>
      <c r="D27" s="213"/>
      <c r="E27" s="213"/>
      <c r="F27" s="213"/>
      <c r="G27" s="177"/>
    </row>
    <row r="28" spans="2:9" ht="112.5" customHeight="1" thickBot="1">
      <c r="B28" s="13" t="s">
        <v>316</v>
      </c>
      <c r="C28" s="214" t="s">
        <v>317</v>
      </c>
      <c r="D28" s="215"/>
      <c r="E28" s="215"/>
      <c r="F28" s="215"/>
      <c r="G28" s="216"/>
    </row>
    <row r="29" spans="2:9" ht="15.75" thickTop="1"/>
    <row r="31" spans="2:9">
      <c r="B31" s="44"/>
      <c r="C31" s="45"/>
      <c r="D31" s="45"/>
      <c r="E31" s="45"/>
    </row>
    <row r="32" spans="2:9">
      <c r="B32" s="45"/>
      <c r="C32" s="45"/>
      <c r="D32" s="45"/>
      <c r="E32" s="45"/>
    </row>
    <row r="33" spans="2:5">
      <c r="B33" s="45"/>
      <c r="C33" s="45"/>
      <c r="D33" s="45"/>
      <c r="E33" s="45"/>
    </row>
  </sheetData>
  <sheetProtection algorithmName="SHA-512" hashValue="Gc90p8l1pI0UVsuisx9+CuJACUzeN+uxudfVO5HRApHgwUxoquCPEO2nEa8MfCpnpnP34g4fpr0zJYdCAcy2Vg==" saltValue="bq7binF/6pf1b/ebaI2eXg==" spinCount="100000" sheet="1" objects="1" scenarios="1"/>
  <mergeCells count="23">
    <mergeCell ref="C26:G26"/>
    <mergeCell ref="C27:G27"/>
    <mergeCell ref="C28:G28"/>
    <mergeCell ref="B18:B19"/>
    <mergeCell ref="B21:C21"/>
    <mergeCell ref="B22:C22"/>
    <mergeCell ref="G21:G22"/>
    <mergeCell ref="C24:G24"/>
    <mergeCell ref="C25:G25"/>
    <mergeCell ref="D22:F22"/>
    <mergeCell ref="G4:G5"/>
    <mergeCell ref="B6:B7"/>
    <mergeCell ref="B14:B17"/>
    <mergeCell ref="B2:C2"/>
    <mergeCell ref="B3:C3"/>
    <mergeCell ref="B4:B5"/>
    <mergeCell ref="B8:B9"/>
    <mergeCell ref="G8:G9"/>
    <mergeCell ref="B10:B11"/>
    <mergeCell ref="G10:G11"/>
    <mergeCell ref="B12:B13"/>
    <mergeCell ref="D2:F2"/>
    <mergeCell ref="G15:G16"/>
  </mergeCells>
  <conditionalFormatting sqref="D21:F21">
    <cfRule type="cellIs" dxfId="1" priority="1" operator="greaterThan">
      <formula>7</formula>
    </cfRule>
  </conditionalFormatting>
  <dataValidations count="1">
    <dataValidation type="list" allowBlank="1" showInputMessage="1" showErrorMessage="1" promptTitle="Vertrouwelijkheid" prompt="Kies een waarde tussen 0 en 3" sqref="D5:F5 D7:F7 D9:F9 D11:F11 D13:F13 D15:F15 D19:F19" xr:uid="{00000000-0002-0000-0400-000000000000}">
      <formula1>Vertrouwelijkheid</formula1>
    </dataValidation>
  </dataValidations>
  <pageMargins left="0.41854166666666665" right="0.31496062992125984" top="0.55118110236220474" bottom="0.74803149606299213" header="0.31496062992125984" footer="0.31496062992125984"/>
  <pageSetup paperSize="9" scale="88" fitToHeight="2" orientation="portrait" verticalDpi="0" r:id="rId1"/>
  <headerFooter>
    <oddHeader>&amp;R&amp;D</oddHeader>
    <oddFooter>&amp;LBaselinetoets BIO gemeenten&amp;C&amp;A&amp;R&amp;P van &amp;N</oddFooter>
  </headerFooter>
  <rowBreaks count="1" manualBreakCount="1">
    <brk id="22" min="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917D4-FC2E-7B47-B030-2CCFC68D1F1A}">
  <sheetPr>
    <pageSetUpPr fitToPage="1"/>
  </sheetPr>
  <dimension ref="A1:K90"/>
  <sheetViews>
    <sheetView topLeftCell="A8" zoomScale="98" zoomScaleNormal="98" workbookViewId="0">
      <selection activeCell="F16" sqref="F16"/>
    </sheetView>
  </sheetViews>
  <sheetFormatPr defaultColWidth="8.85546875" defaultRowHeight="15"/>
  <cols>
    <col min="3" max="3" width="76.42578125" customWidth="1"/>
    <col min="4" max="4" width="10" customWidth="1"/>
    <col min="5" max="5" width="17" customWidth="1"/>
    <col min="6" max="6" width="31.28515625" customWidth="1"/>
    <col min="7" max="7" width="8.28515625" customWidth="1"/>
    <col min="8" max="8" width="81" style="49" customWidth="1"/>
    <col min="9" max="9" width="44.42578125" customWidth="1"/>
  </cols>
  <sheetData>
    <row r="1" spans="2:11">
      <c r="C1" s="32"/>
    </row>
    <row r="2" spans="2:11" ht="23.25">
      <c r="B2" s="50" t="s">
        <v>318</v>
      </c>
      <c r="H2" s="59" t="s">
        <v>238</v>
      </c>
      <c r="K2" t="s">
        <v>319</v>
      </c>
    </row>
    <row r="3" spans="2:11" ht="24" thickBot="1">
      <c r="B3" s="50" t="s">
        <v>320</v>
      </c>
      <c r="H3" s="60" t="s">
        <v>180</v>
      </c>
      <c r="K3" t="s">
        <v>321</v>
      </c>
    </row>
    <row r="4" spans="2:11" ht="45">
      <c r="B4" s="67"/>
      <c r="C4" s="67" t="s">
        <v>322</v>
      </c>
      <c r="D4" s="67" t="s">
        <v>323</v>
      </c>
      <c r="E4" s="67"/>
      <c r="F4" s="68" t="s">
        <v>170</v>
      </c>
      <c r="H4" s="27" t="s">
        <v>324</v>
      </c>
    </row>
    <row r="5" spans="2:11" ht="75.75" thickBot="1">
      <c r="B5" s="85">
        <v>1</v>
      </c>
      <c r="C5" s="86" t="s">
        <v>325</v>
      </c>
      <c r="D5" s="61" t="s">
        <v>321</v>
      </c>
      <c r="E5" s="46"/>
      <c r="F5" s="5" t="s">
        <v>326</v>
      </c>
      <c r="H5" s="24" t="s">
        <v>327</v>
      </c>
    </row>
    <row r="6" spans="2:11" ht="75.75" thickBot="1">
      <c r="B6" s="85">
        <v>2</v>
      </c>
      <c r="C6" s="86" t="s">
        <v>328</v>
      </c>
      <c r="D6" s="61" t="s">
        <v>321</v>
      </c>
      <c r="E6" s="46"/>
      <c r="F6" s="5" t="s">
        <v>329</v>
      </c>
      <c r="H6" s="24" t="s">
        <v>330</v>
      </c>
    </row>
    <row r="7" spans="2:11" ht="60.75" thickBot="1">
      <c r="B7" s="85">
        <v>3</v>
      </c>
      <c r="C7" s="86" t="s">
        <v>331</v>
      </c>
      <c r="D7" s="61" t="s">
        <v>321</v>
      </c>
      <c r="E7" s="46"/>
      <c r="F7" s="5" t="s">
        <v>329</v>
      </c>
      <c r="H7" s="24"/>
    </row>
    <row r="8" spans="2:11" ht="45.75" thickBot="1">
      <c r="B8" s="85">
        <v>4</v>
      </c>
      <c r="C8" s="86" t="s">
        <v>332</v>
      </c>
      <c r="D8" s="61" t="s">
        <v>321</v>
      </c>
      <c r="E8" s="46"/>
      <c r="F8" s="5" t="s">
        <v>329</v>
      </c>
      <c r="H8" s="24"/>
    </row>
    <row r="9" spans="2:11" ht="75.75" thickBot="1">
      <c r="B9" s="85">
        <v>5</v>
      </c>
      <c r="C9" s="86" t="s">
        <v>333</v>
      </c>
      <c r="D9" s="61" t="s">
        <v>321</v>
      </c>
      <c r="E9" s="46"/>
      <c r="F9" s="5" t="s">
        <v>329</v>
      </c>
      <c r="H9" s="24"/>
    </row>
    <row r="10" spans="2:11" ht="45.75" thickBot="1">
      <c r="B10" s="85">
        <v>6</v>
      </c>
      <c r="C10" s="86" t="s">
        <v>334</v>
      </c>
      <c r="D10" s="61" t="s">
        <v>321</v>
      </c>
      <c r="E10" s="46"/>
      <c r="F10" s="5" t="s">
        <v>329</v>
      </c>
      <c r="H10" s="24"/>
    </row>
    <row r="11" spans="2:11" ht="90.75" thickBot="1">
      <c r="B11" s="85">
        <v>7</v>
      </c>
      <c r="C11" s="86" t="s">
        <v>335</v>
      </c>
      <c r="D11" s="61" t="s">
        <v>321</v>
      </c>
      <c r="E11" s="46"/>
      <c r="F11" s="5" t="s">
        <v>336</v>
      </c>
      <c r="H11" s="24" t="s">
        <v>337</v>
      </c>
    </row>
    <row r="12" spans="2:11" ht="120.75" thickBot="1">
      <c r="B12" s="85">
        <v>8</v>
      </c>
      <c r="C12" s="86" t="s">
        <v>338</v>
      </c>
      <c r="D12" s="61" t="s">
        <v>321</v>
      </c>
      <c r="E12" s="46"/>
      <c r="F12" s="5" t="s">
        <v>329</v>
      </c>
      <c r="H12" s="24"/>
    </row>
    <row r="13" spans="2:11" ht="30.75" thickBot="1">
      <c r="B13" s="85">
        <v>9</v>
      </c>
      <c r="C13" s="86" t="s">
        <v>339</v>
      </c>
      <c r="D13" s="61" t="s">
        <v>321</v>
      </c>
      <c r="E13" s="46"/>
      <c r="F13" s="5" t="s">
        <v>329</v>
      </c>
      <c r="H13" s="24"/>
    </row>
    <row r="14" spans="2:11" ht="45.75" thickBot="1">
      <c r="B14" s="85">
        <v>10</v>
      </c>
      <c r="C14" s="86" t="s">
        <v>340</v>
      </c>
      <c r="D14" s="61" t="s">
        <v>321</v>
      </c>
      <c r="E14" s="46"/>
      <c r="F14" s="5" t="s">
        <v>329</v>
      </c>
      <c r="H14" s="24"/>
    </row>
    <row r="15" spans="2:11" ht="60.75" thickBot="1">
      <c r="B15" s="85">
        <v>11</v>
      </c>
      <c r="C15" s="86" t="s">
        <v>341</v>
      </c>
      <c r="D15" s="61" t="s">
        <v>321</v>
      </c>
      <c r="E15" s="46"/>
      <c r="F15" s="5" t="s">
        <v>329</v>
      </c>
      <c r="H15" s="24"/>
    </row>
    <row r="16" spans="2:11" ht="60.75" thickBot="1">
      <c r="B16" s="85">
        <v>12</v>
      </c>
      <c r="C16" s="86" t="s">
        <v>342</v>
      </c>
      <c r="D16" s="61" t="s">
        <v>321</v>
      </c>
      <c r="E16" s="46"/>
      <c r="F16" s="5" t="s">
        <v>329</v>
      </c>
      <c r="H16" s="24"/>
    </row>
    <row r="17" spans="1:8" ht="75.75" thickBot="1">
      <c r="B17" s="85">
        <v>13</v>
      </c>
      <c r="C17" s="86" t="s">
        <v>343</v>
      </c>
      <c r="D17" s="61" t="s">
        <v>321</v>
      </c>
      <c r="E17" s="46"/>
      <c r="F17" s="5" t="s">
        <v>329</v>
      </c>
      <c r="H17" s="24"/>
    </row>
    <row r="18" spans="1:8" ht="90.75" thickBot="1">
      <c r="B18" s="85">
        <v>14</v>
      </c>
      <c r="C18" s="86" t="s">
        <v>344</v>
      </c>
      <c r="D18" s="61" t="s">
        <v>321</v>
      </c>
      <c r="E18" s="46"/>
      <c r="F18" s="5" t="s">
        <v>329</v>
      </c>
      <c r="H18" s="24"/>
    </row>
    <row r="19" spans="1:8" ht="75.75" thickBot="1">
      <c r="B19" s="85">
        <v>15</v>
      </c>
      <c r="C19" s="86" t="s">
        <v>345</v>
      </c>
      <c r="D19" s="61" t="s">
        <v>321</v>
      </c>
      <c r="E19" s="46"/>
      <c r="F19" s="5" t="s">
        <v>329</v>
      </c>
      <c r="H19" s="24"/>
    </row>
    <row r="20" spans="1:8" ht="75.75" thickBot="1">
      <c r="B20" s="87">
        <v>16</v>
      </c>
      <c r="C20" s="88" t="s">
        <v>346</v>
      </c>
      <c r="D20" s="61" t="s">
        <v>321</v>
      </c>
      <c r="E20" s="62"/>
      <c r="F20" s="5" t="s">
        <v>329</v>
      </c>
      <c r="H20" s="24"/>
    </row>
    <row r="21" spans="1:8" s="50" customFormat="1" ht="23.25">
      <c r="C21" s="63" t="s">
        <v>347</v>
      </c>
      <c r="D21" s="33">
        <f>COUNTIF(D5:D20,"&lt;&gt;Nee")</f>
        <v>0</v>
      </c>
      <c r="H21" s="64"/>
    </row>
    <row r="22" spans="1:8" s="50" customFormat="1" ht="33.75">
      <c r="C22" s="63" t="s">
        <v>348</v>
      </c>
      <c r="D22" s="69" t="str">
        <f>IF(D21&gt;0,"Verplicht","Niet Verplicht")</f>
        <v>Niet Verplicht</v>
      </c>
      <c r="H22" s="64"/>
    </row>
    <row r="23" spans="1:8" ht="23.25">
      <c r="B23" s="50"/>
      <c r="H23" s="24"/>
    </row>
    <row r="24" spans="1:8" ht="23.25">
      <c r="B24" s="50"/>
      <c r="H24" s="24"/>
    </row>
    <row r="25" spans="1:8" ht="24" thickBot="1">
      <c r="B25" s="50" t="s">
        <v>349</v>
      </c>
      <c r="H25" s="24"/>
    </row>
    <row r="26" spans="1:8" ht="105.75" thickTop="1">
      <c r="A26" s="51"/>
      <c r="B26" s="224" t="s">
        <v>350</v>
      </c>
      <c r="C26" s="225"/>
      <c r="D26" s="228" t="s">
        <v>351</v>
      </c>
      <c r="E26" s="228" t="s">
        <v>263</v>
      </c>
      <c r="F26" s="65" t="s">
        <v>170</v>
      </c>
      <c r="G26" s="24" t="s">
        <v>352</v>
      </c>
      <c r="H26" s="49" t="s">
        <v>353</v>
      </c>
    </row>
    <row r="27" spans="1:8" ht="15.75" thickBot="1">
      <c r="A27" s="51"/>
      <c r="B27" s="226"/>
      <c r="C27" s="227"/>
      <c r="D27" s="229"/>
      <c r="E27" s="229"/>
      <c r="F27" s="66" t="s">
        <v>354</v>
      </c>
    </row>
    <row r="28" spans="1:8" ht="45.75" thickBot="1">
      <c r="A28" s="51"/>
      <c r="B28" s="10"/>
      <c r="C28" s="4" t="s">
        <v>355</v>
      </c>
      <c r="D28" s="48" t="str">
        <f>IF(D21&gt;0,"Ja","Nee")</f>
        <v>Nee</v>
      </c>
      <c r="E28" s="48">
        <f>IF(D28="ja",6,0)</f>
        <v>0</v>
      </c>
      <c r="F28" s="5" t="s">
        <v>356</v>
      </c>
    </row>
    <row r="29" spans="1:8" ht="255.75" thickBot="1">
      <c r="A29" s="51"/>
      <c r="B29" s="10" t="s">
        <v>357</v>
      </c>
      <c r="C29" s="4" t="s">
        <v>358</v>
      </c>
      <c r="D29" s="21" t="s">
        <v>319</v>
      </c>
      <c r="E29" s="48">
        <f>IF(D29="nee",3,0)</f>
        <v>0</v>
      </c>
      <c r="F29" s="5" t="s">
        <v>359</v>
      </c>
      <c r="H29" s="49" t="s">
        <v>360</v>
      </c>
    </row>
    <row r="30" spans="1:8" ht="68.25" thickBot="1">
      <c r="A30" s="51"/>
      <c r="B30" s="10" t="s">
        <v>361</v>
      </c>
      <c r="C30" s="4" t="s">
        <v>362</v>
      </c>
      <c r="D30" s="21" t="s">
        <v>363</v>
      </c>
      <c r="E30" s="48">
        <f>IF(D30="nee",0,3)</f>
        <v>0</v>
      </c>
      <c r="F30" s="5" t="s">
        <v>329</v>
      </c>
      <c r="H30" s="49" t="s">
        <v>364</v>
      </c>
    </row>
    <row r="31" spans="1:8" ht="57" thickBot="1">
      <c r="A31" s="51"/>
      <c r="B31" s="10" t="s">
        <v>365</v>
      </c>
      <c r="C31" s="4" t="s">
        <v>366</v>
      </c>
      <c r="D31" s="21" t="s">
        <v>363</v>
      </c>
      <c r="E31" s="48">
        <f t="shared" ref="E31:E34" si="0">IF(D31="nee",0,3)</f>
        <v>0</v>
      </c>
      <c r="F31" s="5" t="s">
        <v>367</v>
      </c>
      <c r="H31" s="49" t="s">
        <v>368</v>
      </c>
    </row>
    <row r="32" spans="1:8" ht="60.75" thickBot="1">
      <c r="A32" s="51"/>
      <c r="B32" s="10" t="s">
        <v>369</v>
      </c>
      <c r="C32" s="4" t="s">
        <v>370</v>
      </c>
      <c r="D32" s="21" t="s">
        <v>363</v>
      </c>
      <c r="E32" s="48">
        <f t="shared" si="0"/>
        <v>0</v>
      </c>
      <c r="F32" s="5" t="s">
        <v>367</v>
      </c>
      <c r="H32" s="49" t="s">
        <v>371</v>
      </c>
    </row>
    <row r="33" spans="1:8" ht="60.75" thickBot="1">
      <c r="A33" s="51"/>
      <c r="B33" s="10" t="s">
        <v>372</v>
      </c>
      <c r="C33" s="4" t="s">
        <v>373</v>
      </c>
      <c r="D33" s="21" t="s">
        <v>363</v>
      </c>
      <c r="E33" s="48">
        <f t="shared" si="0"/>
        <v>0</v>
      </c>
      <c r="F33" s="5" t="s">
        <v>367</v>
      </c>
      <c r="H33" s="49" t="s">
        <v>374</v>
      </c>
    </row>
    <row r="34" spans="1:8" ht="120.75" thickBot="1">
      <c r="A34" s="51"/>
      <c r="B34" s="10" t="s">
        <v>375</v>
      </c>
      <c r="C34" s="12" t="s">
        <v>376</v>
      </c>
      <c r="D34" s="21" t="s">
        <v>363</v>
      </c>
      <c r="E34" s="48">
        <f t="shared" si="0"/>
        <v>0</v>
      </c>
      <c r="F34" s="52" t="s">
        <v>377</v>
      </c>
      <c r="H34" s="49" t="s">
        <v>378</v>
      </c>
    </row>
    <row r="35" spans="1:8" ht="60.75" thickBot="1">
      <c r="A35" s="51"/>
      <c r="B35" s="10" t="s">
        <v>379</v>
      </c>
      <c r="C35" s="4" t="s">
        <v>380</v>
      </c>
      <c r="D35" s="21" t="s">
        <v>363</v>
      </c>
      <c r="E35" s="48">
        <f>IF(D35="nee",0,3)</f>
        <v>0</v>
      </c>
      <c r="F35" s="5" t="s">
        <v>367</v>
      </c>
      <c r="H35" s="49" t="s">
        <v>381</v>
      </c>
    </row>
    <row r="36" spans="1:8" ht="68.25" thickBot="1">
      <c r="A36" s="51"/>
      <c r="B36" s="10" t="s">
        <v>382</v>
      </c>
      <c r="C36" s="4" t="s">
        <v>383</v>
      </c>
      <c r="D36" s="21" t="s">
        <v>363</v>
      </c>
      <c r="E36" s="48">
        <f>IF(D36="nee",0,3)</f>
        <v>0</v>
      </c>
      <c r="F36" s="5" t="s">
        <v>367</v>
      </c>
      <c r="H36" s="49" t="s">
        <v>384</v>
      </c>
    </row>
    <row r="37" spans="1:8" ht="75.75" thickBot="1">
      <c r="A37" s="51"/>
      <c r="B37" s="10" t="s">
        <v>385</v>
      </c>
      <c r="C37" s="4" t="s">
        <v>386</v>
      </c>
      <c r="D37" s="21" t="s">
        <v>363</v>
      </c>
      <c r="E37" s="48">
        <f>IF(D37="nee",0,3)</f>
        <v>0</v>
      </c>
      <c r="F37" s="5" t="s">
        <v>329</v>
      </c>
      <c r="H37" s="49" t="s">
        <v>387</v>
      </c>
    </row>
    <row r="38" spans="1:8" ht="60.75" thickBot="1">
      <c r="A38" s="51"/>
      <c r="B38" s="10" t="s">
        <v>388</v>
      </c>
      <c r="C38" s="4" t="s">
        <v>389</v>
      </c>
      <c r="D38" s="21" t="s">
        <v>363</v>
      </c>
      <c r="E38" s="48">
        <f>IF(D38="nee",0,3)</f>
        <v>0</v>
      </c>
      <c r="F38" s="5" t="s">
        <v>367</v>
      </c>
      <c r="H38" s="49" t="s">
        <v>390</v>
      </c>
    </row>
    <row r="39" spans="1:8" ht="57" thickBot="1">
      <c r="A39" s="51"/>
      <c r="B39" s="10" t="s">
        <v>391</v>
      </c>
      <c r="C39" s="4" t="s">
        <v>392</v>
      </c>
      <c r="D39" s="21" t="s">
        <v>363</v>
      </c>
      <c r="E39" s="48">
        <f>IF(D39="nee",0,3)</f>
        <v>0</v>
      </c>
      <c r="F39" s="5" t="s">
        <v>367</v>
      </c>
      <c r="H39" s="49" t="s">
        <v>393</v>
      </c>
    </row>
    <row r="40" spans="1:8" ht="15.75" thickBot="1">
      <c r="A40" s="51"/>
      <c r="B40" s="10"/>
      <c r="C40" s="4"/>
      <c r="D40" s="21"/>
      <c r="E40" s="48"/>
      <c r="F40" s="5"/>
    </row>
    <row r="41" spans="1:8" ht="30.75" thickBot="1">
      <c r="A41" s="51"/>
      <c r="B41" s="10"/>
      <c r="C41" s="12" t="s">
        <v>394</v>
      </c>
      <c r="D41" s="48"/>
      <c r="E41" s="48">
        <f>SUM(E28:E39)</f>
        <v>0</v>
      </c>
      <c r="F41" s="5"/>
      <c r="H41" s="49" t="s">
        <v>395</v>
      </c>
    </row>
    <row r="42" spans="1:8" ht="45">
      <c r="A42" s="51"/>
      <c r="B42" s="217"/>
      <c r="C42" s="218"/>
      <c r="D42" s="230" t="str">
        <f>IF(E41&gt;5,"DPIA Verplicht","Er is geen DPIA noodzakelijk. ")</f>
        <v xml:space="preserve">Er is geen DPIA noodzakelijk. </v>
      </c>
      <c r="E42" s="231"/>
      <c r="F42" s="219" t="s">
        <v>396</v>
      </c>
      <c r="H42" s="49" t="s">
        <v>397</v>
      </c>
    </row>
    <row r="43" spans="1:8" ht="15.75" thickBot="1">
      <c r="A43" s="51"/>
      <c r="B43" s="209" t="s">
        <v>398</v>
      </c>
      <c r="C43" s="210"/>
      <c r="D43" s="232"/>
      <c r="E43" s="233"/>
      <c r="F43" s="220"/>
    </row>
    <row r="49" spans="8:9" ht="18">
      <c r="H49" s="53"/>
    </row>
    <row r="50" spans="8:9">
      <c r="H50" s="54"/>
    </row>
    <row r="51" spans="8:9" ht="18">
      <c r="H51" s="55"/>
    </row>
    <row r="52" spans="8:9">
      <c r="H52" s="56"/>
    </row>
    <row r="53" spans="8:9" ht="18">
      <c r="H53" s="55"/>
    </row>
    <row r="54" spans="8:9" ht="18">
      <c r="H54" s="55"/>
    </row>
    <row r="55" spans="8:9">
      <c r="H55" s="56"/>
    </row>
    <row r="56" spans="8:9">
      <c r="H56" s="56"/>
    </row>
    <row r="57" spans="8:9" ht="18">
      <c r="H57" s="55"/>
      <c r="I57" s="24"/>
    </row>
    <row r="58" spans="8:9">
      <c r="I58" s="57"/>
    </row>
    <row r="59" spans="8:9">
      <c r="H59" s="56"/>
      <c r="I59" s="24"/>
    </row>
    <row r="60" spans="8:9" ht="18">
      <c r="H60" s="55"/>
      <c r="I60" s="24"/>
    </row>
    <row r="61" spans="8:9">
      <c r="I61" s="54"/>
    </row>
    <row r="62" spans="8:9">
      <c r="H62" s="56"/>
      <c r="I62" s="24"/>
    </row>
    <row r="63" spans="8:9" ht="18">
      <c r="H63" s="55"/>
      <c r="I63" s="24"/>
    </row>
    <row r="64" spans="8:9">
      <c r="H64" s="56"/>
      <c r="I64" s="24"/>
    </row>
    <row r="65" spans="8:9" ht="18">
      <c r="H65" s="55"/>
      <c r="I65" s="24"/>
    </row>
    <row r="66" spans="8:9">
      <c r="H66" s="56"/>
      <c r="I66" s="24"/>
    </row>
    <row r="67" spans="8:9" ht="18">
      <c r="H67" s="55"/>
      <c r="I67" s="24"/>
    </row>
    <row r="68" spans="8:9">
      <c r="H68" s="56"/>
      <c r="I68" s="24"/>
    </row>
    <row r="69" spans="8:9" ht="18">
      <c r="H69" s="55"/>
      <c r="I69" s="24"/>
    </row>
    <row r="70" spans="8:9">
      <c r="H70" s="56"/>
      <c r="I70" s="24"/>
    </row>
    <row r="71" spans="8:9" ht="18">
      <c r="H71" s="55"/>
      <c r="I71" s="24"/>
    </row>
    <row r="72" spans="8:9">
      <c r="I72" s="58"/>
    </row>
    <row r="73" spans="8:9">
      <c r="H73" s="56"/>
      <c r="I73" s="24"/>
    </row>
    <row r="74" spans="8:9" ht="18">
      <c r="H74" s="55"/>
      <c r="I74" s="24"/>
    </row>
    <row r="75" spans="8:9">
      <c r="H75" s="56"/>
      <c r="I75" s="24"/>
    </row>
    <row r="76" spans="8:9" ht="18">
      <c r="H76" s="55"/>
      <c r="I76" s="24"/>
    </row>
    <row r="77" spans="8:9">
      <c r="H77" s="56"/>
      <c r="I77" s="24"/>
    </row>
    <row r="78" spans="8:9" ht="18">
      <c r="H78" s="55"/>
      <c r="I78" s="24"/>
    </row>
    <row r="79" spans="8:9">
      <c r="H79" s="56"/>
      <c r="I79" s="24"/>
    </row>
    <row r="80" spans="8:9" ht="18">
      <c r="H80" s="55"/>
      <c r="I80" s="24"/>
    </row>
    <row r="81" spans="8:9">
      <c r="H81" s="56"/>
      <c r="I81" s="24"/>
    </row>
    <row r="82" spans="8:9" ht="18">
      <c r="H82" s="55"/>
      <c r="I82" s="24"/>
    </row>
    <row r="83" spans="8:9">
      <c r="H83" s="56"/>
      <c r="I83" s="24"/>
    </row>
    <row r="84" spans="8:9" ht="18">
      <c r="H84" s="55"/>
      <c r="I84" s="24"/>
    </row>
    <row r="85" spans="8:9">
      <c r="H85" s="56"/>
      <c r="I85" s="24"/>
    </row>
    <row r="86" spans="8:9" ht="18">
      <c r="H86" s="55"/>
      <c r="I86" s="24"/>
    </row>
    <row r="87" spans="8:9">
      <c r="H87" s="56"/>
      <c r="I87" s="24"/>
    </row>
    <row r="88" spans="8:9" ht="18">
      <c r="H88" s="55"/>
      <c r="I88" s="24"/>
    </row>
    <row r="89" spans="8:9">
      <c r="H89" s="56"/>
      <c r="I89" s="24"/>
    </row>
    <row r="90" spans="8:9" ht="18">
      <c r="H90" s="55"/>
      <c r="I90" s="24"/>
    </row>
  </sheetData>
  <sheetProtection algorithmName="SHA-512" hashValue="3YL68ui4dIKvcg6lDY++4xIyybgdyYZlCLIylNi6eibAnJDk053eo9d21Y7sdFFXFF0n+pQCpLPjmAmcb0g7xQ==" saltValue="EhizCyYYPRtQGlgcnEBnfg==" spinCount="100000" sheet="1" objects="1" scenarios="1"/>
  <mergeCells count="7">
    <mergeCell ref="F42:F43"/>
    <mergeCell ref="B43:C43"/>
    <mergeCell ref="B26:C27"/>
    <mergeCell ref="D26:D27"/>
    <mergeCell ref="E26:E27"/>
    <mergeCell ref="B42:C42"/>
    <mergeCell ref="D42:E43"/>
  </mergeCells>
  <conditionalFormatting sqref="B29:F39">
    <cfRule type="expression" dxfId="0" priority="1">
      <formula>$E$28&lt;&gt;0</formula>
    </cfRule>
  </conditionalFormatting>
  <dataValidations count="2">
    <dataValidation type="list" allowBlank="1" showInputMessage="1" showErrorMessage="1" promptTitle="Keuze" prompt="Invullen Ja of Nee_x000a_" sqref="D29:D40" xr:uid="{6985444A-8B3C-1E40-B014-A040D458AC9A}">
      <formula1>keuzep2</formula1>
    </dataValidation>
    <dataValidation type="list" allowBlank="1" showInputMessage="1" showErrorMessage="1" promptTitle="Keuze" prompt="Invullen Ja of Nee_x000a_" sqref="D5:D20" xr:uid="{8CA9A0B5-9ECB-4688-B98C-19C3B0E5A1DA}">
      <formula1>$K$2:$K$3</formula1>
    </dataValidation>
  </dataValidations>
  <hyperlinks>
    <hyperlink ref="F34" r:id="rId1" location="wat-ziet-de-avg-als-een-grootschalige-verwerking-van-persoonsgegevens-6019" display="https://autoriteitpersoonsgegevens.nl/nl/onderwerpen/europese-privacywetgeving/algemene-verordening-gegevensbescherming#wat-ziet-de-avg-als-een-grootschalige-verwerking-van-persoonsgegevens-6019" xr:uid="{4BA60BA9-E44C-DD46-82EB-01BF499AC70B}"/>
  </hyperlinks>
  <pageMargins left="0.70866141732283472" right="0.70866141732283472" top="0.43307086614173229" bottom="0.39370078740157483" header="0.31496062992125984" footer="0.31496062992125984"/>
  <pageSetup paperSize="9" scale="60" fitToHeight="2" orientation="portrait" r:id="rId2"/>
  <headerFooter>
    <oddFooter>&amp;LBaselinetoets BIO gemeenten&amp;C&amp;A&amp;R&amp;P van &amp;N</oddFooter>
  </headerFooter>
  <rowBreaks count="1" manualBreakCount="1">
    <brk id="2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H41"/>
  <sheetViews>
    <sheetView zoomScale="110" zoomScaleNormal="110" workbookViewId="0">
      <selection activeCell="G20" sqref="G20"/>
    </sheetView>
  </sheetViews>
  <sheetFormatPr defaultColWidth="31" defaultRowHeight="15"/>
  <cols>
    <col min="1" max="1" width="2.85546875" customWidth="1"/>
    <col min="2" max="2" width="3.7109375" customWidth="1"/>
    <col min="3" max="3" width="34.28515625" customWidth="1"/>
    <col min="4" max="4" width="25.42578125" customWidth="1"/>
    <col min="5" max="5" width="26.42578125" customWidth="1"/>
    <col min="6" max="6" width="25.42578125" customWidth="1"/>
    <col min="7" max="7" width="15.42578125" customWidth="1"/>
    <col min="8" max="8" width="11.140625" customWidth="1"/>
    <col min="9" max="9" width="36.42578125" customWidth="1"/>
  </cols>
  <sheetData>
    <row r="2" spans="3:8">
      <c r="C2" t="s">
        <v>399</v>
      </c>
    </row>
    <row r="4" spans="3:8">
      <c r="C4" t="s">
        <v>116</v>
      </c>
      <c r="D4" s="236">
        <f>'3. Algemene Vragen'!B17</f>
        <v>45303</v>
      </c>
      <c r="E4" s="236"/>
      <c r="F4" s="236"/>
      <c r="H4" s="89" t="s">
        <v>400</v>
      </c>
    </row>
    <row r="5" spans="3:8">
      <c r="C5" t="s">
        <v>401</v>
      </c>
      <c r="D5" s="236" t="str">
        <f>'3. Algemene Vragen'!B11</f>
        <v>xxx</v>
      </c>
      <c r="E5" s="236"/>
      <c r="F5" s="236"/>
    </row>
    <row r="6" spans="3:8">
      <c r="C6" t="s">
        <v>109</v>
      </c>
      <c r="D6" s="236" t="str">
        <f>'3. Algemene Vragen'!B5</f>
        <v>Hwwerkt!</v>
      </c>
      <c r="E6" s="236"/>
      <c r="F6" s="236"/>
    </row>
    <row r="7" spans="3:8">
      <c r="C7" t="s">
        <v>111</v>
      </c>
      <c r="D7" s="236" t="str">
        <f>'3. Algemene Vragen'!B8</f>
        <v>Het werkbedrijf Hwwerkt!</v>
      </c>
      <c r="E7" s="236"/>
      <c r="F7" s="236"/>
    </row>
    <row r="8" spans="3:8">
      <c r="C8" t="s">
        <v>402</v>
      </c>
      <c r="D8" s="236" t="str">
        <f>IF('3. Algemene Vragen'!B40&lt;&gt;"&lt;Om welk proces gaat het, wat is het doel?&gt;",'3. Algemene Vragen'!B40,0)</f>
        <v>Verkooporder: 4. beschikbaarheid</v>
      </c>
      <c r="E8" s="236"/>
      <c r="F8" s="236"/>
    </row>
    <row r="11" spans="3:8" ht="23.25">
      <c r="C11" s="33" t="s">
        <v>403</v>
      </c>
    </row>
    <row r="12" spans="3:8">
      <c r="C12" s="34" t="s">
        <v>404</v>
      </c>
      <c r="D12" s="34" t="s">
        <v>405</v>
      </c>
      <c r="E12" s="34" t="s">
        <v>406</v>
      </c>
      <c r="F12" s="34" t="s">
        <v>407</v>
      </c>
      <c r="G12" s="19"/>
    </row>
    <row r="13" spans="3:8" ht="66.75" customHeight="1">
      <c r="C13" s="97" t="s">
        <v>176</v>
      </c>
      <c r="D13" s="98" t="str">
        <f>IF('4. Beschikbaarheid'!D26="Hoog",CONCATENATE(F15,F14,F13," + Aanvullende maatregelen Beschikbaarheid"," ")," ")</f>
        <v xml:space="preserve"> </v>
      </c>
      <c r="E13" s="98" t="str">
        <f>IF('5. Integriteit'!D19="hoog",CONCATENATE(F15,F14,F13," +  Aanvullende maatregelen Integriteit"," ")," ")</f>
        <v xml:space="preserve"> </v>
      </c>
      <c r="F13" s="103" t="str">
        <f>IF('6. Vertrouwelijkheid'!D22="BBN3","BBN3"," ")</f>
        <v xml:space="preserve"> </v>
      </c>
    </row>
    <row r="14" spans="3:8" ht="75" customHeight="1">
      <c r="C14" s="97" t="s">
        <v>177</v>
      </c>
      <c r="D14" s="99" t="str">
        <f>IF('4. Beschikbaarheid'!D26="Midden",CONCATENATE(F15,F14,F13," "," ")," ")</f>
        <v xml:space="preserve"> </v>
      </c>
      <c r="E14" s="99" t="str">
        <f>IF('5. Integriteit'!D20="Midden",CONCATENATE(F15,F14,F13," "," ",)," ")</f>
        <v xml:space="preserve"> </v>
      </c>
      <c r="F14" s="99" t="str">
        <f>IF('6. Vertrouwelijkheid'!D22="BBN2","BBN2"," ")</f>
        <v xml:space="preserve"> </v>
      </c>
      <c r="H14" s="32"/>
    </row>
    <row r="15" spans="3:8" ht="71.25" customHeight="1">
      <c r="C15" s="97" t="s">
        <v>178</v>
      </c>
      <c r="D15" s="100" t="str">
        <f>IF('4. Beschikbaarheid'!D26="Laag","Geen aanvullende maatregelen nodig voor beschikbaarheid"," ")</f>
        <v>Geen aanvullende maatregelen nodig voor beschikbaarheid</v>
      </c>
      <c r="E15" s="100" t="str">
        <f>IF('5. Integriteit'!D20="laag","Geen aanvullende maatregelen nodig voor integriteit"," ")</f>
        <v>Geen aanvullende maatregelen nodig voor integriteit</v>
      </c>
      <c r="F15" s="100" t="str">
        <f>IF('6. Vertrouwelijkheid'!D22="BBN1","BBN1"," ")</f>
        <v>BBN1</v>
      </c>
    </row>
    <row r="16" spans="3:8">
      <c r="H16" s="32"/>
    </row>
    <row r="18" spans="2:6">
      <c r="B18" s="20"/>
      <c r="C18" s="37"/>
    </row>
    <row r="21" spans="2:6" ht="24" thickBot="1">
      <c r="C21" s="33" t="s">
        <v>408</v>
      </c>
    </row>
    <row r="22" spans="2:6" ht="15.75" thickBot="1">
      <c r="C22" s="16"/>
      <c r="D22" s="17" t="s">
        <v>409</v>
      </c>
      <c r="E22" s="17" t="s">
        <v>410</v>
      </c>
    </row>
    <row r="23" spans="2:6" ht="15.75" thickBot="1">
      <c r="C23" s="1" t="s">
        <v>411</v>
      </c>
      <c r="D23" s="12"/>
      <c r="E23" s="12"/>
    </row>
    <row r="24" spans="2:6" ht="24.75" customHeight="1" thickBot="1">
      <c r="C24" s="1" t="s">
        <v>412</v>
      </c>
      <c r="D24" s="12">
        <f>'7. DPIA Vragenlijst'!E41</f>
        <v>0</v>
      </c>
      <c r="E24" s="12">
        <f>'7. DPIA Vragenlijst'!E41/3</f>
        <v>0</v>
      </c>
    </row>
    <row r="25" spans="2:6" ht="76.5" customHeight="1" thickBot="1">
      <c r="C25" s="18" t="s">
        <v>413</v>
      </c>
      <c r="D25" s="12"/>
      <c r="E25" s="12">
        <f>E24</f>
        <v>0</v>
      </c>
    </row>
    <row r="26" spans="2:6" ht="15.75" thickBot="1">
      <c r="C26" s="22"/>
      <c r="D26" s="22"/>
      <c r="E26" s="22"/>
    </row>
    <row r="27" spans="2:6" ht="21.75" thickBot="1">
      <c r="C27" s="35" t="s">
        <v>414</v>
      </c>
      <c r="E27" s="36" t="str">
        <f>IF(E25&gt;1,"JA", "Nee")</f>
        <v>Nee</v>
      </c>
    </row>
    <row r="28" spans="2:6">
      <c r="C28" s="22"/>
      <c r="D28" s="22"/>
      <c r="E28" s="22"/>
    </row>
    <row r="30" spans="2:6">
      <c r="C30" s="234"/>
      <c r="D30" s="234"/>
      <c r="E30" s="234"/>
      <c r="F30" s="234"/>
    </row>
    <row r="31" spans="2:6">
      <c r="C31" s="234"/>
      <c r="D31" s="234"/>
      <c r="E31" s="234"/>
      <c r="F31" s="234"/>
    </row>
    <row r="32" spans="2:6" ht="27.75" customHeight="1">
      <c r="C32" s="235"/>
      <c r="D32" s="235"/>
      <c r="E32" s="235"/>
      <c r="F32" s="235"/>
    </row>
    <row r="33" spans="3:6" ht="27.75" customHeight="1">
      <c r="C33" s="235"/>
      <c r="D33" s="235"/>
      <c r="E33" s="235"/>
      <c r="F33" s="235"/>
    </row>
    <row r="37" spans="3:6">
      <c r="C37" s="32"/>
    </row>
    <row r="39" spans="3:6">
      <c r="C39" s="32"/>
    </row>
    <row r="41" spans="3:6">
      <c r="C41" s="32"/>
    </row>
  </sheetData>
  <sheetProtection algorithmName="SHA-512" hashValue="e6NsqJKK3nhRePZxzsrl2NNGeujePw7816QMqt3f8tUp+YWBzsjCK4IGVFo2wl7V6YkfTA9LT0sWQyH0qoTIDw==" saltValue="Am+PsZOOnZs9lQnnnXxkVQ==" spinCount="100000" sheet="1" objects="1" scenarios="1"/>
  <mergeCells count="9">
    <mergeCell ref="C30:F30"/>
    <mergeCell ref="C31:F31"/>
    <mergeCell ref="C32:F32"/>
    <mergeCell ref="C33:F33"/>
    <mergeCell ref="D4:F4"/>
    <mergeCell ref="D5:F5"/>
    <mergeCell ref="D6:F6"/>
    <mergeCell ref="D7:F7"/>
    <mergeCell ref="D8:F8"/>
  </mergeCells>
  <pageMargins left="0.23622047244094491" right="0.23622047244094491" top="0.74803149606299213" bottom="0.74803149606299213" header="0.31496062992125984" footer="0.31496062992125984"/>
  <pageSetup paperSize="9" scale="93"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35"/>
  <sheetViews>
    <sheetView workbookViewId="0">
      <selection activeCell="O24" sqref="O24"/>
    </sheetView>
  </sheetViews>
  <sheetFormatPr defaultColWidth="8.85546875" defaultRowHeight="15"/>
  <cols>
    <col min="3" max="3" width="11" customWidth="1"/>
    <col min="4" max="4" width="12" customWidth="1"/>
    <col min="5" max="5" width="26" customWidth="1"/>
    <col min="6" max="14" width="2.85546875" customWidth="1"/>
    <col min="16" max="16" width="12.28515625" customWidth="1"/>
    <col min="17" max="17" width="18" customWidth="1"/>
    <col min="18" max="20" width="4.42578125" customWidth="1"/>
  </cols>
  <sheetData>
    <row r="1" spans="1:22">
      <c r="A1" t="s">
        <v>415</v>
      </c>
      <c r="U1" s="19" t="s">
        <v>416</v>
      </c>
    </row>
    <row r="2" spans="1:22">
      <c r="C2" s="38" t="s">
        <v>417</v>
      </c>
      <c r="D2" s="24"/>
      <c r="E2" s="24"/>
      <c r="O2" s="19" t="s">
        <v>418</v>
      </c>
      <c r="U2" t="s">
        <v>419</v>
      </c>
    </row>
    <row r="3" spans="1:22">
      <c r="C3" s="24"/>
      <c r="D3" s="24"/>
      <c r="E3" s="24"/>
      <c r="O3" t="s">
        <v>420</v>
      </c>
      <c r="Q3" t="s">
        <v>421</v>
      </c>
      <c r="V3" t="s">
        <v>422</v>
      </c>
    </row>
    <row r="4" spans="1:22">
      <c r="C4" s="24"/>
      <c r="D4" s="24"/>
      <c r="E4" s="24"/>
      <c r="O4" t="s">
        <v>423</v>
      </c>
      <c r="Q4" t="s">
        <v>46</v>
      </c>
      <c r="V4" t="s">
        <v>424</v>
      </c>
    </row>
    <row r="5" spans="1:22">
      <c r="C5" s="24"/>
      <c r="D5" s="24"/>
      <c r="E5" s="24"/>
      <c r="O5">
        <v>0</v>
      </c>
      <c r="V5" t="s">
        <v>425</v>
      </c>
    </row>
    <row r="6" spans="1:22">
      <c r="C6" s="24"/>
      <c r="D6" s="24"/>
      <c r="E6" s="24"/>
      <c r="O6">
        <v>1</v>
      </c>
    </row>
    <row r="7" spans="1:22">
      <c r="C7" s="24"/>
      <c r="D7" s="24"/>
      <c r="E7" s="24"/>
      <c r="U7" t="s">
        <v>426</v>
      </c>
    </row>
    <row r="8" spans="1:22">
      <c r="C8" s="24"/>
      <c r="D8" s="24"/>
      <c r="E8" s="24"/>
      <c r="V8" t="s">
        <v>427</v>
      </c>
    </row>
    <row r="9" spans="1:22">
      <c r="C9" s="24"/>
      <c r="D9" s="24"/>
      <c r="E9" s="24"/>
      <c r="V9" t="s">
        <v>428</v>
      </c>
    </row>
    <row r="10" spans="1:22">
      <c r="C10" s="24"/>
      <c r="D10" s="24"/>
      <c r="E10" s="24"/>
      <c r="V10" t="s">
        <v>429</v>
      </c>
    </row>
    <row r="11" spans="1:22">
      <c r="C11" s="24"/>
      <c r="D11" s="24"/>
      <c r="E11" s="24"/>
      <c r="O11" t="s">
        <v>430</v>
      </c>
    </row>
    <row r="12" spans="1:22">
      <c r="C12" s="24"/>
      <c r="D12" s="24"/>
      <c r="E12" s="24"/>
    </row>
    <row r="13" spans="1:22">
      <c r="C13" s="24"/>
      <c r="D13" s="24"/>
      <c r="E13" s="24"/>
      <c r="O13">
        <v>0</v>
      </c>
      <c r="U13" t="s">
        <v>431</v>
      </c>
    </row>
    <row r="14" spans="1:22">
      <c r="C14" s="24"/>
      <c r="D14" s="24"/>
      <c r="E14" s="24"/>
      <c r="O14">
        <v>1</v>
      </c>
      <c r="V14" t="s">
        <v>432</v>
      </c>
    </row>
    <row r="15" spans="1:22">
      <c r="C15" s="24"/>
      <c r="D15" s="24"/>
      <c r="E15" s="24"/>
      <c r="V15" t="s">
        <v>433</v>
      </c>
    </row>
    <row r="16" spans="1:22">
      <c r="C16" s="24"/>
      <c r="D16" s="24"/>
      <c r="E16" s="24"/>
      <c r="V16" t="s">
        <v>434</v>
      </c>
    </row>
    <row r="17" spans="3:22">
      <c r="C17" s="24"/>
      <c r="D17" s="24"/>
      <c r="E17" s="24"/>
    </row>
    <row r="18" spans="3:22">
      <c r="U18" t="s">
        <v>435</v>
      </c>
      <c r="V18" t="s">
        <v>436</v>
      </c>
    </row>
    <row r="20" spans="3:22">
      <c r="O20" t="s">
        <v>437</v>
      </c>
    </row>
    <row r="22" spans="3:22">
      <c r="O22">
        <v>0</v>
      </c>
      <c r="U22" t="s">
        <v>438</v>
      </c>
    </row>
    <row r="23" spans="3:22">
      <c r="O23">
        <v>1</v>
      </c>
      <c r="U23" t="s">
        <v>439</v>
      </c>
    </row>
    <row r="24" spans="3:22">
      <c r="U24" t="s">
        <v>440</v>
      </c>
    </row>
    <row r="25" spans="3:22">
      <c r="U25" t="s">
        <v>441</v>
      </c>
    </row>
    <row r="26" spans="3:22">
      <c r="U26" t="s">
        <v>442</v>
      </c>
    </row>
    <row r="28" spans="3:22">
      <c r="O28" t="s">
        <v>443</v>
      </c>
      <c r="Q28" t="s">
        <v>444</v>
      </c>
      <c r="U28" t="s">
        <v>445</v>
      </c>
    </row>
    <row r="29" spans="3:22">
      <c r="O29">
        <v>0</v>
      </c>
      <c r="Q29" t="s">
        <v>446</v>
      </c>
    </row>
    <row r="30" spans="3:22">
      <c r="O30">
        <v>1</v>
      </c>
      <c r="Q30" t="s">
        <v>363</v>
      </c>
    </row>
    <row r="31" spans="3:22">
      <c r="O31">
        <v>2</v>
      </c>
    </row>
    <row r="32" spans="3:22">
      <c r="O32">
        <v>3</v>
      </c>
    </row>
    <row r="34" spans="17:17">
      <c r="Q34" t="s">
        <v>319</v>
      </c>
    </row>
    <row r="35" spans="17:17">
      <c r="Q35" t="s">
        <v>321</v>
      </c>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cols>
    <col min="2" max="2" width="53.140625" customWidth="1"/>
  </cols>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AA89ADB23CD841B5474A45BD54BD3C" ma:contentTypeVersion="4" ma:contentTypeDescription="Een nieuw document maken." ma:contentTypeScope="" ma:versionID="e30e4d48b03983f3cf34d73bddaadb9b">
  <xsd:schema xmlns:xsd="http://www.w3.org/2001/XMLSchema" xmlns:xs="http://www.w3.org/2001/XMLSchema" xmlns:p="http://schemas.microsoft.com/office/2006/metadata/properties" xmlns:ns2="e0003dc8-4b86-44ba-8866-5880efb47273" targetNamespace="http://schemas.microsoft.com/office/2006/metadata/properties" ma:root="true" ma:fieldsID="48f1411de13593db99773bb0c7649047" ns2:_="">
    <xsd:import namespace="e0003dc8-4b86-44ba-8866-5880efb4727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003dc8-4b86-44ba-8866-5880efb472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1C84D4-EEBE-499F-AA43-865C356D59A2}">
  <ds:schemaRefs>
    <ds:schemaRef ds:uri="http://purl.org/dc/elements/1.1/"/>
    <ds:schemaRef ds:uri="http://purl.org/dc/terms/"/>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e0003dc8-4b86-44ba-8866-5880efb47273"/>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EA57511E-AEBC-40DA-9ED8-68139F149077}">
  <ds:schemaRefs>
    <ds:schemaRef ds:uri="http://schemas.microsoft.com/sharepoint/v3/contenttype/forms"/>
  </ds:schemaRefs>
</ds:datastoreItem>
</file>

<file path=customXml/itemProps3.xml><?xml version="1.0" encoding="utf-8"?>
<ds:datastoreItem xmlns:ds="http://schemas.openxmlformats.org/officeDocument/2006/customXml" ds:itemID="{91690918-07B1-40B6-8969-ADF922C665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003dc8-4b86-44ba-8866-5880efb472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19</vt:i4>
      </vt:variant>
    </vt:vector>
  </HeadingPairs>
  <TitlesOfParts>
    <vt:vector size="29" baseType="lpstr">
      <vt:lpstr>1. Leeswijzer</vt:lpstr>
      <vt:lpstr>2. Algemeen</vt:lpstr>
      <vt:lpstr>3. Algemene Vragen</vt:lpstr>
      <vt:lpstr>4. Beschikbaarheid</vt:lpstr>
      <vt:lpstr>5. Integriteit</vt:lpstr>
      <vt:lpstr>6. Vertrouwelijkheid</vt:lpstr>
      <vt:lpstr>7. DPIA Vragenlijst</vt:lpstr>
      <vt:lpstr>8. Resultaat</vt:lpstr>
      <vt:lpstr>Waarderingstabellen</vt:lpstr>
      <vt:lpstr>Kladblok</vt:lpstr>
      <vt:lpstr>'4. Beschikbaarheid'!_ftn1</vt:lpstr>
      <vt:lpstr>'2. Algemeen'!_Toc367866010</vt:lpstr>
      <vt:lpstr>'3. Algemene Vragen'!Afdrukbereik</vt:lpstr>
      <vt:lpstr>'4. Beschikbaarheid'!Afdrukbereik</vt:lpstr>
      <vt:lpstr>'5. Integriteit'!Afdrukbereik</vt:lpstr>
      <vt:lpstr>'6. Vertrouwelijkheid'!Afdrukbereik</vt:lpstr>
      <vt:lpstr>'7. DPIA Vragenlijst'!Afdrukbereik</vt:lpstr>
      <vt:lpstr>'8. Resultaat'!Afdrukbereik</vt:lpstr>
      <vt:lpstr>besalt</vt:lpstr>
      <vt:lpstr>besalt1</vt:lpstr>
      <vt:lpstr>'4. Beschikbaarheid'!beschikbaarheid</vt:lpstr>
      <vt:lpstr>beschikbaarheid</vt:lpstr>
      <vt:lpstr>'7. DPIA Vragenlijst'!Integriteit</vt:lpstr>
      <vt:lpstr>Integriteit</vt:lpstr>
      <vt:lpstr>'7. DPIA Vragenlijst'!keuzep2</vt:lpstr>
      <vt:lpstr>keuzep2</vt:lpstr>
      <vt:lpstr>privacy</vt:lpstr>
      <vt:lpstr>'7. DPIA Vragenlijst'!Vertrouwelijkheid</vt:lpstr>
      <vt:lpstr>Vertrouwelijkheid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2019-05-15T06:29:14Z</dcterms:created>
  <dcterms:modified xsi:type="dcterms:W3CDTF">2024-01-25T21:35:04Z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0x01010019AA89ADB23CD841B5474A45BD54BD3C</vt:lpwstr>
  </property>
  <property fmtid="{D5CDD505-2E9C-101B-9397-08002B2CF9AE}" pid="3" name="MediaServiceImageTags">
    <vt:lpwstr/>
  </property>
</Properties>
</file>