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VPBLOM\Downloads\"/>
    </mc:Choice>
  </mc:AlternateContent>
  <xr:revisionPtr revIDLastSave="0" documentId="8_{0DD101C5-FC36-42E8-B747-3E640A13B4C5}" xr6:coauthVersionLast="47" xr6:coauthVersionMax="47" xr10:uidLastSave="{00000000-0000-0000-0000-000000000000}"/>
  <workbookProtection workbookAlgorithmName="SHA-512" workbookHashValue="feJhof5EVjIFfetWVWyBXeoFBZkWL/ou4akbLzSc5E5nMmEJY2dz3HUpmBMspBq59JA1tmx5E9AveCC0Z1+XyA==" workbookSaltValue="2MHe/7o1hJqQpd27kgkCeQ==" workbookSpinCount="100000" lockStructure="1"/>
  <bookViews>
    <workbookView xWindow="28680" yWindow="-120" windowWidth="29040" windowHeight="15840" xr2:uid="{3891AE05-E8DC-48DF-91AF-B4B0EF4C24BA}"/>
  </bookViews>
  <sheets>
    <sheet name="P.blad invulbestand (2 typen)" sheetId="3" r:id="rId1"/>
    <sheet name="P.blad invulbestand (1 typ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4" l="1"/>
  <c r="G41" i="4"/>
  <c r="G42" i="4"/>
  <c r="G43" i="4"/>
  <c r="G44" i="4"/>
  <c r="G45" i="4"/>
  <c r="G46" i="4"/>
  <c r="G40" i="4"/>
  <c r="B25" i="4"/>
  <c r="G45" i="3"/>
  <c r="G47" i="3"/>
  <c r="G46" i="3"/>
  <c r="G42" i="3"/>
  <c r="G48" i="4" l="1"/>
  <c r="B30" i="4" s="1"/>
  <c r="B31" i="4" s="1"/>
  <c r="G19" i="3"/>
  <c r="G49" i="3"/>
  <c r="G48" i="3"/>
  <c r="G44" i="3"/>
  <c r="G43" i="3"/>
  <c r="G27" i="3"/>
  <c r="G26" i="3"/>
  <c r="G25" i="3"/>
  <c r="G24" i="3"/>
  <c r="G23" i="3"/>
  <c r="G22" i="3"/>
  <c r="G21" i="3"/>
  <c r="G20" i="3"/>
  <c r="G19" i="4"/>
  <c r="G25" i="4"/>
  <c r="G24" i="4"/>
  <c r="G23" i="4"/>
  <c r="G22" i="4"/>
  <c r="G21" i="4"/>
  <c r="G20" i="4"/>
  <c r="G26" i="4" l="1"/>
  <c r="B26" i="4" s="1"/>
  <c r="B29" i="4" s="1"/>
  <c r="G51" i="3"/>
  <c r="B30" i="3" s="1"/>
  <c r="G52" i="3"/>
  <c r="B48" i="3" s="1"/>
  <c r="G29" i="3"/>
  <c r="B44" i="3" s="1"/>
  <c r="B47" i="3" s="1"/>
  <c r="B43" i="3"/>
  <c r="E26" i="4"/>
  <c r="A18" i="4"/>
  <c r="E28" i="3"/>
  <c r="G28" i="3" s="1"/>
  <c r="B26" i="3" s="1"/>
  <c r="E29" i="3"/>
  <c r="B49" i="3" l="1"/>
  <c r="B31" i="3"/>
  <c r="B29" i="3"/>
  <c r="B32" i="4"/>
  <c r="B25" i="3"/>
  <c r="B32" i="3" l="1"/>
  <c r="B50" i="3" l="1"/>
  <c r="B52" i="3" s="1"/>
</calcChain>
</file>

<file path=xl/sharedStrings.xml><?xml version="1.0" encoding="utf-8"?>
<sst xmlns="http://schemas.openxmlformats.org/spreadsheetml/2006/main" count="212" uniqueCount="142">
  <si>
    <r>
      <rPr>
        <b/>
        <u/>
        <sz val="24"/>
        <color theme="1"/>
        <rFont val="Calibri"/>
        <family val="2"/>
        <scheme val="minor"/>
      </rPr>
      <t>Let op:</t>
    </r>
    <r>
      <rPr>
        <b/>
        <sz val="24"/>
        <color theme="1"/>
        <rFont val="Calibri"/>
        <family val="2"/>
        <scheme val="minor"/>
      </rPr>
      <t xml:space="preserve"> Prijzenblad 2 typen warme en koudedrankenvoorzieningen</t>
    </r>
    <r>
      <rPr>
        <sz val="24"/>
        <color theme="1"/>
        <rFont val="Calibri"/>
        <family val="2"/>
        <scheme val="minor"/>
      </rPr>
      <t xml:space="preserve">
</t>
    </r>
    <r>
      <rPr>
        <sz val="16"/>
        <color theme="1"/>
        <rFont val="Calibri"/>
        <family val="2"/>
        <scheme val="minor"/>
      </rPr>
      <t xml:space="preserve">1. Deelnemer dient </t>
    </r>
    <r>
      <rPr>
        <u/>
        <sz val="16"/>
        <color theme="1"/>
        <rFont val="Calibri"/>
        <family val="2"/>
        <scheme val="minor"/>
      </rPr>
      <t>een keuze</t>
    </r>
    <r>
      <rPr>
        <sz val="16"/>
        <color theme="1"/>
        <rFont val="Calibri"/>
        <family val="2"/>
        <scheme val="minor"/>
      </rPr>
      <t xml:space="preserve"> te maken voor het invullen van tabblad ‘P.blad invulbestand 2 typen’ </t>
    </r>
    <r>
      <rPr>
        <u/>
        <sz val="16"/>
        <color theme="1"/>
        <rFont val="Calibri"/>
        <family val="2"/>
        <scheme val="minor"/>
      </rPr>
      <t>of</t>
    </r>
    <r>
      <rPr>
        <sz val="16"/>
        <color theme="1"/>
        <rFont val="Calibri"/>
        <family val="2"/>
        <scheme val="minor"/>
      </rPr>
      <t xml:space="preserve"> tabblad ‘P.blad invulbestand 1 type’.
</t>
    </r>
    <r>
      <rPr>
        <u/>
        <sz val="16"/>
        <color theme="1"/>
        <rFont val="Calibri"/>
        <family val="2"/>
        <scheme val="minor"/>
      </rPr>
      <t>Indien beide tabbladen worden ingevuld wordt Deelnemer uitgesloten van verdere deelname aan deze aanbesteding.</t>
    </r>
    <r>
      <rPr>
        <sz val="16"/>
        <color theme="1"/>
        <rFont val="Calibri"/>
        <family val="2"/>
        <scheme val="minor"/>
      </rPr>
      <t xml:space="preserve">
2. Voor Inschrijving altijd de laatst ter beschikking gestelde versie gebruiken!</t>
    </r>
  </si>
  <si>
    <t>Legenda</t>
  </si>
  <si>
    <t>Uitleg</t>
  </si>
  <si>
    <t>Kolom kop</t>
  </si>
  <si>
    <t>Vaste celwaarde</t>
  </si>
  <si>
    <t>Formules toelichting</t>
  </si>
  <si>
    <t>Overgenomen waarde</t>
  </si>
  <si>
    <t>Cel B25, B43</t>
  </si>
  <si>
    <t>= (Aantal automaten/waterbars * (vaste afschrijvingskosten + vaste personeelskosten verzorging &amp; storingen)) + (aantal ondermeubels * vaste afschrijvingskosten)</t>
  </si>
  <si>
    <t>Berekende waarde</t>
  </si>
  <si>
    <t>Cel B26, B44</t>
  </si>
  <si>
    <t>Waarde vanuit SVB</t>
  </si>
  <si>
    <t>Cel B29, B47</t>
  </si>
  <si>
    <t>Verplichte waarde door Deelnemer in te vullen</t>
  </si>
  <si>
    <t>Cel B31, B49</t>
  </si>
  <si>
    <t>Cel B32, B50</t>
  </si>
  <si>
    <t>= Vaste kosten per jaar per automaat/waterbar + variabele kosten per consumptie + variabele kosten t.b.v. losse ingrediënten</t>
  </si>
  <si>
    <t>Variabelen SVB</t>
  </si>
  <si>
    <t>Waarde</t>
  </si>
  <si>
    <t>Cel B52</t>
  </si>
  <si>
    <t>Aantal consumpties (totaal)</t>
  </si>
  <si>
    <t>= Verhouding, afgerond (%) van betreffende rij in de tabel * Kosten per consumptie van betreffende rij in de tabel</t>
  </si>
  <si>
    <t>Cel E28</t>
  </si>
  <si>
    <t>= Totaalsom van E19 t/m E24 in relatie tot de verhouding van alle consumpties (Cel B11), vertaald vanuit de bestaande verhoudingen in 2023</t>
  </si>
  <si>
    <t>Cel E29</t>
  </si>
  <si>
    <t>= Totaalsom van E25 t/m E27 in relatie tot de verhouding van alle consumpties (Cel B11), vertaald vanuit de bestaande verhoudingen in 2023</t>
  </si>
  <si>
    <t xml:space="preserve">^ Het aantal consumpties per Soort (Cel A18 en A36) is ingedeeld op basis van het verwachte aantal consumpties (Cel B11) in relatie tot PvE-22 en PvE-50. </t>
  </si>
  <si>
    <t xml:space="preserve">Inschrijver </t>
  </si>
  <si>
    <t>Berekening gewogen prijs</t>
  </si>
  <si>
    <t>Peildatum jan-dec 23</t>
  </si>
  <si>
    <t>Verhouding, afgerond^^</t>
  </si>
  <si>
    <t>Kosten per consumptie^^^</t>
  </si>
  <si>
    <t>Gewogen</t>
  </si>
  <si>
    <t>Prijs deel 1: Aantal automaten</t>
  </si>
  <si>
    <t>Prijs deel 1: Vaste afschrijvingskosten per jaar per automaat</t>
  </si>
  <si>
    <t>Prijs deel 1: Aantal ondermeubels</t>
  </si>
  <si>
    <t>Prijs deel 1: Vaste afschrijvingskosten per jaar per ondermeubel</t>
  </si>
  <si>
    <t>Prijs deel 2: Vaste personeelskosten per jaar per automaat verzorging (tot 625.000 consumpties)</t>
  </si>
  <si>
    <t>Prijs deel 2: Vaste personeelskosten per jaar per automaat storingen (tot 625.000 consumpties)</t>
  </si>
  <si>
    <t>Prijs deel 1 en 2: Vaste kosten per jaar voor automaten en ondermeubels</t>
  </si>
  <si>
    <t>Prijs deel 3: variabele kosten personeel verzorging per consumptie (vanaf 625.000 consumpties)</t>
  </si>
  <si>
    <t>Prijs deel 3: variabele kosten personeel storingen per consumptie (vanaf 625.000 consumpties)</t>
  </si>
  <si>
    <t>Totaal gewogen prijs Soort 1</t>
  </si>
  <si>
    <t>n.v.t.</t>
  </si>
  <si>
    <t>Prijs deel 3: variabele kosten voor alle consumpties per jaar</t>
  </si>
  <si>
    <t>Totaal gewogen prijs Soort 2</t>
  </si>
  <si>
    <t>Prijs deel 4: variabele kosten per consumptie t.b.v. losse ingrediënten (zie PvE-50)</t>
  </si>
  <si>
    <t>Prijs deel 4: variabele kosten voor alle consumpties t.b.v. losse ingrediënten per jaar</t>
  </si>
  <si>
    <t>^^^Voor water (extra) heet en water koud kunnen geen kosten in rekening worden gebracht</t>
  </si>
  <si>
    <t>Vrij invulveld t.b.v. toelichten eventuele prijzen (optioneel)</t>
  </si>
  <si>
    <t>Inschrijver</t>
  </si>
  <si>
    <t>Ruimte voor eventuele toelichting.</t>
  </si>
  <si>
    <t>Prijs deel 1: Aantal waterbars</t>
  </si>
  <si>
    <t>Prijs deel 1: Vaste afschrijvingskosten per jaar per waterbar</t>
  </si>
  <si>
    <t>Aan te leveren door Deelnemer (verplicht)</t>
  </si>
  <si>
    <t>Prijs deel 2: Vaste personeelskosten per jaar per waterbar verzorging (tot 375.000 consumpties)</t>
  </si>
  <si>
    <t>Prijs deel 2: Vaste personeelskosten per jaar per waterbar storingen (tot 375.000 consumpties)</t>
  </si>
  <si>
    <t>Prijs deel 1 en 2: Vaste kosten per jaar voor waterbars en ondermeubels</t>
  </si>
  <si>
    <t>Prijs deel 3: variabele kosten personeel verzorging per consumptie (vanaf 375.000 consumpties)</t>
  </si>
  <si>
    <t>Prijs deel 3: variabele kosten personeel storingen per consumptie (vanaf 375.000 consumpties)</t>
  </si>
  <si>
    <t>Totale inschrijfprijs per jaar</t>
  </si>
  <si>
    <t>Bedrijfsnaam Deelnemer:</t>
  </si>
  <si>
    <t>Plaats:</t>
  </si>
  <si>
    <t>Datum:</t>
  </si>
  <si>
    <t>Naam ondergetekende:</t>
  </si>
  <si>
    <t>Functienaam ondergetekende:</t>
  </si>
  <si>
    <t>Origineel rechtsgeldige ondertekening:</t>
  </si>
  <si>
    <r>
      <rPr>
        <b/>
        <u/>
        <sz val="24"/>
        <color theme="1"/>
        <rFont val="Calibri"/>
        <family val="2"/>
        <scheme val="minor"/>
      </rPr>
      <t>Let op:</t>
    </r>
    <r>
      <rPr>
        <b/>
        <sz val="24"/>
        <color theme="1"/>
        <rFont val="Calibri"/>
        <family val="2"/>
        <scheme val="minor"/>
      </rPr>
      <t xml:space="preserve"> Prijzenblad 1 type warme en koudedrankenvoorziening</t>
    </r>
    <r>
      <rPr>
        <sz val="24"/>
        <color theme="1"/>
        <rFont val="Calibri"/>
        <family val="2"/>
        <scheme val="minor"/>
      </rPr>
      <t xml:space="preserve">
</t>
    </r>
    <r>
      <rPr>
        <sz val="16"/>
        <color theme="1"/>
        <rFont val="Calibri"/>
        <family val="2"/>
        <scheme val="minor"/>
      </rPr>
      <t xml:space="preserve">1. Deelnemer dient </t>
    </r>
    <r>
      <rPr>
        <u/>
        <sz val="16"/>
        <color theme="1"/>
        <rFont val="Calibri"/>
        <family val="2"/>
        <scheme val="minor"/>
      </rPr>
      <t>een keuze</t>
    </r>
    <r>
      <rPr>
        <sz val="16"/>
        <color theme="1"/>
        <rFont val="Calibri"/>
        <family val="2"/>
        <scheme val="minor"/>
      </rPr>
      <t xml:space="preserve"> te maken voor het invullen van tabblad ‘P.blad invulbestand 2 typen’ </t>
    </r>
    <r>
      <rPr>
        <u/>
        <sz val="16"/>
        <color theme="1"/>
        <rFont val="Calibri"/>
        <family val="2"/>
        <scheme val="minor"/>
      </rPr>
      <t>of</t>
    </r>
    <r>
      <rPr>
        <sz val="16"/>
        <color theme="1"/>
        <rFont val="Calibri"/>
        <family val="2"/>
        <scheme val="minor"/>
      </rPr>
      <t xml:space="preserve"> tabblad ‘P.blad invulbestand 1 type’.
</t>
    </r>
    <r>
      <rPr>
        <u/>
        <sz val="16"/>
        <color theme="1"/>
        <rFont val="Calibri"/>
        <family val="2"/>
        <scheme val="minor"/>
      </rPr>
      <t>Indien beide tabbladen worden ingevuld wordt Deelnemer uitgesloten van verdere deelname aan deze aanbesteding.</t>
    </r>
    <r>
      <rPr>
        <sz val="16"/>
        <color theme="1"/>
        <rFont val="Calibri"/>
        <family val="2"/>
        <scheme val="minor"/>
      </rPr>
      <t xml:space="preserve">
2. Voor Inschrijving altijd de laatst ter beschikking gestelde versie gebruiken!</t>
    </r>
  </si>
  <si>
    <t>Cel B25</t>
  </si>
  <si>
    <t>= (Aantal automaten * (vaste afschrijvingskosten + vaste personeelskosten verzorging &amp; storingen)) + (aantal ondermeubels * vaste afschrijvingskosten)</t>
  </si>
  <si>
    <t>Cel B26</t>
  </si>
  <si>
    <t>= Gewogen prijs per consumptie (G26) * aantal consumpties (A18)</t>
  </si>
  <si>
    <t>Cel B29</t>
  </si>
  <si>
    <t>= Variabele kosten ingrediënten + variabele kosten verzorging (vanaf 1.000.000 consumpties) + variabele kosten storingen (vanaf 1.000.000 consumpties)</t>
  </si>
  <si>
    <t>Cel B31</t>
  </si>
  <si>
    <t>= Variabele kosten t.b.v losse ingrediënten per consumptie (B30) * aantal consumpties (A18)</t>
  </si>
  <si>
    <t>Cel B32</t>
  </si>
  <si>
    <t>= Vaste kosten per jaar per automaat + variabele kosten per consumptie + variabele kosten t.b.v. losse ingrediënten</t>
  </si>
  <si>
    <t>Cel E26</t>
  </si>
  <si>
    <t>= Totaalsom van E19 t/m E25, vertaald vanuit de bestaande verhoudingen in 2023</t>
  </si>
  <si>
    <t xml:space="preserve">^ Het aantal consumpties is een verwacht aantal consumpties (Cel B11 en A18) </t>
  </si>
  <si>
    <t>Bonen koffie</t>
  </si>
  <si>
    <t>Bonenvariaties melk</t>
  </si>
  <si>
    <t>Bonenvariaties choco</t>
  </si>
  <si>
    <t>Instant chocolade</t>
  </si>
  <si>
    <t>Prijs deel 2: Vaste personeelskosten per jaar per automaat verzorging (tot 1.000.000 consumpties)</t>
  </si>
  <si>
    <t>Prijs deel 2: Vaste personeelskosten per jaar per automaat storingen (tot 1.000.000 consumpties)</t>
  </si>
  <si>
    <t>Water koud</t>
  </si>
  <si>
    <t>Water bruis</t>
  </si>
  <si>
    <t>Totale gewogen prijs</t>
  </si>
  <si>
    <t>Prijs deel 3: variabele kosten personeel verzorging per consumptie (vanaf 1.000.000 consumpties)</t>
  </si>
  <si>
    <t>Prijs deel 3: variabele kosten personeel storingen per consumptie (vanaf 1.000.000 consumpties)</t>
  </si>
  <si>
    <t>Totale inschrijfprijs per jaar (prijs deel 1 t/m 4)</t>
  </si>
  <si>
    <t>Type ingrediënt</t>
  </si>
  <si>
    <t>Suiker</t>
  </si>
  <si>
    <t>Zoetjes</t>
  </si>
  <si>
    <t>Cacao (als topping)</t>
  </si>
  <si>
    <t>Melk</t>
  </si>
  <si>
    <t>Drinkbouillon</t>
  </si>
  <si>
    <t>Verhouding, afgerond</t>
  </si>
  <si>
    <t>Prijs per consumptie</t>
  </si>
  <si>
    <t>Cafeïnevrije koffie</t>
  </si>
  <si>
    <t>Smaakmaker water</t>
  </si>
  <si>
    <t>Totaal gewogen prijs</t>
  </si>
  <si>
    <t>Verhouding, afgerond^^^^</t>
  </si>
  <si>
    <t>^^De verhouding is een verwachte indicatie vertaald vanuit de bestaande verhoudingen in 2023, waarbij water is onderverdeeld inclusief bruis water. De verhoudingen kunnen in de nieuwe situatie afwijken. Jaarlijks werken Opdrachtgever en Opdrachtnemer bij de verrekening de verhoudingen daarom bij naar realistische aantallen en verhoudingen.</t>
  </si>
  <si>
    <t>Cel G19 t/m G27, G42 t/m G49</t>
  </si>
  <si>
    <t>Cel G28, G29</t>
  </si>
  <si>
    <t>Cel G51, G52</t>
  </si>
  <si>
    <t>= Totaalsom van gewogen prijzen in G42 t/m G49 / Totale verhouding van betreffende rij in de tabel (E28, E29 of samen)</t>
  </si>
  <si>
    <t>Cel G19 t/m G25, G39 t/m G46</t>
  </si>
  <si>
    <t>Cel G26, G48</t>
  </si>
  <si>
    <t>= Totaalsom van gewogen prijzen (G19 t/m G25) voor G26 en (G39 t/m G46) voor G48</t>
  </si>
  <si>
    <t>Siropen (15 ml per consumptie)</t>
  </si>
  <si>
    <t>^^^^De verhouding is een verwachte indicatie vertaald vanuit de bestaande verhoudingen in 2023, waarbij siropen (15 ml per consumptie), smaakmaker water en cacao (als topping) zijn geschat.
    De verhoudingen kunnen in de nieuwe situatie afwijken. Jaarlijks werken Opdrachtgever en Opdrachtnemer bij de verrekening de verhoudingen daarom bij naar realistische aantallen en verhoudingen.</t>
  </si>
  <si>
    <t>Type 1: Warme drankenautomaat t.b.v. koffie, thee, cacao, heet water en koud water</t>
  </si>
  <si>
    <t>Totale kosten type 1 (prijs deel 1 t/m 4)</t>
  </si>
  <si>
    <t>Totale kosten type 2 (prijs deel 1 t/m 4)</t>
  </si>
  <si>
    <t>Alleen dit prijzenblad invullen in het geval van 2 typen voorzieningen, waarbij de eisen vermeld in PvE-22 en PvE-50 minimaal behaald moeten worden</t>
  </si>
  <si>
    <t>Alleen dit prijzenblad invullen in het geval van één type voorziening, waarbij de eisen vermeld in PvE-22 en PvE-50 minimaal behaald moeten worden</t>
  </si>
  <si>
    <t>= Gewogen prijs per consumptie (G28 voor Type 1, G29 voor Type 2) * aantal consumpties (A18 voor Type 1, A36 voor Type 2)</t>
  </si>
  <si>
    <t>= Variabele kosten ingrediënten + variabele kosten verzorging (vanaf 625.000 voor Type 1 en 375.000 voor Type 2 consumpties) + variabele kosten storingen (vanaf 625.000 voor Type 1 en 375.000 voor Type 2 consumpties)</t>
  </si>
  <si>
    <t>= Variabele kosten t.b.v losse ingrediënten per consumptie (B30 voor Type 1, B48 voor Type 2) * aantal consumpties (A18, voor Type 1, A36 voor Type 2)</t>
  </si>
  <si>
    <t>= Totale kosten Type 1 + totale kosten Type 2</t>
  </si>
  <si>
    <t>= Totaalsom van gewogen prijzen in (G19 t/m G24 voor Type 1, G25 t/m G27 voor Type 2) / Totale verhouding van betreffende rij in de tabel (E28 voor Type 1, E29 voor Type 2)</t>
  </si>
  <si>
    <t>Type 1: Bonen koffie</t>
  </si>
  <si>
    <t>Type 1: Bonenvariaties melk</t>
  </si>
  <si>
    <t>Type 1: Bonenvariaties choco</t>
  </si>
  <si>
    <t>Type 1: Instant chocolade</t>
  </si>
  <si>
    <t>Type 1: Water heet</t>
  </si>
  <si>
    <t>Type 1: Water koud</t>
  </si>
  <si>
    <t>Type 2: Water koud</t>
  </si>
  <si>
    <t>Type 2: Water bruis</t>
  </si>
  <si>
    <t>^^De verhouding is een verwachte indicatie vertaald vanuit de bestaande verhoudingen in 2023, waarbij water is onderverdeeld naar verhoudingen die passen bij cel A18 en A36 inclusief bruis water. 
    De verhoudingen kunnen in de nieuwe situatie afwijken. Jaarlijks werken Opdrachtgever en Opdrachtnemer bij de verrekening de verhoudingen daarom bij naar realistische aantallen en verhoudingen.</t>
  </si>
  <si>
    <r>
      <t>Warme drankenautomaat t.b.v. koffie, thee, cacao,</t>
    </r>
    <r>
      <rPr>
        <sz val="11"/>
        <color rgb="FFFF0000"/>
        <rFont val="Calibri"/>
        <family val="2"/>
        <scheme val="minor"/>
      </rPr>
      <t xml:space="preserve"> </t>
    </r>
    <r>
      <rPr>
        <sz val="11"/>
        <color theme="5" tint="-0.499984740745262"/>
        <rFont val="Calibri"/>
        <family val="2"/>
        <scheme val="minor"/>
      </rPr>
      <t>(extra) heet water</t>
    </r>
    <r>
      <rPr>
        <sz val="11"/>
        <rFont val="Calibri"/>
        <family val="2"/>
        <scheme val="minor"/>
      </rPr>
      <t>, bruis water en koud water</t>
    </r>
  </si>
  <si>
    <r>
      <t xml:space="preserve">Type 2: Waterbar t.b.v. van </t>
    </r>
    <r>
      <rPr>
        <b/>
        <sz val="11"/>
        <color theme="5" tint="-0.499984740745262"/>
        <rFont val="Calibri"/>
        <family val="2"/>
        <scheme val="minor"/>
      </rPr>
      <t>(extra) heet water</t>
    </r>
    <r>
      <rPr>
        <b/>
        <sz val="11"/>
        <rFont val="Calibri"/>
        <family val="2"/>
        <scheme val="minor"/>
      </rPr>
      <t>, bruis water, koud water</t>
    </r>
  </si>
  <si>
    <r>
      <rPr>
        <b/>
        <sz val="11"/>
        <color theme="5" tint="-0.499984740745262"/>
        <rFont val="Calibri"/>
        <family val="2"/>
        <scheme val="minor"/>
      </rPr>
      <t>(Losse)</t>
    </r>
    <r>
      <rPr>
        <sz val="11"/>
        <color theme="5" tint="-0.499984740745262"/>
        <rFont val="Calibri"/>
        <family val="2"/>
        <scheme val="minor"/>
      </rPr>
      <t xml:space="preserve"> </t>
    </r>
    <r>
      <rPr>
        <sz val="11"/>
        <rFont val="Calibri"/>
        <family val="2"/>
        <scheme val="minor"/>
      </rPr>
      <t>Thee</t>
    </r>
  </si>
  <si>
    <r>
      <t xml:space="preserve">Type 2: Water </t>
    </r>
    <r>
      <rPr>
        <b/>
        <sz val="11"/>
        <color theme="5" tint="-0.499984740745262"/>
        <rFont val="Calibri"/>
        <family val="2"/>
        <scheme val="minor"/>
      </rPr>
      <t>(extra)</t>
    </r>
    <r>
      <rPr>
        <sz val="11"/>
        <color theme="1"/>
        <rFont val="Calibri"/>
        <family val="2"/>
        <scheme val="minor"/>
      </rPr>
      <t xml:space="preserve"> heet</t>
    </r>
  </si>
  <si>
    <r>
      <t xml:space="preserve">Prijs deel 3: variabele kosten ingrediënten per consumptie (koffie, cacao, melk, </t>
    </r>
    <r>
      <rPr>
        <b/>
        <sz val="11"/>
        <color theme="5" tint="-0.499984740745262"/>
        <rFont val="Calibri"/>
        <family val="2"/>
        <scheme val="minor"/>
      </rPr>
      <t>water</t>
    </r>
    <r>
      <rPr>
        <sz val="11"/>
        <color theme="1"/>
        <rFont val="Calibri"/>
        <family val="2"/>
        <scheme val="minor"/>
      </rPr>
      <t xml:space="preserve"> uit automaat; zie PvE-50)</t>
    </r>
  </si>
  <si>
    <r>
      <t>Prijs deel 3: variabele kosten ingrediënten per consumptie (</t>
    </r>
    <r>
      <rPr>
        <b/>
        <sz val="11"/>
        <color theme="5" tint="-0.499984740745262"/>
        <rFont val="Calibri"/>
        <family val="2"/>
        <scheme val="minor"/>
      </rPr>
      <t>water (extra) heet,</t>
    </r>
    <r>
      <rPr>
        <sz val="11"/>
        <color theme="1"/>
        <rFont val="Calibri"/>
        <family val="2"/>
        <scheme val="minor"/>
      </rPr>
      <t xml:space="preserve"> water koud, water bruis uit waterbar; zie PvE-50)</t>
    </r>
  </si>
  <si>
    <r>
      <t xml:space="preserve">Prijs deel 3: variabele kosten ingrediënten per consumptie (koffie, cacao, melk, </t>
    </r>
    <r>
      <rPr>
        <b/>
        <sz val="11"/>
        <color theme="5" tint="-0.499984740745262"/>
        <rFont val="Calibri"/>
        <family val="2"/>
        <scheme val="minor"/>
      </rPr>
      <t>water</t>
    </r>
    <r>
      <rPr>
        <sz val="11"/>
        <color theme="5" tint="-0.499984740745262"/>
        <rFont val="Calibri"/>
        <family val="2"/>
        <scheme val="minor"/>
      </rPr>
      <t xml:space="preserve"> </t>
    </r>
    <r>
      <rPr>
        <sz val="11"/>
        <color theme="1"/>
        <rFont val="Calibri"/>
        <family val="2"/>
        <scheme val="minor"/>
      </rPr>
      <t>uit automaat; zie PvE-50))</t>
    </r>
  </si>
  <si>
    <r>
      <t>Water</t>
    </r>
    <r>
      <rPr>
        <b/>
        <sz val="11"/>
        <color theme="1"/>
        <rFont val="Calibri"/>
        <family val="2"/>
        <scheme val="minor"/>
      </rPr>
      <t xml:space="preserve"> </t>
    </r>
    <r>
      <rPr>
        <b/>
        <sz val="11"/>
        <color theme="5" tint="-0.499984740745262"/>
        <rFont val="Calibri"/>
        <family val="2"/>
        <scheme val="minor"/>
      </rPr>
      <t>(extra)</t>
    </r>
    <r>
      <rPr>
        <b/>
        <sz val="11"/>
        <color theme="1"/>
        <rFont val="Calibri"/>
        <family val="2"/>
        <scheme val="minor"/>
      </rPr>
      <t xml:space="preserve"> </t>
    </r>
    <r>
      <rPr>
        <sz val="11"/>
        <color theme="1"/>
        <rFont val="Calibri"/>
        <family val="2"/>
        <scheme val="minor"/>
      </rPr>
      <t>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</si>
</sst>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quot;€&quot;\ * #,##0.000_ ;_ &quot;€&quot;\ * \-#,##0.000_ ;_ &quot;€&quot;\ * &quot;-&quot;??_ ;_ @_ "/>
    <numFmt numFmtId="165" formatCode="0.0%"/>
    <numFmt numFmtId="166" formatCode="#,##0\ &quot;consumpties^&quot;"/>
    <numFmt numFmtId="167" formatCode="_ &quot;€&quot;\ * #,##0.000_ ;_ &quot;€&quot;\ * \-#,##0.000_ ;_ &quot;€&quot;\ * &quot;-&quot;???_ ;_ @_ "/>
    <numFmt numFmtId="168" formatCode="_ * #,##0.000_ ;_ * \-#,##0.000_ ;_ * &quot;-&quot;???_ ;_ @_ "/>
    <numFmt numFmtId="169" formatCode="_ * #,##0.00_ ;_ * \-#,##0.00_ ;_ * &quot;-&quot;???_ ;_ @_ "/>
    <numFmt numFmtId="170" formatCode="_ * #,##0_ ;_ * \-#,##0_ ;_ * &quot;-&quot;???_ ;_ @_ "/>
    <numFmt numFmtId="171" formatCode="0.000"/>
    <numFmt numFmtId="172" formatCode="_ &quot;€&quot;\ * #,##0.00000_ ;_ &quot;€&quot;\ * \-#,##0.00000_ ;_ &quot;€&quot;\ * &quot;-&quot;???????_ ;_ @_ "/>
    <numFmt numFmtId="173" formatCode="_ * #,##0.000_ ;_ * \-#,##0.000_ ;_ * &quot;-&quot;??_ ;_ @_ "/>
  </numFmts>
  <fonts count="16"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2"/>
      <color theme="1"/>
      <name val="Calibri"/>
      <family val="2"/>
      <scheme val="minor"/>
    </font>
    <font>
      <b/>
      <sz val="24"/>
      <color theme="1"/>
      <name val="Calibri"/>
      <family val="2"/>
      <scheme val="minor"/>
    </font>
    <font>
      <sz val="24"/>
      <color theme="1"/>
      <name val="Calibri"/>
      <family val="2"/>
      <scheme val="minor"/>
    </font>
    <font>
      <sz val="16"/>
      <color theme="1"/>
      <name val="Calibri"/>
      <family val="2"/>
      <scheme val="minor"/>
    </font>
    <font>
      <u/>
      <sz val="16"/>
      <color theme="1"/>
      <name val="Calibri"/>
      <family val="2"/>
      <scheme val="minor"/>
    </font>
    <font>
      <b/>
      <u/>
      <sz val="24"/>
      <color theme="1"/>
      <name val="Calibri"/>
      <family val="2"/>
      <scheme val="minor"/>
    </font>
    <font>
      <b/>
      <sz val="11"/>
      <color rgb="FFFF0000"/>
      <name val="Calibri"/>
      <family val="2"/>
      <scheme val="minor"/>
    </font>
    <font>
      <sz val="11"/>
      <color rgb="FFFF0000"/>
      <name val="Calibri"/>
      <family val="2"/>
      <scheme val="minor"/>
    </font>
    <font>
      <b/>
      <sz val="11"/>
      <color theme="5" tint="-0.499984740745262"/>
      <name val="Calibri"/>
      <family val="2"/>
      <scheme val="minor"/>
    </font>
    <font>
      <sz val="11"/>
      <color theme="5" tint="-0.499984740745262"/>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bgColor indexed="64"/>
      </patternFill>
    </fill>
    <fill>
      <patternFill patternType="solid">
        <fgColor theme="6"/>
        <bgColor indexed="64"/>
      </patternFill>
    </fill>
    <fill>
      <patternFill patternType="solid">
        <fgColor theme="6" tint="0.39997558519241921"/>
        <bgColor indexed="64"/>
      </patternFill>
    </fill>
    <fill>
      <patternFill patternType="solid">
        <fgColor rgb="FFFFFF00"/>
        <bgColor rgb="FF000000"/>
      </patternFill>
    </fill>
    <fill>
      <patternFill patternType="solid">
        <fgColor theme="0" tint="-0.34998626667073579"/>
        <bgColor indexed="64"/>
      </patternFill>
    </fill>
    <fill>
      <patternFill patternType="solid">
        <fgColor rgb="FFFF0000"/>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theme="1"/>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theme="1"/>
      </top>
      <bottom style="thin">
        <color theme="1"/>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58">
    <xf numFmtId="0" fontId="0" fillId="0" borderId="0" xfId="0"/>
    <xf numFmtId="0" fontId="1" fillId="0" borderId="1" xfId="0" applyFont="1" applyBorder="1"/>
    <xf numFmtId="0" fontId="0" fillId="0" borderId="1" xfId="0"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3" fontId="0" fillId="2" borderId="1" xfId="0" applyNumberFormat="1" applyFill="1" applyBorder="1"/>
    <xf numFmtId="3" fontId="4" fillId="8" borderId="0" xfId="0" applyNumberFormat="1" applyFont="1" applyFill="1" applyAlignment="1">
      <alignment horizontal="left"/>
    </xf>
    <xf numFmtId="0" fontId="3" fillId="8" borderId="0" xfId="0" applyFont="1" applyFill="1"/>
    <xf numFmtId="164" fontId="0" fillId="5" borderId="6" xfId="1" applyNumberFormat="1" applyFont="1" applyFill="1" applyBorder="1"/>
    <xf numFmtId="0" fontId="0" fillId="8" borderId="1" xfId="0" applyFill="1" applyBorder="1"/>
    <xf numFmtId="0" fontId="1" fillId="8" borderId="1" xfId="0" applyFont="1" applyFill="1" applyBorder="1"/>
    <xf numFmtId="0" fontId="3" fillId="8" borderId="2" xfId="0" applyFont="1" applyFill="1" applyBorder="1"/>
    <xf numFmtId="0" fontId="3" fillId="8" borderId="3" xfId="0" applyFont="1" applyFill="1" applyBorder="1"/>
    <xf numFmtId="0" fontId="4" fillId="8" borderId="5" xfId="0" applyFont="1" applyFill="1" applyBorder="1"/>
    <xf numFmtId="0" fontId="4" fillId="8" borderId="0" xfId="0" applyFont="1" applyFill="1"/>
    <xf numFmtId="0" fontId="4" fillId="8" borderId="6" xfId="0" applyFont="1" applyFill="1" applyBorder="1"/>
    <xf numFmtId="0" fontId="0" fillId="9" borderId="0" xfId="0" applyFill="1"/>
    <xf numFmtId="3" fontId="0" fillId="9" borderId="0" xfId="0" applyNumberFormat="1" applyFill="1" applyAlignment="1">
      <alignment horizontal="left"/>
    </xf>
    <xf numFmtId="0" fontId="1" fillId="9" borderId="0" xfId="0" applyFont="1" applyFill="1"/>
    <xf numFmtId="0" fontId="1" fillId="9" borderId="8" xfId="0" applyFont="1" applyFill="1" applyBorder="1"/>
    <xf numFmtId="0" fontId="0" fillId="9" borderId="5" xfId="0" applyFill="1" applyBorder="1"/>
    <xf numFmtId="0" fontId="0" fillId="9" borderId="7" xfId="0" applyFill="1" applyBorder="1"/>
    <xf numFmtId="165" fontId="0" fillId="2" borderId="0" xfId="2" applyNumberFormat="1" applyFont="1" applyFill="1" applyBorder="1"/>
    <xf numFmtId="0" fontId="0" fillId="7" borderId="1" xfId="0" applyFill="1" applyBorder="1"/>
    <xf numFmtId="165" fontId="0" fillId="7" borderId="0" xfId="2" applyNumberFormat="1" applyFont="1" applyFill="1" applyBorder="1"/>
    <xf numFmtId="165" fontId="0" fillId="7" borderId="4" xfId="0" applyNumberFormat="1" applyFill="1" applyBorder="1"/>
    <xf numFmtId="165" fontId="0" fillId="7" borderId="0" xfId="2" applyNumberFormat="1" applyFont="1" applyFill="1"/>
    <xf numFmtId="164" fontId="1" fillId="5" borderId="6" xfId="1" applyNumberFormat="1" applyFont="1" applyFill="1" applyBorder="1"/>
    <xf numFmtId="164" fontId="1" fillId="5" borderId="0" xfId="1" applyNumberFormat="1" applyFont="1" applyFill="1"/>
    <xf numFmtId="0" fontId="1" fillId="0" borderId="0" xfId="0" applyFont="1"/>
    <xf numFmtId="0" fontId="0" fillId="0" borderId="0" xfId="0" quotePrefix="1"/>
    <xf numFmtId="0" fontId="4" fillId="11" borderId="13" xfId="0" applyFont="1" applyFill="1" applyBorder="1" applyAlignment="1">
      <alignment horizontal="left" vertical="center"/>
    </xf>
    <xf numFmtId="0" fontId="4" fillId="11" borderId="15" xfId="0" applyFont="1" applyFill="1" applyBorder="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4" fillId="11" borderId="13" xfId="0" applyFont="1" applyFill="1" applyBorder="1" applyAlignment="1">
      <alignment horizontal="left" vertical="top"/>
    </xf>
    <xf numFmtId="10" fontId="3" fillId="0" borderId="0" xfId="0" applyNumberFormat="1" applyFont="1"/>
    <xf numFmtId="44" fontId="0" fillId="11" borderId="0" xfId="1" applyFont="1" applyFill="1" applyAlignment="1">
      <alignment horizontal="right"/>
    </xf>
    <xf numFmtId="0" fontId="1" fillId="0" borderId="16" xfId="0" applyFont="1" applyBorder="1" applyAlignment="1">
      <alignment vertical="top" wrapText="1"/>
    </xf>
    <xf numFmtId="166" fontId="1" fillId="7" borderId="0" xfId="0" applyNumberFormat="1" applyFont="1" applyFill="1" applyAlignment="1">
      <alignment horizontal="left"/>
    </xf>
    <xf numFmtId="165" fontId="1" fillId="5" borderId="0" xfId="2" applyNumberFormat="1" applyFont="1" applyFill="1"/>
    <xf numFmtId="0" fontId="1" fillId="9" borderId="1" xfId="0" applyFont="1" applyFill="1" applyBorder="1"/>
    <xf numFmtId="0" fontId="4" fillId="0" borderId="0" xfId="0" applyFont="1" applyAlignment="1">
      <alignment vertical="center"/>
    </xf>
    <xf numFmtId="0" fontId="5" fillId="0" borderId="0" xfId="0" applyFont="1" applyAlignment="1">
      <alignment vertical="center"/>
    </xf>
    <xf numFmtId="165" fontId="4" fillId="5" borderId="0" xfId="2" applyNumberFormat="1" applyFont="1" applyFill="1"/>
    <xf numFmtId="164" fontId="3" fillId="0" borderId="0" xfId="0" applyNumberFormat="1" applyFont="1"/>
    <xf numFmtId="44" fontId="3" fillId="0" borderId="0" xfId="1" applyFont="1" applyFill="1" applyBorder="1"/>
    <xf numFmtId="0" fontId="1" fillId="13" borderId="1" xfId="0" applyFont="1" applyFill="1" applyBorder="1"/>
    <xf numFmtId="0" fontId="1" fillId="0" borderId="16" xfId="0" applyFont="1" applyBorder="1"/>
    <xf numFmtId="0" fontId="0" fillId="0" borderId="16" xfId="0" quotePrefix="1" applyBorder="1" applyAlignment="1">
      <alignment vertical="top"/>
    </xf>
    <xf numFmtId="0" fontId="0" fillId="0" borderId="0" xfId="0" quotePrefix="1" applyAlignment="1">
      <alignment vertical="top"/>
    </xf>
    <xf numFmtId="1" fontId="0" fillId="6" borderId="0" xfId="1" applyNumberFormat="1" applyFont="1" applyFill="1" applyBorder="1" applyProtection="1">
      <protection locked="0"/>
    </xf>
    <xf numFmtId="0" fontId="0" fillId="0" borderId="0" xfId="0" applyAlignment="1">
      <alignment horizontal="center"/>
    </xf>
    <xf numFmtId="0" fontId="0" fillId="7" borderId="1" xfId="0" applyFill="1" applyBorder="1" applyAlignment="1">
      <alignment horizontal="center"/>
    </xf>
    <xf numFmtId="168" fontId="0" fillId="6" borderId="0" xfId="0" applyNumberFormat="1" applyFill="1" applyAlignment="1" applyProtection="1">
      <alignment horizontal="center"/>
      <protection locked="0"/>
    </xf>
    <xf numFmtId="168" fontId="0" fillId="6" borderId="0" xfId="1" applyNumberFormat="1" applyFont="1" applyFill="1" applyBorder="1" applyProtection="1">
      <protection locked="0"/>
    </xf>
    <xf numFmtId="168" fontId="0" fillId="2" borderId="0" xfId="1" applyNumberFormat="1" applyFont="1" applyFill="1" applyBorder="1"/>
    <xf numFmtId="168" fontId="2" fillId="2" borderId="4" xfId="1" applyNumberFormat="1" applyFont="1" applyFill="1" applyBorder="1"/>
    <xf numFmtId="168" fontId="0" fillId="2" borderId="0" xfId="1" applyNumberFormat="1" applyFont="1" applyFill="1"/>
    <xf numFmtId="168" fontId="0" fillId="6" borderId="0" xfId="1" applyNumberFormat="1" applyFont="1" applyFill="1" applyProtection="1">
      <protection locked="0"/>
    </xf>
    <xf numFmtId="167" fontId="0" fillId="5" borderId="6" xfId="1" applyNumberFormat="1" applyFont="1" applyFill="1" applyBorder="1"/>
    <xf numFmtId="167" fontId="1" fillId="5" borderId="6" xfId="1" applyNumberFormat="1" applyFont="1" applyFill="1" applyBorder="1"/>
    <xf numFmtId="169" fontId="0" fillId="6" borderId="0" xfId="1" applyNumberFormat="1" applyFont="1" applyFill="1" applyBorder="1" applyProtection="1">
      <protection locked="0"/>
    </xf>
    <xf numFmtId="169" fontId="1" fillId="5" borderId="0" xfId="0" applyNumberFormat="1" applyFont="1" applyFill="1" applyAlignment="1">
      <alignment horizontal="center"/>
    </xf>
    <xf numFmtId="169" fontId="0" fillId="6" borderId="0" xfId="1" applyNumberFormat="1" applyFont="1" applyFill="1" applyProtection="1">
      <protection locked="0"/>
    </xf>
    <xf numFmtId="170" fontId="0" fillId="6" borderId="0" xfId="1" applyNumberFormat="1" applyFont="1" applyFill="1" applyProtection="1">
      <protection locked="0"/>
    </xf>
    <xf numFmtId="169" fontId="0" fillId="5" borderId="0" xfId="1" applyNumberFormat="1" applyFont="1" applyFill="1" applyBorder="1" applyAlignment="1">
      <alignment horizontal="center"/>
    </xf>
    <xf numFmtId="169" fontId="1" fillId="5" borderId="0" xfId="0" applyNumberFormat="1" applyFont="1" applyFill="1"/>
    <xf numFmtId="170" fontId="0" fillId="6" borderId="0" xfId="1" applyNumberFormat="1" applyFont="1" applyFill="1" applyAlignment="1" applyProtection="1">
      <alignment horizontal="left" indent="2"/>
      <protection locked="0"/>
    </xf>
    <xf numFmtId="169" fontId="0" fillId="5" borderId="0" xfId="0" applyNumberFormat="1" applyFill="1" applyAlignment="1">
      <alignment horizontal="center"/>
    </xf>
    <xf numFmtId="169" fontId="1" fillId="5" borderId="9" xfId="0" applyNumberFormat="1" applyFont="1" applyFill="1" applyBorder="1"/>
    <xf numFmtId="2" fontId="0" fillId="6" borderId="0" xfId="1" applyNumberFormat="1" applyFont="1" applyFill="1" applyBorder="1" applyProtection="1">
      <protection locked="0"/>
    </xf>
    <xf numFmtId="171" fontId="0" fillId="6" borderId="0" xfId="1" applyNumberFormat="1" applyFont="1" applyFill="1" applyBorder="1" applyProtection="1">
      <protection locked="0"/>
    </xf>
    <xf numFmtId="0" fontId="12" fillId="0" borderId="1" xfId="0" applyFont="1" applyBorder="1"/>
    <xf numFmtId="0" fontId="3" fillId="0" borderId="0" xfId="0" applyFont="1" applyAlignment="1">
      <alignment horizontal="left" vertical="center"/>
    </xf>
    <xf numFmtId="0" fontId="0" fillId="0" borderId="0" xfId="0" applyAlignment="1">
      <alignment horizontal="left"/>
    </xf>
    <xf numFmtId="0" fontId="5" fillId="0" borderId="0" xfId="0" applyFont="1" applyAlignment="1">
      <alignment horizontal="left" vertical="center"/>
    </xf>
    <xf numFmtId="0" fontId="3" fillId="0" borderId="0" xfId="0" applyFont="1" applyAlignment="1">
      <alignment horizontal="left"/>
    </xf>
    <xf numFmtId="0" fontId="4" fillId="0" borderId="17" xfId="0" applyFont="1" applyBorder="1" applyAlignment="1" applyProtection="1">
      <alignment horizontal="left" vertical="top" wrapText="1"/>
      <protection locked="0"/>
    </xf>
    <xf numFmtId="0" fontId="4" fillId="0" borderId="0" xfId="0" applyFont="1"/>
    <xf numFmtId="0" fontId="4" fillId="8" borderId="1" xfId="0" applyFont="1" applyFill="1" applyBorder="1" applyAlignment="1" applyProtection="1">
      <alignment horizontal="left" vertical="top" wrapText="1"/>
      <protection locked="0"/>
    </xf>
    <xf numFmtId="0" fontId="3" fillId="4" borderId="1" xfId="0" applyFont="1" applyFill="1" applyBorder="1" applyAlignment="1">
      <alignment horizontal="left"/>
    </xf>
    <xf numFmtId="0" fontId="3" fillId="4" borderId="1" xfId="0" applyFont="1" applyFill="1" applyBorder="1" applyAlignment="1">
      <alignment horizontal="left" vertical="center"/>
    </xf>
    <xf numFmtId="0" fontId="4" fillId="4" borderId="1" xfId="0" applyFont="1" applyFill="1" applyBorder="1" applyAlignment="1">
      <alignment horizontal="left" vertical="center"/>
    </xf>
    <xf numFmtId="165" fontId="3" fillId="2" borderId="1" xfId="2" applyNumberFormat="1" applyFont="1" applyFill="1" applyBorder="1" applyAlignment="1">
      <alignment horizontal="right"/>
    </xf>
    <xf numFmtId="165" fontId="3" fillId="2" borderId="1" xfId="2" applyNumberFormat="1" applyFont="1" applyFill="1" applyBorder="1" applyAlignment="1">
      <alignment horizontal="right" vertical="center"/>
    </xf>
    <xf numFmtId="44" fontId="0" fillId="11" borderId="20" xfId="1" applyFont="1" applyFill="1" applyBorder="1" applyAlignment="1">
      <alignment horizontal="right"/>
    </xf>
    <xf numFmtId="167" fontId="3" fillId="6" borderId="1" xfId="1" applyNumberFormat="1" applyFont="1" applyFill="1" applyBorder="1" applyAlignment="1" applyProtection="1">
      <alignment horizontal="left" vertical="top" wrapText="1"/>
      <protection locked="0"/>
    </xf>
    <xf numFmtId="0" fontId="3" fillId="0" borderId="16" xfId="0" applyFont="1" applyBorder="1" applyAlignment="1" applyProtection="1">
      <alignment horizontal="left" vertical="center"/>
      <protection locked="0"/>
    </xf>
    <xf numFmtId="165" fontId="3" fillId="2" borderId="1" xfId="2" applyNumberFormat="1" applyFont="1" applyFill="1" applyBorder="1" applyAlignment="1" applyProtection="1">
      <alignment horizontal="right" vertical="top" wrapText="1"/>
      <protection locked="0"/>
    </xf>
    <xf numFmtId="0" fontId="3" fillId="0" borderId="17" xfId="0" applyFont="1" applyBorder="1" applyAlignment="1" applyProtection="1">
      <alignment horizontal="left" vertical="top" wrapText="1"/>
      <protection locked="0"/>
    </xf>
    <xf numFmtId="167" fontId="3" fillId="6" borderId="1" xfId="1" applyNumberFormat="1" applyFont="1" applyFill="1" applyBorder="1" applyAlignment="1" applyProtection="1">
      <alignment horizontal="left"/>
      <protection locked="0"/>
    </xf>
    <xf numFmtId="167" fontId="3" fillId="6" borderId="1" xfId="1" applyNumberFormat="1" applyFont="1" applyFill="1" applyBorder="1" applyAlignment="1" applyProtection="1">
      <alignment horizontal="left" vertical="center"/>
      <protection locked="0"/>
    </xf>
    <xf numFmtId="0" fontId="1" fillId="0" borderId="19" xfId="0" applyFont="1" applyBorder="1" applyAlignment="1">
      <alignment horizontal="left" vertical="top" wrapText="1"/>
    </xf>
    <xf numFmtId="0" fontId="1" fillId="0" borderId="0" xfId="0" applyFont="1" applyAlignment="1">
      <alignment horizontal="left" vertical="top" wrapText="1"/>
    </xf>
    <xf numFmtId="167" fontId="3" fillId="6" borderId="1" xfId="1" applyNumberFormat="1" applyFont="1" applyFill="1" applyBorder="1" applyAlignment="1" applyProtection="1">
      <alignment horizontal="left" vertical="top"/>
      <protection locked="0"/>
    </xf>
    <xf numFmtId="165" fontId="5" fillId="0" borderId="0" xfId="0" applyNumberFormat="1" applyFont="1" applyAlignment="1">
      <alignment horizontal="center" vertical="center"/>
    </xf>
    <xf numFmtId="165" fontId="3" fillId="0" borderId="0" xfId="0" applyNumberFormat="1" applyFont="1" applyAlignment="1">
      <alignment horizontal="center" vertical="center"/>
    </xf>
    <xf numFmtId="165" fontId="3" fillId="2" borderId="1" xfId="2" applyNumberFormat="1" applyFont="1" applyFill="1" applyBorder="1" applyAlignment="1" applyProtection="1">
      <alignment horizontal="right"/>
    </xf>
    <xf numFmtId="165" fontId="3" fillId="2" borderId="1" xfId="2" applyNumberFormat="1" applyFont="1" applyFill="1" applyBorder="1" applyAlignment="1" applyProtection="1">
      <alignment horizontal="right" vertical="center"/>
    </xf>
    <xf numFmtId="44" fontId="0" fillId="11" borderId="20" xfId="1" applyFont="1" applyFill="1" applyBorder="1" applyAlignment="1" applyProtection="1">
      <alignment horizontal="right"/>
    </xf>
    <xf numFmtId="172" fontId="3" fillId="5" borderId="1" xfId="1" applyNumberFormat="1" applyFont="1" applyFill="1" applyBorder="1" applyAlignment="1" applyProtection="1">
      <alignment horizontal="left" vertical="top" wrapText="1"/>
    </xf>
    <xf numFmtId="164" fontId="4" fillId="5" borderId="1" xfId="1" applyNumberFormat="1" applyFont="1" applyFill="1" applyBorder="1" applyAlignment="1" applyProtection="1">
      <alignment horizontal="left" vertical="top" wrapText="1"/>
    </xf>
    <xf numFmtId="168" fontId="0" fillId="5" borderId="0" xfId="0" applyNumberFormat="1" applyFill="1" applyAlignment="1">
      <alignment horizontal="center"/>
    </xf>
    <xf numFmtId="168" fontId="0" fillId="5" borderId="0" xfId="1" applyNumberFormat="1" applyFont="1" applyFill="1" applyBorder="1" applyProtection="1"/>
    <xf numFmtId="173" fontId="0" fillId="5" borderId="0" xfId="1" applyNumberFormat="1" applyFont="1" applyFill="1" applyBorder="1" applyAlignment="1" applyProtection="1">
      <alignment horizontal="left" indent="1"/>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44" fontId="0" fillId="11" borderId="1" xfId="1" applyFont="1" applyFill="1" applyBorder="1" applyAlignment="1" applyProtection="1">
      <alignment horizontal="right"/>
    </xf>
    <xf numFmtId="0" fontId="3" fillId="10" borderId="13" xfId="0" applyFont="1" applyFill="1" applyBorder="1" applyAlignment="1" applyProtection="1">
      <alignment horizontal="left" vertical="center"/>
      <protection locked="0"/>
    </xf>
    <xf numFmtId="0" fontId="3" fillId="10" borderId="14" xfId="0" applyFont="1" applyFill="1" applyBorder="1" applyAlignment="1" applyProtection="1">
      <alignment horizontal="left" vertical="center"/>
      <protection locked="0"/>
    </xf>
    <xf numFmtId="0" fontId="3" fillId="10" borderId="15" xfId="0" applyFont="1" applyFill="1" applyBorder="1" applyAlignment="1" applyProtection="1">
      <alignment horizontal="left" vertical="center"/>
      <protection locked="0"/>
    </xf>
    <xf numFmtId="0" fontId="5" fillId="10" borderId="13" xfId="0" applyFont="1" applyFill="1" applyBorder="1" applyAlignment="1" applyProtection="1">
      <alignment horizontal="left" vertical="center"/>
      <protection locked="0"/>
    </xf>
    <xf numFmtId="0" fontId="5" fillId="10" borderId="14" xfId="0" applyFont="1" applyFill="1" applyBorder="1" applyAlignment="1" applyProtection="1">
      <alignment horizontal="left" vertical="center"/>
      <protection locked="0"/>
    </xf>
    <xf numFmtId="0" fontId="5" fillId="10" borderId="15" xfId="0" applyFont="1" applyFill="1" applyBorder="1" applyAlignment="1" applyProtection="1">
      <alignment horizontal="left" vertical="center"/>
      <protection locked="0"/>
    </xf>
    <xf numFmtId="0" fontId="0" fillId="9" borderId="13" xfId="0" quotePrefix="1" applyFill="1" applyBorder="1" applyAlignment="1">
      <alignment horizontal="left" vertical="top"/>
    </xf>
    <xf numFmtId="0" fontId="0" fillId="9" borderId="14" xfId="0" quotePrefix="1" applyFill="1" applyBorder="1" applyAlignment="1">
      <alignment horizontal="left" vertical="top"/>
    </xf>
    <xf numFmtId="0" fontId="0" fillId="9" borderId="15" xfId="0" quotePrefix="1" applyFill="1" applyBorder="1" applyAlignment="1">
      <alignment horizontal="left" vertical="top"/>
    </xf>
    <xf numFmtId="0" fontId="0" fillId="13" borderId="13" xfId="0" quotePrefix="1" applyFill="1" applyBorder="1" applyAlignment="1">
      <alignment horizontal="left" vertical="top"/>
    </xf>
    <xf numFmtId="0" fontId="0" fillId="13" borderId="14" xfId="0" quotePrefix="1" applyFill="1" applyBorder="1" applyAlignment="1">
      <alignment horizontal="left" vertical="top"/>
    </xf>
    <xf numFmtId="0" fontId="0" fillId="13" borderId="15" xfId="0" quotePrefix="1" applyFill="1" applyBorder="1" applyAlignment="1">
      <alignment horizontal="left" vertical="top"/>
    </xf>
    <xf numFmtId="0" fontId="4" fillId="11" borderId="13" xfId="0" applyFont="1" applyFill="1" applyBorder="1" applyAlignment="1">
      <alignment horizontal="left"/>
    </xf>
    <xf numFmtId="0" fontId="4" fillId="11" borderId="14" xfId="0" applyFont="1" applyFill="1" applyBorder="1" applyAlignment="1">
      <alignment horizontal="left"/>
    </xf>
    <xf numFmtId="0" fontId="1" fillId="11" borderId="10" xfId="0" applyFont="1" applyFill="1" applyBorder="1" applyAlignment="1">
      <alignment horizontal="left" vertical="top" wrapText="1"/>
    </xf>
    <xf numFmtId="0" fontId="1" fillId="11" borderId="16"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1" borderId="12" xfId="0" applyFont="1" applyFill="1" applyBorder="1" applyAlignment="1">
      <alignment horizontal="left" vertical="top" wrapText="1"/>
    </xf>
    <xf numFmtId="0" fontId="1" fillId="11" borderId="19" xfId="0" applyFont="1" applyFill="1" applyBorder="1" applyAlignment="1">
      <alignment horizontal="left" vertical="top" wrapText="1"/>
    </xf>
    <xf numFmtId="0" fontId="1" fillId="11" borderId="2" xfId="0" applyFont="1" applyFill="1" applyBorder="1" applyAlignment="1">
      <alignment horizontal="left" vertical="top" wrapText="1"/>
    </xf>
    <xf numFmtId="0" fontId="4" fillId="11" borderId="13" xfId="0" applyFont="1" applyFill="1" applyBorder="1" applyAlignment="1">
      <alignment horizontal="left" vertical="center"/>
    </xf>
    <xf numFmtId="0" fontId="4" fillId="11" borderId="15" xfId="0" applyFont="1" applyFill="1" applyBorder="1" applyAlignment="1">
      <alignment horizontal="left" vertical="center"/>
    </xf>
    <xf numFmtId="0" fontId="7" fillId="11" borderId="0" xfId="0" applyFont="1" applyFill="1" applyAlignment="1">
      <alignment horizontal="left" vertical="top" wrapText="1"/>
    </xf>
    <xf numFmtId="0" fontId="1" fillId="11" borderId="1" xfId="0" applyFont="1" applyFill="1" applyBorder="1" applyAlignment="1">
      <alignment horizontal="left" vertical="top" wrapText="1"/>
    </xf>
    <xf numFmtId="0" fontId="0" fillId="6" borderId="10" xfId="0" applyFill="1" applyBorder="1" applyAlignment="1" applyProtection="1">
      <alignment horizontal="left" vertical="top" wrapText="1"/>
      <protection locked="0"/>
    </xf>
    <xf numFmtId="0" fontId="0" fillId="6" borderId="16" xfId="0" applyFill="1" applyBorder="1" applyAlignment="1" applyProtection="1">
      <alignment horizontal="left" vertical="top" wrapText="1"/>
      <protection locked="0"/>
    </xf>
    <xf numFmtId="0" fontId="0" fillId="6" borderId="11" xfId="0" applyFill="1" applyBorder="1" applyAlignment="1" applyProtection="1">
      <alignment horizontal="left" vertical="top" wrapText="1"/>
      <protection locked="0"/>
    </xf>
    <xf numFmtId="0" fontId="0" fillId="6" borderId="17"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18" xfId="0" applyFill="1" applyBorder="1" applyAlignment="1" applyProtection="1">
      <alignment horizontal="left" vertical="top" wrapText="1"/>
      <protection locked="0"/>
    </xf>
    <xf numFmtId="0" fontId="0" fillId="6" borderId="12" xfId="0"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4" fillId="11" borderId="13" xfId="0" applyFont="1" applyFill="1" applyBorder="1" applyAlignment="1">
      <alignment horizontal="left" vertical="top"/>
    </xf>
    <xf numFmtId="0" fontId="4" fillId="11" borderId="14" xfId="0" applyFont="1" applyFill="1" applyBorder="1" applyAlignment="1">
      <alignment horizontal="left" vertical="top"/>
    </xf>
    <xf numFmtId="0" fontId="4" fillId="11" borderId="15" xfId="0" applyFont="1" applyFill="1" applyBorder="1" applyAlignment="1">
      <alignment horizontal="left" vertical="top"/>
    </xf>
    <xf numFmtId="0" fontId="1" fillId="8" borderId="1" xfId="0" applyFont="1" applyFill="1" applyBorder="1" applyAlignment="1">
      <alignment horizontal="left" vertical="top"/>
    </xf>
    <xf numFmtId="0" fontId="1" fillId="8" borderId="13" xfId="0" applyFont="1" applyFill="1" applyBorder="1" applyAlignment="1">
      <alignment horizontal="left"/>
    </xf>
    <xf numFmtId="0" fontId="1" fillId="8" borderId="14" xfId="0" applyFont="1" applyFill="1" applyBorder="1" applyAlignment="1">
      <alignment horizontal="left"/>
    </xf>
    <xf numFmtId="0" fontId="1" fillId="8" borderId="15" xfId="0" applyFont="1" applyFill="1" applyBorder="1" applyAlignment="1">
      <alignment horizontal="left"/>
    </xf>
    <xf numFmtId="0" fontId="6" fillId="12" borderId="17" xfId="0" applyFont="1" applyFill="1" applyBorder="1" applyAlignment="1">
      <alignment horizontal="center" vertical="center" wrapText="1"/>
    </xf>
    <xf numFmtId="0" fontId="6" fillId="12" borderId="0" xfId="0" applyFont="1" applyFill="1" applyAlignment="1">
      <alignment horizontal="center" vertical="center" wrapText="1"/>
    </xf>
    <xf numFmtId="0" fontId="6" fillId="12" borderId="12" xfId="0" applyFont="1" applyFill="1" applyBorder="1" applyAlignment="1">
      <alignment horizontal="center" vertical="center" wrapText="1"/>
    </xf>
    <xf numFmtId="0" fontId="6" fillId="12" borderId="19" xfId="0" applyFont="1" applyFill="1" applyBorder="1" applyAlignment="1">
      <alignment horizontal="center" vertical="center" wrapText="1"/>
    </xf>
    <xf numFmtId="0" fontId="0" fillId="6" borderId="13" xfId="0" applyFill="1" applyBorder="1" applyAlignment="1" applyProtection="1">
      <alignment horizontal="left"/>
      <protection locked="0"/>
    </xf>
    <xf numFmtId="0" fontId="0" fillId="6" borderId="14" xfId="0" applyFill="1" applyBorder="1" applyAlignment="1" applyProtection="1">
      <alignment horizontal="left"/>
      <protection locked="0"/>
    </xf>
    <xf numFmtId="0" fontId="0" fillId="9" borderId="1" xfId="0" quotePrefix="1" applyFill="1" applyBorder="1" applyAlignment="1">
      <alignment horizontal="left" vertical="top"/>
    </xf>
  </cellXfs>
  <cellStyles count="3">
    <cellStyle name="Procent" xfId="2" builtinId="5"/>
    <cellStyle name="Standaard" xfId="0" builtinId="0"/>
    <cellStyle name="Valuta" xfId="1" builtinId="4"/>
  </cellStyles>
  <dxfs count="29">
    <dxf>
      <font>
        <b val="0"/>
        <i val="0"/>
        <strike val="0"/>
        <condense val="0"/>
        <extend val="0"/>
        <outline val="0"/>
        <shadow val="0"/>
        <u val="none"/>
        <vertAlign val="baseline"/>
        <sz val="11"/>
        <color theme="1"/>
        <name val="Calibri"/>
        <family val="2"/>
        <scheme val="minor"/>
      </font>
      <numFmt numFmtId="167" formatCode="_ &quot;€&quot;\ * #,##0.000_ ;_ &quot;€&quot;\ * \-#,##0.000_ ;_ &quot;€&quot;\ * &quot;-&quot;???_ ;_ @_ "/>
      <fill>
        <patternFill patternType="solid">
          <fgColor indexed="64"/>
          <bgColor theme="7" tint="0.59999389629810485"/>
        </patternFill>
      </fill>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dxf>
    <dxf>
      <fill>
        <patternFill patternType="solid">
          <fgColor indexed="64"/>
          <bgColor theme="6" tint="0.39997558519241921"/>
        </patternFill>
      </fill>
    </dxf>
    <dxf>
      <fill>
        <patternFill patternType="solid">
          <fgColor indexed="64"/>
          <bgColor theme="7" tint="0.59999389629810485"/>
        </patternFill>
      </fill>
    </dxf>
    <dxf>
      <font>
        <b/>
        <i val="0"/>
        <strike val="0"/>
        <condense val="0"/>
        <extend val="0"/>
        <outline val="0"/>
        <shadow val="0"/>
        <u val="none"/>
        <vertAlign val="baseline"/>
        <sz val="11"/>
        <color auto="1"/>
        <name val="Calibri"/>
        <family val="2"/>
        <scheme val="minor"/>
      </font>
      <fill>
        <patternFill patternType="solid">
          <fgColor indexed="64"/>
          <bgColor theme="6"/>
        </patternFill>
      </fill>
    </dxf>
    <dxf>
      <fill>
        <patternFill patternType="solid">
          <fgColor indexed="64"/>
          <bgColor theme="0" tint="-0.249977111117893"/>
        </patternFill>
      </fill>
    </dxf>
    <dxf>
      <fill>
        <patternFill patternType="solid">
          <fgColor indexed="64"/>
          <bgColor theme="0" tint="-0.249977111117893"/>
        </patternFill>
      </fill>
    </dxf>
    <dxf>
      <border diagonalUp="0" diagonalDown="0">
        <left style="thin">
          <color theme="1"/>
        </left>
        <right style="thin">
          <color theme="1"/>
        </right>
        <top style="thin">
          <color theme="1"/>
        </top>
        <bottom style="thin">
          <color theme="1"/>
        </bottom>
      </border>
    </dxf>
    <dxf>
      <fill>
        <patternFill patternType="solid">
          <fgColor indexed="64"/>
          <bgColor theme="7" tint="0.59999389629810485"/>
        </patternFill>
      </fill>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6"/>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64" formatCode="_ &quot;€&quot;\ * #,##0.000_ ;_ &quot;€&quot;\ * \-#,##0.000_ ;_ &quot;€&quot;\ * &quot;-&quot;??_ ;_ @_ "/>
      <fill>
        <patternFill patternType="solid">
          <fgColor indexed="64"/>
          <bgColor theme="7" tint="0.59999389629810485"/>
        </patternFill>
      </fill>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dxf>
    <dxf>
      <fill>
        <patternFill patternType="solid">
          <fgColor indexed="64"/>
          <bgColor theme="6" tint="0.39997558519241921"/>
        </patternFill>
      </fill>
    </dxf>
    <dxf>
      <fill>
        <patternFill patternType="solid">
          <fgColor indexed="64"/>
          <bgColor theme="7" tint="0.59999389629810485"/>
        </patternFill>
      </fill>
    </dxf>
    <dxf>
      <font>
        <b/>
        <i val="0"/>
        <strike val="0"/>
        <condense val="0"/>
        <extend val="0"/>
        <outline val="0"/>
        <shadow val="0"/>
        <u val="none"/>
        <vertAlign val="baseline"/>
        <sz val="11"/>
        <color auto="1"/>
        <name val="Calibri"/>
        <family val="2"/>
        <scheme val="minor"/>
      </font>
      <fill>
        <patternFill patternType="solid">
          <fgColor indexed="64"/>
          <bgColor theme="6"/>
        </patternFill>
      </fill>
    </dxf>
    <dxf>
      <fill>
        <patternFill patternType="solid">
          <fgColor indexed="64"/>
          <bgColor theme="0" tint="-0.249977111117893"/>
        </patternFill>
      </fill>
    </dxf>
    <dxf>
      <fill>
        <patternFill patternType="solid">
          <fgColor indexed="64"/>
          <bgColor theme="0" tint="-0.249977111117893"/>
        </patternFill>
      </fill>
    </dxf>
    <dxf>
      <border diagonalUp="0" diagonalDown="0">
        <left style="thin">
          <color theme="1"/>
        </left>
        <right style="thin">
          <color theme="1"/>
        </right>
        <top style="thin">
          <color theme="1"/>
        </top>
        <bottom style="thin">
          <color theme="1"/>
        </bottom>
      </border>
    </dxf>
    <dxf>
      <fill>
        <patternFill patternType="solid">
          <fgColor indexed="64"/>
          <bgColor theme="7" tint="0.59999389629810485"/>
        </patternFill>
      </fill>
    </dxf>
    <dxf>
      <font>
        <strike val="0"/>
        <outline val="0"/>
        <shadow val="0"/>
        <u val="none"/>
        <vertAlign val="baseline"/>
        <sz val="11"/>
        <color auto="1"/>
        <name val="Calibri"/>
        <family val="2"/>
        <scheme val="minor"/>
      </font>
      <fill>
        <patternFill patternType="solid">
          <fgColor indexed="64"/>
          <bgColor theme="6"/>
        </patternFill>
      </fill>
    </dxf>
    <dxf>
      <fill>
        <patternFill patternType="solid">
          <fgColor indexed="64"/>
          <bgColor theme="0" tint="-0.249977111117893"/>
        </patternFill>
      </fill>
    </dxf>
    <dxf>
      <fill>
        <patternFill patternType="solid">
          <fgColor indexed="64"/>
          <bgColor theme="0" tint="-0.249977111117893"/>
        </patternFill>
      </fill>
    </dxf>
    <dxf>
      <border diagonalUp="0" diagonalDown="0">
        <left style="thin">
          <color theme="1"/>
        </left>
        <right style="thin">
          <color theme="1"/>
        </right>
        <top style="thin">
          <color theme="1"/>
        </top>
        <bottom style="thin">
          <color theme="1"/>
        </bottom>
      </border>
    </dxf>
    <dxf>
      <fill>
        <patternFill patternType="solid">
          <fgColor indexed="64"/>
          <bgColor theme="7" tint="0.59999389629810485"/>
        </patternFill>
      </fill>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6"/>
        </patternFill>
      </fill>
      <border diagonalUp="0" diagonalDown="0" outline="0">
        <left style="thin">
          <color indexed="64"/>
        </left>
        <right style="thin">
          <color indexed="64"/>
        </right>
        <top/>
        <bottom/>
      </border>
    </dxf>
  </dxfs>
  <tableStyles count="0" defaultTableStyle="TableStyleMedium2" defaultPivotStyle="PivotStyleLight16"/>
  <colors>
    <mruColors>
      <color rgb="FFFA40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647081-BA0E-41CF-BDDC-2FA9FDEAAC15}" name="Tabel132" displayName="Tabel132" ref="A17:B32" totalsRowShown="0" headerRowDxfId="28" dataDxfId="26" headerRowBorderDxfId="27" tableBorderDxfId="25">
  <autoFilter ref="A17:B32" xr:uid="{13647081-BA0E-41CF-BDDC-2FA9FDEAAC15}"/>
  <tableColumns count="2">
    <tableColumn id="1" xr3:uid="{EBFFBBE2-D9B4-4504-A637-6FD9F01AC423}" name="Type 1: Warme drankenautomaat t.b.v. koffie, thee, cacao, heet water en koud water" dataDxfId="24"/>
    <tableColumn id="2" xr3:uid="{0C70BB29-85F6-49B7-86B0-023DF2634D8E}" name="Inschrijver " dataDxfId="2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825D2B-1592-4BB1-8D6B-B572B44D86C1}" name="Tabel1327" displayName="Tabel1327" ref="A35:B50" totalsRowShown="0" headerRowDxfId="22" dataDxfId="21" tableBorderDxfId="20">
  <autoFilter ref="A35:B50" xr:uid="{AF825D2B-1592-4BB1-8D6B-B572B44D86C1}"/>
  <tableColumns count="2">
    <tableColumn id="1" xr3:uid="{981C437F-BDF7-4A5F-8DA4-728F545F675F}" name="Type 2: Waterbar t.b.v. van (extra) heet water, bruis water, koud water" dataDxfId="19"/>
    <tableColumn id="2" xr3:uid="{7AD886AD-170F-4189-9524-62170458D8DC}" name="Inschrijver" dataDxfId="18"/>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C29627-339D-4AD6-835B-36B1820D1AFF}" name="Tabel44835" displayName="Tabel44835" ref="D18:G29" totalsRowShown="0" headerRowDxfId="17" dataDxfId="16">
  <autoFilter ref="D18:G29" xr:uid="{29C29627-339D-4AD6-835B-36B1820D1AFF}"/>
  <tableColumns count="4">
    <tableColumn id="1" xr3:uid="{AF12E125-A249-4BEC-B3AF-D7285BEC61C9}" name="Peildatum jan-dec 23" dataDxfId="15"/>
    <tableColumn id="3" xr3:uid="{69C45D09-C31A-4D64-A390-00DD15D5B08D}" name="Verhouding, afgerond^^" dataDxfId="14" dataCellStyle="Procent"/>
    <tableColumn id="4" xr3:uid="{4918CE68-FCD0-4236-B3E9-B06FED557B02}" name="Kosten per consumptie^^^" dataDxfId="13" dataCellStyle="Valuta"/>
    <tableColumn id="5" xr3:uid="{D0C558D7-D5D5-4E28-AE77-CF6CE893D3B1}" name="Gewogen" dataDxfId="12" dataCellStyle="Valuta"/>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F5C0E58-21C6-4F33-AD1F-253DBF4A1D59}" name="Tabel13211" displayName="Tabel13211" ref="A17:B32" totalsRowShown="0" headerRowDxfId="11" dataDxfId="9" headerRowBorderDxfId="10" tableBorderDxfId="8">
  <autoFilter ref="A17:B32" xr:uid="{5F5C0E58-21C6-4F33-AD1F-253DBF4A1D59}"/>
  <tableColumns count="2">
    <tableColumn id="1" xr3:uid="{F2F71FFB-8D2E-4155-94CB-D192223871C1}" name="Warme drankenautomaat t.b.v. koffie, thee, cacao, (extra) heet water, bruis water en koud water" dataDxfId="7"/>
    <tableColumn id="2" xr3:uid="{CA6CD288-5DA8-47DA-820B-368EB6BFA674}" name="Inschrijver " dataDxfId="6"/>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C0612A-3EB3-4ECA-A2DE-7DB8EAFED260}" name="Tabel4483513" displayName="Tabel4483513" ref="D18:G26" totalsRowShown="0" headerRowDxfId="5" dataDxfId="4">
  <autoFilter ref="D18:G26" xr:uid="{0CC0612A-3EB3-4ECA-A2DE-7DB8EAFED260}"/>
  <tableColumns count="4">
    <tableColumn id="1" xr3:uid="{A78DF513-35DB-4C64-967D-879F5752A174}" name="Peildatum jan-dec 23" dataDxfId="3"/>
    <tableColumn id="3" xr3:uid="{B7D10C7A-271C-46DD-BA4F-D3F0B14DCE29}" name="Verhouding, afgerond^^" dataDxfId="2" dataCellStyle="Procent"/>
    <tableColumn id="4" xr3:uid="{441D98C2-5DC1-4967-851E-29A878E1335A}" name="Kosten per consumptie^^^" dataDxfId="1" dataCellStyle="Valuta"/>
    <tableColumn id="5" xr3:uid="{D36924F8-8826-4013-BB3C-136305CCCC18}" name="Gewogen" dataDxfId="0" dataCellStyle="Valuta"/>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301C8-DA3C-4B75-8E36-C6B9454A5F2D}">
  <dimension ref="A1:O62"/>
  <sheetViews>
    <sheetView tabSelected="1" zoomScale="80" zoomScaleNormal="80" workbookViewId="0">
      <selection activeCell="C20" sqref="C20"/>
    </sheetView>
  </sheetViews>
  <sheetFormatPr defaultRowHeight="14.5" x14ac:dyDescent="0.35"/>
  <cols>
    <col min="1" max="1" width="114.90625" bestFit="1" customWidth="1"/>
    <col min="2" max="2" width="48.54296875" customWidth="1"/>
    <col min="3" max="3" width="20.08984375" bestFit="1" customWidth="1"/>
    <col min="4" max="4" width="31" customWidth="1"/>
    <col min="5" max="5" width="24.453125" customWidth="1"/>
    <col min="6" max="6" width="27.54296875" customWidth="1"/>
    <col min="7" max="7" width="23.90625" customWidth="1"/>
    <col min="8" max="8" width="12.453125" customWidth="1"/>
    <col min="9" max="10" width="16.08984375" bestFit="1" customWidth="1"/>
    <col min="12" max="12" width="17.54296875" customWidth="1"/>
    <col min="15" max="15" width="37.90625" customWidth="1"/>
  </cols>
  <sheetData>
    <row r="1" spans="1:15" ht="101.4" customHeight="1" x14ac:dyDescent="0.35">
      <c r="A1" s="133" t="s">
        <v>0</v>
      </c>
      <c r="B1" s="133"/>
      <c r="C1" s="133"/>
      <c r="D1" s="133"/>
      <c r="E1" s="133"/>
      <c r="F1" s="133"/>
      <c r="G1" s="133"/>
      <c r="H1" s="133"/>
      <c r="I1" s="133"/>
      <c r="J1" s="133"/>
      <c r="K1" s="133"/>
      <c r="L1" s="133"/>
      <c r="M1" s="133"/>
      <c r="N1" s="133"/>
      <c r="O1" s="133"/>
    </row>
    <row r="2" spans="1:15" ht="14.4" customHeight="1" x14ac:dyDescent="0.35">
      <c r="A2" s="1" t="s">
        <v>1</v>
      </c>
      <c r="B2" s="1" t="s">
        <v>2</v>
      </c>
      <c r="D2" s="151" t="s">
        <v>118</v>
      </c>
      <c r="E2" s="152"/>
      <c r="F2" s="152"/>
      <c r="G2" s="152"/>
      <c r="H2" s="152"/>
      <c r="I2" s="152"/>
      <c r="J2" s="152"/>
      <c r="K2" s="152"/>
    </row>
    <row r="3" spans="1:15" ht="14.4" customHeight="1" x14ac:dyDescent="0.35">
      <c r="A3" s="11"/>
      <c r="B3" s="2" t="s">
        <v>3</v>
      </c>
      <c r="D3" s="153"/>
      <c r="E3" s="154"/>
      <c r="F3" s="154"/>
      <c r="G3" s="154"/>
      <c r="H3" s="154"/>
      <c r="I3" s="154"/>
      <c r="J3" s="154"/>
      <c r="K3" s="154"/>
    </row>
    <row r="4" spans="1:15" x14ac:dyDescent="0.35">
      <c r="A4" s="3"/>
      <c r="B4" s="2" t="s">
        <v>4</v>
      </c>
      <c r="D4" s="147" t="s">
        <v>5</v>
      </c>
      <c r="E4" s="147"/>
      <c r="F4" s="147"/>
      <c r="G4" s="147"/>
      <c r="H4" s="147"/>
      <c r="I4" s="147"/>
      <c r="J4" s="147"/>
      <c r="K4" s="147"/>
      <c r="L4" s="147"/>
      <c r="M4" s="147"/>
      <c r="N4" s="147"/>
      <c r="O4" s="147"/>
    </row>
    <row r="5" spans="1:15" x14ac:dyDescent="0.35">
      <c r="A5" s="4"/>
      <c r="B5" s="2" t="s">
        <v>6</v>
      </c>
      <c r="D5" s="43" t="s">
        <v>7</v>
      </c>
      <c r="E5" s="117" t="s">
        <v>8</v>
      </c>
      <c r="F5" s="118"/>
      <c r="G5" s="118"/>
      <c r="H5" s="118"/>
      <c r="I5" s="118"/>
      <c r="J5" s="118"/>
      <c r="K5" s="118"/>
      <c r="L5" s="118"/>
      <c r="M5" s="118"/>
      <c r="N5" s="118"/>
      <c r="O5" s="119"/>
    </row>
    <row r="6" spans="1:15" x14ac:dyDescent="0.35">
      <c r="A6" s="5"/>
      <c r="B6" s="2" t="s">
        <v>9</v>
      </c>
      <c r="D6" s="43" t="s">
        <v>10</v>
      </c>
      <c r="E6" s="117" t="s">
        <v>120</v>
      </c>
      <c r="F6" s="118"/>
      <c r="G6" s="118"/>
      <c r="H6" s="118"/>
      <c r="I6" s="118"/>
      <c r="J6" s="118"/>
      <c r="K6" s="118"/>
      <c r="L6" s="118"/>
      <c r="M6" s="118"/>
      <c r="N6" s="118"/>
      <c r="O6" s="119"/>
    </row>
    <row r="7" spans="1:15" x14ac:dyDescent="0.35">
      <c r="A7" s="55"/>
      <c r="B7" s="2" t="s">
        <v>11</v>
      </c>
      <c r="D7" s="43" t="s">
        <v>12</v>
      </c>
      <c r="E7" s="117" t="s">
        <v>121</v>
      </c>
      <c r="F7" s="118"/>
      <c r="G7" s="118"/>
      <c r="H7" s="118"/>
      <c r="I7" s="118"/>
      <c r="J7" s="118"/>
      <c r="K7" s="118"/>
      <c r="L7" s="118"/>
      <c r="M7" s="118"/>
      <c r="N7" s="118"/>
      <c r="O7" s="119"/>
    </row>
    <row r="8" spans="1:15" x14ac:dyDescent="0.35">
      <c r="A8" s="6"/>
      <c r="B8" s="75" t="s">
        <v>13</v>
      </c>
      <c r="D8" s="43" t="s">
        <v>14</v>
      </c>
      <c r="E8" s="117" t="s">
        <v>122</v>
      </c>
      <c r="F8" s="118"/>
      <c r="G8" s="118"/>
      <c r="H8" s="118"/>
      <c r="I8" s="118"/>
      <c r="J8" s="118"/>
      <c r="K8" s="118"/>
      <c r="L8" s="118"/>
      <c r="M8" s="118"/>
      <c r="N8" s="118"/>
      <c r="O8" s="119"/>
    </row>
    <row r="9" spans="1:15" x14ac:dyDescent="0.35">
      <c r="D9" s="43" t="s">
        <v>15</v>
      </c>
      <c r="E9" s="117" t="s">
        <v>16</v>
      </c>
      <c r="F9" s="118"/>
      <c r="G9" s="118"/>
      <c r="H9" s="118"/>
      <c r="I9" s="118"/>
      <c r="J9" s="118"/>
      <c r="K9" s="118"/>
      <c r="L9" s="118"/>
      <c r="M9" s="118"/>
      <c r="N9" s="118"/>
      <c r="O9" s="119"/>
    </row>
    <row r="10" spans="1:15" x14ac:dyDescent="0.35">
      <c r="A10" s="12" t="s">
        <v>17</v>
      </c>
      <c r="B10" s="12" t="s">
        <v>18</v>
      </c>
      <c r="D10" s="43" t="s">
        <v>19</v>
      </c>
      <c r="E10" s="117" t="s">
        <v>123</v>
      </c>
      <c r="F10" s="118"/>
      <c r="G10" s="118"/>
      <c r="H10" s="118"/>
      <c r="I10" s="118"/>
      <c r="J10" s="118"/>
      <c r="K10" s="118"/>
      <c r="L10" s="118"/>
      <c r="M10" s="118"/>
      <c r="N10" s="118"/>
      <c r="O10" s="119"/>
    </row>
    <row r="11" spans="1:15" x14ac:dyDescent="0.35">
      <c r="A11" s="3" t="s">
        <v>20</v>
      </c>
      <c r="B11" s="7">
        <v>2000000</v>
      </c>
      <c r="D11" s="43" t="s">
        <v>106</v>
      </c>
      <c r="E11" s="117" t="s">
        <v>21</v>
      </c>
      <c r="F11" s="118"/>
      <c r="G11" s="118"/>
      <c r="H11" s="118"/>
      <c r="I11" s="118"/>
      <c r="J11" s="118"/>
      <c r="K11" s="118"/>
      <c r="L11" s="118"/>
      <c r="M11" s="118"/>
      <c r="N11" s="118"/>
      <c r="O11" s="119"/>
    </row>
    <row r="12" spans="1:15" x14ac:dyDescent="0.35">
      <c r="D12" s="43" t="s">
        <v>22</v>
      </c>
      <c r="E12" s="117" t="s">
        <v>23</v>
      </c>
      <c r="F12" s="118"/>
      <c r="G12" s="118"/>
      <c r="H12" s="118"/>
      <c r="I12" s="118"/>
      <c r="J12" s="118"/>
      <c r="K12" s="118"/>
      <c r="L12" s="118"/>
      <c r="M12" s="118"/>
      <c r="N12" s="118"/>
      <c r="O12" s="119"/>
    </row>
    <row r="13" spans="1:15" x14ac:dyDescent="0.35">
      <c r="D13" s="43" t="s">
        <v>24</v>
      </c>
      <c r="E13" s="117" t="s">
        <v>25</v>
      </c>
      <c r="F13" s="118"/>
      <c r="G13" s="118"/>
      <c r="H13" s="118"/>
      <c r="I13" s="118"/>
      <c r="J13" s="118"/>
      <c r="K13" s="118"/>
      <c r="L13" s="118"/>
      <c r="M13" s="118"/>
      <c r="N13" s="118"/>
      <c r="O13" s="119"/>
    </row>
    <row r="14" spans="1:15" x14ac:dyDescent="0.35">
      <c r="A14" s="134" t="s">
        <v>26</v>
      </c>
      <c r="B14" s="134"/>
      <c r="D14" s="49" t="s">
        <v>107</v>
      </c>
      <c r="E14" s="120" t="s">
        <v>124</v>
      </c>
      <c r="F14" s="121"/>
      <c r="G14" s="121"/>
      <c r="H14" s="121"/>
      <c r="I14" s="121"/>
      <c r="J14" s="121"/>
      <c r="K14" s="121"/>
      <c r="L14" s="121"/>
      <c r="M14" s="121"/>
      <c r="N14" s="121"/>
      <c r="O14" s="122"/>
    </row>
    <row r="15" spans="1:15" x14ac:dyDescent="0.35">
      <c r="A15" s="40"/>
      <c r="B15" s="40"/>
      <c r="D15" s="49" t="s">
        <v>108</v>
      </c>
      <c r="E15" s="120" t="s">
        <v>109</v>
      </c>
      <c r="F15" s="121"/>
      <c r="G15" s="121"/>
      <c r="H15" s="121"/>
      <c r="I15" s="121"/>
      <c r="J15" s="121"/>
      <c r="K15" s="121"/>
      <c r="L15" s="121"/>
      <c r="M15" s="121"/>
      <c r="N15" s="121"/>
      <c r="O15" s="122"/>
    </row>
    <row r="16" spans="1:15" x14ac:dyDescent="0.35">
      <c r="D16" s="31"/>
      <c r="E16" s="32"/>
    </row>
    <row r="17" spans="1:14" x14ac:dyDescent="0.35">
      <c r="A17" s="13" t="s">
        <v>115</v>
      </c>
      <c r="B17" s="14" t="s">
        <v>27</v>
      </c>
      <c r="D17" s="147" t="s">
        <v>28</v>
      </c>
      <c r="E17" s="147"/>
      <c r="F17" s="147"/>
      <c r="G17" s="147"/>
    </row>
    <row r="18" spans="1:14" x14ac:dyDescent="0.35">
      <c r="A18" s="41">
        <v>1250000</v>
      </c>
      <c r="B18" s="20"/>
      <c r="D18" s="15" t="s">
        <v>29</v>
      </c>
      <c r="E18" s="16" t="s">
        <v>30</v>
      </c>
      <c r="F18" s="16" t="s">
        <v>31</v>
      </c>
      <c r="G18" s="17" t="s">
        <v>32</v>
      </c>
    </row>
    <row r="19" spans="1:14" x14ac:dyDescent="0.35">
      <c r="A19" s="19" t="s">
        <v>33</v>
      </c>
      <c r="B19" s="67"/>
      <c r="D19" s="22" t="s">
        <v>125</v>
      </c>
      <c r="E19" s="24">
        <v>0.308</v>
      </c>
      <c r="F19" s="57"/>
      <c r="G19" s="10">
        <f>ROUND(E19*F19,3)</f>
        <v>0</v>
      </c>
      <c r="I19" s="38"/>
    </row>
    <row r="20" spans="1:14" x14ac:dyDescent="0.35">
      <c r="A20" s="19" t="s">
        <v>34</v>
      </c>
      <c r="B20" s="66"/>
      <c r="D20" s="22" t="s">
        <v>126</v>
      </c>
      <c r="E20" s="24">
        <v>0.154</v>
      </c>
      <c r="F20" s="57"/>
      <c r="G20" s="10">
        <f>ROUND(E20*F20,3)</f>
        <v>0</v>
      </c>
      <c r="I20" s="47"/>
    </row>
    <row r="21" spans="1:14" x14ac:dyDescent="0.35">
      <c r="A21" s="19" t="s">
        <v>35</v>
      </c>
      <c r="B21" s="70"/>
      <c r="D21" s="22" t="s">
        <v>127</v>
      </c>
      <c r="E21" s="24">
        <v>7.0000000000000001E-3</v>
      </c>
      <c r="F21" s="57"/>
      <c r="G21" s="10">
        <f t="shared" ref="G21:G27" si="0">ROUND(E21*F21,3)</f>
        <v>0</v>
      </c>
      <c r="I21" s="48"/>
    </row>
    <row r="22" spans="1:14" x14ac:dyDescent="0.35">
      <c r="A22" s="19" t="s">
        <v>36</v>
      </c>
      <c r="B22" s="66"/>
      <c r="D22" s="22" t="s">
        <v>128</v>
      </c>
      <c r="E22" s="24">
        <v>4.5999999999999999E-2</v>
      </c>
      <c r="F22" s="57"/>
      <c r="G22" s="10">
        <f t="shared" si="0"/>
        <v>0</v>
      </c>
      <c r="I22" s="38"/>
    </row>
    <row r="23" spans="1:14" x14ac:dyDescent="0.35">
      <c r="A23" s="19" t="s">
        <v>37</v>
      </c>
      <c r="B23" s="66"/>
      <c r="D23" s="22" t="s">
        <v>129</v>
      </c>
      <c r="E23" s="26">
        <v>7.0000000000000007E-2</v>
      </c>
      <c r="F23" s="58">
        <v>0</v>
      </c>
      <c r="G23" s="10">
        <f t="shared" si="0"/>
        <v>0</v>
      </c>
      <c r="I23" s="38"/>
    </row>
    <row r="24" spans="1:14" x14ac:dyDescent="0.35">
      <c r="A24" s="19" t="s">
        <v>38</v>
      </c>
      <c r="B24" s="66"/>
      <c r="D24" s="22" t="s">
        <v>130</v>
      </c>
      <c r="E24" s="26">
        <v>0.04</v>
      </c>
      <c r="F24" s="58">
        <v>0</v>
      </c>
      <c r="G24" s="10">
        <f t="shared" si="0"/>
        <v>0</v>
      </c>
    </row>
    <row r="25" spans="1:14" x14ac:dyDescent="0.35">
      <c r="A25" s="20" t="s">
        <v>39</v>
      </c>
      <c r="B25" s="65">
        <f>B19*(B20+B23+B24)+(B21*B22)</f>
        <v>0</v>
      </c>
      <c r="D25" s="23" t="s">
        <v>137</v>
      </c>
      <c r="E25" s="27">
        <v>0.2</v>
      </c>
      <c r="F25" s="59">
        <v>0</v>
      </c>
      <c r="G25" s="10">
        <f t="shared" si="0"/>
        <v>0</v>
      </c>
    </row>
    <row r="26" spans="1:14" x14ac:dyDescent="0.35">
      <c r="A26" s="18" t="s">
        <v>138</v>
      </c>
      <c r="B26" s="68">
        <f>$A$18*$G$28</f>
        <v>0</v>
      </c>
      <c r="D26" s="18" t="s">
        <v>131</v>
      </c>
      <c r="E26" s="28">
        <v>0.13</v>
      </c>
      <c r="F26" s="60">
        <v>0</v>
      </c>
      <c r="G26" s="10">
        <f t="shared" si="0"/>
        <v>0</v>
      </c>
    </row>
    <row r="27" spans="1:14" x14ac:dyDescent="0.35">
      <c r="A27" s="18" t="s">
        <v>40</v>
      </c>
      <c r="B27" s="57"/>
      <c r="D27" s="18" t="s">
        <v>132</v>
      </c>
      <c r="E27" s="28">
        <v>4.4999999999999998E-2</v>
      </c>
      <c r="F27" s="57"/>
      <c r="G27" s="10">
        <f t="shared" si="0"/>
        <v>0</v>
      </c>
    </row>
    <row r="28" spans="1:14" x14ac:dyDescent="0.35">
      <c r="A28" s="18" t="s">
        <v>41</v>
      </c>
      <c r="B28" s="57"/>
      <c r="D28" s="20" t="s">
        <v>42</v>
      </c>
      <c r="E28" s="42">
        <f>SUBTOTAL(109,E19:E24)</f>
        <v>0.625</v>
      </c>
      <c r="F28" s="39" t="s">
        <v>43</v>
      </c>
      <c r="G28" s="29">
        <f>SUBTOTAL(109,G19:G24)/Tabel44835[[#This Row],[Verhouding, afgerond^^]]</f>
        <v>0</v>
      </c>
    </row>
    <row r="29" spans="1:14" x14ac:dyDescent="0.35">
      <c r="A29" s="20" t="s">
        <v>44</v>
      </c>
      <c r="B29" s="65">
        <f>B26+((B27+B28)*($A$18/2))</f>
        <v>0</v>
      </c>
      <c r="D29" s="20" t="s">
        <v>45</v>
      </c>
      <c r="E29" s="42">
        <f>SUBTOTAL(109,E25:E27)</f>
        <v>0.375</v>
      </c>
      <c r="F29" s="39" t="s">
        <v>43</v>
      </c>
      <c r="G29" s="30">
        <f>SUBTOTAL(109,G25:G27)/Tabel44835[[#This Row],[Verhouding, afgerond^^]]</f>
        <v>0</v>
      </c>
    </row>
    <row r="30" spans="1:14" ht="14.4" customHeight="1" x14ac:dyDescent="0.35">
      <c r="A30" s="18" t="s">
        <v>46</v>
      </c>
      <c r="B30" s="106">
        <f>G51</f>
        <v>0</v>
      </c>
      <c r="D30" s="125" t="s">
        <v>133</v>
      </c>
      <c r="E30" s="126"/>
      <c r="F30" s="126"/>
      <c r="G30" s="126"/>
      <c r="H30" s="126"/>
      <c r="I30" s="126"/>
      <c r="J30" s="126"/>
      <c r="K30" s="126"/>
      <c r="L30" s="126"/>
      <c r="M30" s="126"/>
      <c r="N30" s="127"/>
    </row>
    <row r="31" spans="1:14" x14ac:dyDescent="0.35">
      <c r="A31" s="20" t="s">
        <v>47</v>
      </c>
      <c r="B31" s="65">
        <f>B30*$A$18</f>
        <v>0</v>
      </c>
      <c r="D31" s="128"/>
      <c r="E31" s="129"/>
      <c r="F31" s="129"/>
      <c r="G31" s="129"/>
      <c r="H31" s="129"/>
      <c r="I31" s="129"/>
      <c r="J31" s="129"/>
      <c r="K31" s="129"/>
      <c r="L31" s="129"/>
      <c r="M31" s="129"/>
      <c r="N31" s="130"/>
    </row>
    <row r="32" spans="1:14" x14ac:dyDescent="0.35">
      <c r="A32" s="20" t="s">
        <v>116</v>
      </c>
      <c r="B32" s="69">
        <f>B25+B29+B31</f>
        <v>0</v>
      </c>
      <c r="D32" s="144" t="s">
        <v>48</v>
      </c>
      <c r="E32" s="145"/>
      <c r="F32" s="145"/>
      <c r="G32" s="145"/>
      <c r="H32" s="145"/>
      <c r="I32" s="145"/>
      <c r="J32" s="145"/>
      <c r="K32" s="145"/>
      <c r="L32" s="145"/>
      <c r="M32" s="145"/>
      <c r="N32" s="146"/>
    </row>
    <row r="34" spans="1:11" x14ac:dyDescent="0.35">
      <c r="D34" s="148" t="s">
        <v>49</v>
      </c>
      <c r="E34" s="149"/>
      <c r="F34" s="149"/>
      <c r="G34" s="149"/>
      <c r="H34" s="150"/>
    </row>
    <row r="35" spans="1:11" x14ac:dyDescent="0.35">
      <c r="A35" s="8" t="s">
        <v>135</v>
      </c>
      <c r="B35" s="9" t="s">
        <v>50</v>
      </c>
      <c r="D35" s="135" t="s">
        <v>51</v>
      </c>
      <c r="E35" s="136"/>
      <c r="F35" s="136"/>
      <c r="G35" s="136"/>
      <c r="H35" s="137"/>
    </row>
    <row r="36" spans="1:11" ht="14.4" customHeight="1" x14ac:dyDescent="0.35">
      <c r="A36" s="41">
        <v>750000</v>
      </c>
      <c r="B36" s="20"/>
      <c r="D36" s="138"/>
      <c r="E36" s="139"/>
      <c r="F36" s="139"/>
      <c r="G36" s="139"/>
      <c r="H36" s="140"/>
    </row>
    <row r="37" spans="1:11" x14ac:dyDescent="0.35">
      <c r="A37" s="19" t="s">
        <v>52</v>
      </c>
      <c r="B37" s="53"/>
      <c r="D37" s="138"/>
      <c r="E37" s="139"/>
      <c r="F37" s="139"/>
      <c r="G37" s="139"/>
      <c r="H37" s="140"/>
    </row>
    <row r="38" spans="1:11" x14ac:dyDescent="0.35">
      <c r="A38" s="19" t="s">
        <v>53</v>
      </c>
      <c r="B38" s="73"/>
      <c r="D38" s="141"/>
      <c r="E38" s="142"/>
      <c r="F38" s="142"/>
      <c r="G38" s="142"/>
      <c r="H38" s="143"/>
    </row>
    <row r="39" spans="1:11" x14ac:dyDescent="0.35">
      <c r="A39" s="19" t="s">
        <v>35</v>
      </c>
      <c r="B39" s="53"/>
    </row>
    <row r="40" spans="1:11" x14ac:dyDescent="0.35">
      <c r="A40" s="19" t="s">
        <v>36</v>
      </c>
      <c r="B40" s="73"/>
      <c r="D40" s="123" t="s">
        <v>54</v>
      </c>
      <c r="E40" s="124"/>
      <c r="F40" s="124"/>
      <c r="G40" s="124"/>
      <c r="H40" s="81"/>
    </row>
    <row r="41" spans="1:11" ht="14.4" customHeight="1" x14ac:dyDescent="0.35">
      <c r="A41" s="19" t="s">
        <v>55</v>
      </c>
      <c r="B41" s="73"/>
      <c r="D41" s="82" t="s">
        <v>93</v>
      </c>
      <c r="E41" s="82" t="s">
        <v>104</v>
      </c>
      <c r="F41" s="82" t="s">
        <v>100</v>
      </c>
      <c r="G41" s="82" t="s">
        <v>32</v>
      </c>
      <c r="H41" s="80"/>
      <c r="I41" s="77"/>
    </row>
    <row r="42" spans="1:11" x14ac:dyDescent="0.35">
      <c r="A42" s="19" t="s">
        <v>56</v>
      </c>
      <c r="B42" s="73"/>
      <c r="D42" s="108" t="s">
        <v>113</v>
      </c>
      <c r="E42" s="91">
        <v>0.05</v>
      </c>
      <c r="F42" s="97"/>
      <c r="G42" s="103">
        <f>E42*F42</f>
        <v>0</v>
      </c>
      <c r="H42" s="92"/>
      <c r="I42" s="77"/>
    </row>
    <row r="43" spans="1:11" x14ac:dyDescent="0.35">
      <c r="A43" s="20" t="s">
        <v>57</v>
      </c>
      <c r="B43" s="65">
        <f>B37*(B38+B41+B42)+(B39*B40)</f>
        <v>0</v>
      </c>
      <c r="D43" s="83" t="s">
        <v>94</v>
      </c>
      <c r="E43" s="100">
        <v>2.7E-2</v>
      </c>
      <c r="F43" s="93"/>
      <c r="G43" s="103">
        <f>E43*F43</f>
        <v>0</v>
      </c>
      <c r="H43" s="79"/>
      <c r="I43" s="77"/>
    </row>
    <row r="44" spans="1:11" x14ac:dyDescent="0.35">
      <c r="A44" s="18" t="s">
        <v>139</v>
      </c>
      <c r="B44" s="71">
        <f>$A$36*$G$29</f>
        <v>0</v>
      </c>
      <c r="D44" s="83" t="s">
        <v>95</v>
      </c>
      <c r="E44" s="100">
        <v>1E-3</v>
      </c>
      <c r="F44" s="93"/>
      <c r="G44" s="103">
        <f t="shared" ref="G44:G48" si="1">E44*F44</f>
        <v>0</v>
      </c>
      <c r="H44" s="79"/>
      <c r="I44" s="77"/>
    </row>
    <row r="45" spans="1:11" x14ac:dyDescent="0.35">
      <c r="A45" s="18" t="s">
        <v>58</v>
      </c>
      <c r="B45" s="74"/>
      <c r="D45" s="83" t="s">
        <v>102</v>
      </c>
      <c r="E45" s="100">
        <v>8.5000000000000006E-2</v>
      </c>
      <c r="F45" s="93"/>
      <c r="G45" s="103">
        <f t="shared" si="1"/>
        <v>0</v>
      </c>
      <c r="H45" s="79"/>
      <c r="I45" s="77"/>
      <c r="J45" s="35"/>
    </row>
    <row r="46" spans="1:11" x14ac:dyDescent="0.35">
      <c r="A46" s="18" t="s">
        <v>59</v>
      </c>
      <c r="B46" s="74"/>
      <c r="D46" s="83" t="s">
        <v>136</v>
      </c>
      <c r="E46" s="100">
        <v>0.154</v>
      </c>
      <c r="F46" s="93"/>
      <c r="G46" s="103">
        <f t="shared" si="1"/>
        <v>0</v>
      </c>
      <c r="H46" s="76"/>
      <c r="I46" s="76"/>
      <c r="K46" s="35"/>
    </row>
    <row r="47" spans="1:11" ht="14.4" customHeight="1" x14ac:dyDescent="0.35">
      <c r="A47" s="20" t="s">
        <v>44</v>
      </c>
      <c r="B47" s="65">
        <f>B44+((B45+B46)*($A$36/2))</f>
        <v>0</v>
      </c>
      <c r="D47" s="84" t="s">
        <v>96</v>
      </c>
      <c r="E47" s="101">
        <v>8.0000000000000002E-3</v>
      </c>
      <c r="F47" s="94"/>
      <c r="G47" s="103">
        <f t="shared" si="1"/>
        <v>0</v>
      </c>
      <c r="H47" s="76"/>
      <c r="I47" s="78"/>
      <c r="J47" s="36"/>
      <c r="K47" s="98"/>
    </row>
    <row r="48" spans="1:11" x14ac:dyDescent="0.35">
      <c r="A48" s="18" t="s">
        <v>46</v>
      </c>
      <c r="B48" s="107">
        <f>G52</f>
        <v>0</v>
      </c>
      <c r="D48" s="84" t="s">
        <v>101</v>
      </c>
      <c r="E48" s="101">
        <v>8.0000000000000002E-3</v>
      </c>
      <c r="F48" s="93"/>
      <c r="G48" s="103">
        <f t="shared" si="1"/>
        <v>0</v>
      </c>
      <c r="H48" s="76"/>
      <c r="I48" s="76"/>
      <c r="J48" s="35"/>
      <c r="K48" s="99"/>
    </row>
    <row r="49" spans="1:14" x14ac:dyDescent="0.35">
      <c r="A49" s="20" t="s">
        <v>47</v>
      </c>
      <c r="B49" s="65">
        <f>B48*$A$36</f>
        <v>0</v>
      </c>
      <c r="D49" s="84" t="s">
        <v>97</v>
      </c>
      <c r="E49" s="101">
        <v>2.7E-2</v>
      </c>
      <c r="F49" s="94"/>
      <c r="G49" s="103">
        <f>E49*F49</f>
        <v>0</v>
      </c>
      <c r="H49" s="76"/>
      <c r="I49" s="76"/>
      <c r="J49" s="35"/>
      <c r="K49" s="35"/>
    </row>
    <row r="50" spans="1:14" x14ac:dyDescent="0.35">
      <c r="A50" s="20" t="s">
        <v>117</v>
      </c>
      <c r="B50" s="69">
        <f>B43+B47+B49</f>
        <v>0</v>
      </c>
      <c r="D50" s="84" t="s">
        <v>98</v>
      </c>
      <c r="E50" s="102" t="s">
        <v>43</v>
      </c>
      <c r="F50" s="94"/>
      <c r="G50" s="110" t="s">
        <v>43</v>
      </c>
      <c r="H50" s="76"/>
      <c r="I50" s="76"/>
      <c r="J50" s="35"/>
      <c r="K50" s="35"/>
    </row>
    <row r="51" spans="1:14" x14ac:dyDescent="0.35">
      <c r="D51" s="85" t="s">
        <v>42</v>
      </c>
      <c r="E51" s="102" t="s">
        <v>43</v>
      </c>
      <c r="F51" s="88" t="s">
        <v>43</v>
      </c>
      <c r="G51" s="104">
        <f>((G42+G47+G48)/E28)+(G43+G44+G46+G49)/(E29+E28)</f>
        <v>0</v>
      </c>
      <c r="H51" s="76"/>
      <c r="I51" s="76"/>
      <c r="J51" s="35"/>
      <c r="K51" s="35"/>
    </row>
    <row r="52" spans="1:14" x14ac:dyDescent="0.35">
      <c r="A52" s="21" t="s">
        <v>60</v>
      </c>
      <c r="B52" s="72">
        <f>$B$32+$B$50</f>
        <v>0</v>
      </c>
      <c r="D52" s="85" t="s">
        <v>45</v>
      </c>
      <c r="E52" s="102" t="s">
        <v>43</v>
      </c>
      <c r="F52" s="88" t="s">
        <v>43</v>
      </c>
      <c r="G52" s="104">
        <f>(G45/E29)+(G43+G44+G46+G49)/(E28+E29)</f>
        <v>0</v>
      </c>
      <c r="H52" s="77"/>
    </row>
    <row r="53" spans="1:14" x14ac:dyDescent="0.35">
      <c r="D53" s="125" t="s">
        <v>114</v>
      </c>
      <c r="E53" s="126"/>
      <c r="F53" s="126"/>
      <c r="G53" s="126"/>
      <c r="H53" s="126"/>
      <c r="I53" s="126"/>
      <c r="J53" s="126"/>
      <c r="K53" s="126"/>
      <c r="L53" s="126"/>
      <c r="M53" s="126"/>
      <c r="N53" s="127"/>
    </row>
    <row r="54" spans="1:14" x14ac:dyDescent="0.35">
      <c r="D54" s="128"/>
      <c r="E54" s="129"/>
      <c r="F54" s="129"/>
      <c r="G54" s="129"/>
      <c r="H54" s="129"/>
      <c r="I54" s="129"/>
      <c r="J54" s="129"/>
      <c r="K54" s="129"/>
      <c r="L54" s="129"/>
      <c r="M54" s="129"/>
      <c r="N54" s="130"/>
    </row>
    <row r="55" spans="1:14" x14ac:dyDescent="0.35">
      <c r="D55" s="95"/>
      <c r="E55" s="95"/>
      <c r="F55" s="95"/>
      <c r="G55" s="95"/>
      <c r="H55" s="95"/>
      <c r="I55" s="95"/>
      <c r="J55" s="95"/>
      <c r="K55" s="95"/>
      <c r="L55" s="96"/>
      <c r="M55" s="96"/>
      <c r="N55" s="96"/>
    </row>
    <row r="56" spans="1:14" x14ac:dyDescent="0.35">
      <c r="A56" s="131" t="s">
        <v>61</v>
      </c>
      <c r="B56" s="132"/>
      <c r="C56" s="111"/>
      <c r="D56" s="112"/>
      <c r="E56" s="112"/>
      <c r="F56" s="112"/>
      <c r="G56" s="112"/>
      <c r="H56" s="112"/>
      <c r="I56" s="112"/>
      <c r="J56" s="112"/>
      <c r="K56" s="113"/>
    </row>
    <row r="57" spans="1:14" x14ac:dyDescent="0.35">
      <c r="A57" s="131" t="s">
        <v>62</v>
      </c>
      <c r="B57" s="132"/>
      <c r="C57" s="114"/>
      <c r="D57" s="115"/>
      <c r="E57" s="115"/>
      <c r="F57" s="115"/>
      <c r="G57" s="115"/>
      <c r="H57" s="115"/>
      <c r="I57" s="115"/>
      <c r="J57" s="115"/>
      <c r="K57" s="116"/>
    </row>
    <row r="58" spans="1:14" x14ac:dyDescent="0.35">
      <c r="A58" s="131" t="s">
        <v>63</v>
      </c>
      <c r="B58" s="132"/>
      <c r="C58" s="111"/>
      <c r="D58" s="112"/>
      <c r="E58" s="112"/>
      <c r="F58" s="112"/>
      <c r="G58" s="112"/>
      <c r="H58" s="112"/>
      <c r="I58" s="112"/>
      <c r="J58" s="112"/>
      <c r="K58" s="113"/>
    </row>
    <row r="59" spans="1:14" x14ac:dyDescent="0.35">
      <c r="A59" s="131" t="s">
        <v>64</v>
      </c>
      <c r="B59" s="132"/>
      <c r="C59" s="111"/>
      <c r="D59" s="112"/>
      <c r="E59" s="112"/>
      <c r="F59" s="112"/>
      <c r="G59" s="112"/>
      <c r="H59" s="112"/>
      <c r="I59" s="112"/>
      <c r="J59" s="112"/>
      <c r="K59" s="113"/>
    </row>
    <row r="60" spans="1:14" x14ac:dyDescent="0.35">
      <c r="A60" s="33" t="s">
        <v>65</v>
      </c>
      <c r="B60" s="34"/>
      <c r="C60" s="111"/>
      <c r="D60" s="112"/>
      <c r="E60" s="112"/>
      <c r="F60" s="112"/>
      <c r="G60" s="112"/>
      <c r="H60" s="112"/>
      <c r="I60" s="112"/>
      <c r="J60" s="112"/>
      <c r="K60" s="113"/>
    </row>
    <row r="61" spans="1:14" ht="46.4" customHeight="1" x14ac:dyDescent="0.35">
      <c r="A61" s="37" t="s">
        <v>66</v>
      </c>
      <c r="B61" s="34"/>
      <c r="C61" s="111"/>
      <c r="D61" s="112"/>
      <c r="E61" s="112"/>
      <c r="F61" s="112"/>
      <c r="G61" s="112"/>
      <c r="H61" s="112"/>
      <c r="I61" s="112"/>
      <c r="J61" s="112"/>
      <c r="K61" s="113"/>
    </row>
    <row r="62" spans="1:14" x14ac:dyDescent="0.35">
      <c r="D62" s="90"/>
      <c r="E62" s="90"/>
      <c r="F62" s="90"/>
      <c r="G62" s="90"/>
    </row>
  </sheetData>
  <sheetProtection algorithmName="SHA-512" hashValue="1W2RHvFOePm9AVsNFF4xKGkdKd0czwX3DBQP+fAVauLMxTMWdcLxsytN/JGdETWOqrw8kr+EanYGVdiRoIMBoA==" saltValue="RNefFcMbSL1e61szWPYpkA==" spinCount="100000" sheet="1" objects="1" scenarios="1"/>
  <mergeCells count="32">
    <mergeCell ref="C61:K61"/>
    <mergeCell ref="A57:B57"/>
    <mergeCell ref="A56:B56"/>
    <mergeCell ref="A1:O1"/>
    <mergeCell ref="A59:B59"/>
    <mergeCell ref="A58:B58"/>
    <mergeCell ref="A14:B14"/>
    <mergeCell ref="D35:H38"/>
    <mergeCell ref="D30:N31"/>
    <mergeCell ref="D32:N32"/>
    <mergeCell ref="D17:G17"/>
    <mergeCell ref="D34:H34"/>
    <mergeCell ref="D2:K3"/>
    <mergeCell ref="E5:O5"/>
    <mergeCell ref="D4:O4"/>
    <mergeCell ref="E15:O15"/>
    <mergeCell ref="E6:O6"/>
    <mergeCell ref="E10:O10"/>
    <mergeCell ref="E9:O9"/>
    <mergeCell ref="E8:O8"/>
    <mergeCell ref="E7:O7"/>
    <mergeCell ref="C59:K59"/>
    <mergeCell ref="C60:K60"/>
    <mergeCell ref="C58:K58"/>
    <mergeCell ref="C57:K57"/>
    <mergeCell ref="E11:O11"/>
    <mergeCell ref="E14:O14"/>
    <mergeCell ref="E13:O13"/>
    <mergeCell ref="E12:O12"/>
    <mergeCell ref="D40:G40"/>
    <mergeCell ref="C56:K56"/>
    <mergeCell ref="D53:N54"/>
  </mergeCells>
  <pageMargins left="0.7" right="0.7" top="0.75" bottom="0.75" header="0.3" footer="0.3"/>
  <ignoredErrors>
    <ignoredError sqref="B48 B30" unlockedFormula="1"/>
  </ignoredErrors>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26384-A396-4F68-9CAA-62B251912200}">
  <dimension ref="A1:O68"/>
  <sheetViews>
    <sheetView zoomScale="90" zoomScaleNormal="90" workbookViewId="0">
      <selection sqref="A1:O1"/>
    </sheetView>
  </sheetViews>
  <sheetFormatPr defaultRowHeight="14.5" x14ac:dyDescent="0.35"/>
  <cols>
    <col min="1" max="1" width="96.453125" bestFit="1" customWidth="1"/>
    <col min="2" max="2" width="48.54296875" customWidth="1"/>
    <col min="3" max="3" width="20.08984375" bestFit="1" customWidth="1"/>
    <col min="4" max="4" width="28.54296875" customWidth="1"/>
    <col min="5" max="5" width="24.453125" customWidth="1"/>
    <col min="6" max="6" width="24.54296875" customWidth="1"/>
    <col min="7" max="7" width="17.08984375" bestFit="1" customWidth="1"/>
    <col min="8" max="8" width="12.453125" bestFit="1" customWidth="1"/>
    <col min="9" max="10" width="16.08984375" bestFit="1" customWidth="1"/>
    <col min="12" max="12" width="17.54296875" customWidth="1"/>
  </cols>
  <sheetData>
    <row r="1" spans="1:15" ht="101.4" customHeight="1" x14ac:dyDescent="0.35">
      <c r="A1" s="133" t="s">
        <v>67</v>
      </c>
      <c r="B1" s="133"/>
      <c r="C1" s="133"/>
      <c r="D1" s="133"/>
      <c r="E1" s="133"/>
      <c r="F1" s="133"/>
      <c r="G1" s="133"/>
      <c r="H1" s="133"/>
      <c r="I1" s="133"/>
      <c r="J1" s="133"/>
      <c r="K1" s="133"/>
      <c r="L1" s="133"/>
      <c r="M1" s="133"/>
      <c r="N1" s="133"/>
      <c r="O1" s="133"/>
    </row>
    <row r="2" spans="1:15" x14ac:dyDescent="0.35">
      <c r="A2" s="1" t="s">
        <v>1</v>
      </c>
      <c r="B2" s="1" t="s">
        <v>2</v>
      </c>
      <c r="D2" s="151" t="s">
        <v>119</v>
      </c>
      <c r="E2" s="152"/>
      <c r="F2" s="152"/>
      <c r="G2" s="152"/>
      <c r="H2" s="152"/>
      <c r="I2" s="152"/>
      <c r="J2" s="152"/>
      <c r="K2" s="152"/>
    </row>
    <row r="3" spans="1:15" x14ac:dyDescent="0.35">
      <c r="A3" s="11"/>
      <c r="B3" s="2" t="s">
        <v>3</v>
      </c>
      <c r="D3" s="153"/>
      <c r="E3" s="154"/>
      <c r="F3" s="154"/>
      <c r="G3" s="154"/>
      <c r="H3" s="154"/>
      <c r="I3" s="154"/>
      <c r="J3" s="154"/>
      <c r="K3" s="154"/>
    </row>
    <row r="4" spans="1:15" x14ac:dyDescent="0.35">
      <c r="A4" s="3"/>
      <c r="B4" s="2" t="s">
        <v>4</v>
      </c>
      <c r="D4" s="147" t="s">
        <v>5</v>
      </c>
      <c r="E4" s="147"/>
      <c r="F4" s="147"/>
      <c r="G4" s="147"/>
      <c r="H4" s="147"/>
      <c r="I4" s="147"/>
      <c r="J4" s="147"/>
      <c r="K4" s="147"/>
      <c r="L4" s="147"/>
      <c r="M4" s="147"/>
      <c r="N4" s="147"/>
      <c r="O4" s="147"/>
    </row>
    <row r="5" spans="1:15" x14ac:dyDescent="0.35">
      <c r="A5" s="4"/>
      <c r="B5" s="2" t="s">
        <v>6</v>
      </c>
      <c r="D5" s="43" t="s">
        <v>68</v>
      </c>
      <c r="E5" s="157" t="s">
        <v>69</v>
      </c>
      <c r="F5" s="157"/>
      <c r="G5" s="157"/>
      <c r="H5" s="157"/>
      <c r="I5" s="157"/>
      <c r="J5" s="157"/>
      <c r="K5" s="157"/>
      <c r="L5" s="157"/>
      <c r="M5" s="157"/>
      <c r="N5" s="157"/>
      <c r="O5" s="157"/>
    </row>
    <row r="6" spans="1:15" x14ac:dyDescent="0.35">
      <c r="A6" s="5"/>
      <c r="B6" s="2" t="s">
        <v>9</v>
      </c>
      <c r="D6" s="43" t="s">
        <v>70</v>
      </c>
      <c r="E6" s="157" t="s">
        <v>71</v>
      </c>
      <c r="F6" s="157"/>
      <c r="G6" s="157"/>
      <c r="H6" s="157"/>
      <c r="I6" s="157"/>
      <c r="J6" s="157"/>
      <c r="K6" s="157"/>
      <c r="L6" s="157"/>
      <c r="M6" s="157"/>
      <c r="N6" s="157"/>
      <c r="O6" s="157"/>
    </row>
    <row r="7" spans="1:15" x14ac:dyDescent="0.35">
      <c r="A7" s="25"/>
      <c r="B7" s="2" t="s">
        <v>11</v>
      </c>
      <c r="D7" s="43" t="s">
        <v>72</v>
      </c>
      <c r="E7" s="157" t="s">
        <v>73</v>
      </c>
      <c r="F7" s="157"/>
      <c r="G7" s="157"/>
      <c r="H7" s="157"/>
      <c r="I7" s="157"/>
      <c r="J7" s="157"/>
      <c r="K7" s="157"/>
      <c r="L7" s="157"/>
      <c r="M7" s="157"/>
      <c r="N7" s="157"/>
      <c r="O7" s="157"/>
    </row>
    <row r="8" spans="1:15" x14ac:dyDescent="0.35">
      <c r="A8" s="6"/>
      <c r="B8" s="75" t="s">
        <v>13</v>
      </c>
      <c r="D8" s="43" t="s">
        <v>74</v>
      </c>
      <c r="E8" s="157" t="s">
        <v>75</v>
      </c>
      <c r="F8" s="157"/>
      <c r="G8" s="157"/>
      <c r="H8" s="157"/>
      <c r="I8" s="157"/>
      <c r="J8" s="157"/>
      <c r="K8" s="157"/>
      <c r="L8" s="157"/>
      <c r="M8" s="157"/>
      <c r="N8" s="157"/>
      <c r="O8" s="157"/>
    </row>
    <row r="9" spans="1:15" x14ac:dyDescent="0.35">
      <c r="D9" s="43" t="s">
        <v>76</v>
      </c>
      <c r="E9" s="157" t="s">
        <v>77</v>
      </c>
      <c r="F9" s="157"/>
      <c r="G9" s="157"/>
      <c r="H9" s="157"/>
      <c r="I9" s="157"/>
      <c r="J9" s="157"/>
      <c r="K9" s="157"/>
      <c r="L9" s="157"/>
      <c r="M9" s="157"/>
      <c r="N9" s="157"/>
      <c r="O9" s="157"/>
    </row>
    <row r="10" spans="1:15" x14ac:dyDescent="0.35">
      <c r="A10" s="12" t="s">
        <v>17</v>
      </c>
      <c r="B10" s="12" t="s">
        <v>18</v>
      </c>
      <c r="D10" s="43" t="s">
        <v>110</v>
      </c>
      <c r="E10" s="117" t="s">
        <v>21</v>
      </c>
      <c r="F10" s="118"/>
      <c r="G10" s="118"/>
      <c r="H10" s="118"/>
      <c r="I10" s="118"/>
      <c r="J10" s="118"/>
      <c r="K10" s="118"/>
      <c r="L10" s="118"/>
      <c r="M10" s="118"/>
      <c r="N10" s="118"/>
      <c r="O10" s="119"/>
    </row>
    <row r="11" spans="1:15" x14ac:dyDescent="0.35">
      <c r="A11" s="3" t="s">
        <v>20</v>
      </c>
      <c r="B11" s="7">
        <v>2000000</v>
      </c>
      <c r="D11" s="43" t="s">
        <v>78</v>
      </c>
      <c r="E11" s="157" t="s">
        <v>79</v>
      </c>
      <c r="F11" s="157"/>
      <c r="G11" s="157"/>
      <c r="H11" s="157"/>
      <c r="I11" s="157"/>
      <c r="J11" s="157"/>
      <c r="K11" s="157"/>
      <c r="L11" s="157"/>
      <c r="M11" s="157"/>
      <c r="N11" s="157"/>
      <c r="O11" s="157"/>
    </row>
    <row r="12" spans="1:15" x14ac:dyDescent="0.35">
      <c r="D12" s="43" t="s">
        <v>111</v>
      </c>
      <c r="E12" s="157" t="s">
        <v>112</v>
      </c>
      <c r="F12" s="157"/>
      <c r="G12" s="157"/>
      <c r="H12" s="157"/>
      <c r="I12" s="157"/>
      <c r="J12" s="157"/>
      <c r="K12" s="157"/>
      <c r="L12" s="157"/>
      <c r="M12" s="157"/>
      <c r="N12" s="157"/>
      <c r="O12" s="157"/>
    </row>
    <row r="13" spans="1:15" x14ac:dyDescent="0.35">
      <c r="D13" s="50"/>
      <c r="E13" s="51"/>
      <c r="F13" s="51"/>
      <c r="G13" s="51"/>
      <c r="H13" s="51"/>
      <c r="I13" s="51"/>
      <c r="J13" s="51"/>
      <c r="K13" s="51"/>
      <c r="L13" s="51"/>
      <c r="M13" s="51"/>
      <c r="N13" s="51"/>
      <c r="O13" s="51"/>
    </row>
    <row r="14" spans="1:15" ht="14.4" customHeight="1" x14ac:dyDescent="0.35">
      <c r="A14" s="134" t="s">
        <v>80</v>
      </c>
      <c r="B14" s="134"/>
      <c r="D14" s="31"/>
      <c r="E14" s="52"/>
      <c r="F14" s="52"/>
      <c r="G14" s="52"/>
      <c r="H14" s="52"/>
      <c r="I14" s="52"/>
      <c r="J14" s="52"/>
      <c r="K14" s="52"/>
      <c r="L14" s="52"/>
      <c r="M14" s="52"/>
      <c r="N14" s="52"/>
      <c r="O14" s="52"/>
    </row>
    <row r="15" spans="1:15" x14ac:dyDescent="0.35">
      <c r="A15" s="40"/>
      <c r="B15" s="40"/>
      <c r="D15" s="31"/>
      <c r="E15" s="52"/>
      <c r="F15" s="52"/>
      <c r="G15" s="52"/>
      <c r="H15" s="52"/>
      <c r="I15" s="52"/>
      <c r="J15" s="52"/>
      <c r="K15" s="52"/>
      <c r="L15" s="52"/>
      <c r="M15" s="52"/>
      <c r="N15" s="52"/>
      <c r="O15" s="52"/>
    </row>
    <row r="16" spans="1:15" x14ac:dyDescent="0.35">
      <c r="D16" s="31"/>
      <c r="E16" s="32"/>
    </row>
    <row r="17" spans="1:14" x14ac:dyDescent="0.35">
      <c r="A17" s="13" t="s">
        <v>134</v>
      </c>
      <c r="B17" s="14" t="s">
        <v>27</v>
      </c>
      <c r="D17" s="147" t="s">
        <v>28</v>
      </c>
      <c r="E17" s="147"/>
      <c r="F17" s="147"/>
      <c r="G17" s="147"/>
    </row>
    <row r="18" spans="1:14" x14ac:dyDescent="0.35">
      <c r="A18" s="41">
        <f>B11</f>
        <v>2000000</v>
      </c>
      <c r="B18" s="20"/>
      <c r="D18" s="15" t="s">
        <v>29</v>
      </c>
      <c r="E18" s="16" t="s">
        <v>30</v>
      </c>
      <c r="F18" s="16" t="s">
        <v>31</v>
      </c>
      <c r="G18" s="17" t="s">
        <v>32</v>
      </c>
    </row>
    <row r="19" spans="1:14" x14ac:dyDescent="0.35">
      <c r="A19" s="19" t="s">
        <v>33</v>
      </c>
      <c r="B19" s="53"/>
      <c r="D19" s="22" t="s">
        <v>81</v>
      </c>
      <c r="E19" s="24">
        <v>0.308</v>
      </c>
      <c r="F19" s="57"/>
      <c r="G19" s="62">
        <f t="shared" ref="G19:G25" si="0">ROUND(E19*F19,3)</f>
        <v>0</v>
      </c>
      <c r="I19" s="38"/>
    </row>
    <row r="20" spans="1:14" x14ac:dyDescent="0.35">
      <c r="A20" s="19" t="s">
        <v>34</v>
      </c>
      <c r="B20" s="64"/>
      <c r="D20" s="22" t="s">
        <v>82</v>
      </c>
      <c r="E20" s="24">
        <v>0.154</v>
      </c>
      <c r="F20" s="57"/>
      <c r="G20" s="62">
        <f t="shared" si="0"/>
        <v>0</v>
      </c>
      <c r="I20" s="38"/>
    </row>
    <row r="21" spans="1:14" x14ac:dyDescent="0.35">
      <c r="A21" s="19" t="s">
        <v>35</v>
      </c>
      <c r="B21" s="53"/>
      <c r="D21" s="22" t="s">
        <v>83</v>
      </c>
      <c r="E21" s="24">
        <v>7.0000000000000001E-3</v>
      </c>
      <c r="F21" s="57"/>
      <c r="G21" s="62">
        <f t="shared" si="0"/>
        <v>0</v>
      </c>
      <c r="I21" s="38"/>
    </row>
    <row r="22" spans="1:14" x14ac:dyDescent="0.35">
      <c r="A22" s="19" t="s">
        <v>36</v>
      </c>
      <c r="B22" s="64"/>
      <c r="D22" s="22" t="s">
        <v>84</v>
      </c>
      <c r="E22" s="24">
        <v>4.5999999999999999E-2</v>
      </c>
      <c r="F22" s="57"/>
      <c r="G22" s="62">
        <f t="shared" si="0"/>
        <v>0</v>
      </c>
      <c r="I22" s="38"/>
    </row>
    <row r="23" spans="1:14" x14ac:dyDescent="0.35">
      <c r="A23" s="19" t="s">
        <v>85</v>
      </c>
      <c r="B23" s="64"/>
      <c r="D23" s="22" t="s">
        <v>141</v>
      </c>
      <c r="E23" s="26">
        <v>0.27</v>
      </c>
      <c r="F23" s="58">
        <v>0</v>
      </c>
      <c r="G23" s="62">
        <f t="shared" si="0"/>
        <v>0</v>
      </c>
      <c r="I23" s="38"/>
    </row>
    <row r="24" spans="1:14" x14ac:dyDescent="0.35">
      <c r="A24" s="19" t="s">
        <v>86</v>
      </c>
      <c r="B24" s="64"/>
      <c r="D24" s="22" t="s">
        <v>87</v>
      </c>
      <c r="E24" s="26">
        <v>0.17</v>
      </c>
      <c r="F24" s="58">
        <v>0</v>
      </c>
      <c r="G24" s="62">
        <f t="shared" si="0"/>
        <v>0</v>
      </c>
    </row>
    <row r="25" spans="1:14" x14ac:dyDescent="0.35">
      <c r="A25" s="20" t="s">
        <v>39</v>
      </c>
      <c r="B25" s="65">
        <f>B19*(B20+B23+B24)+(B21*B22)</f>
        <v>0</v>
      </c>
      <c r="D25" s="23" t="s">
        <v>88</v>
      </c>
      <c r="E25" s="27">
        <v>4.4999999999999998E-2</v>
      </c>
      <c r="F25" s="61"/>
      <c r="G25" s="62">
        <f t="shared" si="0"/>
        <v>0</v>
      </c>
    </row>
    <row r="26" spans="1:14" x14ac:dyDescent="0.35">
      <c r="A26" s="18" t="s">
        <v>140</v>
      </c>
      <c r="B26" s="68">
        <f>$A$18*$G$26</f>
        <v>0</v>
      </c>
      <c r="D26" s="20" t="s">
        <v>89</v>
      </c>
      <c r="E26" s="46">
        <f>SUBTOTAL(109,E19:E25)</f>
        <v>1</v>
      </c>
      <c r="F26" s="39" t="s">
        <v>43</v>
      </c>
      <c r="G26" s="63">
        <f>SUBTOTAL(109,G19:G25)</f>
        <v>0</v>
      </c>
    </row>
    <row r="27" spans="1:14" x14ac:dyDescent="0.35">
      <c r="A27" s="18" t="s">
        <v>90</v>
      </c>
      <c r="B27" s="56"/>
      <c r="D27" s="125" t="s">
        <v>105</v>
      </c>
      <c r="E27" s="126"/>
      <c r="F27" s="126"/>
      <c r="G27" s="126"/>
      <c r="H27" s="126"/>
      <c r="I27" s="126"/>
      <c r="J27" s="126"/>
      <c r="K27" s="126"/>
      <c r="L27" s="126"/>
      <c r="M27" s="126"/>
      <c r="N27" s="127"/>
    </row>
    <row r="28" spans="1:14" x14ac:dyDescent="0.35">
      <c r="A28" s="18" t="s">
        <v>91</v>
      </c>
      <c r="B28" s="56"/>
      <c r="D28" s="128"/>
      <c r="E28" s="129"/>
      <c r="F28" s="129"/>
      <c r="G28" s="129"/>
      <c r="H28" s="129"/>
      <c r="I28" s="129"/>
      <c r="J28" s="129"/>
      <c r="K28" s="129"/>
      <c r="L28" s="129"/>
      <c r="M28" s="129"/>
      <c r="N28" s="130"/>
    </row>
    <row r="29" spans="1:14" x14ac:dyDescent="0.35">
      <c r="A29" s="20" t="s">
        <v>44</v>
      </c>
      <c r="B29" s="65">
        <f>B26+((B27+B28)*($A$18/2))</f>
        <v>0</v>
      </c>
      <c r="D29" s="144" t="s">
        <v>48</v>
      </c>
      <c r="E29" s="145"/>
      <c r="F29" s="145"/>
      <c r="G29" s="145"/>
      <c r="H29" s="145"/>
      <c r="I29" s="145"/>
      <c r="J29" s="145"/>
      <c r="K29" s="145"/>
      <c r="L29" s="145"/>
      <c r="M29" s="145"/>
      <c r="N29" s="146"/>
    </row>
    <row r="30" spans="1:14" ht="14.4" customHeight="1" x14ac:dyDescent="0.35">
      <c r="A30" s="18" t="s">
        <v>46</v>
      </c>
      <c r="B30" s="105">
        <f>G48</f>
        <v>0</v>
      </c>
    </row>
    <row r="31" spans="1:14" x14ac:dyDescent="0.35">
      <c r="A31" s="20" t="s">
        <v>47</v>
      </c>
      <c r="B31" s="65">
        <f>B30*$A$18</f>
        <v>0</v>
      </c>
      <c r="D31" s="148" t="s">
        <v>49</v>
      </c>
      <c r="E31" s="149"/>
      <c r="F31" s="149"/>
      <c r="G31" s="149"/>
      <c r="H31" s="150"/>
    </row>
    <row r="32" spans="1:14" x14ac:dyDescent="0.35">
      <c r="A32" s="21" t="s">
        <v>92</v>
      </c>
      <c r="B32" s="69">
        <f>B25+B29+B31</f>
        <v>0</v>
      </c>
      <c r="D32" s="135" t="s">
        <v>51</v>
      </c>
      <c r="E32" s="136"/>
      <c r="F32" s="136"/>
      <c r="G32" s="136"/>
      <c r="H32" s="137"/>
    </row>
    <row r="33" spans="1:10" x14ac:dyDescent="0.35">
      <c r="D33" s="138"/>
      <c r="E33" s="139"/>
      <c r="F33" s="139"/>
      <c r="G33" s="139"/>
      <c r="H33" s="140"/>
    </row>
    <row r="34" spans="1:10" x14ac:dyDescent="0.35">
      <c r="D34" s="138"/>
      <c r="E34" s="139"/>
      <c r="F34" s="139"/>
      <c r="G34" s="139"/>
      <c r="H34" s="140"/>
    </row>
    <row r="35" spans="1:10" ht="14.4" customHeight="1" x14ac:dyDescent="0.35">
      <c r="D35" s="141"/>
      <c r="E35" s="142"/>
      <c r="F35" s="142"/>
      <c r="G35" s="142"/>
      <c r="H35" s="143"/>
    </row>
    <row r="37" spans="1:10" x14ac:dyDescent="0.35">
      <c r="A37" s="44"/>
      <c r="B37" s="44"/>
      <c r="D37" s="123" t="s">
        <v>54</v>
      </c>
      <c r="E37" s="124"/>
      <c r="F37" s="124"/>
      <c r="G37" s="124"/>
      <c r="H37" s="81"/>
    </row>
    <row r="38" spans="1:10" ht="14.4" customHeight="1" x14ac:dyDescent="0.35">
      <c r="A38" s="44"/>
      <c r="B38" s="44"/>
      <c r="C38" s="35"/>
      <c r="D38" s="82" t="s">
        <v>93</v>
      </c>
      <c r="E38" s="82" t="s">
        <v>99</v>
      </c>
      <c r="F38" s="82" t="s">
        <v>100</v>
      </c>
      <c r="G38" s="82" t="s">
        <v>32</v>
      </c>
      <c r="H38" s="80"/>
      <c r="I38" s="77"/>
    </row>
    <row r="39" spans="1:10" x14ac:dyDescent="0.35">
      <c r="A39" s="44"/>
      <c r="B39" s="44"/>
      <c r="C39" s="35"/>
      <c r="D39" s="109" t="s">
        <v>113</v>
      </c>
      <c r="E39" s="91">
        <v>0.05</v>
      </c>
      <c r="F39" s="89"/>
      <c r="G39" s="103">
        <f>E39*F39</f>
        <v>0</v>
      </c>
      <c r="H39" s="92"/>
      <c r="I39" s="77"/>
    </row>
    <row r="40" spans="1:10" x14ac:dyDescent="0.35">
      <c r="A40" s="44"/>
      <c r="B40" s="44"/>
      <c r="C40" s="35"/>
      <c r="D40" s="83" t="s">
        <v>94</v>
      </c>
      <c r="E40" s="86">
        <v>2.7E-2</v>
      </c>
      <c r="F40" s="93"/>
      <c r="G40" s="103">
        <f>E40*F40</f>
        <v>0</v>
      </c>
      <c r="H40" s="79"/>
      <c r="I40" s="77"/>
    </row>
    <row r="41" spans="1:10" x14ac:dyDescent="0.35">
      <c r="A41" s="44"/>
      <c r="B41" s="44"/>
      <c r="C41" s="35"/>
      <c r="D41" s="83" t="s">
        <v>95</v>
      </c>
      <c r="E41" s="86">
        <v>1E-3</v>
      </c>
      <c r="F41" s="93"/>
      <c r="G41" s="103">
        <f t="shared" ref="G41:G45" si="1">E41*F41</f>
        <v>0</v>
      </c>
      <c r="H41" s="79"/>
      <c r="I41" s="77"/>
    </row>
    <row r="42" spans="1:10" x14ac:dyDescent="0.35">
      <c r="A42" s="44"/>
      <c r="B42" s="44"/>
      <c r="C42" s="35"/>
      <c r="D42" s="83" t="s">
        <v>102</v>
      </c>
      <c r="E42" s="86">
        <v>8.5000000000000006E-2</v>
      </c>
      <c r="F42" s="93"/>
      <c r="G42" s="103">
        <f t="shared" si="1"/>
        <v>0</v>
      </c>
      <c r="H42" s="79"/>
      <c r="I42" s="77"/>
      <c r="J42" s="35"/>
    </row>
    <row r="43" spans="1:10" x14ac:dyDescent="0.35">
      <c r="A43" s="44"/>
      <c r="B43" s="44"/>
      <c r="C43" s="35"/>
      <c r="D43" s="83" t="s">
        <v>136</v>
      </c>
      <c r="E43" s="86">
        <v>0.154</v>
      </c>
      <c r="F43" s="93"/>
      <c r="G43" s="103">
        <f t="shared" si="1"/>
        <v>0</v>
      </c>
      <c r="H43" s="76"/>
      <c r="I43" s="76"/>
    </row>
    <row r="44" spans="1:10" x14ac:dyDescent="0.35">
      <c r="A44" s="44"/>
      <c r="B44" s="44"/>
      <c r="C44" s="35"/>
      <c r="D44" s="84" t="s">
        <v>96</v>
      </c>
      <c r="E44" s="87">
        <v>8.0000000000000002E-3</v>
      </c>
      <c r="F44" s="94"/>
      <c r="G44" s="103">
        <f t="shared" si="1"/>
        <v>0</v>
      </c>
      <c r="H44" s="76"/>
      <c r="I44" s="78"/>
      <c r="J44" s="36"/>
    </row>
    <row r="45" spans="1:10" x14ac:dyDescent="0.35">
      <c r="A45" s="44"/>
      <c r="B45" s="44"/>
      <c r="C45" s="35"/>
      <c r="D45" s="84" t="s">
        <v>101</v>
      </c>
      <c r="E45" s="87">
        <v>8.0000000000000002E-3</v>
      </c>
      <c r="F45" s="93"/>
      <c r="G45" s="103">
        <f t="shared" si="1"/>
        <v>0</v>
      </c>
      <c r="H45" s="76"/>
      <c r="I45" s="76"/>
      <c r="J45" s="35"/>
    </row>
    <row r="46" spans="1:10" x14ac:dyDescent="0.35">
      <c r="A46" s="44"/>
      <c r="B46" s="44"/>
      <c r="C46" s="35"/>
      <c r="D46" s="84" t="s">
        <v>97</v>
      </c>
      <c r="E46" s="87">
        <v>2.7E-2</v>
      </c>
      <c r="F46" s="94"/>
      <c r="G46" s="103">
        <f>E46*F46</f>
        <v>0</v>
      </c>
      <c r="H46" s="76"/>
      <c r="I46" s="76"/>
      <c r="J46" s="35"/>
    </row>
    <row r="47" spans="1:10" x14ac:dyDescent="0.35">
      <c r="A47" s="44"/>
      <c r="B47" s="44"/>
      <c r="C47" s="35"/>
      <c r="D47" s="84" t="s">
        <v>98</v>
      </c>
      <c r="E47" s="88" t="s">
        <v>43</v>
      </c>
      <c r="F47" s="94"/>
      <c r="G47" s="102" t="s">
        <v>43</v>
      </c>
      <c r="H47" s="76"/>
      <c r="I47" s="76"/>
      <c r="J47" s="35"/>
    </row>
    <row r="48" spans="1:10" x14ac:dyDescent="0.35">
      <c r="A48" s="44"/>
      <c r="B48" s="44"/>
      <c r="C48" s="35"/>
      <c r="D48" s="85" t="s">
        <v>103</v>
      </c>
      <c r="E48" s="88" t="s">
        <v>43</v>
      </c>
      <c r="F48" s="88" t="s">
        <v>43</v>
      </c>
      <c r="G48" s="104">
        <f>SUM(G39:G46)</f>
        <v>0</v>
      </c>
      <c r="H48" s="76"/>
      <c r="I48" s="76"/>
      <c r="J48" s="35"/>
    </row>
    <row r="49" spans="1:14" x14ac:dyDescent="0.35">
      <c r="A49" s="44"/>
      <c r="B49" s="44"/>
      <c r="C49" s="35"/>
      <c r="D49" s="125" t="s">
        <v>114</v>
      </c>
      <c r="E49" s="126"/>
      <c r="F49" s="126"/>
      <c r="G49" s="126"/>
      <c r="H49" s="126"/>
      <c r="I49" s="126"/>
      <c r="J49" s="126"/>
      <c r="K49" s="126"/>
      <c r="L49" s="126"/>
      <c r="M49" s="126"/>
      <c r="N49" s="127"/>
    </row>
    <row r="50" spans="1:14" x14ac:dyDescent="0.35">
      <c r="A50" s="44"/>
      <c r="B50" s="44"/>
      <c r="C50" s="35"/>
      <c r="D50" s="128"/>
      <c r="E50" s="129"/>
      <c r="F50" s="129"/>
      <c r="G50" s="129"/>
      <c r="H50" s="129"/>
      <c r="I50" s="129"/>
      <c r="J50" s="129"/>
      <c r="K50" s="129"/>
      <c r="L50" s="129"/>
      <c r="M50" s="129"/>
      <c r="N50" s="130"/>
    </row>
    <row r="51" spans="1:14" x14ac:dyDescent="0.35">
      <c r="A51" s="44"/>
      <c r="B51" s="44"/>
      <c r="C51" s="35"/>
    </row>
    <row r="52" spans="1:14" x14ac:dyDescent="0.35">
      <c r="A52" s="131" t="s">
        <v>61</v>
      </c>
      <c r="B52" s="132"/>
      <c r="C52" s="111"/>
      <c r="D52" s="112"/>
      <c r="E52" s="112"/>
      <c r="F52" s="112"/>
      <c r="G52" s="112"/>
      <c r="H52" s="112"/>
      <c r="I52" s="112"/>
      <c r="J52" s="112"/>
      <c r="K52" s="113"/>
    </row>
    <row r="53" spans="1:14" x14ac:dyDescent="0.35">
      <c r="A53" s="131" t="s">
        <v>62</v>
      </c>
      <c r="B53" s="132"/>
      <c r="C53" s="114"/>
      <c r="D53" s="115"/>
      <c r="E53" s="115"/>
      <c r="F53" s="115"/>
      <c r="G53" s="115"/>
      <c r="H53" s="115"/>
      <c r="I53" s="115"/>
      <c r="J53" s="115"/>
      <c r="K53" s="116"/>
    </row>
    <row r="54" spans="1:14" x14ac:dyDescent="0.35">
      <c r="A54" s="131" t="s">
        <v>63</v>
      </c>
      <c r="B54" s="132"/>
      <c r="C54" s="155"/>
      <c r="D54" s="156"/>
      <c r="E54" s="156"/>
      <c r="F54" s="156"/>
      <c r="G54" s="156"/>
      <c r="H54" s="156"/>
      <c r="I54" s="156"/>
      <c r="J54" s="156"/>
      <c r="K54" s="156"/>
    </row>
    <row r="55" spans="1:14" x14ac:dyDescent="0.35">
      <c r="A55" s="131" t="s">
        <v>64</v>
      </c>
      <c r="B55" s="132"/>
      <c r="C55" s="111"/>
      <c r="D55" s="112"/>
      <c r="E55" s="112"/>
      <c r="F55" s="112"/>
      <c r="G55" s="112"/>
      <c r="H55" s="112"/>
      <c r="I55" s="112"/>
      <c r="J55" s="112"/>
      <c r="K55" s="113"/>
    </row>
    <row r="56" spans="1:14" x14ac:dyDescent="0.35">
      <c r="A56" s="33" t="s">
        <v>65</v>
      </c>
      <c r="B56" s="34"/>
      <c r="C56" s="111"/>
      <c r="D56" s="112"/>
      <c r="E56" s="112"/>
      <c r="F56" s="112"/>
      <c r="G56" s="112"/>
      <c r="H56" s="112"/>
      <c r="I56" s="112"/>
      <c r="J56" s="112"/>
      <c r="K56" s="113"/>
      <c r="L56" s="54"/>
    </row>
    <row r="57" spans="1:14" ht="46.4" customHeight="1" x14ac:dyDescent="0.35">
      <c r="A57" s="37" t="s">
        <v>66</v>
      </c>
      <c r="B57" s="34"/>
      <c r="C57" s="111"/>
      <c r="D57" s="112"/>
      <c r="E57" s="112"/>
      <c r="F57" s="112"/>
      <c r="G57" s="112"/>
      <c r="H57" s="112"/>
      <c r="I57" s="112"/>
      <c r="J57" s="112"/>
      <c r="K57" s="113"/>
    </row>
    <row r="58" spans="1:14" x14ac:dyDescent="0.35">
      <c r="D58" s="35"/>
      <c r="E58" s="35"/>
      <c r="F58" s="35"/>
      <c r="G58" s="35"/>
      <c r="H58" s="35"/>
      <c r="I58" s="35"/>
      <c r="J58" s="35"/>
      <c r="K58" s="35"/>
    </row>
    <row r="59" spans="1:14" x14ac:dyDescent="0.35">
      <c r="D59" s="35"/>
      <c r="E59" s="35"/>
      <c r="F59" s="35"/>
      <c r="G59" s="35"/>
      <c r="H59" s="35"/>
      <c r="I59" s="35"/>
      <c r="J59" s="35"/>
      <c r="K59" s="35"/>
    </row>
    <row r="62" spans="1:14" x14ac:dyDescent="0.35">
      <c r="D62" s="35"/>
      <c r="E62" s="35"/>
      <c r="F62" s="35"/>
      <c r="G62" s="35"/>
      <c r="H62" s="35"/>
      <c r="I62" s="35"/>
      <c r="J62" s="35"/>
      <c r="K62" s="35"/>
    </row>
    <row r="63" spans="1:14" x14ac:dyDescent="0.35">
      <c r="D63" s="45"/>
      <c r="E63" s="45"/>
      <c r="F63" s="45"/>
      <c r="G63" s="45"/>
      <c r="H63" s="45"/>
      <c r="I63" s="45"/>
      <c r="J63" s="45"/>
      <c r="K63" s="45"/>
    </row>
    <row r="64" spans="1:14" x14ac:dyDescent="0.35">
      <c r="D64" s="45"/>
      <c r="E64" s="45"/>
      <c r="F64" s="45"/>
      <c r="G64" s="45"/>
      <c r="H64" s="45"/>
      <c r="I64" s="45"/>
      <c r="J64" s="45"/>
      <c r="K64" s="45"/>
    </row>
    <row r="65" spans="4:11" x14ac:dyDescent="0.35">
      <c r="D65" s="45"/>
      <c r="E65" s="45"/>
      <c r="F65" s="45"/>
      <c r="G65" s="45"/>
      <c r="H65" s="45"/>
      <c r="I65" s="45"/>
      <c r="J65" s="45"/>
      <c r="K65" s="45"/>
    </row>
    <row r="66" spans="4:11" x14ac:dyDescent="0.35">
      <c r="D66" s="45"/>
      <c r="E66" s="45"/>
      <c r="F66" s="45"/>
      <c r="G66" s="45"/>
      <c r="H66" s="45"/>
      <c r="I66" s="45"/>
      <c r="J66" s="45"/>
      <c r="K66" s="45"/>
    </row>
    <row r="67" spans="4:11" x14ac:dyDescent="0.35">
      <c r="D67" s="45"/>
      <c r="E67" s="45"/>
      <c r="F67" s="45"/>
      <c r="G67" s="45"/>
      <c r="H67" s="45"/>
      <c r="I67" s="45"/>
      <c r="J67" s="45"/>
      <c r="K67" s="45"/>
    </row>
    <row r="68" spans="4:11" x14ac:dyDescent="0.35">
      <c r="D68" s="45"/>
      <c r="E68" s="45"/>
      <c r="F68" s="45"/>
      <c r="G68" s="45"/>
      <c r="H68" s="45"/>
      <c r="I68" s="45"/>
      <c r="J68" s="45"/>
      <c r="K68" s="45"/>
    </row>
  </sheetData>
  <sheetProtection algorithmName="SHA-512" hashValue="Gh5zWF/XUI1kX6Mm4O4PupA8OcXnWk4Dno+cwt2g+ri86oN0DUO4aqKPdMFkisL6+CYTsyUHxClbp0q9ctDruA==" saltValue="zZNbiX3bjD+z7eW90dtOLA==" spinCount="100000" sheet="1" objects="1" scenarios="1"/>
  <mergeCells count="29">
    <mergeCell ref="E9:O9"/>
    <mergeCell ref="A1:O1"/>
    <mergeCell ref="D17:G17"/>
    <mergeCell ref="D27:N28"/>
    <mergeCell ref="D31:H31"/>
    <mergeCell ref="D2:K3"/>
    <mergeCell ref="D4:O4"/>
    <mergeCell ref="E5:O5"/>
    <mergeCell ref="E6:O6"/>
    <mergeCell ref="E7:O7"/>
    <mergeCell ref="E8:O8"/>
    <mergeCell ref="E10:O10"/>
    <mergeCell ref="E11:O11"/>
    <mergeCell ref="E12:O12"/>
    <mergeCell ref="A14:B14"/>
    <mergeCell ref="C52:K52"/>
    <mergeCell ref="D29:N29"/>
    <mergeCell ref="A52:B52"/>
    <mergeCell ref="D32:H35"/>
    <mergeCell ref="D37:G37"/>
    <mergeCell ref="D49:N50"/>
    <mergeCell ref="C56:K56"/>
    <mergeCell ref="C57:K57"/>
    <mergeCell ref="C55:K55"/>
    <mergeCell ref="C53:K53"/>
    <mergeCell ref="A54:B54"/>
    <mergeCell ref="A55:B55"/>
    <mergeCell ref="A53:B53"/>
    <mergeCell ref="C54:K54"/>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6</Value>
      <Value>5</Value>
      <Value>4</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_dlc_DocId xmlns="1cd26812-b5c0-489c-aa7e-5192f6cd14a1">SVB-1691895963-4164</_dlc_DocId>
    <_dlc_DocIdUrl xmlns="1cd26812-b5c0-489c-aa7e-5192f6cd14a1">
      <Url>https://svbnl.sharepoint.com/sites/TAA-M-Warmeenkoudedrankenvoorziening-Aanbesteding/_layouts/15/DocIdRedir.aspx?ID=SVB-1691895963-4164</Url>
      <Description>SVB-1691895963-4164</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C2CB6C7AADFA1A43887416507ADBD779" ma:contentTypeVersion="5" ma:contentTypeDescription="" ma:contentTypeScope="" ma:versionID="bc3b754d0a53a3debdb479da3c50efd4">
  <xsd:schema xmlns:xsd="http://www.w3.org/2001/XMLSchema" xmlns:xs="http://www.w3.org/2001/XMLSchema" xmlns:p="http://schemas.microsoft.com/office/2006/metadata/properties" xmlns:ns2="d3a92735-4626-485d-b499-1eae95cc67aa" xmlns:ns3="1cd26812-b5c0-489c-aa7e-5192f6cd14a1" targetNamespace="http://schemas.microsoft.com/office/2006/metadata/properties" ma:root="true" ma:fieldsID="581e084f4fde006a3ab1b31ebc7c4e49" ns2:_="" ns3:_="">
    <xsd:import namespace="d3a92735-4626-485d-b499-1eae95cc67aa"/>
    <xsd:import namespace="1cd26812-b5c0-489c-aa7e-5192f6cd14a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4;#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487fac-316d-4b18-a54b-51017582dcde}" ma:internalName="TaxCatchAll" ma:showField="CatchAllData" ma:web="1cd26812-b5c0-489c-aa7e-5192f6cd14a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487fac-316d-4b18-a54b-51017582dcde}" ma:internalName="TaxCatchAllLabel" ma:readOnly="true" ma:showField="CatchAllDataLabel" ma:web="1cd26812-b5c0-489c-aa7e-5192f6cd14a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cd26812-b5c0-489c-aa7e-5192f6cd14a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80FFC9-EB20-4262-8A6A-331B027F24A3}">
  <ds:schemaRefs>
    <ds:schemaRef ds:uri="http://schemas.microsoft.com/office/2006/metadata/properties"/>
    <ds:schemaRef ds:uri="http://purl.org/dc/terms/"/>
    <ds:schemaRef ds:uri="http://schemas.microsoft.com/office/2006/documentManagement/types"/>
    <ds:schemaRef ds:uri="6c579ade-8ca3-42c5-a8ea-b74930ca922b"/>
    <ds:schemaRef ds:uri="http://schemas.microsoft.com/office/infopath/2007/PartnerControls"/>
    <ds:schemaRef ds:uri="http://purl.org/dc/elements/1.1/"/>
    <ds:schemaRef ds:uri="http://schemas.openxmlformats.org/package/2006/metadata/core-properties"/>
    <ds:schemaRef ds:uri="1cd26812-b5c0-489c-aa7e-5192f6cd14a1"/>
    <ds:schemaRef ds:uri="http://www.w3.org/XML/1998/namespace"/>
    <ds:schemaRef ds:uri="http://purl.org/dc/dcmitype/"/>
    <ds:schemaRef ds:uri="d3a92735-4626-485d-b499-1eae95cc67aa"/>
  </ds:schemaRefs>
</ds:datastoreItem>
</file>

<file path=customXml/itemProps2.xml><?xml version="1.0" encoding="utf-8"?>
<ds:datastoreItem xmlns:ds="http://schemas.openxmlformats.org/officeDocument/2006/customXml" ds:itemID="{91FDCF3F-4420-4CA4-A108-C3F859D85F63}">
  <ds:schemaRefs>
    <ds:schemaRef ds:uri="http://schemas.microsoft.com/sharepoint/events"/>
  </ds:schemaRefs>
</ds:datastoreItem>
</file>

<file path=customXml/itemProps3.xml><?xml version="1.0" encoding="utf-8"?>
<ds:datastoreItem xmlns:ds="http://schemas.openxmlformats.org/officeDocument/2006/customXml" ds:itemID="{0992BE32-5BF7-42B4-BB2C-8687D695278A}">
  <ds:schemaRefs>
    <ds:schemaRef ds:uri="Microsoft.SharePoint.Taxonomy.ContentTypeSync"/>
  </ds:schemaRefs>
</ds:datastoreItem>
</file>

<file path=customXml/itemProps4.xml><?xml version="1.0" encoding="utf-8"?>
<ds:datastoreItem xmlns:ds="http://schemas.openxmlformats.org/officeDocument/2006/customXml" ds:itemID="{87C2E475-BC58-44B5-93D7-F4CBD58649CD}"/>
</file>

<file path=customXml/itemProps5.xml><?xml version="1.0" encoding="utf-8"?>
<ds:datastoreItem xmlns:ds="http://schemas.openxmlformats.org/officeDocument/2006/customXml" ds:itemID="{486377F5-2BCB-4134-A50F-8D7D70E45248}">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P.blad invulbestand (2 typen)</vt:lpstr>
      <vt:lpstr>P.blad invulbestand (1 type)</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T.A. (Dick)</dc:creator>
  <cp:keywords/>
  <dc:description/>
  <cp:lastModifiedBy>Blom, Pedro (AV)</cp:lastModifiedBy>
  <cp:revision/>
  <dcterms:created xsi:type="dcterms:W3CDTF">2022-06-03T08:29:01Z</dcterms:created>
  <dcterms:modified xsi:type="dcterms:W3CDTF">2024-07-16T13:54:37Z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2022-10-06T07:43:23Z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13db68bd-8c34-4602-8cf5-0583a2f85cb8</vt:lpwstr>
  </property>
  <property fmtid="{D5CDD505-2E9C-101B-9397-08002B2CF9AE}" pid="8" name="MSIP_Label_4bde8109-f994-4a60-a1d3-5c95e2ff3620_ContentBits">
    <vt:lpwstr>0</vt:lpwstr>
  </property>
  <property fmtid="{D5CDD505-2E9C-101B-9397-08002B2CF9AE}" pid="9" name="MediaServiceImageTags">
    <vt:lpwstr/>
  </property>
  <property fmtid="{D5CDD505-2E9C-101B-9397-08002B2CF9AE}" pid="10" name="ContentTypeId">
    <vt:lpwstr>0x01010000DE4F45DB4E6C4C8455F1EC030BB93D00C2CB6C7AADFA1A43887416507ADBD779</vt:lpwstr>
  </property>
  <property fmtid="{D5CDD505-2E9C-101B-9397-08002B2CF9AE}" pid="11" name="Procestype">
    <vt:lpwstr>5;#Inkopen en aanbesteden roerende zaken en diensten|5e1ce6c5-4952-4e73-934f-477f183025c3</vt:lpwstr>
  </property>
  <property fmtid="{D5CDD505-2E9C-101B-9397-08002B2CF9AE}" pid="12" name="Organisatieonderdeel">
    <vt:lpwstr>6;#BV - Inkoop ＆ Contractmanagement|1da9cf87-2d48-4537-be0d-2f9aac8b4bc5</vt:lpwstr>
  </property>
  <property fmtid="{D5CDD505-2E9C-101B-9397-08002B2CF9AE}" pid="13" name="SharedWithUsers">
    <vt:lpwstr>19;#Keijzer, Mark (AV)</vt:lpwstr>
  </property>
  <property fmtid="{D5CDD505-2E9C-101B-9397-08002B2CF9AE}" pid="14" name="Archiefvormer">
    <vt:lpwstr>4;#SVB|75f70ad2-9ad6-4557-b3c1-5a3bfe422971</vt:lpwstr>
  </property>
  <property fmtid="{D5CDD505-2E9C-101B-9397-08002B2CF9AE}" pid="15" name="lcf76f155ced4ddcb4097134ff3c332f">
    <vt:lpwstr/>
  </property>
  <property fmtid="{D5CDD505-2E9C-101B-9397-08002B2CF9AE}" pid="16" name="_dlc_DocIdItemGuid">
    <vt:lpwstr>868e031e-c75e-463b-b3ca-41940e66f5de</vt:lpwstr>
  </property>
</Properties>
</file>