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 2023-2024/Barbon/Klantendossiers/Leiden/Aanbestedingsdocumenten Brand/Publicatie/"/>
    </mc:Choice>
  </mc:AlternateContent>
  <xr:revisionPtr revIDLastSave="2" documentId="14_{8A2CED6B-B6EE-42B5-BC79-54FAB78B8D2A}" xr6:coauthVersionLast="47" xr6:coauthVersionMax="47" xr10:uidLastSave="{B986555A-29EE-4497-A52F-5269AA97329F}"/>
  <bookViews>
    <workbookView xWindow="-110" yWindow="-110" windowWidth="19420" windowHeight="10300" tabRatio="500" xr2:uid="{00000000-000D-0000-FFFF-FFFF00000000}"/>
  </bookViews>
  <sheets>
    <sheet name="specificatie" sheetId="3" r:id="rId1"/>
  </sheets>
  <definedNames>
    <definedName name="_xlnm._FilterDatabase" localSheetId="0" hidden="1">specificatie!$A$1:$I$23</definedName>
    <definedName name="_xlnm.Print_Area" localSheetId="0">specificatie!$B$1:$M$26</definedName>
    <definedName name="_xlnm.Print_Titles" localSheetId="0">specificatie!$1:$3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9" i="3" l="1"/>
  <c r="M19" i="3" s="1"/>
  <c r="K18" i="3"/>
  <c r="M18" i="3" s="1"/>
  <c r="K17" i="3"/>
  <c r="M17" i="3" s="1"/>
  <c r="K15" i="3"/>
  <c r="M15" i="3" s="1"/>
  <c r="K12" i="3"/>
  <c r="M12" i="3" s="1"/>
  <c r="K7" i="3"/>
  <c r="M7" i="3" s="1"/>
  <c r="M22" i="3" l="1"/>
  <c r="K22" i="3"/>
  <c r="G22" i="3"/>
  <c r="I22" i="3"/>
  <c r="H13" i="3"/>
  <c r="J13" i="3" s="1"/>
  <c r="L13" i="3" s="1"/>
  <c r="H5" i="3"/>
  <c r="J5" i="3" s="1"/>
  <c r="L5" i="3" s="1"/>
  <c r="H6" i="3"/>
  <c r="J6" i="3" s="1"/>
  <c r="L6" i="3" s="1"/>
  <c r="H7" i="3"/>
  <c r="J7" i="3" s="1"/>
  <c r="L7" i="3" s="1"/>
  <c r="H8" i="3"/>
  <c r="J8" i="3" s="1"/>
  <c r="L8" i="3" s="1"/>
  <c r="H9" i="3"/>
  <c r="J9" i="3" s="1"/>
  <c r="L9" i="3" s="1"/>
  <c r="H10" i="3"/>
  <c r="J10" i="3" s="1"/>
  <c r="L10" i="3" s="1"/>
  <c r="H11" i="3"/>
  <c r="J11" i="3" s="1"/>
  <c r="L11" i="3" s="1"/>
  <c r="H12" i="3"/>
  <c r="J12" i="3" s="1"/>
  <c r="L12" i="3" s="1"/>
  <c r="H14" i="3"/>
  <c r="J14" i="3" s="1"/>
  <c r="L14" i="3" s="1"/>
  <c r="H15" i="3"/>
  <c r="J15" i="3" s="1"/>
  <c r="L15" i="3" s="1"/>
  <c r="H16" i="3"/>
  <c r="J16" i="3" s="1"/>
  <c r="L16" i="3" s="1"/>
  <c r="H17" i="3"/>
  <c r="J17" i="3" s="1"/>
  <c r="L17" i="3" s="1"/>
  <c r="H18" i="3"/>
  <c r="J18" i="3" s="1"/>
  <c r="L18" i="3" s="1"/>
  <c r="H19" i="3"/>
  <c r="J19" i="3" s="1"/>
  <c r="L19" i="3" s="1"/>
  <c r="H20" i="3"/>
  <c r="J20" i="3" s="1"/>
  <c r="L20" i="3" s="1"/>
  <c r="H21" i="3"/>
  <c r="J21" i="3" s="1"/>
  <c r="L21" i="3" s="1"/>
  <c r="H4" i="3"/>
  <c r="J4" i="3" s="1"/>
  <c r="L4" i="3" s="1"/>
  <c r="L22" i="3" l="1"/>
  <c r="M23" i="3" s="1"/>
  <c r="J22" i="3"/>
  <c r="K23" i="3" s="1"/>
  <c r="H22" i="3"/>
  <c r="I23" i="3" s="1"/>
</calcChain>
</file>

<file path=xl/sharedStrings.xml><?xml version="1.0" encoding="utf-8"?>
<sst xmlns="http://schemas.openxmlformats.org/spreadsheetml/2006/main" count="220" uniqueCount="84">
  <si>
    <t>Eigendom type</t>
  </si>
  <si>
    <t>Naam</t>
  </si>
  <si>
    <t>Gebouw</t>
  </si>
  <si>
    <t>Kerktoren</t>
  </si>
  <si>
    <t>Zoeterwoude</t>
  </si>
  <si>
    <t>Bibliotheek</t>
  </si>
  <si>
    <t>Inventaris</t>
  </si>
  <si>
    <t>Woonwagen</t>
  </si>
  <si>
    <t>Douche/Toiletruimte</t>
  </si>
  <si>
    <t>Dubbel Woonhuis</t>
  </si>
  <si>
    <t>Nassaulaan 34/36</t>
  </si>
  <si>
    <t>Sportcentrum de Klaverhal</t>
  </si>
  <si>
    <t>Gemeentehuis</t>
  </si>
  <si>
    <t>Noordbuurtseweg 27</t>
  </si>
  <si>
    <t>Gemeentewerkplaats</t>
  </si>
  <si>
    <t>Noordbuurtsehof 56</t>
  </si>
  <si>
    <t>School 'Bernardus'</t>
  </si>
  <si>
    <t>Demontabele Muziektent</t>
  </si>
  <si>
    <t>Wereldwinkel</t>
  </si>
  <si>
    <t>Loods Brandspuithuisje</t>
  </si>
  <si>
    <t>Loods</t>
  </si>
  <si>
    <t>Kleuterschool 'Weipoort'</t>
  </si>
  <si>
    <t>Zwembad/Jongerencentrum</t>
  </si>
  <si>
    <t>Totaal verzekerd bedrag</t>
  </si>
  <si>
    <t>Adres</t>
  </si>
  <si>
    <t>Woonplaats</t>
  </si>
  <si>
    <t>2381 LG</t>
  </si>
  <si>
    <t>Zuidbuurtseweg 32</t>
  </si>
  <si>
    <t>2382 VE</t>
  </si>
  <si>
    <t>Oranjelaan 30</t>
  </si>
  <si>
    <t>Postcode</t>
  </si>
  <si>
    <t>Gebouwen</t>
  </si>
  <si>
    <t>2381 AN</t>
  </si>
  <si>
    <t xml:space="preserve">Schenkelweg 4 </t>
  </si>
  <si>
    <t>2381 EK</t>
  </si>
  <si>
    <t>Dorpsstraat 13</t>
  </si>
  <si>
    <t>2381 BZ</t>
  </si>
  <si>
    <t>2381 NW</t>
  </si>
  <si>
    <t>2381 NJ</t>
  </si>
  <si>
    <t>Weipoortseweg 92A</t>
  </si>
  <si>
    <t>2381 GR</t>
  </si>
  <si>
    <t>2381 GZ</t>
  </si>
  <si>
    <t>Molenpad 2</t>
  </si>
  <si>
    <t>Nieuweweg 4</t>
  </si>
  <si>
    <t>Dorpsstraat 17A</t>
  </si>
  <si>
    <t>2300 XX</t>
  </si>
  <si>
    <t>2381 ET</t>
  </si>
  <si>
    <t>2381 GE</t>
  </si>
  <si>
    <t>3282 GM</t>
  </si>
  <si>
    <t>Europaweg 1E</t>
  </si>
  <si>
    <t>Hondsdrafweg 1</t>
  </si>
  <si>
    <t>rapportnr.</t>
  </si>
  <si>
    <t>Taxatie</t>
  </si>
  <si>
    <t>Gebouw/inventaris</t>
  </si>
  <si>
    <t>Voetbalkantine</t>
  </si>
  <si>
    <t>Hans Ecklplein 1</t>
  </si>
  <si>
    <t>2382 AZ</t>
  </si>
  <si>
    <t>kantine/kleedruimte vm handbalveld Sportpark Haasbroek</t>
  </si>
  <si>
    <t>Nieuweweg 10</t>
  </si>
  <si>
    <t>per 31-12-2020</t>
  </si>
  <si>
    <t>indexcijfer 150,8</t>
  </si>
  <si>
    <t>per 31-12-2021</t>
  </si>
  <si>
    <t>indexcijfer 158,3</t>
  </si>
  <si>
    <t xml:space="preserve">Zonnepanelen </t>
  </si>
  <si>
    <t>Scope keuring / NEN</t>
  </si>
  <si>
    <t>BMI aanwezig</t>
  </si>
  <si>
    <t xml:space="preserve">Scope </t>
  </si>
  <si>
    <t>Asbest aanwezig</t>
  </si>
  <si>
    <t>Leegstand</t>
  </si>
  <si>
    <t>aanwezig Ja/Nee</t>
  </si>
  <si>
    <t>zonnepanelen</t>
  </si>
  <si>
    <t>Ja/Nee</t>
  </si>
  <si>
    <t>Electrische installatie</t>
  </si>
  <si>
    <t>nee</t>
  </si>
  <si>
    <t>onbekend</t>
  </si>
  <si>
    <t>ja</t>
  </si>
  <si>
    <t>?</t>
  </si>
  <si>
    <t>anti-kraak aanwezig, pand staat in de verkoop</t>
  </si>
  <si>
    <t>per 31-12-2022</t>
  </si>
  <si>
    <t>indexcijfer 115,1</t>
  </si>
  <si>
    <t>indexcijfer 119,7</t>
  </si>
  <si>
    <t>per 31-12-2023</t>
  </si>
  <si>
    <t>indexcijfer 125,2</t>
  </si>
  <si>
    <t>indexcijfer 123,3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</si>
</sst>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_(&quot;€&quot;\ * #,##0.00_);_(&quot;€&quot;\ * \(#,##0.00\);_(&quot;€&quot;\ * &quot;-&quot;??_);_(@_)"/>
  </numFmts>
  <fonts count="10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0"/>
      <color rgb="FF3F3F3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3" borderId="3" applyNumberFormat="0" applyAlignment="0" applyProtection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0">
    <xf numFmtId="0" fontId="0" fillId="0" borderId="0" xfId="0"/>
    <xf numFmtId="164" fontId="3" fillId="0" borderId="1" xfId="1" applyFont="1" applyFill="1" applyBorder="1" applyAlignment="1">
      <alignment horizontal="left"/>
    </xf>
    <xf numFmtId="0" fontId="3" fillId="0" borderId="3" xfId="3" applyBorder="1" applyAlignment="1">
      <alignment horizontal="left"/>
    </xf>
    <xf numFmtId="164" fontId="3" fillId="0" borderId="7" xfId="1" applyFont="1" applyFill="1" applyBorder="1" applyAlignment="1">
      <alignment horizontal="left"/>
    </xf>
    <xf numFmtId="0" fontId="3" fillId="0" borderId="4" xfId="3" applyBorder="1"/>
    <xf numFmtId="0" fontId="3" fillId="0" borderId="0" xfId="0" applyFont="1"/>
    <xf numFmtId="0" fontId="6" fillId="0" borderId="0" xfId="0" applyFont="1" applyAlignment="1">
      <alignment horizontal="left"/>
    </xf>
    <xf numFmtId="164" fontId="7" fillId="0" borderId="0" xfId="1" applyFont="1" applyFill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  <xf numFmtId="164" fontId="6" fillId="0" borderId="0" xfId="1" applyFont="1" applyFill="1"/>
    <xf numFmtId="164" fontId="4" fillId="0" borderId="2" xfId="1" applyFont="1" applyFill="1" applyBorder="1"/>
    <xf numFmtId="164" fontId="6" fillId="0" borderId="0" xfId="1" applyFont="1" applyFill="1" applyAlignment="1">
      <alignment horizontal="left"/>
    </xf>
    <xf numFmtId="164" fontId="6" fillId="0" borderId="0" xfId="1" applyFont="1" applyAlignment="1">
      <alignment horizontal="left"/>
    </xf>
    <xf numFmtId="0" fontId="3" fillId="0" borderId="3" xfId="2" applyFont="1" applyFill="1" applyAlignment="1">
      <alignment horizontal="left"/>
    </xf>
    <xf numFmtId="0" fontId="3" fillId="0" borderId="5" xfId="2" applyFont="1" applyFill="1" applyBorder="1" applyAlignment="1">
      <alignment horizontal="left"/>
    </xf>
    <xf numFmtId="0" fontId="3" fillId="0" borderId="4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164" fontId="5" fillId="2" borderId="10" xfId="1" applyFont="1" applyFill="1" applyBorder="1" applyAlignment="1">
      <alignment horizontal="left"/>
    </xf>
    <xf numFmtId="164" fontId="5" fillId="2" borderId="11" xfId="1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164" fontId="5" fillId="2" borderId="0" xfId="1" applyFont="1" applyFill="1" applyBorder="1" applyAlignment="1">
      <alignment horizontal="left"/>
    </xf>
    <xf numFmtId="164" fontId="5" fillId="2" borderId="13" xfId="1" applyFont="1" applyFill="1" applyBorder="1" applyAlignment="1">
      <alignment horizontal="left"/>
    </xf>
    <xf numFmtId="0" fontId="5" fillId="2" borderId="14" xfId="0" applyFont="1" applyFill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164" fontId="5" fillId="2" borderId="15" xfId="1" applyFont="1" applyFill="1" applyBorder="1" applyAlignment="1">
      <alignment horizontal="left"/>
    </xf>
    <xf numFmtId="164" fontId="5" fillId="2" borderId="16" xfId="1" applyFont="1" applyFill="1" applyBorder="1" applyAlignment="1">
      <alignment horizontal="left"/>
    </xf>
    <xf numFmtId="164" fontId="3" fillId="0" borderId="4" xfId="1" applyFont="1" applyFill="1" applyBorder="1" applyAlignment="1">
      <alignment horizontal="left"/>
    </xf>
    <xf numFmtId="164" fontId="3" fillId="0" borderId="8" xfId="1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8" fillId="0" borderId="0" xfId="0" applyFont="1"/>
    <xf numFmtId="164" fontId="3" fillId="0" borderId="4" xfId="1" applyFont="1" applyBorder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17" xfId="1" applyFont="1" applyFill="1" applyBorder="1" applyAlignment="1">
      <alignment horizontal="left"/>
    </xf>
    <xf numFmtId="0" fontId="3" fillId="0" borderId="18" xfId="2" applyFont="1" applyFill="1" applyBorder="1" applyAlignment="1">
      <alignment horizontal="left"/>
    </xf>
    <xf numFmtId="0" fontId="3" fillId="0" borderId="19" xfId="2" applyFont="1" applyFill="1" applyBorder="1" applyAlignment="1">
      <alignment horizontal="left"/>
    </xf>
    <xf numFmtId="0" fontId="3" fillId="0" borderId="20" xfId="3" applyBorder="1"/>
    <xf numFmtId="164" fontId="3" fillId="0" borderId="21" xfId="1" applyFont="1" applyFill="1" applyBorder="1" applyAlignment="1">
      <alignment horizontal="left"/>
    </xf>
    <xf numFmtId="164" fontId="3" fillId="0" borderId="22" xfId="1" applyFont="1" applyFill="1" applyBorder="1" applyAlignment="1">
      <alignment horizontal="left"/>
    </xf>
    <xf numFmtId="164" fontId="3" fillId="0" borderId="20" xfId="1" applyFont="1" applyFill="1" applyBorder="1" applyAlignment="1">
      <alignment horizontal="left"/>
    </xf>
    <xf numFmtId="164" fontId="5" fillId="0" borderId="0" xfId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0" fontId="3" fillId="0" borderId="0" xfId="0" applyFont="1" applyAlignment="1">
      <alignment horizontal="center"/>
    </xf>
    <xf numFmtId="164" fontId="6" fillId="0" borderId="0" xfId="1" applyFont="1"/>
  </cellXfs>
  <cellStyles count="6">
    <cellStyle name="Euro" xfId="1" xr:uid="{00000000-0005-0000-0000-000000000000}"/>
    <cellStyle name="Euro 2" xfId="4" xr:uid="{00000000-0005-0000-0000-000001000000}"/>
    <cellStyle name="Euro 3" xfId="5" xr:uid="{067D2A5C-C7BF-43A4-85AA-97D9C9D0CD1A}"/>
    <cellStyle name="Standaard" xfId="0" builtinId="0"/>
    <cellStyle name="Standaard 2" xfId="3" xr:uid="{00000000-0005-0000-0000-000003000000}"/>
    <cellStyle name="Uitvoer" xfId="2" builtinId="2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6"/>
  <sheetViews>
    <sheetView tabSelected="1" topLeftCell="Q1" zoomScaleNormal="100" workbookViewId="0">
      <selection activeCell="O1" sqref="O1:P1048576"/>
    </sheetView>
  </sheetViews>
  <sheetFormatPr defaultColWidth="11" defaultRowHeight="12.5" x14ac:dyDescent="0.25"/>
  <cols>
    <col min="1" max="1" width="13.83203125" style="9" bestFit="1" customWidth="1"/>
    <col min="2" max="2" width="43.08203125" style="9" bestFit="1" customWidth="1"/>
    <col min="3" max="3" width="17.58203125" style="9" bestFit="1" customWidth="1"/>
    <col min="4" max="4" width="10.75" style="9" bestFit="1" customWidth="1"/>
    <col min="5" max="5" width="13" style="9" bestFit="1" customWidth="1"/>
    <col min="6" max="6" width="8.75" style="9" bestFit="1" customWidth="1"/>
    <col min="7" max="8" width="19.25" style="49" hidden="1" customWidth="1"/>
    <col min="9" max="9" width="18.58203125" style="49" hidden="1" customWidth="1"/>
    <col min="10" max="10" width="19.25" style="49" hidden="1" customWidth="1"/>
    <col min="11" max="11" width="18.58203125" style="49" hidden="1" customWidth="1"/>
    <col min="12" max="13" width="18.58203125" style="49" customWidth="1"/>
    <col min="14" max="14" width="5.75" style="9" customWidth="1"/>
    <col min="15" max="15" width="10.5" style="9" customWidth="1"/>
    <col min="16" max="16" width="15.25" style="36" bestFit="1" customWidth="1"/>
    <col min="17" max="17" width="20.58203125" style="36" bestFit="1" customWidth="1"/>
    <col min="18" max="18" width="12.58203125" style="36" bestFit="1" customWidth="1"/>
    <col min="19" max="19" width="19.08203125" style="36" bestFit="1" customWidth="1"/>
    <col min="20" max="20" width="15" style="36" bestFit="1" customWidth="1"/>
    <col min="21" max="21" width="11" style="36"/>
    <col min="22" max="22" width="39" style="9" bestFit="1" customWidth="1"/>
    <col min="23" max="16384" width="11" style="9"/>
  </cols>
  <sheetData>
    <row r="1" spans="1:22" ht="13" x14ac:dyDescent="0.3">
      <c r="A1" s="45" t="s">
        <v>0</v>
      </c>
      <c r="B1" s="18" t="s">
        <v>1</v>
      </c>
      <c r="C1" s="19" t="s">
        <v>24</v>
      </c>
      <c r="D1" s="19" t="s">
        <v>30</v>
      </c>
      <c r="E1" s="19" t="s">
        <v>25</v>
      </c>
      <c r="F1" s="19" t="s">
        <v>52</v>
      </c>
      <c r="G1" s="20" t="s">
        <v>31</v>
      </c>
      <c r="H1" s="20" t="s">
        <v>31</v>
      </c>
      <c r="I1" s="20" t="s">
        <v>6</v>
      </c>
      <c r="J1" s="20" t="s">
        <v>31</v>
      </c>
      <c r="K1" s="21" t="s">
        <v>6</v>
      </c>
      <c r="L1" s="20" t="s">
        <v>31</v>
      </c>
      <c r="M1" s="21" t="s">
        <v>6</v>
      </c>
      <c r="O1" s="44"/>
      <c r="P1" s="46" t="s">
        <v>63</v>
      </c>
      <c r="Q1" s="46" t="s">
        <v>64</v>
      </c>
      <c r="R1" s="46" t="s">
        <v>65</v>
      </c>
      <c r="S1" s="46" t="s">
        <v>66</v>
      </c>
      <c r="T1" s="46" t="s">
        <v>67</v>
      </c>
      <c r="U1" s="46" t="s">
        <v>68</v>
      </c>
      <c r="V1" s="47"/>
    </row>
    <row r="2" spans="1:22" ht="13" x14ac:dyDescent="0.3">
      <c r="A2" s="45"/>
      <c r="B2" s="22"/>
      <c r="C2" s="23"/>
      <c r="D2" s="23"/>
      <c r="E2" s="23"/>
      <c r="F2" s="23" t="s">
        <v>51</v>
      </c>
      <c r="G2" s="24" t="s">
        <v>59</v>
      </c>
      <c r="H2" s="24" t="s">
        <v>61</v>
      </c>
      <c r="I2" s="24"/>
      <c r="J2" s="24" t="s">
        <v>78</v>
      </c>
      <c r="K2" s="25" t="s">
        <v>78</v>
      </c>
      <c r="L2" s="24" t="s">
        <v>81</v>
      </c>
      <c r="M2" s="25" t="s">
        <v>81</v>
      </c>
      <c r="P2" s="46" t="s">
        <v>69</v>
      </c>
      <c r="Q2" s="46" t="s">
        <v>70</v>
      </c>
      <c r="R2" s="46" t="s">
        <v>71</v>
      </c>
      <c r="S2" s="46" t="s">
        <v>72</v>
      </c>
      <c r="T2" s="46"/>
      <c r="U2" s="46"/>
      <c r="V2" s="47"/>
    </row>
    <row r="3" spans="1:22" ht="13.5" thickBot="1" x14ac:dyDescent="0.35">
      <c r="A3" s="45"/>
      <c r="B3" s="26"/>
      <c r="C3" s="27"/>
      <c r="D3" s="27"/>
      <c r="E3" s="27"/>
      <c r="F3" s="27"/>
      <c r="G3" s="28" t="s">
        <v>60</v>
      </c>
      <c r="H3" s="28" t="s">
        <v>62</v>
      </c>
      <c r="I3" s="28"/>
      <c r="J3" s="28" t="s">
        <v>80</v>
      </c>
      <c r="K3" s="29" t="s">
        <v>79</v>
      </c>
      <c r="L3" s="28" t="s">
        <v>82</v>
      </c>
      <c r="M3" s="25" t="s">
        <v>83</v>
      </c>
      <c r="P3" s="46"/>
      <c r="Q3" s="46"/>
      <c r="R3" s="46"/>
      <c r="S3" s="46"/>
      <c r="T3" s="46"/>
      <c r="U3" s="46"/>
      <c r="V3" s="47"/>
    </row>
    <row r="4" spans="1:22" x14ac:dyDescent="0.25">
      <c r="A4" s="14" t="s">
        <v>2</v>
      </c>
      <c r="B4" s="38" t="s">
        <v>18</v>
      </c>
      <c r="C4" s="38" t="s">
        <v>35</v>
      </c>
      <c r="D4" s="38" t="s">
        <v>34</v>
      </c>
      <c r="E4" s="39" t="s">
        <v>4</v>
      </c>
      <c r="F4" s="40"/>
      <c r="G4" s="37">
        <v>119185</v>
      </c>
      <c r="H4" s="37">
        <f>ROUND(G4/150.8*158.3,0)</f>
        <v>125113</v>
      </c>
      <c r="I4" s="31"/>
      <c r="J4" s="41">
        <f t="shared" ref="J4:J21" si="0">ROUND(H4/158.3*175.4,0)</f>
        <v>138628</v>
      </c>
      <c r="K4" s="43"/>
      <c r="L4" s="41">
        <f>ROUND(J4/119.7*125.2,0)</f>
        <v>144998</v>
      </c>
      <c r="M4" s="30"/>
      <c r="P4" s="36" t="s">
        <v>73</v>
      </c>
      <c r="R4" s="36" t="s">
        <v>73</v>
      </c>
      <c r="S4" s="36" t="s">
        <v>73</v>
      </c>
      <c r="T4" s="36" t="s">
        <v>74</v>
      </c>
      <c r="U4" s="36" t="s">
        <v>73</v>
      </c>
    </row>
    <row r="5" spans="1:22" x14ac:dyDescent="0.25">
      <c r="A5" s="14" t="s">
        <v>2</v>
      </c>
      <c r="B5" s="14" t="s">
        <v>3</v>
      </c>
      <c r="C5" s="14" t="s">
        <v>44</v>
      </c>
      <c r="D5" s="14" t="s">
        <v>34</v>
      </c>
      <c r="E5" s="15" t="s">
        <v>4</v>
      </c>
      <c r="F5" s="4"/>
      <c r="G5" s="3">
        <v>2113960</v>
      </c>
      <c r="H5" s="3">
        <f t="shared" ref="H5:H21" si="1">ROUND(G5/150.8*158.3,0)</f>
        <v>2219097</v>
      </c>
      <c r="I5" s="1"/>
      <c r="J5" s="42">
        <f t="shared" si="0"/>
        <v>2458810</v>
      </c>
      <c r="K5" s="30"/>
      <c r="L5" s="41">
        <f t="shared" ref="L5:L21" si="2">ROUND(J5/119.7*125.2,0)</f>
        <v>2571788</v>
      </c>
      <c r="M5" s="30"/>
      <c r="P5" s="36" t="s">
        <v>73</v>
      </c>
      <c r="R5" s="36" t="s">
        <v>73</v>
      </c>
      <c r="S5" s="36" t="s">
        <v>73</v>
      </c>
      <c r="T5" s="36" t="s">
        <v>74</v>
      </c>
      <c r="U5" s="36" t="s">
        <v>73</v>
      </c>
    </row>
    <row r="6" spans="1:22" x14ac:dyDescent="0.25">
      <c r="A6" s="14" t="s">
        <v>2</v>
      </c>
      <c r="B6" s="14" t="s">
        <v>20</v>
      </c>
      <c r="C6" s="14" t="s">
        <v>49</v>
      </c>
      <c r="D6" s="14" t="s">
        <v>40</v>
      </c>
      <c r="E6" s="15" t="s">
        <v>4</v>
      </c>
      <c r="F6" s="4"/>
      <c r="G6" s="3">
        <v>175641</v>
      </c>
      <c r="H6" s="3">
        <f t="shared" si="1"/>
        <v>184376</v>
      </c>
      <c r="I6" s="1"/>
      <c r="J6" s="42">
        <f t="shared" si="0"/>
        <v>204293</v>
      </c>
      <c r="K6" s="30"/>
      <c r="L6" s="41">
        <f t="shared" si="2"/>
        <v>213680</v>
      </c>
      <c r="M6" s="30"/>
      <c r="P6" s="36" t="s">
        <v>73</v>
      </c>
      <c r="R6" s="36" t="s">
        <v>73</v>
      </c>
      <c r="S6" s="36" t="s">
        <v>73</v>
      </c>
      <c r="T6" s="36" t="s">
        <v>74</v>
      </c>
      <c r="U6" s="36" t="s">
        <v>73</v>
      </c>
    </row>
    <row r="7" spans="1:22" x14ac:dyDescent="0.25">
      <c r="A7" s="14" t="s">
        <v>2</v>
      </c>
      <c r="B7" s="14" t="s">
        <v>54</v>
      </c>
      <c r="C7" s="14" t="s">
        <v>55</v>
      </c>
      <c r="D7" s="14" t="s">
        <v>56</v>
      </c>
      <c r="E7" s="14" t="s">
        <v>4</v>
      </c>
      <c r="F7" s="14"/>
      <c r="G7" s="3">
        <v>1846585</v>
      </c>
      <c r="H7" s="3">
        <f t="shared" si="1"/>
        <v>1938424</v>
      </c>
      <c r="I7" s="1">
        <v>206600</v>
      </c>
      <c r="J7" s="42">
        <f t="shared" si="0"/>
        <v>2147818</v>
      </c>
      <c r="K7" s="30">
        <f>ROUND(I7/126.6*140.8,0)</f>
        <v>229773</v>
      </c>
      <c r="L7" s="41">
        <f t="shared" si="2"/>
        <v>2246506</v>
      </c>
      <c r="M7" s="30">
        <f>ROUND(K7/115.1*123.3,0)</f>
        <v>246143</v>
      </c>
      <c r="N7" s="33"/>
      <c r="O7" s="33"/>
      <c r="P7" s="48" t="s">
        <v>73</v>
      </c>
      <c r="R7" s="36" t="s">
        <v>75</v>
      </c>
      <c r="S7" s="36" t="s">
        <v>73</v>
      </c>
      <c r="T7" s="36" t="s">
        <v>73</v>
      </c>
      <c r="U7" s="36" t="s">
        <v>73</v>
      </c>
    </row>
    <row r="8" spans="1:22" x14ac:dyDescent="0.25">
      <c r="A8" s="14" t="s">
        <v>2</v>
      </c>
      <c r="B8" s="14" t="s">
        <v>11</v>
      </c>
      <c r="C8" s="14" t="s">
        <v>50</v>
      </c>
      <c r="D8" s="14" t="s">
        <v>36</v>
      </c>
      <c r="E8" s="15" t="s">
        <v>4</v>
      </c>
      <c r="F8" s="4"/>
      <c r="G8" s="3">
        <v>4002097</v>
      </c>
      <c r="H8" s="3">
        <f t="shared" si="1"/>
        <v>4201140</v>
      </c>
      <c r="I8" s="1"/>
      <c r="J8" s="42">
        <f t="shared" si="0"/>
        <v>4654959</v>
      </c>
      <c r="K8" s="30"/>
      <c r="L8" s="41">
        <f t="shared" si="2"/>
        <v>4868846</v>
      </c>
      <c r="M8" s="30"/>
      <c r="P8" s="36" t="s">
        <v>73</v>
      </c>
      <c r="R8" s="36" t="s">
        <v>75</v>
      </c>
      <c r="S8" s="36" t="s">
        <v>73</v>
      </c>
      <c r="T8" s="36" t="s">
        <v>74</v>
      </c>
      <c r="U8" s="36" t="s">
        <v>73</v>
      </c>
    </row>
    <row r="9" spans="1:22" x14ac:dyDescent="0.25">
      <c r="A9" s="14" t="s">
        <v>2</v>
      </c>
      <c r="B9" s="14" t="s">
        <v>7</v>
      </c>
      <c r="C9" s="14" t="s">
        <v>42</v>
      </c>
      <c r="D9" s="14" t="s">
        <v>41</v>
      </c>
      <c r="E9" s="15" t="s">
        <v>4</v>
      </c>
      <c r="F9" s="4"/>
      <c r="G9" s="3">
        <v>56454</v>
      </c>
      <c r="H9" s="3">
        <f t="shared" si="1"/>
        <v>59262</v>
      </c>
      <c r="I9" s="1"/>
      <c r="J9" s="42">
        <f t="shared" si="0"/>
        <v>65664</v>
      </c>
      <c r="K9" s="30"/>
      <c r="L9" s="41">
        <f t="shared" si="2"/>
        <v>68681</v>
      </c>
      <c r="M9" s="30"/>
      <c r="P9" s="36" t="s">
        <v>73</v>
      </c>
      <c r="R9" s="36" t="s">
        <v>73</v>
      </c>
      <c r="S9" s="36" t="s">
        <v>73</v>
      </c>
      <c r="T9" s="36" t="s">
        <v>74</v>
      </c>
      <c r="U9" s="36" t="s">
        <v>73</v>
      </c>
    </row>
    <row r="10" spans="1:22" x14ac:dyDescent="0.25">
      <c r="A10" s="14" t="s">
        <v>2</v>
      </c>
      <c r="B10" s="14" t="s">
        <v>8</v>
      </c>
      <c r="C10" s="14" t="s">
        <v>42</v>
      </c>
      <c r="D10" s="14" t="s">
        <v>41</v>
      </c>
      <c r="E10" s="15" t="s">
        <v>4</v>
      </c>
      <c r="F10" s="4"/>
      <c r="G10" s="3">
        <v>151802</v>
      </c>
      <c r="H10" s="3">
        <f t="shared" si="1"/>
        <v>159352</v>
      </c>
      <c r="I10" s="1"/>
      <c r="J10" s="42">
        <f t="shared" si="0"/>
        <v>176566</v>
      </c>
      <c r="K10" s="30"/>
      <c r="L10" s="41">
        <f t="shared" si="2"/>
        <v>184679</v>
      </c>
      <c r="M10" s="30"/>
      <c r="P10" s="36" t="s">
        <v>73</v>
      </c>
      <c r="R10" s="36" t="s">
        <v>73</v>
      </c>
      <c r="S10" s="36" t="s">
        <v>73</v>
      </c>
      <c r="T10" s="36" t="s">
        <v>74</v>
      </c>
      <c r="U10" s="36" t="s">
        <v>73</v>
      </c>
    </row>
    <row r="11" spans="1:22" x14ac:dyDescent="0.25">
      <c r="A11" s="14" t="s">
        <v>2</v>
      </c>
      <c r="B11" s="14" t="s">
        <v>9</v>
      </c>
      <c r="C11" s="14" t="s">
        <v>10</v>
      </c>
      <c r="D11" s="14" t="s">
        <v>48</v>
      </c>
      <c r="E11" s="15" t="s">
        <v>4</v>
      </c>
      <c r="F11" s="4"/>
      <c r="G11" s="3">
        <v>319917</v>
      </c>
      <c r="H11" s="3">
        <f t="shared" si="1"/>
        <v>335828</v>
      </c>
      <c r="I11" s="1"/>
      <c r="J11" s="42">
        <f t="shared" si="0"/>
        <v>372105</v>
      </c>
      <c r="K11" s="30"/>
      <c r="L11" s="41">
        <f t="shared" si="2"/>
        <v>389203</v>
      </c>
      <c r="M11" s="30"/>
      <c r="P11" s="36" t="s">
        <v>73</v>
      </c>
      <c r="R11" s="36" t="s">
        <v>73</v>
      </c>
      <c r="S11" s="36" t="s">
        <v>73</v>
      </c>
      <c r="T11" s="36" t="s">
        <v>74</v>
      </c>
      <c r="U11" s="36" t="s">
        <v>73</v>
      </c>
    </row>
    <row r="12" spans="1:22" x14ac:dyDescent="0.25">
      <c r="A12" s="14" t="s">
        <v>53</v>
      </c>
      <c r="B12" s="14" t="s">
        <v>22</v>
      </c>
      <c r="C12" s="14" t="s">
        <v>43</v>
      </c>
      <c r="D12" s="14" t="s">
        <v>37</v>
      </c>
      <c r="E12" s="15" t="s">
        <v>4</v>
      </c>
      <c r="F12" s="4"/>
      <c r="G12" s="3">
        <v>2546787</v>
      </c>
      <c r="H12" s="3">
        <f t="shared" si="1"/>
        <v>2673451</v>
      </c>
      <c r="I12" s="1">
        <v>45000</v>
      </c>
      <c r="J12" s="42">
        <f t="shared" si="0"/>
        <v>2962245</v>
      </c>
      <c r="K12" s="30">
        <f>ROUND(I12/126.6*140.8,0)</f>
        <v>50047</v>
      </c>
      <c r="L12" s="41">
        <f t="shared" si="2"/>
        <v>3098355</v>
      </c>
      <c r="M12" s="30">
        <f>ROUND(K12/115.1*123.3,0)</f>
        <v>53612</v>
      </c>
      <c r="P12" s="36" t="s">
        <v>73</v>
      </c>
      <c r="R12" s="36" t="s">
        <v>73</v>
      </c>
      <c r="S12" s="36" t="s">
        <v>73</v>
      </c>
      <c r="T12" s="36" t="s">
        <v>74</v>
      </c>
      <c r="U12" s="36" t="s">
        <v>73</v>
      </c>
    </row>
    <row r="13" spans="1:22" s="5" customFormat="1" x14ac:dyDescent="0.25">
      <c r="A13" s="32" t="s">
        <v>2</v>
      </c>
      <c r="B13" s="32" t="s">
        <v>57</v>
      </c>
      <c r="C13" s="32" t="s">
        <v>58</v>
      </c>
      <c r="D13" s="32" t="s">
        <v>37</v>
      </c>
      <c r="E13" s="32" t="s">
        <v>4</v>
      </c>
      <c r="F13" s="32"/>
      <c r="G13" s="30">
        <v>100000</v>
      </c>
      <c r="H13" s="3">
        <f>ROUND(G13/151.1*158.3,0)</f>
        <v>104765</v>
      </c>
      <c r="I13" s="34"/>
      <c r="J13" s="42">
        <f t="shared" si="0"/>
        <v>116082</v>
      </c>
      <c r="K13" s="34"/>
      <c r="L13" s="41">
        <f t="shared" si="2"/>
        <v>121416</v>
      </c>
      <c r="M13" s="34"/>
      <c r="P13" s="35"/>
      <c r="Q13" s="35" t="s">
        <v>73</v>
      </c>
      <c r="R13" s="35" t="s">
        <v>73</v>
      </c>
      <c r="S13" s="35" t="s">
        <v>73</v>
      </c>
      <c r="T13" s="35" t="s">
        <v>74</v>
      </c>
      <c r="U13" s="35" t="s">
        <v>75</v>
      </c>
      <c r="V13" s="33"/>
    </row>
    <row r="14" spans="1:22" x14ac:dyDescent="0.25">
      <c r="A14" s="14" t="s">
        <v>2</v>
      </c>
      <c r="B14" s="14" t="s">
        <v>14</v>
      </c>
      <c r="C14" s="14" t="s">
        <v>15</v>
      </c>
      <c r="D14" s="14" t="s">
        <v>47</v>
      </c>
      <c r="E14" s="15" t="s">
        <v>4</v>
      </c>
      <c r="F14" s="4"/>
      <c r="G14" s="3">
        <v>100365</v>
      </c>
      <c r="H14" s="3">
        <f t="shared" si="1"/>
        <v>105357</v>
      </c>
      <c r="I14" s="1"/>
      <c r="J14" s="42">
        <f t="shared" si="0"/>
        <v>116738</v>
      </c>
      <c r="K14" s="30"/>
      <c r="L14" s="41">
        <f t="shared" si="2"/>
        <v>122102</v>
      </c>
      <c r="M14" s="30"/>
      <c r="P14" s="36" t="s">
        <v>73</v>
      </c>
      <c r="R14" s="36" t="s">
        <v>73</v>
      </c>
      <c r="S14" s="36" t="s">
        <v>73</v>
      </c>
      <c r="T14" s="36" t="s">
        <v>74</v>
      </c>
      <c r="U14" s="36" t="s">
        <v>73</v>
      </c>
    </row>
    <row r="15" spans="1:22" x14ac:dyDescent="0.25">
      <c r="A15" s="14" t="s">
        <v>53</v>
      </c>
      <c r="B15" s="14" t="s">
        <v>14</v>
      </c>
      <c r="C15" s="14" t="s">
        <v>15</v>
      </c>
      <c r="D15" s="14" t="s">
        <v>47</v>
      </c>
      <c r="E15" s="15" t="s">
        <v>4</v>
      </c>
      <c r="F15" s="4"/>
      <c r="G15" s="3">
        <v>1129119</v>
      </c>
      <c r="H15" s="3">
        <f t="shared" si="1"/>
        <v>1185275</v>
      </c>
      <c r="I15" s="1">
        <v>425000</v>
      </c>
      <c r="J15" s="42">
        <f t="shared" si="0"/>
        <v>1313312</v>
      </c>
      <c r="K15" s="30">
        <f>ROUND(I15/126.6*140.8,0)</f>
        <v>472670</v>
      </c>
      <c r="L15" s="41">
        <f t="shared" si="2"/>
        <v>1373656</v>
      </c>
      <c r="M15" s="30">
        <f>ROUND(K15/115.1*123.3,0)</f>
        <v>506344</v>
      </c>
      <c r="P15" s="36" t="s">
        <v>75</v>
      </c>
      <c r="Q15" s="36" t="s">
        <v>73</v>
      </c>
      <c r="R15" s="36" t="s">
        <v>73</v>
      </c>
      <c r="S15" s="36" t="s">
        <v>73</v>
      </c>
      <c r="T15" s="36" t="s">
        <v>74</v>
      </c>
      <c r="U15" s="36" t="s">
        <v>73</v>
      </c>
    </row>
    <row r="16" spans="1:22" x14ac:dyDescent="0.25">
      <c r="A16" s="14" t="s">
        <v>2</v>
      </c>
      <c r="B16" s="14" t="s">
        <v>17</v>
      </c>
      <c r="C16" s="14" t="s">
        <v>13</v>
      </c>
      <c r="D16" s="14" t="s">
        <v>45</v>
      </c>
      <c r="E16" s="15" t="s">
        <v>4</v>
      </c>
      <c r="F16" s="4"/>
      <c r="G16" s="3">
        <v>37637</v>
      </c>
      <c r="H16" s="3">
        <f t="shared" si="1"/>
        <v>39509</v>
      </c>
      <c r="I16" s="1"/>
      <c r="J16" s="42">
        <f t="shared" si="0"/>
        <v>43777</v>
      </c>
      <c r="K16" s="30"/>
      <c r="L16" s="41">
        <f t="shared" si="2"/>
        <v>45788</v>
      </c>
      <c r="M16" s="30"/>
      <c r="P16" s="36" t="s">
        <v>73</v>
      </c>
      <c r="R16" s="36" t="s">
        <v>73</v>
      </c>
      <c r="S16" s="36" t="s">
        <v>73</v>
      </c>
      <c r="T16" s="36" t="s">
        <v>74</v>
      </c>
      <c r="U16" s="36" t="s">
        <v>73</v>
      </c>
    </row>
    <row r="17" spans="1:22" x14ac:dyDescent="0.25">
      <c r="A17" s="14" t="s">
        <v>53</v>
      </c>
      <c r="B17" s="14" t="s">
        <v>12</v>
      </c>
      <c r="C17" s="14" t="s">
        <v>13</v>
      </c>
      <c r="D17" s="2" t="s">
        <v>46</v>
      </c>
      <c r="E17" s="15" t="s">
        <v>4</v>
      </c>
      <c r="F17" s="4"/>
      <c r="G17" s="3">
        <v>4679568</v>
      </c>
      <c r="H17" s="3">
        <f t="shared" si="1"/>
        <v>4912305</v>
      </c>
      <c r="I17" s="1">
        <v>1140000</v>
      </c>
      <c r="J17" s="42">
        <f t="shared" si="0"/>
        <v>5442946</v>
      </c>
      <c r="K17" s="30">
        <f t="shared" ref="K17:K19" si="3">ROUND(I17/126.6*140.8,0)</f>
        <v>1267867</v>
      </c>
      <c r="L17" s="41">
        <f t="shared" si="2"/>
        <v>5693040</v>
      </c>
      <c r="M17" s="30">
        <f t="shared" ref="M17:M19" si="4">ROUND(K17/115.1*123.3,0)</f>
        <v>1358193</v>
      </c>
      <c r="P17" s="36" t="s">
        <v>75</v>
      </c>
      <c r="Q17" s="36" t="s">
        <v>73</v>
      </c>
      <c r="R17" s="36" t="s">
        <v>75</v>
      </c>
      <c r="S17" s="36" t="s">
        <v>73</v>
      </c>
      <c r="T17" s="36" t="s">
        <v>74</v>
      </c>
      <c r="U17" s="36" t="s">
        <v>73</v>
      </c>
    </row>
    <row r="18" spans="1:22" x14ac:dyDescent="0.25">
      <c r="A18" s="14" t="s">
        <v>53</v>
      </c>
      <c r="B18" s="14" t="s">
        <v>16</v>
      </c>
      <c r="C18" s="15" t="s">
        <v>29</v>
      </c>
      <c r="D18" s="16" t="s">
        <v>28</v>
      </c>
      <c r="E18" s="17" t="s">
        <v>4</v>
      </c>
      <c r="F18" s="4"/>
      <c r="G18" s="3">
        <v>2992163</v>
      </c>
      <c r="H18" s="3">
        <f t="shared" si="1"/>
        <v>3140977</v>
      </c>
      <c r="I18" s="1">
        <v>425000</v>
      </c>
      <c r="J18" s="42">
        <f t="shared" si="0"/>
        <v>3480274</v>
      </c>
      <c r="K18" s="30">
        <f t="shared" si="3"/>
        <v>472670</v>
      </c>
      <c r="L18" s="41">
        <f t="shared" si="2"/>
        <v>3640186</v>
      </c>
      <c r="M18" s="30">
        <f t="shared" si="4"/>
        <v>506344</v>
      </c>
      <c r="P18" s="36" t="s">
        <v>73</v>
      </c>
      <c r="R18" s="36" t="s">
        <v>76</v>
      </c>
      <c r="S18" s="36" t="s">
        <v>73</v>
      </c>
      <c r="T18" s="36" t="s">
        <v>74</v>
      </c>
      <c r="U18" s="36" t="s">
        <v>73</v>
      </c>
    </row>
    <row r="19" spans="1:22" x14ac:dyDescent="0.25">
      <c r="A19" s="14" t="s">
        <v>53</v>
      </c>
      <c r="B19" s="14" t="s">
        <v>5</v>
      </c>
      <c r="C19" s="15" t="s">
        <v>33</v>
      </c>
      <c r="D19" s="16" t="s">
        <v>32</v>
      </c>
      <c r="E19" s="17" t="s">
        <v>4</v>
      </c>
      <c r="F19" s="4"/>
      <c r="G19" s="3">
        <v>1461581</v>
      </c>
      <c r="H19" s="3">
        <f t="shared" si="1"/>
        <v>1534272</v>
      </c>
      <c r="I19" s="1">
        <v>110000</v>
      </c>
      <c r="J19" s="42">
        <f t="shared" si="0"/>
        <v>1700008</v>
      </c>
      <c r="K19" s="30">
        <f t="shared" si="3"/>
        <v>122338</v>
      </c>
      <c r="L19" s="41">
        <f t="shared" si="2"/>
        <v>1778120</v>
      </c>
      <c r="M19" s="30">
        <f t="shared" si="4"/>
        <v>131054</v>
      </c>
      <c r="P19" s="36" t="s">
        <v>73</v>
      </c>
      <c r="R19" s="36" t="s">
        <v>73</v>
      </c>
      <c r="S19" s="36" t="s">
        <v>73</v>
      </c>
      <c r="T19" s="36" t="s">
        <v>74</v>
      </c>
      <c r="U19" s="36" t="s">
        <v>75</v>
      </c>
      <c r="V19" s="36" t="s">
        <v>77</v>
      </c>
    </row>
    <row r="20" spans="1:22" s="5" customFormat="1" x14ac:dyDescent="0.25">
      <c r="A20" s="15" t="s">
        <v>2</v>
      </c>
      <c r="B20" s="16" t="s">
        <v>21</v>
      </c>
      <c r="C20" s="16" t="s">
        <v>39</v>
      </c>
      <c r="D20" s="16" t="s">
        <v>38</v>
      </c>
      <c r="E20" s="16" t="s">
        <v>4</v>
      </c>
      <c r="F20" s="4"/>
      <c r="G20" s="3">
        <v>213277</v>
      </c>
      <c r="H20" s="3">
        <f t="shared" si="1"/>
        <v>223884</v>
      </c>
      <c r="I20" s="30"/>
      <c r="J20" s="42">
        <f t="shared" si="0"/>
        <v>248069</v>
      </c>
      <c r="K20" s="30"/>
      <c r="L20" s="41">
        <f t="shared" si="2"/>
        <v>259467</v>
      </c>
      <c r="M20" s="30"/>
      <c r="P20" s="48" t="s">
        <v>73</v>
      </c>
      <c r="Q20" s="48"/>
      <c r="R20" s="48" t="s">
        <v>73</v>
      </c>
      <c r="S20" s="36" t="s">
        <v>73</v>
      </c>
      <c r="T20" s="36" t="s">
        <v>74</v>
      </c>
      <c r="U20" s="36" t="s">
        <v>73</v>
      </c>
    </row>
    <row r="21" spans="1:22" s="5" customFormat="1" x14ac:dyDescent="0.25">
      <c r="A21" s="14" t="s">
        <v>2</v>
      </c>
      <c r="B21" s="14" t="s">
        <v>19</v>
      </c>
      <c r="C21" s="15" t="s">
        <v>27</v>
      </c>
      <c r="D21" s="16" t="s">
        <v>26</v>
      </c>
      <c r="E21" s="17" t="s">
        <v>4</v>
      </c>
      <c r="F21" s="4"/>
      <c r="G21" s="3">
        <v>28229</v>
      </c>
      <c r="H21" s="3">
        <f t="shared" si="1"/>
        <v>29633</v>
      </c>
      <c r="I21" s="31"/>
      <c r="J21" s="42">
        <f t="shared" si="0"/>
        <v>32834</v>
      </c>
      <c r="K21" s="30"/>
      <c r="L21" s="41">
        <f t="shared" si="2"/>
        <v>34343</v>
      </c>
      <c r="M21" s="30"/>
      <c r="P21" s="48" t="s">
        <v>73</v>
      </c>
      <c r="Q21" s="48"/>
      <c r="R21" s="48" t="s">
        <v>73</v>
      </c>
      <c r="S21" s="48" t="s">
        <v>73</v>
      </c>
      <c r="T21" s="36" t="s">
        <v>74</v>
      </c>
      <c r="U21" s="48" t="s">
        <v>75</v>
      </c>
    </row>
    <row r="22" spans="1:22" ht="13" x14ac:dyDescent="0.3">
      <c r="A22" s="6"/>
      <c r="B22" s="6"/>
      <c r="C22" s="6"/>
      <c r="D22" s="6"/>
      <c r="E22" s="6"/>
      <c r="F22" s="6"/>
      <c r="G22" s="7">
        <f t="shared" ref="G22:M22" si="5">SUM(G4:G21)</f>
        <v>22074367</v>
      </c>
      <c r="H22" s="7">
        <f t="shared" si="5"/>
        <v>23172020</v>
      </c>
      <c r="I22" s="7">
        <f t="shared" si="5"/>
        <v>2351600</v>
      </c>
      <c r="J22" s="7">
        <f t="shared" si="5"/>
        <v>25675128</v>
      </c>
      <c r="K22" s="7">
        <f t="shared" si="5"/>
        <v>2615365</v>
      </c>
      <c r="L22" s="7">
        <f t="shared" si="5"/>
        <v>26854854</v>
      </c>
      <c r="M22" s="7">
        <f t="shared" si="5"/>
        <v>2801690</v>
      </c>
    </row>
    <row r="23" spans="1:22" ht="13.5" thickBot="1" x14ac:dyDescent="0.35">
      <c r="B23" s="8" t="s">
        <v>23</v>
      </c>
      <c r="G23" s="10"/>
      <c r="H23" s="10"/>
      <c r="I23" s="11">
        <f>H22+I22</f>
        <v>25523620</v>
      </c>
      <c r="J23" s="10"/>
      <c r="K23" s="11">
        <f>J22+K22</f>
        <v>28290493</v>
      </c>
      <c r="L23" s="10"/>
      <c r="M23" s="11">
        <f>L22+M22</f>
        <v>29656544</v>
      </c>
    </row>
    <row r="24" spans="1:22" ht="13" thickTop="1" x14ac:dyDescent="0.25">
      <c r="A24" s="6"/>
      <c r="B24" s="6"/>
      <c r="C24" s="6"/>
      <c r="D24" s="6"/>
      <c r="E24" s="6"/>
      <c r="F24" s="6"/>
      <c r="G24" s="12"/>
      <c r="H24" s="12"/>
      <c r="I24" s="12"/>
      <c r="J24" s="12"/>
      <c r="K24" s="12"/>
      <c r="L24" s="12"/>
      <c r="M24" s="12"/>
    </row>
    <row r="25" spans="1:22" x14ac:dyDescent="0.25">
      <c r="B25" s="5"/>
      <c r="C25" s="6"/>
      <c r="D25" s="6"/>
      <c r="E25" s="6"/>
      <c r="F25" s="6"/>
      <c r="G25" s="13"/>
      <c r="H25" s="13"/>
      <c r="I25" s="13"/>
      <c r="J25" s="13"/>
      <c r="K25" s="13"/>
      <c r="L25" s="13"/>
      <c r="M25" s="13"/>
    </row>
    <row r="26" spans="1:22" x14ac:dyDescent="0.25">
      <c r="B26" s="5"/>
      <c r="C26" s="6"/>
      <c r="D26" s="6"/>
      <c r="E26" s="6"/>
      <c r="F26" s="6"/>
      <c r="G26" s="13"/>
      <c r="H26" s="13"/>
      <c r="I26" s="13"/>
      <c r="J26" s="13"/>
      <c r="K26" s="13"/>
      <c r="L26" s="13"/>
      <c r="M26" s="13"/>
    </row>
  </sheetData>
  <sortState xmlns:xlrd2="http://schemas.microsoft.com/office/spreadsheetml/2017/richdata2" ref="A4:F20">
    <sortCondition ref="C4:C20"/>
  </sortState>
  <pageMargins left="0.59055118110236227" right="0.59055118110236227" top="1.7716535433070868" bottom="0.94488188976377963" header="0.31496062992125984" footer="0.70866141732283472"/>
  <pageSetup paperSize="9" scale="94" fitToHeight="2" orientation="landscape" r:id="rId1"/>
  <headerFooter>
    <oddFooter>&amp;L&amp;F &amp;A&amp;C&amp;P&amp;R&amp;D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2" ma:contentTypeDescription="Een nieuw document maken." ma:contentTypeScope="" ma:versionID="06e7afab1a69d67fa7b7233243ee13ff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92eace1dd9b7e443765a12a9e67d2543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9BBCF2-41DC-4323-81E0-65D9A9691D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2AE211-717E-4CDB-A0CA-89BBACA0F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Gipon</dc:creator>
  <cp:lastModifiedBy>Tessa Feller</cp:lastModifiedBy>
  <cp:lastPrinted>2023-12-21T10:20:25Z</cp:lastPrinted>
  <dcterms:created xsi:type="dcterms:W3CDTF">2013-06-18T10:38:51Z</dcterms:created>
  <dcterms:modified xsi:type="dcterms:W3CDTF">2024-09-27T19:56:28Z</dcterms:modified>
</cp:coreProperties>
</file>