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profinaadvies.sharepoint.com/sites/ProfinaAdviesBV/Shared Documents/General/Klantendossiers 2023-2024/Barbon/Klantendossiers/Leiden/Aanbestedingsdocumenten Brand/Publicatie/"/>
    </mc:Choice>
  </mc:AlternateContent>
  <xr:revisionPtr revIDLastSave="2" documentId="14_{2EB0E6E8-9AAA-4E38-8BA3-B1C091C05115}" xr6:coauthVersionLast="47" xr6:coauthVersionMax="47" xr10:uidLastSave="{5C776D89-DE5A-49A3-A2B0-7A1B542247E9}"/>
  <bookViews>
    <workbookView xWindow="-110" yWindow="-110" windowWidth="19420" windowHeight="10300" xr2:uid="{00000000-000D-0000-FFFF-FFFF00000000}"/>
  </bookViews>
  <sheets>
    <sheet name="specificatie" sheetId="7" r:id="rId1"/>
    <sheet name="zon op Leiderdorp" sheetId="8" r:id="rId2"/>
    <sheet name="uitvraag scholen" sheetId="9" r:id="rId3"/>
  </sheets>
  <definedNames>
    <definedName name="_xlnm._FilterDatabase" localSheetId="0" hidden="1">specificatie!$B$1:$O$28</definedName>
    <definedName name="_xlnm.Print_Area" localSheetId="0">specificatie!$A$1:$O$31</definedName>
    <definedName name="_xlnm.Print_Titles" localSheetId="0">specificatie!$1:$1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7" i="7" l="1"/>
  <c r="N8" i="7"/>
  <c r="N9" i="7"/>
  <c r="N10" i="7"/>
  <c r="N11" i="7"/>
  <c r="N25" i="7"/>
  <c r="N26" i="7"/>
  <c r="N27" i="7"/>
  <c r="N2" i="7"/>
  <c r="L3" i="7"/>
  <c r="N3" i="7" s="1"/>
  <c r="L4" i="7"/>
  <c r="N4" i="7" s="1"/>
  <c r="L5" i="7"/>
  <c r="N5" i="7" s="1"/>
  <c r="L6" i="7"/>
  <c r="N6" i="7" s="1"/>
  <c r="L7" i="7"/>
  <c r="L8" i="7"/>
  <c r="L9" i="7"/>
  <c r="L10" i="7"/>
  <c r="L11" i="7"/>
  <c r="L12" i="7"/>
  <c r="N12" i="7" s="1"/>
  <c r="L13" i="7"/>
  <c r="N13" i="7" s="1"/>
  <c r="L14" i="7"/>
  <c r="N14" i="7" s="1"/>
  <c r="L15" i="7"/>
  <c r="N15" i="7" s="1"/>
  <c r="O15" i="7" s="1"/>
  <c r="L16" i="7"/>
  <c r="N16" i="7" s="1"/>
  <c r="L17" i="7"/>
  <c r="N17" i="7" s="1"/>
  <c r="L18" i="7"/>
  <c r="N18" i="7" s="1"/>
  <c r="L19" i="7"/>
  <c r="N19" i="7" s="1"/>
  <c r="L20" i="7"/>
  <c r="N20" i="7" s="1"/>
  <c r="L21" i="7"/>
  <c r="N21" i="7" s="1"/>
  <c r="L22" i="7"/>
  <c r="N22" i="7" s="1"/>
  <c r="L23" i="7"/>
  <c r="N23" i="7" s="1"/>
  <c r="L24" i="7"/>
  <c r="N24" i="7" s="1"/>
  <c r="L25" i="7"/>
  <c r="L26" i="7"/>
  <c r="L27" i="7"/>
  <c r="L2" i="7"/>
  <c r="K15" i="7"/>
  <c r="M15" i="7" s="1"/>
  <c r="K17" i="7"/>
  <c r="M17" i="7" s="1"/>
  <c r="O17" i="7" s="1"/>
  <c r="L28" i="7" l="1"/>
  <c r="N28" i="7"/>
  <c r="I27" i="7"/>
  <c r="K27" i="7" s="1"/>
  <c r="M27" i="7" s="1"/>
  <c r="O27" i="7" s="1"/>
  <c r="I26" i="7"/>
  <c r="K26" i="7" s="1"/>
  <c r="M26" i="7" s="1"/>
  <c r="O26" i="7" s="1"/>
  <c r="I25" i="7"/>
  <c r="K25" i="7" s="1"/>
  <c r="M25" i="7" s="1"/>
  <c r="O25" i="7" s="1"/>
  <c r="I24" i="7"/>
  <c r="K24" i="7" s="1"/>
  <c r="M24" i="7" s="1"/>
  <c r="O24" i="7" s="1"/>
  <c r="I23" i="7"/>
  <c r="K23" i="7" s="1"/>
  <c r="M23" i="7" s="1"/>
  <c r="O23" i="7" s="1"/>
  <c r="I22" i="7"/>
  <c r="K22" i="7" s="1"/>
  <c r="M22" i="7" s="1"/>
  <c r="O22" i="7" s="1"/>
  <c r="I21" i="7"/>
  <c r="K21" i="7" s="1"/>
  <c r="M21" i="7" s="1"/>
  <c r="O21" i="7" s="1"/>
  <c r="I20" i="7"/>
  <c r="K20" i="7" s="1"/>
  <c r="M20" i="7" s="1"/>
  <c r="O20" i="7" s="1"/>
  <c r="I19" i="7"/>
  <c r="K19" i="7" s="1"/>
  <c r="M19" i="7" s="1"/>
  <c r="O19" i="7" s="1"/>
  <c r="I18" i="7"/>
  <c r="K18" i="7" s="1"/>
  <c r="M18" i="7" s="1"/>
  <c r="O18" i="7" s="1"/>
  <c r="I16" i="7"/>
  <c r="K16" i="7" s="1"/>
  <c r="M16" i="7" s="1"/>
  <c r="O16" i="7" s="1"/>
  <c r="I3" i="7"/>
  <c r="K3" i="7" s="1"/>
  <c r="M3" i="7" s="1"/>
  <c r="O3" i="7" s="1"/>
  <c r="I4" i="7"/>
  <c r="K4" i="7" s="1"/>
  <c r="M4" i="7" s="1"/>
  <c r="O4" i="7" s="1"/>
  <c r="I5" i="7"/>
  <c r="K5" i="7" s="1"/>
  <c r="M5" i="7" s="1"/>
  <c r="O5" i="7" s="1"/>
  <c r="I6" i="7"/>
  <c r="K6" i="7" s="1"/>
  <c r="M6" i="7" s="1"/>
  <c r="O6" i="7" s="1"/>
  <c r="I7" i="7"/>
  <c r="K7" i="7" s="1"/>
  <c r="M7" i="7" s="1"/>
  <c r="O7" i="7" s="1"/>
  <c r="I8" i="7"/>
  <c r="K8" i="7" s="1"/>
  <c r="M8" i="7" s="1"/>
  <c r="O8" i="7" s="1"/>
  <c r="I9" i="7"/>
  <c r="K9" i="7" s="1"/>
  <c r="M9" i="7" s="1"/>
  <c r="O9" i="7" s="1"/>
  <c r="I10" i="7"/>
  <c r="K10" i="7" s="1"/>
  <c r="M10" i="7" s="1"/>
  <c r="O10" i="7" s="1"/>
  <c r="I11" i="7"/>
  <c r="K11" i="7" s="1"/>
  <c r="M11" i="7" s="1"/>
  <c r="O11" i="7" s="1"/>
  <c r="I12" i="7"/>
  <c r="K12" i="7" s="1"/>
  <c r="M12" i="7" s="1"/>
  <c r="O12" i="7" s="1"/>
  <c r="I13" i="7"/>
  <c r="K13" i="7" s="1"/>
  <c r="M13" i="7" s="1"/>
  <c r="O13" i="7" s="1"/>
  <c r="I14" i="7"/>
  <c r="K14" i="7" s="1"/>
  <c r="M14" i="7" s="1"/>
  <c r="O14" i="7" s="1"/>
  <c r="I2" i="7"/>
  <c r="K2" i="7" s="1"/>
  <c r="M2" i="7" s="1"/>
  <c r="O2" i="7" l="1"/>
  <c r="M28" i="7"/>
  <c r="K28" i="7"/>
  <c r="J28" i="7"/>
  <c r="I28" i="7" l="1"/>
  <c r="O2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tc={D6219901-8558-4019-99CC-074DCF195A38}</author>
  </authors>
  <commentList>
    <comment ref="A17" authorId="0" shapeId="0" xr:uid="{D6219901-8558-4019-99CC-074DCF195A38}">
      <text>
        <t>[Opmerkingenthread]
U kunt deze opmerkingenthread lezen in uw versie van Excel. Eventuele wijzigingen aan de thread gaan echter verloren als het bestand wordt geopend in een nieuwere versie van Excel. Meer informatie: https://go.microsoft.com/fwlink/?linkid=870924
Opmerking:
    Er zitten twee scholen en sportzaal Hoftuyn in de Brede school west aan de Leeuwerikstraat. Is alles op nr. 2 getaxeerd?</t>
      </text>
    </comment>
  </commentList>
</comments>
</file>

<file path=xl/sharedStrings.xml><?xml version="1.0" encoding="utf-8"?>
<sst xmlns="http://schemas.openxmlformats.org/spreadsheetml/2006/main" count="390" uniqueCount="143">
  <si>
    <t>straatnaam</t>
  </si>
  <si>
    <t>huisnr.</t>
  </si>
  <si>
    <t>toev.</t>
  </si>
  <si>
    <t>getaxeerd</t>
  </si>
  <si>
    <t>gebruiker</t>
  </si>
  <si>
    <t>Bernhardstraat</t>
  </si>
  <si>
    <t>Bloemerd</t>
  </si>
  <si>
    <t>A</t>
  </si>
  <si>
    <t>SCW en BSO de Kampioen</t>
  </si>
  <si>
    <t>Buitenhoflaan</t>
  </si>
  <si>
    <t>SKL/Het Bolwerk</t>
  </si>
  <si>
    <t>Heelblaadjespad</t>
  </si>
  <si>
    <t>Hoogmadeseweg</t>
  </si>
  <si>
    <t>Kastanjelaan</t>
  </si>
  <si>
    <t>Klerkenhof</t>
  </si>
  <si>
    <t>Klimopzoom</t>
  </si>
  <si>
    <t xml:space="preserve">Kom van Aaiweg </t>
  </si>
  <si>
    <t>Marjoleintuin</t>
  </si>
  <si>
    <t>Simon Smitweg</t>
  </si>
  <si>
    <t>Gemeentewerken, brandweer, ambulancezorg HM</t>
  </si>
  <si>
    <t>Gemeentehuis</t>
  </si>
  <si>
    <t>Touwbaan</t>
  </si>
  <si>
    <t>Van Diepeningenlaan</t>
  </si>
  <si>
    <t>Educatief Centrum</t>
  </si>
  <si>
    <t>Van der Marckstraat</t>
  </si>
  <si>
    <t>Jeu de Boule vereniging, Drumfanfare/ Zijlkwartier</t>
  </si>
  <si>
    <t>Vronkenlaan</t>
  </si>
  <si>
    <t xml:space="preserve">totaal </t>
  </si>
  <si>
    <t>Willem Alexanderlaan</t>
  </si>
  <si>
    <t>Muzenlaan</t>
  </si>
  <si>
    <t>Inventaris</t>
  </si>
  <si>
    <t>postcode</t>
  </si>
  <si>
    <t>2353 BX</t>
  </si>
  <si>
    <t>2351 GG</t>
  </si>
  <si>
    <t>2353 BZ</t>
  </si>
  <si>
    <t>2353 ME</t>
  </si>
  <si>
    <t>2353 KD</t>
  </si>
  <si>
    <t>2353 PA</t>
  </si>
  <si>
    <t>2351 CN</t>
  </si>
  <si>
    <t>2353 WB</t>
  </si>
  <si>
    <t>2353 RE</t>
  </si>
  <si>
    <t>2351 NN</t>
  </si>
  <si>
    <t>2353 PL</t>
  </si>
  <si>
    <t>2353 GA</t>
  </si>
  <si>
    <t>2352 CZ</t>
  </si>
  <si>
    <t>2352 KA</t>
  </si>
  <si>
    <t>2352 RA</t>
  </si>
  <si>
    <t>2352 EP</t>
  </si>
  <si>
    <t xml:space="preserve">Leeuwerikstraat </t>
  </si>
  <si>
    <t>2352 ER</t>
  </si>
  <si>
    <t>Dwarsweteringkade</t>
  </si>
  <si>
    <t>2353 AA</t>
  </si>
  <si>
    <t>Molen</t>
  </si>
  <si>
    <t>Alphenplein, van</t>
  </si>
  <si>
    <t>Leiderdorp</t>
  </si>
  <si>
    <t>plaats</t>
  </si>
  <si>
    <t>School "De Schakel"</t>
  </si>
  <si>
    <t>B</t>
  </si>
  <si>
    <t>Aula begraafplaats</t>
  </si>
  <si>
    <t>2351 ND</t>
  </si>
  <si>
    <t>2351 DZ</t>
  </si>
  <si>
    <t>Persant Snoepweg/Simon Smitweg</t>
  </si>
  <si>
    <t>Milieustraat en loodsen</t>
  </si>
  <si>
    <t>110e</t>
  </si>
  <si>
    <t>School Willem de Zwijgerschool</t>
  </si>
  <si>
    <t>BS "De Hasselbraam"</t>
  </si>
  <si>
    <t>School "PC Kastanjelaan"</t>
  </si>
  <si>
    <t>School "PC 't Bolwerk"</t>
  </si>
  <si>
    <t>School "Hobbit"</t>
  </si>
  <si>
    <t>BS "De Elkerleyck"</t>
  </si>
  <si>
    <t>Koningin Julianaschool</t>
  </si>
  <si>
    <t>School BS "De Regenboog"</t>
  </si>
  <si>
    <t>School "Visser 't Hoofd"</t>
  </si>
  <si>
    <t>Katholieke Dalton school De Leeuwerik</t>
  </si>
  <si>
    <t>Gebouwen
per 31-12-2020
indexcijfer 150,8</t>
  </si>
  <si>
    <t>inventaris taxatie Lengkeek 276275-01-0 dd 23-11-2020</t>
  </si>
  <si>
    <t>inventaris taxatie Lengkeek 276277-01-0 dd 23-11-2020</t>
  </si>
  <si>
    <t>inventaris taxatie Lengkeek 276317-01-0 dd 23-11-2020</t>
  </si>
  <si>
    <t>inventaris taxatie Lengkeek 276283-01-0 dd 23-11-2020</t>
  </si>
  <si>
    <t>inventaris taxatie Lengkeek 276285-01-0 dd 23-11-2020</t>
  </si>
  <si>
    <t>inventaris taxatie Lengkeek 276289-01-0 dd 23-11-2020</t>
  </si>
  <si>
    <t>inventaris taxatie Lengkeek 276292-01-0 dd 23-11-2020</t>
  </si>
  <si>
    <t>inventaris taxatie Lengkeek 276294-01-0 dd 23-11-2020</t>
  </si>
  <si>
    <t>inventaris taxatie Lengkeek 276296-01-0 dd 23-11-2020</t>
  </si>
  <si>
    <t>inventaris taxatie Lengkeek 276298-01-0 dd 23-11-2020</t>
  </si>
  <si>
    <t>inventaris taxatie Lengkeek 276301-01-0 dd 23-11-2020</t>
  </si>
  <si>
    <t>inventaris taxatie Lengkeek 276303-01-0 dd 23-11-2020</t>
  </si>
  <si>
    <t>inventaris taxatie Lengkeek 276305-01-0 dd 23-11-2020</t>
  </si>
  <si>
    <t>inventaris taxatie Lengkeek 276307-01-0 dd 23-11-2020</t>
  </si>
  <si>
    <t>inventaris taxatie Lengkeek 276312-01-0 dd 23-11-2020</t>
  </si>
  <si>
    <t>inventaris taxatie Lengkeek 276314-01-0 dd 23-11-2020</t>
  </si>
  <si>
    <t>inventaris taxatie Lengkeek 276321-01-0 dd 23-11-2020</t>
  </si>
  <si>
    <t>inventaris taxatie Lengkeek 276322-01-0 dd 23-11-2020</t>
  </si>
  <si>
    <t>Gebouwen
per 31-12-2021
indexcijfer 158,3</t>
  </si>
  <si>
    <t>Sportzaal Hoftuyn  (Bredeschool West)</t>
  </si>
  <si>
    <t>Brandweerkazerne</t>
  </si>
  <si>
    <t>Leo Kanner Onderwijsgroep</t>
  </si>
  <si>
    <t>Basisschool De Bron</t>
  </si>
  <si>
    <t>Sterrentuin (oa Incluzio, bibliotheek)</t>
  </si>
  <si>
    <t>Basisschool Prins Willem Alexander  (Bredeschool West)</t>
  </si>
  <si>
    <t>Zonnepanelen aanwezig ja/nee</t>
  </si>
  <si>
    <t>Scope of NEN keuring zonnepanelen aanwezig ja/nee</t>
  </si>
  <si>
    <t>BMI aanwezig ja/nee</t>
  </si>
  <si>
    <t>Scope of NEN keuring Electrische installatie aanwezig ja/nee</t>
  </si>
  <si>
    <t>Asbest aanwezig</t>
  </si>
  <si>
    <t>Leegstand</t>
  </si>
  <si>
    <t>opmerkingen</t>
  </si>
  <si>
    <t>nee</t>
  </si>
  <si>
    <t>nee, ontruiming</t>
  </si>
  <si>
    <t>ja</t>
  </si>
  <si>
    <t>nalevering</t>
  </si>
  <si>
    <t>BMI alleen bij FloreoKids</t>
  </si>
  <si>
    <t>wordt afgestoten</t>
  </si>
  <si>
    <t>2018 gerenoveerd</t>
  </si>
  <si>
    <t>niet bekend</t>
  </si>
  <si>
    <t>nee*</t>
  </si>
  <si>
    <t>ja, verhuurd</t>
  </si>
  <si>
    <t xml:space="preserve">panden met een * (Milieustraat, loodsen en sportzaal Bredeschool West) heeft de Cooperatie Zon op Leiderdorp zonnepanelen op het dak geplaatst via een recht van opstal. De opstal en aansprakelijkheid zijn door de Cooperatie verzekerd, daarom vullen wij hier bij keuring NEE in. Zie de bepaling uit het contract in het tabblad Zon op Leiderdorp. </t>
  </si>
  <si>
    <t xml:space="preserve">Verzekering en Aansprakelijkheid zonnepanelen via Zon op Leiderdorp </t>
  </si>
  <si>
    <t>Inventarisatie Brandverzekering</t>
  </si>
  <si>
    <t>Asbest aanwezig ja/nee</t>
  </si>
  <si>
    <t>Leegstand      ja/nee</t>
  </si>
  <si>
    <t>Opmerkingen</t>
  </si>
  <si>
    <t>Basisschool De Schakel</t>
  </si>
  <si>
    <t>Basisschool Willem de Zwijger</t>
  </si>
  <si>
    <t>Basisschool De Hasselbraam</t>
  </si>
  <si>
    <t>n.v.t.</t>
  </si>
  <si>
    <t>Ja</t>
  </si>
  <si>
    <t>Basisschool Kastanjelaan</t>
  </si>
  <si>
    <t>Basisschool 't Bolwerk</t>
  </si>
  <si>
    <t>Basisschool De Hobbit</t>
  </si>
  <si>
    <t>Basisschool Elkerlyc</t>
  </si>
  <si>
    <t>Basisschool Koningin Juliana</t>
  </si>
  <si>
    <t>Basisschool De Leeuwerik</t>
  </si>
  <si>
    <t>Basisschool De Regenboog</t>
  </si>
  <si>
    <t>Basisschool Prins Willem Alexander</t>
  </si>
  <si>
    <t>nee(*)</t>
  </si>
  <si>
    <t>Voortgezet onderwijs Visser 't Hooft</t>
  </si>
  <si>
    <t>lijken een aantal pakkingen tussen de flensen van de verwarmingsbuizen in het ketelhuis asbest verdacht zijn</t>
  </si>
  <si>
    <t>Gebouwen
per 31-12-2022
indexcijfer 119,7</t>
  </si>
  <si>
    <t>Inventaris
per 31-12-2022
indexcijfer 115,1</t>
  </si>
  <si>
    <t>Gebouwen
per 31-12-2023
indexcijfer 125,2</t>
  </si>
  <si>
    <t>Inventaris
per 31-12-2023
indexcijfer 123,3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</si>
</sst>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quot;€&quot;\ * #,##0.00_-;_-&quot;€&quot;\ * #,##0.00\-;_-&quot;€&quot;\ * &quot;-&quot;??_-;_-@_-"/>
    <numFmt numFmtId="166" formatCode="0;\-0"/>
    <numFmt numFmtId="167" formatCode="_ [$€-413]\ * #,##0.00_ ;_ [$€-413]\ * \-#,##0.00_ ;_ [$€-413]\ * &quot;-&quot;??_ ;_ @_ "/>
  </numFmts>
  <fonts count="14" x14ac:knownFonts="1">
    <font>
      <sz val="10"/>
      <name val="Arial"/>
    </font>
    <font>
      <sz val="10"/>
      <name val="Arial"/>
      <family val="2"/>
    </font>
    <font>
      <sz val="10"/>
      <name val="Arial"/>
      <family val="2"/>
    </font>
    <font>
      <b/>
      <sz val="10"/>
      <color indexed="17"/>
      <name val="Arial"/>
      <family val="2"/>
    </font>
    <font>
      <b/>
      <sz val="10"/>
      <name val="Arial"/>
      <family val="2"/>
    </font>
    <font>
      <sz val="10"/>
      <color indexed="17"/>
      <name val="Arial"/>
      <family val="2"/>
    </font>
    <font>
      <sz val="10"/>
      <color indexed="10"/>
      <name val="Arial"/>
      <family val="2"/>
    </font>
    <font>
      <b/>
      <u val="singleAccounting"/>
      <sz val="10"/>
      <color indexed="17"/>
      <name val="Arial"/>
      <family val="2"/>
    </font>
    <font>
      <b/>
      <u val="singleAccounting"/>
      <sz val="10"/>
      <name val="Arial"/>
      <family val="2"/>
    </font>
    <font>
      <sz val="10"/>
      <color rgb="FFFF0000"/>
      <name val="Arial"/>
      <family val="2"/>
    </font>
    <font>
      <b/>
      <i/>
      <sz val="10"/>
      <color indexed="8"/>
      <name val="Arial"/>
      <family val="2"/>
    </font>
    <font>
      <sz val="14"/>
      <name val="Arial"/>
      <family val="2"/>
    </font>
    <font>
      <b/>
      <i/>
      <sz val="10"/>
      <name val="Arial"/>
      <family val="2"/>
    </font>
    <font>
      <sz val="10"/>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165" fontId="1" fillId="0" borderId="0" applyFont="0" applyFill="0" applyBorder="0" applyAlignment="0" applyProtection="0"/>
    <xf numFmtId="165" fontId="1" fillId="0" borderId="0" applyFont="0" applyFill="0" applyBorder="0" applyAlignment="0" applyProtection="0"/>
    <xf numFmtId="0" fontId="1" fillId="0" borderId="0"/>
  </cellStyleXfs>
  <cellXfs count="62">
    <xf numFmtId="0" fontId="0" fillId="0" borderId="0" xfId="0"/>
    <xf numFmtId="0" fontId="2" fillId="0" borderId="0" xfId="0" applyFont="1" applyAlignment="1">
      <alignment horizontal="left" wrapText="1"/>
    </xf>
    <xf numFmtId="165" fontId="2" fillId="0" borderId="0" xfId="2" applyFont="1" applyFill="1" applyBorder="1" applyAlignment="1">
      <alignment wrapText="1"/>
    </xf>
    <xf numFmtId="0" fontId="2" fillId="0" borderId="0" xfId="0" applyFont="1" applyAlignment="1">
      <alignment wrapText="1"/>
    </xf>
    <xf numFmtId="0" fontId="6" fillId="0" borderId="0" xfId="0" applyFont="1" applyAlignment="1">
      <alignment wrapText="1"/>
    </xf>
    <xf numFmtId="0" fontId="2" fillId="0" borderId="0" xfId="0" applyFont="1"/>
    <xf numFmtId="165" fontId="4" fillId="0" borderId="0" xfId="2" applyFont="1" applyFill="1" applyBorder="1" applyAlignment="1">
      <alignment wrapText="1"/>
    </xf>
    <xf numFmtId="0" fontId="2" fillId="0" borderId="0" xfId="0" applyFont="1" applyAlignment="1">
      <alignment horizontal="left"/>
    </xf>
    <xf numFmtId="165" fontId="2" fillId="0" borderId="0" xfId="2" applyFont="1" applyFill="1" applyBorder="1" applyAlignment="1"/>
    <xf numFmtId="165" fontId="8" fillId="0" borderId="0" xfId="2" applyFont="1" applyFill="1" applyBorder="1" applyAlignment="1"/>
    <xf numFmtId="164" fontId="5" fillId="0" borderId="0" xfId="1" applyNumberFormat="1" applyFont="1" applyFill="1" applyBorder="1" applyAlignment="1">
      <alignment horizontal="left"/>
    </xf>
    <xf numFmtId="164" fontId="3" fillId="0" borderId="0" xfId="1" applyNumberFormat="1" applyFont="1" applyFill="1" applyBorder="1" applyAlignment="1">
      <alignment horizontal="left"/>
    </xf>
    <xf numFmtId="164" fontId="7" fillId="0" borderId="0" xfId="1" applyNumberFormat="1" applyFont="1" applyFill="1" applyBorder="1" applyAlignment="1">
      <alignment horizontal="left"/>
    </xf>
    <xf numFmtId="164" fontId="5" fillId="0" borderId="0" xfId="1" applyNumberFormat="1" applyFont="1" applyFill="1" applyBorder="1" applyAlignment="1">
      <alignment horizontal="left" wrapText="1"/>
    </xf>
    <xf numFmtId="0" fontId="1" fillId="0" borderId="0" xfId="0" applyFont="1"/>
    <xf numFmtId="0" fontId="1" fillId="0" borderId="1" xfId="0" applyFont="1" applyBorder="1"/>
    <xf numFmtId="0" fontId="1" fillId="0" borderId="1" xfId="0" applyFont="1" applyBorder="1" applyAlignment="1">
      <alignment wrapText="1"/>
    </xf>
    <xf numFmtId="166" fontId="1" fillId="0" borderId="1" xfId="0" applyNumberFormat="1" applyFont="1" applyBorder="1" applyAlignment="1">
      <alignment horizontal="left" wrapText="1"/>
    </xf>
    <xf numFmtId="165" fontId="1" fillId="0" borderId="0" xfId="2" applyFont="1" applyFill="1" applyBorder="1" applyAlignment="1">
      <alignment wrapText="1"/>
    </xf>
    <xf numFmtId="0" fontId="1" fillId="0" borderId="0" xfId="0" applyFont="1" applyAlignment="1">
      <alignment wrapText="1"/>
    </xf>
    <xf numFmtId="0" fontId="1" fillId="0" borderId="1" xfId="0" applyFont="1" applyBorder="1" applyAlignment="1">
      <alignment horizontal="left"/>
    </xf>
    <xf numFmtId="165" fontId="1" fillId="0" borderId="0" xfId="2" applyFont="1" applyFill="1" applyBorder="1" applyAlignment="1"/>
    <xf numFmtId="165" fontId="4" fillId="0" borderId="0" xfId="2" applyFont="1" applyFill="1" applyBorder="1" applyAlignment="1">
      <alignment horizontal="left" wrapText="1"/>
    </xf>
    <xf numFmtId="167" fontId="1" fillId="0" borderId="1" xfId="2" applyNumberFormat="1" applyFont="1" applyFill="1" applyBorder="1" applyAlignment="1">
      <alignment horizontal="left"/>
    </xf>
    <xf numFmtId="167" fontId="1" fillId="0" borderId="1" xfId="2" applyNumberFormat="1" applyFont="1" applyFill="1" applyBorder="1" applyAlignment="1"/>
    <xf numFmtId="0" fontId="1" fillId="0" borderId="0" xfId="0" applyFont="1" applyAlignment="1">
      <alignment horizontal="left"/>
    </xf>
    <xf numFmtId="166" fontId="1" fillId="0" borderId="0" xfId="0" applyNumberFormat="1" applyFont="1" applyAlignment="1">
      <alignment horizontal="left" wrapText="1"/>
    </xf>
    <xf numFmtId="167" fontId="1" fillId="0" borderId="0" xfId="2" applyNumberFormat="1" applyFont="1" applyFill="1" applyBorder="1" applyAlignment="1">
      <alignment horizontal="left"/>
    </xf>
    <xf numFmtId="0" fontId="9" fillId="0" borderId="1" xfId="0" applyFont="1" applyBorder="1"/>
    <xf numFmtId="167" fontId="1" fillId="3" borderId="1" xfId="2" applyNumberFormat="1" applyFont="1" applyFill="1" applyBorder="1" applyAlignment="1">
      <alignment horizontal="left"/>
    </xf>
    <xf numFmtId="167" fontId="1" fillId="3" borderId="1" xfId="2" applyNumberFormat="1" applyFont="1" applyFill="1" applyBorder="1" applyAlignment="1"/>
    <xf numFmtId="0" fontId="1" fillId="0" borderId="2" xfId="0" applyFont="1" applyBorder="1" applyAlignment="1">
      <alignment horizontal="left"/>
    </xf>
    <xf numFmtId="2" fontId="10" fillId="2" borderId="0" xfId="3" applyNumberFormat="1" applyFont="1" applyFill="1" applyAlignment="1">
      <alignment horizontal="center" vertical="top" wrapText="1"/>
    </xf>
    <xf numFmtId="0" fontId="1" fillId="0" borderId="1" xfId="3" applyBorder="1" applyAlignment="1">
      <alignment wrapText="1"/>
    </xf>
    <xf numFmtId="0" fontId="6" fillId="0" borderId="1" xfId="0" applyFont="1" applyBorder="1" applyAlignment="1">
      <alignment wrapText="1"/>
    </xf>
    <xf numFmtId="0" fontId="1" fillId="0" borderId="1" xfId="3" applyBorder="1"/>
    <xf numFmtId="0" fontId="1" fillId="0" borderId="1" xfId="3" applyBorder="1" applyAlignment="1">
      <alignment vertical="top" wrapText="1"/>
    </xf>
    <xf numFmtId="0" fontId="1" fillId="0" borderId="0" xfId="0" applyFont="1" applyAlignment="1">
      <alignment vertical="top" wrapText="1"/>
    </xf>
    <xf numFmtId="0" fontId="1" fillId="0" borderId="3" xfId="0" applyFont="1" applyBorder="1" applyAlignment="1">
      <alignment wrapText="1"/>
    </xf>
    <xf numFmtId="0" fontId="1" fillId="0" borderId="3" xfId="0" applyFont="1" applyBorder="1"/>
    <xf numFmtId="166" fontId="1" fillId="0" borderId="3" xfId="0" applyNumberFormat="1" applyFont="1" applyBorder="1" applyAlignment="1">
      <alignment horizontal="left" wrapText="1"/>
    </xf>
    <xf numFmtId="167" fontId="1" fillId="0" borderId="3" xfId="2" applyNumberFormat="1" applyFont="1" applyFill="1" applyBorder="1" applyAlignment="1">
      <alignment horizontal="left"/>
    </xf>
    <xf numFmtId="0" fontId="11" fillId="0" borderId="0" xfId="0" applyFont="1"/>
    <xf numFmtId="0" fontId="4" fillId="2" borderId="1" xfId="0" applyFont="1" applyFill="1" applyBorder="1" applyAlignment="1">
      <alignment horizontal="left" vertical="center" wrapText="1"/>
    </xf>
    <xf numFmtId="2" fontId="12" fillId="2" borderId="1" xfId="3" applyNumberFormat="1" applyFont="1" applyFill="1" applyBorder="1" applyAlignment="1">
      <alignment horizontal="center" vertical="top" wrapText="1"/>
    </xf>
    <xf numFmtId="0" fontId="4" fillId="0" borderId="0" xfId="0" applyFont="1" applyAlignment="1">
      <alignment horizontal="center" wrapText="1"/>
    </xf>
    <xf numFmtId="0" fontId="1" fillId="0" borderId="1" xfId="3" applyBorder="1" applyAlignment="1">
      <alignment horizontal="center" wrapText="1"/>
    </xf>
    <xf numFmtId="0" fontId="1" fillId="0" borderId="1" xfId="0" applyFont="1" applyBorder="1" applyAlignment="1">
      <alignment horizontal="center" wrapText="1"/>
    </xf>
    <xf numFmtId="0" fontId="1" fillId="0" borderId="1" xfId="3" applyBorder="1" applyAlignment="1">
      <alignment horizontal="center"/>
    </xf>
    <xf numFmtId="0" fontId="1" fillId="0" borderId="1" xfId="0" applyFont="1" applyBorder="1" applyAlignment="1">
      <alignment horizontal="left" vertical="top"/>
    </xf>
    <xf numFmtId="0" fontId="1" fillId="0" borderId="1" xfId="3" applyBorder="1" applyAlignment="1">
      <alignment horizontal="center" vertical="top" wrapText="1"/>
    </xf>
    <xf numFmtId="0" fontId="13" fillId="0" borderId="0" xfId="0" applyFont="1"/>
    <xf numFmtId="167" fontId="1" fillId="3" borderId="3" xfId="2" applyNumberFormat="1" applyFont="1" applyFill="1" applyBorder="1" applyAlignment="1">
      <alignment horizontal="left"/>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xf>
    <xf numFmtId="0" fontId="4" fillId="2" borderId="5" xfId="0" applyFont="1" applyFill="1" applyBorder="1" applyAlignment="1">
      <alignment horizontal="center" vertical="top" wrapText="1"/>
    </xf>
    <xf numFmtId="0" fontId="4" fillId="2" borderId="5" xfId="0" applyFont="1" applyFill="1" applyBorder="1" applyAlignment="1">
      <alignment horizontal="center" vertical="top" textRotation="90" wrapText="1"/>
    </xf>
    <xf numFmtId="164" fontId="4" fillId="2" borderId="5" xfId="1" applyNumberFormat="1" applyFont="1" applyFill="1" applyBorder="1" applyAlignment="1">
      <alignment horizontal="left" vertical="top" wrapText="1"/>
    </xf>
    <xf numFmtId="164" fontId="4" fillId="2" borderId="6" xfId="1" applyNumberFormat="1" applyFont="1" applyFill="1" applyBorder="1" applyAlignment="1">
      <alignment horizontal="left" vertical="top" wrapText="1"/>
    </xf>
    <xf numFmtId="165" fontId="4" fillId="0" borderId="0" xfId="2" applyFont="1" applyFill="1" applyBorder="1" applyAlignment="1">
      <alignment horizontal="center" vertical="top" wrapText="1"/>
    </xf>
    <xf numFmtId="0" fontId="4" fillId="0" borderId="0" xfId="0" applyFont="1" applyAlignment="1">
      <alignment horizontal="center" vertical="top" wrapText="1"/>
    </xf>
    <xf numFmtId="0" fontId="2" fillId="0" borderId="0" xfId="0" applyFont="1" applyAlignment="1">
      <alignment horizontal="left" wrapText="1"/>
    </xf>
  </cellXfs>
  <cellStyles count="4">
    <cellStyle name="Euro" xfId="1" xr:uid="{00000000-0005-0000-0000-000000000000}"/>
    <cellStyle name="Standaard" xfId="0" builtinId="0"/>
    <cellStyle name="Standaard 3" xfId="3" xr:uid="{00B32315-3D28-427D-9D95-B58461D47D4D}"/>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12</xdr:col>
      <xdr:colOff>384663</xdr:colOff>
      <xdr:row>24</xdr:row>
      <xdr:rowOff>16312</xdr:rowOff>
    </xdr:to>
    <xdr:pic>
      <xdr:nvPicPr>
        <xdr:cNvPr id="3" name="Afbeelding 2">
          <a:extLst>
            <a:ext uri="{FF2B5EF4-FFF2-40B4-BE49-F238E27FC236}">
              <a16:creationId xmlns:a16="http://schemas.microsoft.com/office/drawing/2014/main" id="{647B7D10-28BE-4F9F-B3C6-7CFA899187F1}"/>
            </a:ext>
          </a:extLst>
        </xdr:cNvPr>
        <xdr:cNvPicPr>
          <a:picLocks noChangeAspect="1"/>
        </xdr:cNvPicPr>
      </xdr:nvPicPr>
      <xdr:blipFill>
        <a:blip xmlns:r="http://schemas.openxmlformats.org/officeDocument/2006/relationships" r:embed="rId1"/>
        <a:stretch>
          <a:fillRect/>
        </a:stretch>
      </xdr:blipFill>
      <xdr:spPr>
        <a:xfrm>
          <a:off x="609600" y="323850"/>
          <a:ext cx="7090263" cy="35786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erop, Yuri van" id="{0867EADD-1D1A-4E67-B255-7F1359C02D34}" userId="S::y.van.nierop@leiderdorp.nl::2319dc0a-e8e9-4b30-88fd-ee5c1d15ac4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7" dT="2021-10-12T16:19:31.99" personId="{0867EADD-1D1A-4E67-B255-7F1359C02D34}" id="{D6219901-8558-4019-99CC-074DCF195A38}">
    <text>Er zitten twee scholen en sportzaal Hoftuyn in de Brede school west aan de Leeuwerikstraat. Is alles op nr. 2 getaxeerd?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3"/>
  <sheetViews>
    <sheetView tabSelected="1" topLeftCell="T1" zoomScaleNormal="100" workbookViewId="0">
      <selection activeCell="AA1" sqref="AA1:AB1048576"/>
    </sheetView>
  </sheetViews>
  <sheetFormatPr defaultColWidth="9.1796875" defaultRowHeight="12.5" x14ac:dyDescent="0.25"/>
  <cols>
    <col min="1" max="1" width="29.7265625" style="3" bestFit="1" customWidth="1"/>
    <col min="2" max="2" width="30.81640625" style="5" customWidth="1"/>
    <col min="3" max="3" width="7.26953125" style="1" customWidth="1"/>
    <col min="4" max="4" width="5.1796875" style="3" customWidth="1"/>
    <col min="5" max="5" width="9.26953125" style="3" customWidth="1"/>
    <col min="6" max="6" width="9.54296875" style="5" bestFit="1" customWidth="1"/>
    <col min="7" max="7" width="3.26953125" style="3" bestFit="1" customWidth="1"/>
    <col min="8" max="9" width="24" style="13" hidden="1" customWidth="1"/>
    <col min="10" max="12" width="20.453125" style="13" hidden="1" customWidth="1"/>
    <col min="13" max="14" width="20.453125" style="13" customWidth="1"/>
    <col min="15" max="15" width="21.54296875" style="13" bestFit="1" customWidth="1"/>
    <col min="16" max="16" width="5.7265625" style="2" customWidth="1"/>
    <col min="17" max="17" width="47.7265625" style="19" bestFit="1" customWidth="1"/>
    <col min="18" max="18" width="9.1796875" style="3"/>
    <col min="19" max="20" width="13.1796875" style="19" customWidth="1"/>
    <col min="21" max="21" width="14.54296875" style="19" customWidth="1"/>
    <col min="22" max="23" width="13.1796875" style="19" customWidth="1"/>
    <col min="24" max="24" width="14.7265625" style="19" customWidth="1"/>
    <col min="25" max="25" width="24.1796875" style="19" customWidth="1"/>
    <col min="26" max="16384" width="9.1796875" style="3"/>
  </cols>
  <sheetData>
    <row r="1" spans="1:25" s="60" customFormat="1" ht="54.75" customHeight="1" thickBot="1" x14ac:dyDescent="0.3">
      <c r="A1" s="53" t="s">
        <v>4</v>
      </c>
      <c r="B1" s="54" t="s">
        <v>0</v>
      </c>
      <c r="C1" s="55" t="s">
        <v>1</v>
      </c>
      <c r="D1" s="55" t="s">
        <v>2</v>
      </c>
      <c r="E1" s="55" t="s">
        <v>31</v>
      </c>
      <c r="F1" s="54" t="s">
        <v>55</v>
      </c>
      <c r="G1" s="56" t="s">
        <v>3</v>
      </c>
      <c r="H1" s="57" t="s">
        <v>74</v>
      </c>
      <c r="I1" s="57" t="s">
        <v>93</v>
      </c>
      <c r="J1" s="57" t="s">
        <v>30</v>
      </c>
      <c r="K1" s="57" t="s">
        <v>139</v>
      </c>
      <c r="L1" s="57" t="s">
        <v>140</v>
      </c>
      <c r="M1" s="57" t="s">
        <v>141</v>
      </c>
      <c r="N1" s="57" t="s">
        <v>142</v>
      </c>
      <c r="O1" s="58" t="s">
        <v>27</v>
      </c>
      <c r="P1" s="59"/>
      <c r="S1" s="32" t="s">
        <v>100</v>
      </c>
      <c r="T1" s="32" t="s">
        <v>101</v>
      </c>
      <c r="U1" s="32" t="s">
        <v>102</v>
      </c>
      <c r="V1" s="32" t="s">
        <v>103</v>
      </c>
      <c r="W1" s="32" t="s">
        <v>104</v>
      </c>
      <c r="X1" s="32" t="s">
        <v>105</v>
      </c>
      <c r="Y1" s="32" t="s">
        <v>106</v>
      </c>
    </row>
    <row r="2" spans="1:25" s="19" customFormat="1" x14ac:dyDescent="0.25">
      <c r="A2" s="38" t="s">
        <v>56</v>
      </c>
      <c r="B2" s="39" t="s">
        <v>53</v>
      </c>
      <c r="C2" s="40">
        <v>5</v>
      </c>
      <c r="D2" s="38">
        <v>-7</v>
      </c>
      <c r="E2" s="38" t="s">
        <v>32</v>
      </c>
      <c r="F2" s="39" t="s">
        <v>54</v>
      </c>
      <c r="G2" s="38"/>
      <c r="H2" s="41">
        <v>2603244</v>
      </c>
      <c r="I2" s="41">
        <f>ROUND(H2/150.8*158.3,0)</f>
        <v>2732716</v>
      </c>
      <c r="J2" s="41">
        <v>1000000</v>
      </c>
      <c r="K2" s="41">
        <f>ROUND(I2/158.3*175.4,0)</f>
        <v>3027911</v>
      </c>
      <c r="L2" s="41">
        <f>ROUND(J2/126.6*140.8,0)</f>
        <v>1112164</v>
      </c>
      <c r="M2" s="41">
        <f>ROUND(K2/119.7*125.2,0)</f>
        <v>3167038</v>
      </c>
      <c r="N2" s="41">
        <f>ROUND(L2/115.1*123.3,0)</f>
        <v>1191397</v>
      </c>
      <c r="O2" s="41">
        <f>M2+N2</f>
        <v>4358435</v>
      </c>
      <c r="P2" s="18"/>
      <c r="Q2" s="19" t="s">
        <v>75</v>
      </c>
      <c r="S2" s="33" t="s">
        <v>107</v>
      </c>
      <c r="T2" s="33" t="s">
        <v>107</v>
      </c>
      <c r="U2" s="16" t="s">
        <v>108</v>
      </c>
      <c r="V2" s="33" t="s">
        <v>107</v>
      </c>
      <c r="W2" s="33" t="s">
        <v>107</v>
      </c>
      <c r="X2" s="33" t="s">
        <v>107</v>
      </c>
      <c r="Y2" s="16"/>
    </row>
    <row r="3" spans="1:25" s="4" customFormat="1" x14ac:dyDescent="0.25">
      <c r="A3" s="20" t="s">
        <v>64</v>
      </c>
      <c r="B3" s="15" t="s">
        <v>5</v>
      </c>
      <c r="C3" s="17">
        <v>1</v>
      </c>
      <c r="D3" s="16"/>
      <c r="E3" s="16" t="s">
        <v>33</v>
      </c>
      <c r="F3" s="15" t="s">
        <v>54</v>
      </c>
      <c r="G3" s="16"/>
      <c r="H3" s="23">
        <v>3450083</v>
      </c>
      <c r="I3" s="41">
        <f t="shared" ref="I3:I27" si="0">ROUND(H3/150.8*158.3,0)</f>
        <v>3621672</v>
      </c>
      <c r="J3" s="23">
        <v>700000</v>
      </c>
      <c r="K3" s="41">
        <f t="shared" ref="K3:K27" si="1">ROUND(I3/158.3*175.4,0)</f>
        <v>4012895</v>
      </c>
      <c r="L3" s="41">
        <f t="shared" ref="L3:L27" si="2">ROUND(J3/126.6*140.8,0)</f>
        <v>778515</v>
      </c>
      <c r="M3" s="41">
        <f t="shared" ref="M3:M27" si="3">ROUND(K3/119.7*125.2,0)</f>
        <v>4197280</v>
      </c>
      <c r="N3" s="41">
        <f t="shared" ref="N3:N27" si="4">ROUND(L3/115.1*123.3,0)</f>
        <v>833978</v>
      </c>
      <c r="O3" s="41">
        <f t="shared" ref="O3:O27" si="5">M3+N3</f>
        <v>5031258</v>
      </c>
      <c r="P3" s="18"/>
      <c r="Q3" s="19" t="s">
        <v>76</v>
      </c>
      <c r="S3" s="33" t="s">
        <v>109</v>
      </c>
      <c r="T3" s="33" t="s">
        <v>110</v>
      </c>
      <c r="U3" s="16" t="s">
        <v>108</v>
      </c>
      <c r="V3" s="33" t="s">
        <v>107</v>
      </c>
      <c r="W3" s="33" t="s">
        <v>107</v>
      </c>
      <c r="X3" s="33" t="s">
        <v>107</v>
      </c>
      <c r="Y3" s="34"/>
    </row>
    <row r="4" spans="1:25" s="19" customFormat="1" x14ac:dyDescent="0.25">
      <c r="A4" s="16" t="s">
        <v>8</v>
      </c>
      <c r="B4" s="15" t="s">
        <v>6</v>
      </c>
      <c r="C4" s="17">
        <v>1</v>
      </c>
      <c r="D4" s="16"/>
      <c r="E4" s="16" t="s">
        <v>34</v>
      </c>
      <c r="F4" s="15" t="s">
        <v>54</v>
      </c>
      <c r="G4" s="16"/>
      <c r="H4" s="23">
        <v>1380033</v>
      </c>
      <c r="I4" s="41">
        <f t="shared" si="0"/>
        <v>1448669</v>
      </c>
      <c r="J4" s="23"/>
      <c r="K4" s="41">
        <f t="shared" si="1"/>
        <v>1605158</v>
      </c>
      <c r="L4" s="41">
        <f t="shared" si="2"/>
        <v>0</v>
      </c>
      <c r="M4" s="41">
        <f t="shared" si="3"/>
        <v>1678912</v>
      </c>
      <c r="N4" s="41">
        <f t="shared" si="4"/>
        <v>0</v>
      </c>
      <c r="O4" s="41">
        <f t="shared" si="5"/>
        <v>1678912</v>
      </c>
      <c r="P4" s="18"/>
      <c r="S4" s="33" t="s">
        <v>107</v>
      </c>
      <c r="T4" s="33" t="s">
        <v>107</v>
      </c>
      <c r="U4" s="33" t="s">
        <v>109</v>
      </c>
      <c r="V4" s="33" t="s">
        <v>109</v>
      </c>
      <c r="W4" s="33" t="s">
        <v>107</v>
      </c>
      <c r="X4" s="33" t="s">
        <v>107</v>
      </c>
      <c r="Y4" s="34" t="s">
        <v>111</v>
      </c>
    </row>
    <row r="5" spans="1:25" s="19" customFormat="1" x14ac:dyDescent="0.25">
      <c r="A5" s="16" t="s">
        <v>10</v>
      </c>
      <c r="B5" s="15" t="s">
        <v>9</v>
      </c>
      <c r="C5" s="17">
        <v>1</v>
      </c>
      <c r="D5" s="16"/>
      <c r="E5" s="16" t="s">
        <v>35</v>
      </c>
      <c r="F5" s="15" t="s">
        <v>54</v>
      </c>
      <c r="G5" s="16"/>
      <c r="H5" s="23">
        <v>1430216</v>
      </c>
      <c r="I5" s="41">
        <f t="shared" si="0"/>
        <v>1501347</v>
      </c>
      <c r="J5" s="23">
        <v>30000</v>
      </c>
      <c r="K5" s="41">
        <f t="shared" si="1"/>
        <v>1663527</v>
      </c>
      <c r="L5" s="41">
        <f t="shared" si="2"/>
        <v>33365</v>
      </c>
      <c r="M5" s="41">
        <f t="shared" si="3"/>
        <v>1739963</v>
      </c>
      <c r="N5" s="41">
        <f t="shared" si="4"/>
        <v>35742</v>
      </c>
      <c r="O5" s="41">
        <f t="shared" si="5"/>
        <v>1775705</v>
      </c>
      <c r="P5" s="18"/>
    </row>
    <row r="6" spans="1:25" s="5" customFormat="1" x14ac:dyDescent="0.25">
      <c r="A6" s="15" t="s">
        <v>52</v>
      </c>
      <c r="B6" s="15" t="s">
        <v>50</v>
      </c>
      <c r="C6" s="20">
        <v>11</v>
      </c>
      <c r="D6" s="15"/>
      <c r="E6" s="15" t="s">
        <v>51</v>
      </c>
      <c r="F6" s="15" t="s">
        <v>54</v>
      </c>
      <c r="G6" s="16"/>
      <c r="H6" s="23">
        <v>878203</v>
      </c>
      <c r="I6" s="41">
        <f t="shared" si="0"/>
        <v>921880</v>
      </c>
      <c r="J6" s="24"/>
      <c r="K6" s="41">
        <f t="shared" si="1"/>
        <v>1021464</v>
      </c>
      <c r="L6" s="41">
        <f t="shared" si="2"/>
        <v>0</v>
      </c>
      <c r="M6" s="41">
        <f t="shared" si="3"/>
        <v>1068398</v>
      </c>
      <c r="N6" s="41">
        <f t="shared" si="4"/>
        <v>0</v>
      </c>
      <c r="O6" s="41">
        <f t="shared" si="5"/>
        <v>1068398</v>
      </c>
      <c r="P6" s="21"/>
      <c r="Q6" s="14"/>
      <c r="S6" s="15" t="s">
        <v>107</v>
      </c>
      <c r="T6" s="16" t="s">
        <v>107</v>
      </c>
      <c r="U6" s="15" t="s">
        <v>107</v>
      </c>
      <c r="V6" s="15" t="s">
        <v>107</v>
      </c>
      <c r="W6" s="15" t="s">
        <v>107</v>
      </c>
      <c r="X6" s="15"/>
      <c r="Y6" s="16" t="s">
        <v>112</v>
      </c>
    </row>
    <row r="7" spans="1:25" s="19" customFormat="1" ht="25" x14ac:dyDescent="0.25">
      <c r="A7" s="20" t="s">
        <v>65</v>
      </c>
      <c r="B7" s="15" t="s">
        <v>11</v>
      </c>
      <c r="C7" s="17">
        <v>17</v>
      </c>
      <c r="D7" s="16">
        <v>-18</v>
      </c>
      <c r="E7" s="16" t="s">
        <v>37</v>
      </c>
      <c r="F7" s="15" t="s">
        <v>54</v>
      </c>
      <c r="G7" s="16"/>
      <c r="H7" s="23">
        <v>2346057</v>
      </c>
      <c r="I7" s="41">
        <f t="shared" si="0"/>
        <v>2462738</v>
      </c>
      <c r="J7" s="23">
        <v>625000</v>
      </c>
      <c r="K7" s="41">
        <f t="shared" si="1"/>
        <v>2728770</v>
      </c>
      <c r="L7" s="41">
        <f t="shared" si="2"/>
        <v>695103</v>
      </c>
      <c r="M7" s="41">
        <f t="shared" si="3"/>
        <v>2854152</v>
      </c>
      <c r="N7" s="41">
        <f t="shared" si="4"/>
        <v>744624</v>
      </c>
      <c r="O7" s="41">
        <f t="shared" si="5"/>
        <v>3598776</v>
      </c>
      <c r="P7" s="18"/>
      <c r="Q7" s="19" t="s">
        <v>78</v>
      </c>
      <c r="S7" s="16" t="s">
        <v>107</v>
      </c>
      <c r="T7" s="16" t="s">
        <v>107</v>
      </c>
      <c r="U7" s="16" t="s">
        <v>109</v>
      </c>
      <c r="V7" s="16" t="s">
        <v>113</v>
      </c>
      <c r="W7" s="33" t="s">
        <v>107</v>
      </c>
      <c r="X7" s="16"/>
      <c r="Y7" s="16"/>
    </row>
    <row r="8" spans="1:25" s="19" customFormat="1" x14ac:dyDescent="0.25">
      <c r="A8" s="16" t="s">
        <v>58</v>
      </c>
      <c r="B8" s="15" t="s">
        <v>12</v>
      </c>
      <c r="C8" s="17">
        <v>60</v>
      </c>
      <c r="D8" s="16" t="s">
        <v>57</v>
      </c>
      <c r="E8" s="16" t="s">
        <v>38</v>
      </c>
      <c r="F8" s="15" t="s">
        <v>54</v>
      </c>
      <c r="G8" s="16"/>
      <c r="H8" s="23">
        <v>376372</v>
      </c>
      <c r="I8" s="41">
        <f t="shared" si="0"/>
        <v>395091</v>
      </c>
      <c r="J8" s="23">
        <v>70000</v>
      </c>
      <c r="K8" s="41">
        <f t="shared" si="1"/>
        <v>437770</v>
      </c>
      <c r="L8" s="41">
        <f t="shared" si="2"/>
        <v>77852</v>
      </c>
      <c r="M8" s="41">
        <f t="shared" si="3"/>
        <v>457885</v>
      </c>
      <c r="N8" s="41">
        <f t="shared" si="4"/>
        <v>83398</v>
      </c>
      <c r="O8" s="41">
        <f t="shared" si="5"/>
        <v>541283</v>
      </c>
      <c r="P8" s="18"/>
      <c r="Q8" s="19" t="s">
        <v>79</v>
      </c>
      <c r="S8" s="16" t="s">
        <v>107</v>
      </c>
      <c r="T8" s="16"/>
      <c r="U8" s="16" t="s">
        <v>107</v>
      </c>
      <c r="V8" s="16" t="s">
        <v>109</v>
      </c>
      <c r="W8" s="16" t="s">
        <v>109</v>
      </c>
      <c r="X8" s="16"/>
      <c r="Y8" s="16"/>
    </row>
    <row r="9" spans="1:25" s="19" customFormat="1" x14ac:dyDescent="0.25">
      <c r="A9" s="20" t="s">
        <v>66</v>
      </c>
      <c r="B9" s="15" t="s">
        <v>13</v>
      </c>
      <c r="C9" s="17">
        <v>6</v>
      </c>
      <c r="D9" s="16"/>
      <c r="E9" s="16" t="s">
        <v>59</v>
      </c>
      <c r="F9" s="15" t="s">
        <v>54</v>
      </c>
      <c r="G9" s="16"/>
      <c r="H9" s="23">
        <v>4131777</v>
      </c>
      <c r="I9" s="41">
        <f t="shared" si="0"/>
        <v>4337270</v>
      </c>
      <c r="J9" s="23">
        <v>900000</v>
      </c>
      <c r="K9" s="41">
        <f t="shared" si="1"/>
        <v>4805794</v>
      </c>
      <c r="L9" s="41">
        <f t="shared" si="2"/>
        <v>1000948</v>
      </c>
      <c r="M9" s="41">
        <f t="shared" si="3"/>
        <v>5026612</v>
      </c>
      <c r="N9" s="41">
        <f t="shared" si="4"/>
        <v>1072258</v>
      </c>
      <c r="O9" s="41">
        <f t="shared" si="5"/>
        <v>6098870</v>
      </c>
      <c r="P9" s="18"/>
      <c r="Q9" s="19" t="s">
        <v>80</v>
      </c>
      <c r="S9" s="33" t="s">
        <v>107</v>
      </c>
      <c r="T9" s="33" t="s">
        <v>107</v>
      </c>
      <c r="U9" s="33" t="s">
        <v>109</v>
      </c>
      <c r="V9" s="33" t="s">
        <v>107</v>
      </c>
      <c r="W9" s="33" t="s">
        <v>107</v>
      </c>
      <c r="X9" s="33" t="s">
        <v>107</v>
      </c>
      <c r="Y9" s="16"/>
    </row>
    <row r="10" spans="1:25" s="19" customFormat="1" x14ac:dyDescent="0.25">
      <c r="A10" s="20" t="s">
        <v>67</v>
      </c>
      <c r="B10" s="15" t="s">
        <v>14</v>
      </c>
      <c r="C10" s="17">
        <v>1</v>
      </c>
      <c r="D10" s="16"/>
      <c r="E10" s="16" t="s">
        <v>39</v>
      </c>
      <c r="F10" s="15" t="s">
        <v>54</v>
      </c>
      <c r="G10" s="16"/>
      <c r="H10" s="23">
        <v>2157872</v>
      </c>
      <c r="I10" s="41">
        <f t="shared" si="0"/>
        <v>2265193</v>
      </c>
      <c r="J10" s="23">
        <v>800000</v>
      </c>
      <c r="K10" s="41">
        <f t="shared" si="1"/>
        <v>2509885</v>
      </c>
      <c r="L10" s="41">
        <f t="shared" si="2"/>
        <v>889731</v>
      </c>
      <c r="M10" s="41">
        <f t="shared" si="3"/>
        <v>2625210</v>
      </c>
      <c r="N10" s="41">
        <f t="shared" si="4"/>
        <v>953118</v>
      </c>
      <c r="O10" s="41">
        <f t="shared" si="5"/>
        <v>3578328</v>
      </c>
      <c r="P10" s="18"/>
      <c r="Q10" s="19" t="s">
        <v>81</v>
      </c>
      <c r="S10" s="33" t="s">
        <v>109</v>
      </c>
      <c r="T10" s="33" t="s">
        <v>110</v>
      </c>
      <c r="U10" s="16" t="s">
        <v>108</v>
      </c>
      <c r="V10" s="33" t="s">
        <v>107</v>
      </c>
      <c r="W10" s="33" t="s">
        <v>114</v>
      </c>
      <c r="X10" s="33" t="s">
        <v>107</v>
      </c>
      <c r="Y10" s="16"/>
    </row>
    <row r="11" spans="1:25" s="19" customFormat="1" x14ac:dyDescent="0.25">
      <c r="A11" s="20" t="s">
        <v>68</v>
      </c>
      <c r="B11" s="15" t="s">
        <v>14</v>
      </c>
      <c r="C11" s="17">
        <v>5</v>
      </c>
      <c r="D11" s="16"/>
      <c r="E11" s="16" t="s">
        <v>39</v>
      </c>
      <c r="F11" s="15" t="s">
        <v>54</v>
      </c>
      <c r="G11" s="16"/>
      <c r="H11" s="23">
        <v>2195508</v>
      </c>
      <c r="I11" s="41">
        <f t="shared" si="0"/>
        <v>2304701</v>
      </c>
      <c r="J11" s="23">
        <v>725000</v>
      </c>
      <c r="K11" s="41">
        <f t="shared" si="1"/>
        <v>2553661</v>
      </c>
      <c r="L11" s="41">
        <f t="shared" si="2"/>
        <v>806319</v>
      </c>
      <c r="M11" s="41">
        <f t="shared" si="3"/>
        <v>2670997</v>
      </c>
      <c r="N11" s="41">
        <f t="shared" si="4"/>
        <v>863763</v>
      </c>
      <c r="O11" s="41">
        <f t="shared" si="5"/>
        <v>3534760</v>
      </c>
      <c r="P11" s="18"/>
      <c r="Q11" s="19" t="s">
        <v>82</v>
      </c>
      <c r="S11" s="16" t="s">
        <v>107</v>
      </c>
      <c r="T11" s="16" t="s">
        <v>107</v>
      </c>
      <c r="U11" s="16" t="s">
        <v>108</v>
      </c>
      <c r="V11" s="33" t="s">
        <v>114</v>
      </c>
      <c r="W11" s="33" t="s">
        <v>114</v>
      </c>
      <c r="X11" s="16"/>
      <c r="Y11" s="16"/>
    </row>
    <row r="12" spans="1:25" s="19" customFormat="1" ht="12.75" customHeight="1" x14ac:dyDescent="0.25">
      <c r="A12" s="20" t="s">
        <v>69</v>
      </c>
      <c r="B12" s="15" t="s">
        <v>15</v>
      </c>
      <c r="C12" s="17">
        <v>41</v>
      </c>
      <c r="D12" s="16"/>
      <c r="E12" s="16" t="s">
        <v>40</v>
      </c>
      <c r="F12" s="15" t="s">
        <v>54</v>
      </c>
      <c r="G12" s="16"/>
      <c r="H12" s="23">
        <v>3324625</v>
      </c>
      <c r="I12" s="41">
        <f t="shared" si="0"/>
        <v>3489974</v>
      </c>
      <c r="J12" s="23">
        <v>900000</v>
      </c>
      <c r="K12" s="41">
        <f t="shared" si="1"/>
        <v>3866971</v>
      </c>
      <c r="L12" s="41">
        <f t="shared" si="2"/>
        <v>1000948</v>
      </c>
      <c r="M12" s="41">
        <f t="shared" si="3"/>
        <v>4044651</v>
      </c>
      <c r="N12" s="41">
        <f t="shared" si="4"/>
        <v>1072258</v>
      </c>
      <c r="O12" s="41">
        <f t="shared" si="5"/>
        <v>5116909</v>
      </c>
      <c r="P12" s="18"/>
      <c r="Q12" s="19" t="s">
        <v>83</v>
      </c>
      <c r="S12" s="16" t="s">
        <v>109</v>
      </c>
      <c r="T12" s="33" t="s">
        <v>110</v>
      </c>
      <c r="U12" s="16" t="s">
        <v>108</v>
      </c>
      <c r="V12" s="16" t="s">
        <v>109</v>
      </c>
      <c r="W12" s="16" t="s">
        <v>107</v>
      </c>
      <c r="X12" s="16" t="s">
        <v>107</v>
      </c>
      <c r="Y12" s="16"/>
    </row>
    <row r="13" spans="1:25" s="19" customFormat="1" ht="12.75" customHeight="1" x14ac:dyDescent="0.25">
      <c r="A13" s="20" t="s">
        <v>70</v>
      </c>
      <c r="B13" s="15" t="s">
        <v>16</v>
      </c>
      <c r="C13" s="17">
        <v>2</v>
      </c>
      <c r="D13" s="16"/>
      <c r="E13" s="16" t="s">
        <v>41</v>
      </c>
      <c r="F13" s="15" t="s">
        <v>54</v>
      </c>
      <c r="G13" s="16"/>
      <c r="H13" s="23">
        <v>2847889</v>
      </c>
      <c r="I13" s="41">
        <f t="shared" si="0"/>
        <v>2989528</v>
      </c>
      <c r="J13" s="23">
        <v>900000</v>
      </c>
      <c r="K13" s="41">
        <f t="shared" si="1"/>
        <v>3312465</v>
      </c>
      <c r="L13" s="41">
        <f t="shared" si="2"/>
        <v>1000948</v>
      </c>
      <c r="M13" s="41">
        <f t="shared" si="3"/>
        <v>3464667</v>
      </c>
      <c r="N13" s="41">
        <f t="shared" si="4"/>
        <v>1072258</v>
      </c>
      <c r="O13" s="41">
        <f t="shared" si="5"/>
        <v>4536925</v>
      </c>
      <c r="P13" s="18"/>
      <c r="Q13" s="19" t="s">
        <v>84</v>
      </c>
      <c r="S13" s="16" t="s">
        <v>107</v>
      </c>
      <c r="T13" s="16" t="s">
        <v>107</v>
      </c>
      <c r="U13" s="16" t="s">
        <v>108</v>
      </c>
      <c r="V13" s="33" t="s">
        <v>114</v>
      </c>
      <c r="W13" s="33" t="s">
        <v>114</v>
      </c>
      <c r="X13" s="16"/>
      <c r="Y13" s="16"/>
    </row>
    <row r="14" spans="1:25" s="14" customFormat="1" ht="13" x14ac:dyDescent="0.3">
      <c r="A14" s="20" t="s">
        <v>73</v>
      </c>
      <c r="B14" s="15" t="s">
        <v>48</v>
      </c>
      <c r="C14" s="20">
        <v>2</v>
      </c>
      <c r="D14" s="15">
        <v>-8</v>
      </c>
      <c r="E14" s="15" t="s">
        <v>49</v>
      </c>
      <c r="F14" s="15" t="s">
        <v>54</v>
      </c>
      <c r="G14" s="16"/>
      <c r="H14" s="23">
        <v>16309484</v>
      </c>
      <c r="I14" s="41">
        <f t="shared" si="0"/>
        <v>17120632</v>
      </c>
      <c r="J14" s="24"/>
      <c r="K14" s="41">
        <f t="shared" si="1"/>
        <v>18970050</v>
      </c>
      <c r="L14" s="41">
        <f t="shared" si="2"/>
        <v>0</v>
      </c>
      <c r="M14" s="41">
        <f t="shared" si="3"/>
        <v>19841690</v>
      </c>
      <c r="N14" s="41">
        <f t="shared" si="4"/>
        <v>0</v>
      </c>
      <c r="O14" s="41">
        <f t="shared" si="5"/>
        <v>19841690</v>
      </c>
      <c r="P14" s="11"/>
      <c r="S14" s="16" t="s">
        <v>107</v>
      </c>
      <c r="T14" s="16" t="s">
        <v>107</v>
      </c>
      <c r="U14" s="35" t="s">
        <v>109</v>
      </c>
      <c r="V14" s="35" t="s">
        <v>109</v>
      </c>
      <c r="W14" s="35" t="s">
        <v>107</v>
      </c>
      <c r="X14" s="35" t="s">
        <v>107</v>
      </c>
      <c r="Y14" s="15"/>
    </row>
    <row r="15" spans="1:25" s="14" customFormat="1" ht="13" x14ac:dyDescent="0.3">
      <c r="A15" s="20" t="s">
        <v>94</v>
      </c>
      <c r="B15" s="15" t="s">
        <v>48</v>
      </c>
      <c r="C15" s="20">
        <v>4</v>
      </c>
      <c r="D15" s="15"/>
      <c r="E15" s="15" t="s">
        <v>49</v>
      </c>
      <c r="F15" s="15" t="s">
        <v>54</v>
      </c>
      <c r="G15" s="16"/>
      <c r="H15" s="29"/>
      <c r="I15" s="29"/>
      <c r="J15" s="30"/>
      <c r="K15" s="52">
        <f t="shared" si="1"/>
        <v>0</v>
      </c>
      <c r="L15" s="52">
        <f t="shared" si="2"/>
        <v>0</v>
      </c>
      <c r="M15" s="52">
        <f t="shared" si="3"/>
        <v>0</v>
      </c>
      <c r="N15" s="52">
        <f t="shared" si="4"/>
        <v>0</v>
      </c>
      <c r="O15" s="41">
        <f t="shared" si="5"/>
        <v>0</v>
      </c>
      <c r="P15" s="11"/>
      <c r="S15" s="16" t="s">
        <v>109</v>
      </c>
      <c r="T15" s="16" t="s">
        <v>115</v>
      </c>
      <c r="U15" s="35" t="s">
        <v>109</v>
      </c>
      <c r="V15" s="35" t="s">
        <v>114</v>
      </c>
      <c r="W15" s="35" t="s">
        <v>107</v>
      </c>
      <c r="X15" s="35" t="s">
        <v>107</v>
      </c>
      <c r="Y15" s="28"/>
    </row>
    <row r="16" spans="1:25" s="19" customFormat="1" ht="12.75" customHeight="1" x14ac:dyDescent="0.25">
      <c r="A16" s="20" t="s">
        <v>71</v>
      </c>
      <c r="B16" s="15" t="s">
        <v>17</v>
      </c>
      <c r="C16" s="17">
        <v>58</v>
      </c>
      <c r="D16" s="16">
        <v>-60</v>
      </c>
      <c r="E16" s="16" t="s">
        <v>42</v>
      </c>
      <c r="F16" s="15" t="s">
        <v>54</v>
      </c>
      <c r="G16" s="16"/>
      <c r="H16" s="23">
        <v>2415057</v>
      </c>
      <c r="I16" s="41">
        <f t="shared" si="0"/>
        <v>2535169</v>
      </c>
      <c r="J16" s="23">
        <v>600000</v>
      </c>
      <c r="K16" s="41">
        <f t="shared" si="1"/>
        <v>2809025</v>
      </c>
      <c r="L16" s="41">
        <f t="shared" si="2"/>
        <v>667299</v>
      </c>
      <c r="M16" s="41">
        <f t="shared" si="3"/>
        <v>2938095</v>
      </c>
      <c r="N16" s="41">
        <f t="shared" si="4"/>
        <v>714839</v>
      </c>
      <c r="O16" s="41">
        <f t="shared" si="5"/>
        <v>3652934</v>
      </c>
      <c r="P16" s="18"/>
      <c r="Q16" s="19" t="s">
        <v>85</v>
      </c>
      <c r="S16" s="33" t="s">
        <v>107</v>
      </c>
      <c r="T16" s="33" t="s">
        <v>107</v>
      </c>
      <c r="U16" s="33" t="s">
        <v>109</v>
      </c>
      <c r="V16" s="33" t="s">
        <v>109</v>
      </c>
      <c r="W16" s="33" t="s">
        <v>107</v>
      </c>
      <c r="X16" s="33" t="s">
        <v>107</v>
      </c>
      <c r="Y16" s="16"/>
    </row>
    <row r="17" spans="1:25" s="19" customFormat="1" x14ac:dyDescent="0.25">
      <c r="A17" s="20" t="s">
        <v>99</v>
      </c>
      <c r="B17" s="15" t="s">
        <v>48</v>
      </c>
      <c r="C17" s="20">
        <v>6</v>
      </c>
      <c r="D17" s="16"/>
      <c r="E17" s="16" t="s">
        <v>49</v>
      </c>
      <c r="F17" s="15" t="s">
        <v>54</v>
      </c>
      <c r="G17" s="16"/>
      <c r="H17" s="29"/>
      <c r="I17" s="29"/>
      <c r="J17" s="30"/>
      <c r="K17" s="52">
        <f t="shared" si="1"/>
        <v>0</v>
      </c>
      <c r="L17" s="52">
        <f t="shared" si="2"/>
        <v>0</v>
      </c>
      <c r="M17" s="52">
        <f t="shared" si="3"/>
        <v>0</v>
      </c>
      <c r="N17" s="52">
        <f t="shared" si="4"/>
        <v>0</v>
      </c>
      <c r="O17" s="41">
        <f t="shared" si="5"/>
        <v>0</v>
      </c>
      <c r="P17" s="18"/>
      <c r="S17" s="16" t="s">
        <v>109</v>
      </c>
      <c r="T17" s="33" t="s">
        <v>110</v>
      </c>
      <c r="U17" s="16" t="s">
        <v>109</v>
      </c>
      <c r="V17" s="33" t="s">
        <v>114</v>
      </c>
      <c r="W17" s="33" t="s">
        <v>107</v>
      </c>
      <c r="X17" s="16"/>
      <c r="Y17" s="16"/>
    </row>
    <row r="18" spans="1:25" s="19" customFormat="1" x14ac:dyDescent="0.25">
      <c r="A18" s="20" t="s">
        <v>72</v>
      </c>
      <c r="B18" s="15" t="s">
        <v>29</v>
      </c>
      <c r="C18" s="17">
        <v>155</v>
      </c>
      <c r="D18" s="16"/>
      <c r="E18" s="16" t="s">
        <v>36</v>
      </c>
      <c r="F18" s="15" t="s">
        <v>54</v>
      </c>
      <c r="G18" s="16"/>
      <c r="H18" s="23">
        <v>10287521</v>
      </c>
      <c r="I18" s="41">
        <f t="shared" si="0"/>
        <v>10799168</v>
      </c>
      <c r="J18" s="23">
        <v>2900000</v>
      </c>
      <c r="K18" s="41">
        <f t="shared" si="1"/>
        <v>11965724</v>
      </c>
      <c r="L18" s="41">
        <f t="shared" si="2"/>
        <v>3225276</v>
      </c>
      <c r="M18" s="41">
        <f t="shared" si="3"/>
        <v>12515528</v>
      </c>
      <c r="N18" s="41">
        <f t="shared" si="4"/>
        <v>3455052</v>
      </c>
      <c r="O18" s="41">
        <f t="shared" si="5"/>
        <v>15970580</v>
      </c>
      <c r="P18" s="18"/>
      <c r="Q18" s="19" t="s">
        <v>86</v>
      </c>
      <c r="S18" s="36" t="s">
        <v>109</v>
      </c>
      <c r="T18" s="36" t="s">
        <v>110</v>
      </c>
      <c r="U18" s="36" t="s">
        <v>109</v>
      </c>
      <c r="V18" s="36" t="s">
        <v>109</v>
      </c>
      <c r="W18" s="36" t="s">
        <v>114</v>
      </c>
      <c r="X18" s="36" t="s">
        <v>107</v>
      </c>
      <c r="Y18" s="16"/>
    </row>
    <row r="19" spans="1:25" s="19" customFormat="1" x14ac:dyDescent="0.25">
      <c r="A19" s="16" t="s">
        <v>62</v>
      </c>
      <c r="B19" s="15" t="s">
        <v>61</v>
      </c>
      <c r="C19" s="17">
        <v>9</v>
      </c>
      <c r="D19" s="16"/>
      <c r="E19" s="16" t="s">
        <v>43</v>
      </c>
      <c r="F19" s="15" t="s">
        <v>54</v>
      </c>
      <c r="G19" s="16"/>
      <c r="H19" s="23">
        <v>853112</v>
      </c>
      <c r="I19" s="41">
        <f t="shared" si="0"/>
        <v>895541</v>
      </c>
      <c r="K19" s="41">
        <f t="shared" si="1"/>
        <v>992280</v>
      </c>
      <c r="L19" s="41">
        <f t="shared" si="2"/>
        <v>0</v>
      </c>
      <c r="M19" s="41">
        <f t="shared" si="3"/>
        <v>1037873</v>
      </c>
      <c r="N19" s="41">
        <f t="shared" si="4"/>
        <v>0</v>
      </c>
      <c r="O19" s="41">
        <f t="shared" si="5"/>
        <v>1037873</v>
      </c>
      <c r="P19" s="18"/>
      <c r="S19" s="16" t="s">
        <v>109</v>
      </c>
      <c r="T19" s="16" t="s">
        <v>115</v>
      </c>
      <c r="U19" s="16" t="s">
        <v>107</v>
      </c>
      <c r="V19" s="16" t="s">
        <v>109</v>
      </c>
      <c r="W19" s="16" t="s">
        <v>107</v>
      </c>
      <c r="X19" s="16" t="s">
        <v>107</v>
      </c>
      <c r="Y19" s="16"/>
    </row>
    <row r="20" spans="1:25" s="19" customFormat="1" ht="25" x14ac:dyDescent="0.25">
      <c r="A20" s="16" t="s">
        <v>19</v>
      </c>
      <c r="B20" s="15" t="s">
        <v>18</v>
      </c>
      <c r="C20" s="17">
        <v>9</v>
      </c>
      <c r="D20" s="16">
        <v>-10</v>
      </c>
      <c r="E20" s="16" t="s">
        <v>43</v>
      </c>
      <c r="F20" s="15" t="s">
        <v>54</v>
      </c>
      <c r="G20" s="16"/>
      <c r="H20" s="23">
        <v>1530582</v>
      </c>
      <c r="I20" s="41">
        <f t="shared" si="0"/>
        <v>1606705</v>
      </c>
      <c r="J20" s="23">
        <v>1250000</v>
      </c>
      <c r="K20" s="41">
        <f t="shared" si="1"/>
        <v>1780266</v>
      </c>
      <c r="L20" s="41">
        <f t="shared" si="2"/>
        <v>1390205</v>
      </c>
      <c r="M20" s="41">
        <f t="shared" si="3"/>
        <v>1862066</v>
      </c>
      <c r="N20" s="41">
        <f t="shared" si="4"/>
        <v>1489247</v>
      </c>
      <c r="O20" s="41">
        <f t="shared" si="5"/>
        <v>3351313</v>
      </c>
      <c r="P20" s="18"/>
      <c r="Q20" s="19" t="s">
        <v>87</v>
      </c>
      <c r="S20" s="16" t="s">
        <v>107</v>
      </c>
      <c r="T20" s="16" t="s">
        <v>107</v>
      </c>
      <c r="U20" s="16" t="s">
        <v>107</v>
      </c>
      <c r="V20" s="16" t="s">
        <v>109</v>
      </c>
      <c r="W20" s="16" t="s">
        <v>109</v>
      </c>
      <c r="X20" s="16" t="s">
        <v>109</v>
      </c>
      <c r="Y20" s="16" t="s">
        <v>112</v>
      </c>
    </row>
    <row r="21" spans="1:25" s="19" customFormat="1" x14ac:dyDescent="0.25">
      <c r="A21" s="16" t="s">
        <v>95</v>
      </c>
      <c r="B21" s="15" t="s">
        <v>18</v>
      </c>
      <c r="C21" s="17">
        <v>11</v>
      </c>
      <c r="D21" s="16"/>
      <c r="E21" s="16" t="s">
        <v>43</v>
      </c>
      <c r="F21" s="15" t="s">
        <v>54</v>
      </c>
      <c r="G21" s="16"/>
      <c r="H21" s="23">
        <v>1380033</v>
      </c>
      <c r="I21" s="41">
        <f t="shared" si="0"/>
        <v>1448669</v>
      </c>
      <c r="J21" s="23">
        <v>325000</v>
      </c>
      <c r="K21" s="41">
        <f t="shared" si="1"/>
        <v>1605158</v>
      </c>
      <c r="L21" s="41">
        <f t="shared" si="2"/>
        <v>361453</v>
      </c>
      <c r="M21" s="41">
        <f t="shared" si="3"/>
        <v>1678912</v>
      </c>
      <c r="N21" s="41">
        <f t="shared" si="4"/>
        <v>387204</v>
      </c>
      <c r="O21" s="41">
        <f t="shared" si="5"/>
        <v>2066116</v>
      </c>
      <c r="P21" s="18"/>
      <c r="Q21" s="19" t="s">
        <v>88</v>
      </c>
      <c r="S21" s="16" t="s">
        <v>107</v>
      </c>
      <c r="T21" s="16" t="s">
        <v>107</v>
      </c>
      <c r="U21" s="16" t="s">
        <v>107</v>
      </c>
      <c r="V21" s="16" t="s">
        <v>109</v>
      </c>
      <c r="W21" s="16" t="s">
        <v>109</v>
      </c>
      <c r="X21" s="16" t="s">
        <v>107</v>
      </c>
      <c r="Y21" s="16" t="s">
        <v>112</v>
      </c>
    </row>
    <row r="22" spans="1:25" s="19" customFormat="1" x14ac:dyDescent="0.25">
      <c r="A22" s="16" t="s">
        <v>96</v>
      </c>
      <c r="B22" s="15" t="s">
        <v>21</v>
      </c>
      <c r="C22" s="17">
        <v>42</v>
      </c>
      <c r="D22" s="16" t="s">
        <v>7</v>
      </c>
      <c r="E22" s="16" t="s">
        <v>44</v>
      </c>
      <c r="F22" s="15" t="s">
        <v>54</v>
      </c>
      <c r="G22" s="16"/>
      <c r="H22" s="23">
        <v>5482495</v>
      </c>
      <c r="I22" s="41">
        <f t="shared" si="0"/>
        <v>5755166</v>
      </c>
      <c r="J22" s="23">
        <v>1600000</v>
      </c>
      <c r="K22" s="41">
        <f t="shared" si="1"/>
        <v>6376855</v>
      </c>
      <c r="L22" s="41">
        <f t="shared" si="2"/>
        <v>1779463</v>
      </c>
      <c r="M22" s="41">
        <f t="shared" si="3"/>
        <v>6669860</v>
      </c>
      <c r="N22" s="41">
        <f t="shared" si="4"/>
        <v>1906236</v>
      </c>
      <c r="O22" s="41">
        <f t="shared" si="5"/>
        <v>8576096</v>
      </c>
      <c r="P22" s="18"/>
      <c r="Q22" s="19" t="s">
        <v>89</v>
      </c>
      <c r="S22" s="16" t="s">
        <v>107</v>
      </c>
      <c r="T22" s="16" t="s">
        <v>107</v>
      </c>
      <c r="U22" s="16" t="s">
        <v>109</v>
      </c>
      <c r="V22" s="16" t="s">
        <v>109</v>
      </c>
      <c r="W22" s="16" t="s">
        <v>109</v>
      </c>
      <c r="X22" s="16" t="s">
        <v>107</v>
      </c>
      <c r="Y22" s="16"/>
    </row>
    <row r="23" spans="1:25" s="19" customFormat="1" x14ac:dyDescent="0.25">
      <c r="A23" s="31" t="s">
        <v>98</v>
      </c>
      <c r="B23" s="15" t="s">
        <v>22</v>
      </c>
      <c r="C23" s="17">
        <v>110</v>
      </c>
      <c r="D23" s="16" t="s">
        <v>63</v>
      </c>
      <c r="E23" s="16" t="s">
        <v>45</v>
      </c>
      <c r="F23" s="15" t="s">
        <v>54</v>
      </c>
      <c r="G23" s="16"/>
      <c r="H23" s="23">
        <v>0</v>
      </c>
      <c r="I23" s="41">
        <f t="shared" si="0"/>
        <v>0</v>
      </c>
      <c r="J23" s="23">
        <v>550000</v>
      </c>
      <c r="K23" s="41">
        <f t="shared" si="1"/>
        <v>0</v>
      </c>
      <c r="L23" s="41">
        <f t="shared" si="2"/>
        <v>611690</v>
      </c>
      <c r="M23" s="41">
        <f t="shared" si="3"/>
        <v>0</v>
      </c>
      <c r="N23" s="41">
        <f t="shared" si="4"/>
        <v>655268</v>
      </c>
      <c r="O23" s="41">
        <f t="shared" si="5"/>
        <v>655268</v>
      </c>
      <c r="P23" s="18"/>
      <c r="Q23" s="19" t="s">
        <v>90</v>
      </c>
      <c r="S23" s="16" t="s">
        <v>107</v>
      </c>
      <c r="T23" s="16" t="s">
        <v>107</v>
      </c>
      <c r="U23" s="16" t="s">
        <v>109</v>
      </c>
      <c r="V23" s="16" t="s">
        <v>109</v>
      </c>
      <c r="W23" s="16" t="s">
        <v>107</v>
      </c>
      <c r="X23" s="16" t="s">
        <v>107</v>
      </c>
      <c r="Y23" s="16"/>
    </row>
    <row r="24" spans="1:25" s="19" customFormat="1" x14ac:dyDescent="0.25">
      <c r="A24" s="16" t="s">
        <v>23</v>
      </c>
      <c r="B24" s="15" t="s">
        <v>22</v>
      </c>
      <c r="C24" s="17">
        <v>2</v>
      </c>
      <c r="D24" s="16" t="s">
        <v>57</v>
      </c>
      <c r="E24" s="16" t="s">
        <v>45</v>
      </c>
      <c r="F24" s="15" t="s">
        <v>54</v>
      </c>
      <c r="G24" s="16"/>
      <c r="H24" s="23">
        <v>188186</v>
      </c>
      <c r="I24" s="41">
        <f t="shared" si="0"/>
        <v>197545</v>
      </c>
      <c r="J24" s="23"/>
      <c r="K24" s="41">
        <f t="shared" si="1"/>
        <v>218884</v>
      </c>
      <c r="L24" s="41">
        <f t="shared" si="2"/>
        <v>0</v>
      </c>
      <c r="M24" s="41">
        <f t="shared" si="3"/>
        <v>228941</v>
      </c>
      <c r="N24" s="41">
        <f t="shared" si="4"/>
        <v>0</v>
      </c>
      <c r="O24" s="41">
        <f t="shared" si="5"/>
        <v>228941</v>
      </c>
      <c r="P24" s="18"/>
      <c r="S24" s="16" t="s">
        <v>107</v>
      </c>
      <c r="T24" s="16" t="s">
        <v>107</v>
      </c>
      <c r="U24" s="16" t="s">
        <v>107</v>
      </c>
      <c r="V24" s="16" t="s">
        <v>109</v>
      </c>
      <c r="W24" s="16" t="s">
        <v>107</v>
      </c>
      <c r="X24" s="16" t="s">
        <v>107</v>
      </c>
      <c r="Y24" s="16"/>
    </row>
    <row r="25" spans="1:25" s="19" customFormat="1" ht="25" x14ac:dyDescent="0.25">
      <c r="A25" s="16" t="s">
        <v>25</v>
      </c>
      <c r="B25" s="15" t="s">
        <v>24</v>
      </c>
      <c r="C25" s="17">
        <v>19</v>
      </c>
      <c r="D25" s="16" t="s">
        <v>7</v>
      </c>
      <c r="E25" s="16" t="s">
        <v>46</v>
      </c>
      <c r="F25" s="15" t="s">
        <v>54</v>
      </c>
      <c r="G25" s="16"/>
      <c r="H25" s="23">
        <v>2352330</v>
      </c>
      <c r="I25" s="41">
        <f t="shared" si="0"/>
        <v>2469323</v>
      </c>
      <c r="J25" s="23">
        <v>250000</v>
      </c>
      <c r="K25" s="41">
        <f t="shared" si="1"/>
        <v>2736066</v>
      </c>
      <c r="L25" s="41">
        <f t="shared" si="2"/>
        <v>278041</v>
      </c>
      <c r="M25" s="41">
        <f t="shared" si="3"/>
        <v>2861783</v>
      </c>
      <c r="N25" s="41">
        <f t="shared" si="4"/>
        <v>297849</v>
      </c>
      <c r="O25" s="41">
        <f t="shared" si="5"/>
        <v>3159632</v>
      </c>
      <c r="P25" s="18"/>
      <c r="Q25" s="19" t="s">
        <v>77</v>
      </c>
      <c r="S25" s="16" t="s">
        <v>107</v>
      </c>
      <c r="T25" s="16"/>
      <c r="U25" s="16" t="s">
        <v>107</v>
      </c>
      <c r="V25" s="16" t="s">
        <v>109</v>
      </c>
      <c r="W25" s="16" t="s">
        <v>109</v>
      </c>
      <c r="X25" s="16"/>
      <c r="Y25" s="16"/>
    </row>
    <row r="26" spans="1:25" s="19" customFormat="1" x14ac:dyDescent="0.25">
      <c r="A26" s="16" t="s">
        <v>97</v>
      </c>
      <c r="B26" s="15" t="s">
        <v>26</v>
      </c>
      <c r="C26" s="17">
        <v>46</v>
      </c>
      <c r="D26" s="16"/>
      <c r="E26" s="16" t="s">
        <v>47</v>
      </c>
      <c r="F26" s="15" t="s">
        <v>54</v>
      </c>
      <c r="G26" s="16"/>
      <c r="H26" s="23">
        <v>1718770</v>
      </c>
      <c r="I26" s="41">
        <f t="shared" si="0"/>
        <v>1804253</v>
      </c>
      <c r="J26" s="23">
        <v>425000</v>
      </c>
      <c r="K26" s="41">
        <f t="shared" si="1"/>
        <v>1999153</v>
      </c>
      <c r="L26" s="41">
        <f t="shared" si="2"/>
        <v>472670</v>
      </c>
      <c r="M26" s="41">
        <f t="shared" si="3"/>
        <v>2091010</v>
      </c>
      <c r="N26" s="41">
        <f t="shared" si="4"/>
        <v>506344</v>
      </c>
      <c r="O26" s="41">
        <f t="shared" si="5"/>
        <v>2597354</v>
      </c>
      <c r="P26" s="18"/>
      <c r="Q26" s="19" t="s">
        <v>91</v>
      </c>
      <c r="S26" s="33" t="s">
        <v>107</v>
      </c>
      <c r="T26" s="33" t="s">
        <v>107</v>
      </c>
      <c r="U26" s="16" t="s">
        <v>108</v>
      </c>
      <c r="V26" s="33" t="s">
        <v>109</v>
      </c>
      <c r="W26" s="33" t="s">
        <v>107</v>
      </c>
      <c r="X26" s="33" t="s">
        <v>116</v>
      </c>
      <c r="Y26" s="16"/>
    </row>
    <row r="27" spans="1:25" s="19" customFormat="1" x14ac:dyDescent="0.25">
      <c r="A27" s="20" t="s">
        <v>20</v>
      </c>
      <c r="B27" s="15" t="s">
        <v>28</v>
      </c>
      <c r="C27" s="17">
        <v>1</v>
      </c>
      <c r="D27" s="16"/>
      <c r="E27" s="16" t="s">
        <v>60</v>
      </c>
      <c r="F27" s="15" t="s">
        <v>54</v>
      </c>
      <c r="G27" s="16"/>
      <c r="H27" s="23">
        <v>12043927</v>
      </c>
      <c r="I27" s="41">
        <f t="shared" si="0"/>
        <v>12642929</v>
      </c>
      <c r="J27" s="23">
        <v>2750000</v>
      </c>
      <c r="K27" s="41">
        <f t="shared" si="1"/>
        <v>14008653</v>
      </c>
      <c r="L27" s="41">
        <f t="shared" si="2"/>
        <v>3058452</v>
      </c>
      <c r="M27" s="41">
        <f t="shared" si="3"/>
        <v>14652325</v>
      </c>
      <c r="N27" s="41">
        <f t="shared" si="4"/>
        <v>3276343</v>
      </c>
      <c r="O27" s="41">
        <f t="shared" si="5"/>
        <v>17928668</v>
      </c>
      <c r="P27" s="18"/>
      <c r="Q27" s="19" t="s">
        <v>92</v>
      </c>
      <c r="S27" s="16" t="s">
        <v>109</v>
      </c>
      <c r="T27" s="16"/>
      <c r="U27" s="16" t="s">
        <v>109</v>
      </c>
      <c r="V27" s="16" t="s">
        <v>109</v>
      </c>
      <c r="W27" s="16" t="s">
        <v>107</v>
      </c>
      <c r="X27" s="16"/>
      <c r="Y27" s="16"/>
    </row>
    <row r="28" spans="1:25" ht="13" x14ac:dyDescent="0.3">
      <c r="H28" s="22">
        <v>84437170</v>
      </c>
      <c r="I28" s="22">
        <f t="shared" ref="I28:O28" si="6">SUM(I2:I27)</f>
        <v>85745879</v>
      </c>
      <c r="J28" s="22">
        <f t="shared" si="6"/>
        <v>17300000</v>
      </c>
      <c r="K28" s="22">
        <f t="shared" si="6"/>
        <v>95008385</v>
      </c>
      <c r="L28" s="22">
        <f t="shared" si="6"/>
        <v>19240442</v>
      </c>
      <c r="M28" s="22">
        <f t="shared" si="6"/>
        <v>99373848</v>
      </c>
      <c r="N28" s="22">
        <f t="shared" si="6"/>
        <v>20611176</v>
      </c>
      <c r="O28" s="22">
        <f t="shared" si="6"/>
        <v>119985024</v>
      </c>
      <c r="P28" s="6"/>
    </row>
    <row r="29" spans="1:25" s="5" customFormat="1" x14ac:dyDescent="0.25">
      <c r="C29" s="7"/>
      <c r="H29" s="10"/>
      <c r="I29" s="10"/>
      <c r="J29" s="10"/>
      <c r="K29" s="10"/>
      <c r="L29" s="10"/>
      <c r="M29" s="10"/>
      <c r="N29" s="10"/>
      <c r="O29" s="10"/>
      <c r="P29" s="8"/>
      <c r="Q29" s="14"/>
      <c r="S29" s="19"/>
      <c r="T29" s="19"/>
      <c r="U29" s="19"/>
      <c r="V29" s="19"/>
      <c r="W29" s="19"/>
      <c r="X29" s="19"/>
      <c r="Y29" s="19"/>
    </row>
    <row r="30" spans="1:25" s="5" customFormat="1" ht="13" x14ac:dyDescent="0.3">
      <c r="B30" s="14"/>
      <c r="C30" s="7"/>
      <c r="H30" s="10"/>
      <c r="I30" s="10"/>
      <c r="J30" s="11"/>
      <c r="K30" s="11"/>
      <c r="L30" s="11"/>
      <c r="M30" s="11"/>
      <c r="N30" s="11"/>
      <c r="O30" s="11"/>
      <c r="P30" s="8"/>
      <c r="Q30" s="14"/>
      <c r="S30" s="14"/>
      <c r="T30" s="14"/>
      <c r="U30" s="14"/>
      <c r="V30" s="14"/>
      <c r="W30" s="14"/>
      <c r="X30" s="14"/>
      <c r="Y30" s="14"/>
    </row>
    <row r="31" spans="1:25" s="5" customFormat="1" ht="55.5" customHeight="1" x14ac:dyDescent="0.6">
      <c r="A31" s="61" t="s">
        <v>117</v>
      </c>
      <c r="B31" s="61"/>
      <c r="C31" s="61"/>
      <c r="D31" s="61"/>
      <c r="E31" s="61"/>
      <c r="F31" s="61"/>
      <c r="H31" s="10"/>
      <c r="I31" s="10"/>
      <c r="J31" s="11"/>
      <c r="K31" s="11"/>
      <c r="L31" s="11"/>
      <c r="M31" s="11"/>
      <c r="N31" s="11"/>
      <c r="O31" s="12"/>
      <c r="P31" s="9"/>
      <c r="Q31" s="14"/>
      <c r="S31" s="14"/>
      <c r="T31" s="14"/>
      <c r="U31" s="14"/>
      <c r="V31" s="14"/>
      <c r="W31" s="14"/>
      <c r="X31" s="14"/>
      <c r="Y31" s="14"/>
    </row>
    <row r="32" spans="1:25" s="5" customFormat="1" x14ac:dyDescent="0.25">
      <c r="C32" s="7"/>
      <c r="H32" s="10"/>
      <c r="I32" s="10"/>
      <c r="J32" s="10"/>
      <c r="K32" s="10"/>
      <c r="L32" s="10"/>
      <c r="M32" s="10"/>
      <c r="N32" s="10"/>
      <c r="O32" s="10"/>
      <c r="P32" s="8"/>
      <c r="Q32" s="14"/>
      <c r="S32" s="14"/>
      <c r="T32" s="14"/>
      <c r="U32" s="14"/>
      <c r="V32" s="14"/>
      <c r="W32" s="14"/>
      <c r="X32" s="14"/>
      <c r="Y32" s="14"/>
    </row>
    <row r="33" spans="1:25" s="19" customFormat="1" x14ac:dyDescent="0.25">
      <c r="A33" s="25"/>
      <c r="B33" s="14"/>
      <c r="C33" s="26"/>
      <c r="F33" s="14"/>
      <c r="H33" s="27"/>
      <c r="I33" s="27"/>
      <c r="J33" s="27"/>
      <c r="K33" s="27"/>
      <c r="L33" s="27"/>
      <c r="M33" s="27"/>
      <c r="N33" s="27"/>
      <c r="O33" s="27"/>
      <c r="P33" s="18"/>
      <c r="S33" s="14"/>
      <c r="T33" s="14"/>
      <c r="U33" s="14"/>
      <c r="V33" s="14"/>
      <c r="W33" s="14"/>
      <c r="X33" s="14"/>
      <c r="Y33" s="14"/>
    </row>
  </sheetData>
  <mergeCells count="1">
    <mergeCell ref="A31:F31"/>
  </mergeCells>
  <pageMargins left="0.59055118110236227" right="0.59055118110236227" top="1.7716535433070868" bottom="0.94488188976377963" header="0.31496062992125984" footer="0.70866141732283472"/>
  <pageSetup paperSize="9" scale="86" fitToHeight="2" orientation="landscape" r:id="rId1"/>
  <headerFooter>
    <oddFooter>&amp;L&amp;F &amp;A&amp;C&amp;P&amp;R&amp;D</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0FCA6-73DA-4CDF-A534-AB4AB451C97F}">
  <dimension ref="A1"/>
  <sheetViews>
    <sheetView workbookViewId="0">
      <selection activeCell="E29" sqref="E29"/>
    </sheetView>
  </sheetViews>
  <sheetFormatPr defaultRowHeight="12.5" x14ac:dyDescent="0.25"/>
  <sheetData>
    <row r="1" spans="1:1" ht="17.5" x14ac:dyDescent="0.35">
      <c r="A1" s="42" t="s">
        <v>118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94850-6A68-4747-A0A5-3371678F69B4}">
  <dimension ref="A1:H17"/>
  <sheetViews>
    <sheetView workbookViewId="0">
      <selection activeCell="H5" sqref="H5"/>
    </sheetView>
  </sheetViews>
  <sheetFormatPr defaultColWidth="9.1796875" defaultRowHeight="12.5" x14ac:dyDescent="0.25"/>
  <cols>
    <col min="1" max="1" width="31.81640625" style="19" bestFit="1" customWidth="1"/>
    <col min="2" max="7" width="13.1796875" style="19" customWidth="1"/>
    <col min="8" max="8" width="43.26953125" style="19" customWidth="1"/>
    <col min="9" max="16384" width="9.1796875" style="19"/>
  </cols>
  <sheetData>
    <row r="1" spans="1:8" s="45" customFormat="1" ht="78" x14ac:dyDescent="0.3">
      <c r="A1" s="43" t="s">
        <v>119</v>
      </c>
      <c r="B1" s="32" t="s">
        <v>100</v>
      </c>
      <c r="C1" s="44" t="s">
        <v>101</v>
      </c>
      <c r="D1" s="44" t="s">
        <v>102</v>
      </c>
      <c r="E1" s="44" t="s">
        <v>103</v>
      </c>
      <c r="F1" s="44" t="s">
        <v>120</v>
      </c>
      <c r="G1" s="44" t="s">
        <v>121</v>
      </c>
      <c r="H1" s="44" t="s">
        <v>122</v>
      </c>
    </row>
    <row r="2" spans="1:8" x14ac:dyDescent="0.25">
      <c r="A2" s="16" t="s">
        <v>123</v>
      </c>
      <c r="B2" s="46" t="s">
        <v>107</v>
      </c>
      <c r="C2" s="46" t="s">
        <v>107</v>
      </c>
      <c r="D2" s="46" t="s">
        <v>109</v>
      </c>
      <c r="E2" s="46" t="s">
        <v>107</v>
      </c>
      <c r="F2" s="46" t="s">
        <v>107</v>
      </c>
      <c r="G2" s="46" t="s">
        <v>107</v>
      </c>
    </row>
    <row r="3" spans="1:8" x14ac:dyDescent="0.25">
      <c r="A3" s="20" t="s">
        <v>124</v>
      </c>
      <c r="B3" s="46" t="s">
        <v>109</v>
      </c>
      <c r="C3" s="46" t="s">
        <v>110</v>
      </c>
      <c r="D3" s="46" t="s">
        <v>109</v>
      </c>
      <c r="E3" s="46" t="s">
        <v>107</v>
      </c>
      <c r="F3" s="46" t="s">
        <v>107</v>
      </c>
      <c r="G3" s="46" t="s">
        <v>107</v>
      </c>
    </row>
    <row r="4" spans="1:8" ht="25" x14ac:dyDescent="0.25">
      <c r="A4" s="20" t="s">
        <v>125</v>
      </c>
      <c r="B4" s="47" t="s">
        <v>107</v>
      </c>
      <c r="C4" s="47" t="s">
        <v>126</v>
      </c>
      <c r="D4" s="47" t="s">
        <v>127</v>
      </c>
      <c r="E4" s="47" t="s">
        <v>113</v>
      </c>
      <c r="F4" s="46" t="s">
        <v>107</v>
      </c>
      <c r="G4" s="47"/>
    </row>
    <row r="5" spans="1:8" x14ac:dyDescent="0.25">
      <c r="A5" s="20" t="s">
        <v>128</v>
      </c>
      <c r="B5" s="46" t="s">
        <v>107</v>
      </c>
      <c r="C5" s="46" t="s">
        <v>107</v>
      </c>
      <c r="D5" s="46" t="s">
        <v>109</v>
      </c>
      <c r="E5" s="46" t="s">
        <v>107</v>
      </c>
      <c r="F5" s="46" t="s">
        <v>107</v>
      </c>
      <c r="G5" s="46" t="s">
        <v>107</v>
      </c>
    </row>
    <row r="6" spans="1:8" x14ac:dyDescent="0.25">
      <c r="A6" s="20" t="s">
        <v>129</v>
      </c>
      <c r="B6" s="46" t="s">
        <v>109</v>
      </c>
      <c r="C6" s="46" t="s">
        <v>110</v>
      </c>
      <c r="D6" s="46" t="s">
        <v>109</v>
      </c>
      <c r="E6" s="46" t="s">
        <v>107</v>
      </c>
      <c r="F6" s="46" t="s">
        <v>114</v>
      </c>
      <c r="G6" s="46" t="s">
        <v>107</v>
      </c>
    </row>
    <row r="7" spans="1:8" x14ac:dyDescent="0.25">
      <c r="A7" s="20" t="s">
        <v>130</v>
      </c>
      <c r="B7" s="47" t="s">
        <v>107</v>
      </c>
      <c r="C7" s="47" t="s">
        <v>126</v>
      </c>
      <c r="D7" s="47" t="s">
        <v>109</v>
      </c>
      <c r="E7" s="46" t="s">
        <v>114</v>
      </c>
      <c r="F7" s="46" t="s">
        <v>114</v>
      </c>
      <c r="G7" s="47"/>
    </row>
    <row r="8" spans="1:8" ht="12.75" customHeight="1" x14ac:dyDescent="0.25">
      <c r="A8" s="20" t="s">
        <v>131</v>
      </c>
      <c r="B8" s="47" t="s">
        <v>109</v>
      </c>
      <c r="C8" s="46" t="s">
        <v>110</v>
      </c>
      <c r="D8" s="47" t="s">
        <v>109</v>
      </c>
      <c r="E8" s="47" t="s">
        <v>109</v>
      </c>
      <c r="F8" s="47" t="s">
        <v>107</v>
      </c>
      <c r="G8" s="47" t="s">
        <v>107</v>
      </c>
    </row>
    <row r="9" spans="1:8" x14ac:dyDescent="0.25">
      <c r="A9" s="20" t="s">
        <v>132</v>
      </c>
      <c r="B9" s="47" t="s">
        <v>107</v>
      </c>
      <c r="C9" s="47" t="s">
        <v>126</v>
      </c>
      <c r="D9" s="47" t="s">
        <v>109</v>
      </c>
      <c r="E9" s="46" t="s">
        <v>114</v>
      </c>
      <c r="F9" s="46" t="s">
        <v>114</v>
      </c>
      <c r="G9" s="47"/>
    </row>
    <row r="10" spans="1:8" s="14" customFormat="1" x14ac:dyDescent="0.25">
      <c r="A10" s="20" t="s">
        <v>133</v>
      </c>
      <c r="B10" s="48" t="s">
        <v>109</v>
      </c>
      <c r="C10" s="48" t="s">
        <v>109</v>
      </c>
      <c r="D10" s="48" t="s">
        <v>109</v>
      </c>
      <c r="E10" s="48" t="s">
        <v>109</v>
      </c>
      <c r="F10" s="48" t="s">
        <v>107</v>
      </c>
      <c r="G10" s="48" t="s">
        <v>107</v>
      </c>
    </row>
    <row r="11" spans="1:8" ht="12.75" customHeight="1" x14ac:dyDescent="0.25">
      <c r="A11" s="20" t="s">
        <v>134</v>
      </c>
      <c r="B11" s="46" t="s">
        <v>107</v>
      </c>
      <c r="C11" s="46" t="s">
        <v>107</v>
      </c>
      <c r="D11" s="46" t="s">
        <v>109</v>
      </c>
      <c r="E11" s="46" t="s">
        <v>109</v>
      </c>
      <c r="F11" s="46" t="s">
        <v>107</v>
      </c>
      <c r="G11" s="46" t="s">
        <v>107</v>
      </c>
    </row>
    <row r="12" spans="1:8" x14ac:dyDescent="0.25">
      <c r="A12" s="20" t="s">
        <v>135</v>
      </c>
      <c r="B12" s="47" t="s">
        <v>136</v>
      </c>
      <c r="C12" s="47" t="s">
        <v>126</v>
      </c>
      <c r="D12" s="47" t="s">
        <v>109</v>
      </c>
      <c r="E12" s="46" t="s">
        <v>114</v>
      </c>
      <c r="F12" s="46" t="s">
        <v>107</v>
      </c>
      <c r="G12" s="47"/>
    </row>
    <row r="13" spans="1:8" s="37" customFormat="1" ht="37.5" x14ac:dyDescent="0.25">
      <c r="A13" s="49" t="s">
        <v>137</v>
      </c>
      <c r="B13" s="50" t="s">
        <v>109</v>
      </c>
      <c r="C13" s="50" t="s">
        <v>110</v>
      </c>
      <c r="D13" s="50" t="s">
        <v>109</v>
      </c>
      <c r="E13" s="50" t="s">
        <v>109</v>
      </c>
      <c r="F13" s="50" t="s">
        <v>114</v>
      </c>
      <c r="G13" s="50" t="s">
        <v>107</v>
      </c>
      <c r="H13" s="37" t="s">
        <v>138</v>
      </c>
    </row>
    <row r="14" spans="1:8" x14ac:dyDescent="0.25">
      <c r="A14" s="16" t="s">
        <v>97</v>
      </c>
      <c r="B14" s="46" t="s">
        <v>107</v>
      </c>
      <c r="C14" s="46" t="s">
        <v>107</v>
      </c>
      <c r="D14" s="46" t="s">
        <v>109</v>
      </c>
      <c r="E14" s="46" t="s">
        <v>109</v>
      </c>
      <c r="F14" s="46" t="s">
        <v>107</v>
      </c>
      <c r="G14" s="46" t="s">
        <v>116</v>
      </c>
    </row>
    <row r="16" spans="1:8" s="14" customFormat="1" x14ac:dyDescent="0.25"/>
    <row r="17" spans="1:5" ht="13" x14ac:dyDescent="0.3">
      <c r="A17" s="51"/>
      <c r="B17" s="51"/>
      <c r="C17" s="51"/>
      <c r="D17" s="51"/>
      <c r="E17" s="5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2" ma:contentTypeDescription="Een nieuw document maken." ma:contentTypeScope="" ma:versionID="06e7afab1a69d67fa7b7233243ee13ff">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92eace1dd9b7e443765a12a9e67d2543"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AE2BF3-0E95-4A8F-98B5-671F6AB0BB63}">
  <ds:schemaRefs>
    <ds:schemaRef ds:uri="http://schemas.microsoft.com/sharepoint/v3/contenttype/forms"/>
  </ds:schemaRefs>
</ds:datastoreItem>
</file>

<file path=customXml/itemProps2.xml><?xml version="1.0" encoding="utf-8"?>
<ds:datastoreItem xmlns:ds="http://schemas.openxmlformats.org/officeDocument/2006/customXml" ds:itemID="{566133F4-5966-4CFF-A708-A2545E18C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specificatie</vt:lpstr>
      <vt:lpstr>zon op Leiderdorp</vt:lpstr>
      <vt:lpstr>uitvraag scholen</vt:lpstr>
      <vt:lpstr>specificatie!Afdrukbereik</vt:lpstr>
      <vt:lpstr>specificatie!Afdruktitels</vt:lpstr>
    </vt:vector>
  </TitlesOfParts>
  <Company>Gemeente Leiderdorp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Cornelisse</dc:creator>
  <cp:lastModifiedBy>Tessa Feller</cp:lastModifiedBy>
  <cp:lastPrinted>2023-12-21T10:06:17Z</cp:lastPrinted>
  <dcterms:created xsi:type="dcterms:W3CDTF">2009-08-12T11:33:21Z</dcterms:created>
  <dcterms:modified xsi:type="dcterms:W3CDTF">2024-09-27T19:55:57Z</dcterms:modified>
</cp:coreProperties>
</file>