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biscutrecht.sharepoint.com/sites/Aanbestedingsdocumenten/Gedeelde documenten/General/Aanbestedingsdossier/07 Inlichtingenfase/Vragenronde 2/(Herziene) bijlagen bij nvi 2/"/>
    </mc:Choice>
  </mc:AlternateContent>
  <xr:revisionPtr revIDLastSave="5" documentId="13_ncr:1_{6F9818BA-3EB1-4C4D-B045-93988F57FB26}" xr6:coauthVersionLast="47" xr6:coauthVersionMax="47" xr10:uidLastSave="{5D3B4D14-115F-4E62-9AB7-7ABD30BABFAB}"/>
  <workbookProtection workbookAlgorithmName="SHA-512" workbookHashValue="z0WtwDdCrTEWmNgIqK6HryOZyFdT6P23cdGJ/KZm3H0PPnsPWfQAn7RPEKH0F9ynDP45As1r/JLIkmRffWQzpQ==" workbookSaltValue="BnOAkcYMTW5pkS5ioIDygQ==" workbookSpinCount="100000" lockStructure="1"/>
  <bookViews>
    <workbookView xWindow="-110" yWindow="-110" windowWidth="19420" windowHeight="10300" tabRatio="869" activeTab="5" xr2:uid="{3DA7E6DF-EF15-4C3B-AA2D-774E4F5B340B}"/>
  </bookViews>
  <sheets>
    <sheet name="0. Ambitie" sheetId="21" r:id="rId1"/>
    <sheet name="1. Algemeen" sheetId="1" r:id="rId2"/>
    <sheet name="2. Catalogus" sheetId="33" r:id="rId3"/>
    <sheet name="3. Collectiebeheer" sheetId="12" r:id="rId4"/>
    <sheet name="4. Exemplaren" sheetId="13" r:id="rId5"/>
    <sheet name="5. Bestel" sheetId="14" r:id="rId6"/>
    <sheet name="6. Leden, relaties en abonnemen" sheetId="7" r:id="rId7"/>
    <sheet name="6B. Module marketing" sheetId="25" r:id="rId8"/>
    <sheet name="7. Transacties" sheetId="27" r:id="rId9"/>
    <sheet name="8. Module schoolbibliotheek" sheetId="17" r:id="rId10"/>
    <sheet name="9. Module ticketing" sheetId="18" r:id="rId11"/>
    <sheet name="10. Frontend" sheetId="32" r:id="rId12"/>
    <sheet name="11. Financiële administratie" sheetId="6" r:id="rId13"/>
    <sheet name="12. Rapportage &amp; selecties" sheetId="16" r:id="rId14"/>
    <sheet name="13. Privacy en info-beveiliging" sheetId="22" r:id="rId15"/>
    <sheet name="10. Koppelingen(oud)" sheetId="11" state="hidden" r:id="rId16"/>
    <sheet name="14. Technische eisen" sheetId="10" r:id="rId17"/>
    <sheet name="15. Koppelingen" sheetId="19" r:id="rId18"/>
    <sheet name="16. Uitvoeringseisen" sheetId="29" r:id="rId19"/>
    <sheet name="17. Onderverdeling score" sheetId="28" r:id="rId20"/>
  </sheets>
  <definedNames>
    <definedName name="_xlnm._FilterDatabase" localSheetId="15" hidden="1">'10. Koppelingen(oud)'!$C$3:$D$22</definedName>
    <definedName name="_xlnm._FilterDatabase" localSheetId="17" hidden="1">'15. Koppelingen'!$C$5:$E$5</definedName>
    <definedName name="_xlnm._FilterDatabase" localSheetId="6" hidden="1">'6. Leden, relaties en abonnemen'!$B$1:$D$93</definedName>
    <definedName name="_xlnm.Print_Area" localSheetId="12">'11. Financiële administratie'!$A$1:$M$96</definedName>
    <definedName name="_xlnm.Print_Area" localSheetId="13">'12. Rapportage &amp; selecties'!$A$1:$M$23</definedName>
    <definedName name="_xlnm.Print_Area" localSheetId="14">'13. Privacy en info-beveiliging'!$A$1:$M$26</definedName>
    <definedName name="_xlnm.Print_Area" localSheetId="16">'14. Technische eisen'!$A$1:$M$65</definedName>
    <definedName name="_xlnm.Print_Area" localSheetId="17">'15. Koppelingen'!$A$1:$M$71</definedName>
    <definedName name="_xlnm.Print_Area" localSheetId="18">'16. Uitvoeringseisen'!$A$1:$G$53</definedName>
    <definedName name="_xlnm.Print_Area" localSheetId="3">'3. Collectiebeheer'!$A$1:$M$140</definedName>
    <definedName name="_xlnm.Print_Area" localSheetId="4">'4. Exemplaren'!$A$1:$M$61</definedName>
    <definedName name="_xlnm.Print_Area" localSheetId="5">'5. Bestel'!$A$1:$M$67</definedName>
    <definedName name="_xlnm.Print_Area" localSheetId="6">'6. Leden, relaties en abonnemen'!$A$1:$M$185</definedName>
    <definedName name="_xlnm.Print_Area" localSheetId="7">'6B. Module marketing'!$A$1:$M$30</definedName>
    <definedName name="_xlnm.Print_Area" localSheetId="9">'8. Module schoolbibliotheek'!$A$1:$M$41</definedName>
    <definedName name="_xlnm.Print_Area" localSheetId="10">'9. Module ticketing'!$A$1:$M$359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14" l="1"/>
  <c r="G28" i="14" a="1"/>
  <c r="G28" i="14" s="1"/>
  <c r="G27" i="14" a="1"/>
  <c r="G27" i="14" s="1"/>
  <c r="L28" i="14"/>
  <c r="G33" i="14" a="1"/>
  <c r="G33" i="14" s="1"/>
  <c r="K27" i="14" a="1"/>
  <c r="K27" i="14" s="1"/>
  <c r="L44" i="13"/>
  <c r="L20" i="16" l="1"/>
  <c r="L14" i="16"/>
  <c r="K44" i="13" a="1"/>
  <c r="K44" i="13" s="1"/>
  <c r="J44" i="13"/>
  <c r="F7" i="29"/>
  <c r="F8" i="29"/>
  <c r="F11" i="29"/>
  <c r="F12" i="29"/>
  <c r="L12" i="19"/>
  <c r="K12" i="19" a="1"/>
  <c r="K12" i="19" s="1"/>
  <c r="O115" i="32" a="1"/>
  <c r="O115" i="32" s="1"/>
  <c r="O112" i="32" a="1"/>
  <c r="O112" i="32"/>
  <c r="N115" i="32"/>
  <c r="O108" i="32" a="1"/>
  <c r="O108" i="32" s="1"/>
  <c r="N114" i="32"/>
  <c r="N111" i="32"/>
  <c r="M114" i="32"/>
  <c r="L114" i="32"/>
  <c r="P115" i="32"/>
  <c r="K115" i="32"/>
  <c r="K115" i="32" a="1"/>
  <c r="J115" i="32"/>
  <c r="D4" i="32"/>
  <c r="K28" i="14" a="1"/>
  <c r="K28" i="14" s="1"/>
  <c r="J23" i="22"/>
  <c r="J19" i="22"/>
  <c r="J20" i="22"/>
  <c r="J18" i="22"/>
  <c r="N56" i="32"/>
  <c r="N12" i="27"/>
  <c r="K93" i="7" a="1"/>
  <c r="K93" i="7" s="1"/>
  <c r="L93" i="7"/>
  <c r="K92" i="7" a="1"/>
  <c r="K92" i="7" s="1"/>
  <c r="L92" i="7"/>
  <c r="K91" i="7" a="1"/>
  <c r="K91" i="7" s="1"/>
  <c r="K81" i="7" a="1"/>
  <c r="K81" i="7"/>
  <c r="K89" i="7" a="1"/>
  <c r="K89" i="7" s="1"/>
  <c r="K43" i="13" a="1"/>
  <c r="K43" i="13" s="1"/>
  <c r="L43" i="13"/>
  <c r="K44" i="33" a="1"/>
  <c r="K44" i="33" s="1"/>
  <c r="L44" i="33"/>
  <c r="K43" i="33" a="1"/>
  <c r="K43" i="33" s="1"/>
  <c r="L43" i="33"/>
  <c r="L9" i="33"/>
  <c r="K9" i="33" a="1"/>
  <c r="K9" i="33" s="1"/>
  <c r="C22" i="28"/>
  <c r="L25" i="10"/>
  <c r="K25" i="10" a="1"/>
  <c r="K25" i="10" s="1"/>
  <c r="G25" i="10" a="1"/>
  <c r="G25" i="10" s="1"/>
  <c r="L16" i="16"/>
  <c r="K16" i="16" a="1"/>
  <c r="K16" i="16" s="1"/>
  <c r="G16" i="16" a="1"/>
  <c r="G16" i="16" s="1"/>
  <c r="L45" i="10"/>
  <c r="K45" i="10" a="1"/>
  <c r="K45" i="10" s="1"/>
  <c r="G45" i="10" a="1"/>
  <c r="G45" i="10" s="1"/>
  <c r="L26" i="10"/>
  <c r="L24" i="10"/>
  <c r="K24" i="10" a="1"/>
  <c r="K24" i="10" s="1"/>
  <c r="G24" i="10" a="1"/>
  <c r="G24" i="10" s="1"/>
  <c r="F44" i="29"/>
  <c r="G17" i="33" a="1"/>
  <c r="G17" i="33"/>
  <c r="L14" i="22"/>
  <c r="K14" i="22" a="1"/>
  <c r="K14" i="22" s="1"/>
  <c r="G14" i="22" a="1"/>
  <c r="G14" i="22" s="1"/>
  <c r="G15" i="22" a="1"/>
  <c r="G15" i="22"/>
  <c r="K15" i="22" a="1"/>
  <c r="K15" i="22" s="1"/>
  <c r="L15" i="22"/>
  <c r="G18" i="22" a="1"/>
  <c r="G18" i="22"/>
  <c r="K18" i="22" a="1"/>
  <c r="K18" i="22" s="1"/>
  <c r="L18" i="22"/>
  <c r="G19" i="22" a="1"/>
  <c r="G19" i="22"/>
  <c r="K19" i="22" a="1"/>
  <c r="K19" i="22" s="1"/>
  <c r="L19" i="22"/>
  <c r="G20" i="22" a="1"/>
  <c r="G20" i="22"/>
  <c r="K20" i="22" a="1"/>
  <c r="K20" i="22" s="1"/>
  <c r="L20" i="22"/>
  <c r="G21" i="22" a="1"/>
  <c r="G21" i="22"/>
  <c r="G22" i="22" a="1"/>
  <c r="G22" i="22"/>
  <c r="G23" i="22" a="1"/>
  <c r="G23" i="22"/>
  <c r="K23" i="22" a="1"/>
  <c r="K23" i="22" s="1"/>
  <c r="L23" i="22"/>
  <c r="G24" i="22" a="1"/>
  <c r="G24" i="22"/>
  <c r="K24" i="22" a="1"/>
  <c r="K24" i="22"/>
  <c r="L24" i="22"/>
  <c r="G25" i="22" a="1"/>
  <c r="G25" i="22"/>
  <c r="K25" i="22" a="1"/>
  <c r="K25" i="22" s="1"/>
  <c r="L25" i="22"/>
  <c r="G26" i="22" a="1"/>
  <c r="G26" i="22"/>
  <c r="K26" i="22" a="1"/>
  <c r="K26" i="22" s="1"/>
  <c r="L26" i="22"/>
  <c r="K32" i="33" a="1"/>
  <c r="K32" i="33" s="1"/>
  <c r="G9" i="33" a="1"/>
  <c r="G9" i="33" s="1"/>
  <c r="J112" i="32"/>
  <c r="J109" i="32"/>
  <c r="J108" i="32"/>
  <c r="J107" i="32"/>
  <c r="J106" i="32"/>
  <c r="J103" i="32"/>
  <c r="J102" i="32"/>
  <c r="J99" i="32"/>
  <c r="J97" i="32"/>
  <c r="J96" i="32"/>
  <c r="J95" i="32"/>
  <c r="J92" i="32"/>
  <c r="J91" i="32"/>
  <c r="J86" i="32"/>
  <c r="J85" i="32"/>
  <c r="J83" i="32"/>
  <c r="J82" i="32"/>
  <c r="J81" i="32"/>
  <c r="J80" i="32"/>
  <c r="J79" i="32"/>
  <c r="J77" i="32"/>
  <c r="J74" i="32"/>
  <c r="J73" i="32"/>
  <c r="J72" i="32"/>
  <c r="J69" i="32"/>
  <c r="J68" i="32"/>
  <c r="J67" i="32"/>
  <c r="J66" i="32"/>
  <c r="J65" i="32"/>
  <c r="J64" i="32"/>
  <c r="J63" i="32"/>
  <c r="J62" i="32"/>
  <c r="J61" i="32"/>
  <c r="J60" i="32"/>
  <c r="J59" i="32"/>
  <c r="J58" i="32"/>
  <c r="J53" i="32"/>
  <c r="J52" i="32"/>
  <c r="J51" i="32"/>
  <c r="J50" i="32"/>
  <c r="J49" i="32"/>
  <c r="J48" i="32"/>
  <c r="J47" i="32"/>
  <c r="J46" i="32"/>
  <c r="J45" i="32"/>
  <c r="J44" i="32"/>
  <c r="J43" i="32"/>
  <c r="J42" i="32"/>
  <c r="J41" i="32"/>
  <c r="J40" i="32"/>
  <c r="J39" i="32"/>
  <c r="J38" i="32"/>
  <c r="J35" i="32"/>
  <c r="J34" i="32"/>
  <c r="J33" i="32"/>
  <c r="J32" i="32"/>
  <c r="J31" i="32"/>
  <c r="J30" i="32"/>
  <c r="J29" i="32"/>
  <c r="J28" i="32"/>
  <c r="J27" i="32"/>
  <c r="J26" i="32"/>
  <c r="J22" i="32"/>
  <c r="J21" i="32"/>
  <c r="J20" i="32"/>
  <c r="J19" i="32"/>
  <c r="J15" i="32"/>
  <c r="J16" i="32"/>
  <c r="J14" i="32"/>
  <c r="G14" i="33" a="1"/>
  <c r="G14" i="33"/>
  <c r="K31" i="32" a="1"/>
  <c r="K31" i="32" s="1"/>
  <c r="K16" i="32" a="1"/>
  <c r="K16" i="32" s="1"/>
  <c r="P99" i="32"/>
  <c r="K99" i="32" a="1"/>
  <c r="K99" i="32" s="1"/>
  <c r="G44" i="33" a="1"/>
  <c r="G44" i="33" s="1"/>
  <c r="G43" i="33" a="1"/>
  <c r="G43" i="33" s="1"/>
  <c r="L42" i="33"/>
  <c r="G42" i="33" a="1"/>
  <c r="G42" i="33" s="1"/>
  <c r="H41" i="33"/>
  <c r="G41" i="33" a="1"/>
  <c r="G41" i="33" s="1"/>
  <c r="G40" i="33" a="1"/>
  <c r="G40" i="33" s="1"/>
  <c r="L39" i="33"/>
  <c r="G39" i="33" a="1"/>
  <c r="G39" i="33" s="1"/>
  <c r="L38" i="33"/>
  <c r="G38" i="33" a="1"/>
  <c r="G38" i="33" s="1"/>
  <c r="L37" i="33"/>
  <c r="G37" i="33" a="1"/>
  <c r="G37" i="33" s="1"/>
  <c r="L36" i="33"/>
  <c r="G36" i="33" a="1"/>
  <c r="G36" i="33" s="1"/>
  <c r="L35" i="33"/>
  <c r="G35" i="33" a="1"/>
  <c r="G35" i="33" s="1"/>
  <c r="L34" i="33"/>
  <c r="G34" i="33" a="1"/>
  <c r="G34" i="33" s="1"/>
  <c r="L33" i="33"/>
  <c r="G33" i="33" a="1"/>
  <c r="G33" i="33" s="1"/>
  <c r="L32" i="33"/>
  <c r="G32" i="33" a="1"/>
  <c r="G32" i="33" s="1"/>
  <c r="H31" i="33"/>
  <c r="G31" i="33" a="1"/>
  <c r="G31" i="33" s="1"/>
  <c r="G30" i="33" a="1"/>
  <c r="G30" i="33" s="1"/>
  <c r="G29" i="33" a="1"/>
  <c r="G29" i="33" s="1"/>
  <c r="G28" i="33" a="1"/>
  <c r="G28" i="33" s="1"/>
  <c r="L27" i="33"/>
  <c r="G27" i="33" a="1"/>
  <c r="G27" i="33" s="1"/>
  <c r="H26" i="33"/>
  <c r="G26" i="33" a="1"/>
  <c r="G26" i="33" s="1"/>
  <c r="G25" i="33" a="1"/>
  <c r="G25" i="33" s="1"/>
  <c r="L24" i="33"/>
  <c r="G24" i="33" a="1"/>
  <c r="G24" i="33" s="1"/>
  <c r="L23" i="33"/>
  <c r="G23" i="33" a="1"/>
  <c r="G23" i="33" s="1"/>
  <c r="L22" i="33"/>
  <c r="G22" i="33" a="1"/>
  <c r="G22" i="33" s="1"/>
  <c r="L21" i="33"/>
  <c r="G21" i="33" a="1"/>
  <c r="G21" i="33" s="1"/>
  <c r="L20" i="33"/>
  <c r="K20" i="33" a="1"/>
  <c r="K20" i="33" s="1"/>
  <c r="G20" i="33" a="1"/>
  <c r="G20" i="33" s="1"/>
  <c r="H19" i="33"/>
  <c r="G19" i="33" a="1"/>
  <c r="G19" i="33" s="1"/>
  <c r="G18" i="33" a="1"/>
  <c r="G18" i="33" s="1"/>
  <c r="L16" i="33"/>
  <c r="G16" i="33" a="1"/>
  <c r="G16" i="33" s="1"/>
  <c r="L15" i="33"/>
  <c r="G15" i="33" a="1"/>
  <c r="G15" i="33" s="1"/>
  <c r="L13" i="33"/>
  <c r="G13" i="33" a="1"/>
  <c r="G13" i="33" s="1"/>
  <c r="L12" i="33"/>
  <c r="G12" i="33" a="1"/>
  <c r="G12" i="33" s="1"/>
  <c r="L11" i="33"/>
  <c r="G11" i="33" a="1"/>
  <c r="G11" i="33" s="1"/>
  <c r="L10" i="33"/>
  <c r="K10" i="33" a="1"/>
  <c r="K10" i="33" s="1"/>
  <c r="G10" i="33" a="1"/>
  <c r="G10" i="33" s="1"/>
  <c r="L8" i="33"/>
  <c r="K8" i="33" a="1"/>
  <c r="K8" i="33" s="1"/>
  <c r="G8" i="33" a="1"/>
  <c r="G8" i="33" s="1"/>
  <c r="D4" i="33"/>
  <c r="L2" i="33"/>
  <c r="J26" i="33" s="1"/>
  <c r="P112" i="32"/>
  <c r="K112" i="32" a="1"/>
  <c r="K112" i="32" s="1"/>
  <c r="L111" i="32" s="1"/>
  <c r="P109" i="32"/>
  <c r="K109" i="32" a="1"/>
  <c r="K109" i="32" s="1"/>
  <c r="P108" i="32"/>
  <c r="K108" i="32" a="1"/>
  <c r="K108" i="32" s="1"/>
  <c r="P107" i="32"/>
  <c r="K107" i="32" a="1"/>
  <c r="K107" i="32" s="1"/>
  <c r="P106" i="32"/>
  <c r="K106" i="32" a="1"/>
  <c r="K106" i="32" s="1"/>
  <c r="K104" i="32" a="1"/>
  <c r="K104" i="32" s="1"/>
  <c r="P103" i="32"/>
  <c r="K103" i="32" a="1"/>
  <c r="K103" i="32" s="1"/>
  <c r="P102" i="32"/>
  <c r="K102" i="32" a="1"/>
  <c r="K102" i="32" s="1"/>
  <c r="K101" i="32" a="1"/>
  <c r="K101" i="32" s="1"/>
  <c r="P97" i="32"/>
  <c r="K97" i="32" a="1"/>
  <c r="K97" i="32" s="1"/>
  <c r="P96" i="32"/>
  <c r="K96" i="32" a="1"/>
  <c r="K96" i="32" s="1"/>
  <c r="P95" i="32"/>
  <c r="K95" i="32" a="1"/>
  <c r="K95" i="32" s="1"/>
  <c r="K94" i="32" a="1"/>
  <c r="K94" i="32" s="1"/>
  <c r="P92" i="32"/>
  <c r="K92" i="32" a="1"/>
  <c r="K92" i="32" s="1"/>
  <c r="P91" i="32"/>
  <c r="K91" i="32" a="1"/>
  <c r="K91" i="32" s="1"/>
  <c r="P90" i="32"/>
  <c r="O90" i="32" a="1"/>
  <c r="O90" i="32" s="1"/>
  <c r="K90" i="32" a="1"/>
  <c r="K90" i="32" s="1"/>
  <c r="K87" i="32" a="1"/>
  <c r="K87" i="32" s="1"/>
  <c r="P86" i="32"/>
  <c r="K86" i="32" a="1"/>
  <c r="K86" i="32" s="1"/>
  <c r="P85" i="32"/>
  <c r="K85" i="32" a="1"/>
  <c r="K85" i="32" s="1"/>
  <c r="K84" i="32" a="1"/>
  <c r="K84" i="32" s="1"/>
  <c r="P83" i="32"/>
  <c r="K83" i="32" a="1"/>
  <c r="K83" i="32" s="1"/>
  <c r="P82" i="32"/>
  <c r="K82" i="32" a="1"/>
  <c r="K82" i="32" s="1"/>
  <c r="P81" i="32"/>
  <c r="K81" i="32" a="1"/>
  <c r="K81" i="32" s="1"/>
  <c r="P80" i="32"/>
  <c r="K80" i="32" a="1"/>
  <c r="K80" i="32" s="1"/>
  <c r="P79" i="32"/>
  <c r="K79" i="32" a="1"/>
  <c r="K79" i="32" s="1"/>
  <c r="K78" i="32" a="1"/>
  <c r="K78" i="32" s="1"/>
  <c r="P77" i="32"/>
  <c r="K77" i="32" a="1"/>
  <c r="K77" i="32" s="1"/>
  <c r="K75" i="32" a="1"/>
  <c r="K75" i="32" s="1"/>
  <c r="P74" i="32"/>
  <c r="K74" i="32" a="1"/>
  <c r="K74" i="32" s="1"/>
  <c r="P73" i="32"/>
  <c r="K73" i="32" a="1"/>
  <c r="K73" i="32" s="1"/>
  <c r="P72" i="32"/>
  <c r="K72" i="32" a="1"/>
  <c r="K72" i="32" s="1"/>
  <c r="K71" i="32" a="1"/>
  <c r="K71" i="32" s="1"/>
  <c r="P70" i="32"/>
  <c r="K70" i="32" a="1"/>
  <c r="K70" i="32" s="1"/>
  <c r="P69" i="32"/>
  <c r="K69" i="32" a="1"/>
  <c r="K69" i="32" s="1"/>
  <c r="P68" i="32"/>
  <c r="K68" i="32" a="1"/>
  <c r="K68" i="32" s="1"/>
  <c r="P67" i="32"/>
  <c r="K67" i="32" a="1"/>
  <c r="K67" i="32" s="1"/>
  <c r="P66" i="32"/>
  <c r="K66" i="32" a="1"/>
  <c r="K66" i="32" s="1"/>
  <c r="P65" i="32"/>
  <c r="K65" i="32" a="1"/>
  <c r="K65" i="32" s="1"/>
  <c r="P64" i="32"/>
  <c r="K64" i="32" a="1"/>
  <c r="K64" i="32" s="1"/>
  <c r="P63" i="32"/>
  <c r="K63" i="32" a="1"/>
  <c r="K63" i="32" s="1"/>
  <c r="P62" i="32"/>
  <c r="K62" i="32" a="1"/>
  <c r="K62" i="32" s="1"/>
  <c r="P61" i="32"/>
  <c r="K61" i="32" a="1"/>
  <c r="K61" i="32" s="1"/>
  <c r="P60" i="32"/>
  <c r="K60" i="32" a="1"/>
  <c r="K60" i="32" s="1"/>
  <c r="P59" i="32"/>
  <c r="K59" i="32" a="1"/>
  <c r="K59" i="32" s="1"/>
  <c r="P58" i="32"/>
  <c r="K58" i="32" a="1"/>
  <c r="K58" i="32" s="1"/>
  <c r="K57" i="32" a="1"/>
  <c r="K57" i="32" s="1"/>
  <c r="K56" i="32" a="1"/>
  <c r="K56" i="32" s="1"/>
  <c r="K55" i="32" a="1"/>
  <c r="K55" i="32" s="1"/>
  <c r="K54" i="32" a="1"/>
  <c r="K54" i="32" s="1"/>
  <c r="P53" i="32"/>
  <c r="K53" i="32" a="1"/>
  <c r="K53" i="32" s="1"/>
  <c r="P52" i="32"/>
  <c r="K52" i="32" a="1"/>
  <c r="K52" i="32" s="1"/>
  <c r="P51" i="32"/>
  <c r="K51" i="32" a="1"/>
  <c r="K51" i="32" s="1"/>
  <c r="P50" i="32"/>
  <c r="K50" i="32" a="1"/>
  <c r="K50" i="32" s="1"/>
  <c r="P49" i="32"/>
  <c r="K49" i="32" a="1"/>
  <c r="K49" i="32" s="1"/>
  <c r="P48" i="32"/>
  <c r="K48" i="32" a="1"/>
  <c r="K48" i="32" s="1"/>
  <c r="P47" i="32"/>
  <c r="K47" i="32" a="1"/>
  <c r="K47" i="32" s="1"/>
  <c r="P46" i="32"/>
  <c r="K46" i="32" a="1"/>
  <c r="K46" i="32" s="1"/>
  <c r="P45" i="32"/>
  <c r="K45" i="32" a="1"/>
  <c r="K45" i="32" s="1"/>
  <c r="P44" i="32"/>
  <c r="K44" i="32" a="1"/>
  <c r="K44" i="32" s="1"/>
  <c r="P43" i="32"/>
  <c r="K43" i="32" a="1"/>
  <c r="K43" i="32" s="1"/>
  <c r="P42" i="32"/>
  <c r="K42" i="32" a="1"/>
  <c r="K42" i="32" s="1"/>
  <c r="P41" i="32"/>
  <c r="K41" i="32" a="1"/>
  <c r="K41" i="32" s="1"/>
  <c r="P40" i="32"/>
  <c r="K40" i="32" a="1"/>
  <c r="K40" i="32" s="1"/>
  <c r="P39" i="32"/>
  <c r="K39" i="32" a="1"/>
  <c r="K39" i="32" s="1"/>
  <c r="P38" i="32"/>
  <c r="K38" i="32" a="1"/>
  <c r="K38" i="32" s="1"/>
  <c r="P35" i="32"/>
  <c r="K35" i="32" a="1"/>
  <c r="K35" i="32" s="1"/>
  <c r="P34" i="32"/>
  <c r="K34" i="32" a="1"/>
  <c r="K34" i="32" s="1"/>
  <c r="P33" i="32"/>
  <c r="K33" i="32" a="1"/>
  <c r="K33" i="32" s="1"/>
  <c r="P32" i="32"/>
  <c r="K32" i="32" a="1"/>
  <c r="K32" i="32" s="1"/>
  <c r="P30" i="32"/>
  <c r="K30" i="32" a="1"/>
  <c r="K30" i="32" s="1"/>
  <c r="P29" i="32"/>
  <c r="K29" i="32" a="1"/>
  <c r="K29" i="32" s="1"/>
  <c r="P28" i="32"/>
  <c r="K28" i="32" a="1"/>
  <c r="K28" i="32" s="1"/>
  <c r="P27" i="32"/>
  <c r="K27" i="32" a="1"/>
  <c r="K27" i="32" s="1"/>
  <c r="P26" i="32"/>
  <c r="K26" i="32" a="1"/>
  <c r="K26" i="32" s="1"/>
  <c r="P25" i="32"/>
  <c r="O25" i="32" a="1"/>
  <c r="O25" i="32" s="1"/>
  <c r="K25" i="32" a="1"/>
  <c r="K25" i="32" s="1"/>
  <c r="K23" i="32" a="1"/>
  <c r="K23" i="32" s="1"/>
  <c r="P22" i="32"/>
  <c r="K22" i="32" a="1"/>
  <c r="K22" i="32" s="1"/>
  <c r="P21" i="32"/>
  <c r="K21" i="32" a="1"/>
  <c r="K21" i="32" s="1"/>
  <c r="P20" i="32"/>
  <c r="K20" i="32" a="1"/>
  <c r="K20" i="32" s="1"/>
  <c r="P19" i="32"/>
  <c r="K19" i="32" a="1"/>
  <c r="K19" i="32" s="1"/>
  <c r="K18" i="32" a="1"/>
  <c r="K18" i="32" s="1"/>
  <c r="K17" i="32" a="1"/>
  <c r="K17" i="32" s="1"/>
  <c r="P15" i="32"/>
  <c r="K15" i="32" a="1"/>
  <c r="K15" i="32" s="1"/>
  <c r="P14" i="32"/>
  <c r="K14" i="32" a="1"/>
  <c r="K14" i="32" s="1"/>
  <c r="P13" i="32"/>
  <c r="K13" i="32" a="1"/>
  <c r="K13" i="32" s="1"/>
  <c r="P12" i="32"/>
  <c r="O12" i="32" a="1"/>
  <c r="O12" i="32" s="1"/>
  <c r="K12" i="32" a="1"/>
  <c r="K12" i="32" s="1"/>
  <c r="P11" i="32"/>
  <c r="O11" i="32" a="1"/>
  <c r="O11" i="32" s="1"/>
  <c r="K11" i="32" a="1"/>
  <c r="K11" i="32" s="1"/>
  <c r="P10" i="32"/>
  <c r="O10" i="32" a="1"/>
  <c r="O10" i="32" s="1"/>
  <c r="K10" i="32" a="1"/>
  <c r="K10" i="32" s="1"/>
  <c r="P9" i="32"/>
  <c r="O9" i="32" a="1"/>
  <c r="O9" i="32" s="1"/>
  <c r="K9" i="32" a="1"/>
  <c r="K9" i="32" s="1"/>
  <c r="P8" i="32"/>
  <c r="O8" i="32" a="1"/>
  <c r="O8" i="32" s="1"/>
  <c r="K8" i="32" a="1"/>
  <c r="K8" i="32" s="1"/>
  <c r="P2" i="32"/>
  <c r="L37" i="19"/>
  <c r="G37" i="19" a="1"/>
  <c r="G37" i="19" s="1"/>
  <c r="L32" i="19"/>
  <c r="G32" i="19" a="1"/>
  <c r="G32" i="19" s="1"/>
  <c r="L26" i="19"/>
  <c r="G26" i="19" a="1"/>
  <c r="G26" i="19" s="1"/>
  <c r="D4" i="10"/>
  <c r="D4" i="22"/>
  <c r="L29" i="13"/>
  <c r="G29" i="13" a="1"/>
  <c r="G29" i="13" s="1"/>
  <c r="G61" i="13" a="1"/>
  <c r="G61" i="13" s="1"/>
  <c r="G60" i="13" a="1"/>
  <c r="G60" i="13" s="1"/>
  <c r="G59" i="13" a="1"/>
  <c r="G59" i="13" s="1"/>
  <c r="G58" i="13" a="1"/>
  <c r="G58" i="13" s="1"/>
  <c r="G57" i="13" a="1"/>
  <c r="G57" i="13"/>
  <c r="G56" i="13" a="1"/>
  <c r="G56" i="13" s="1"/>
  <c r="G55" i="13" a="1"/>
  <c r="G55" i="13" s="1"/>
  <c r="G53" i="13" a="1"/>
  <c r="G53" i="13" s="1"/>
  <c r="G54" i="13" a="1"/>
  <c r="G54" i="13" s="1"/>
  <c r="G42" i="13" a="1"/>
  <c r="G42" i="13" s="1"/>
  <c r="G43" i="13" a="1"/>
  <c r="G43" i="13" s="1"/>
  <c r="G38" i="13" a="1"/>
  <c r="G38" i="13" s="1"/>
  <c r="L11" i="13"/>
  <c r="G37" i="13" a="1"/>
  <c r="G37" i="13"/>
  <c r="G36" i="13" a="1"/>
  <c r="G36" i="13" s="1"/>
  <c r="G35" i="13" a="1"/>
  <c r="G35" i="13" s="1"/>
  <c r="G34" i="13" a="1"/>
  <c r="G34" i="13" s="1"/>
  <c r="G33" i="13" a="1"/>
  <c r="G33" i="13"/>
  <c r="G32" i="13" a="1"/>
  <c r="G32" i="13" s="1"/>
  <c r="G31" i="13" a="1"/>
  <c r="G31" i="13"/>
  <c r="G30" i="13" a="1"/>
  <c r="G30" i="13" s="1"/>
  <c r="G28" i="13" a="1"/>
  <c r="G28" i="13" s="1"/>
  <c r="G27" i="13" a="1"/>
  <c r="G27" i="13" s="1"/>
  <c r="G26" i="13" a="1"/>
  <c r="G26" i="13"/>
  <c r="G25" i="13" a="1"/>
  <c r="G25" i="13"/>
  <c r="G24" i="13" a="1"/>
  <c r="G24" i="13"/>
  <c r="G23" i="13" a="1"/>
  <c r="G23" i="13" s="1"/>
  <c r="G22" i="13" a="1"/>
  <c r="G22" i="13" s="1"/>
  <c r="G21" i="13" a="1"/>
  <c r="G21" i="13" s="1"/>
  <c r="G20" i="13" a="1"/>
  <c r="G20" i="13"/>
  <c r="G19" i="13" a="1"/>
  <c r="G19" i="13"/>
  <c r="G18" i="13" a="1"/>
  <c r="G18" i="13"/>
  <c r="G17" i="13" a="1"/>
  <c r="G17" i="13" s="1"/>
  <c r="G16" i="13" a="1"/>
  <c r="G16" i="13" s="1"/>
  <c r="G15" i="13" a="1"/>
  <c r="G15" i="13" s="1"/>
  <c r="G14" i="13" a="1"/>
  <c r="G14" i="13"/>
  <c r="G13" i="13" a="1"/>
  <c r="G13" i="13"/>
  <c r="G12" i="13" a="1"/>
  <c r="G12" i="13"/>
  <c r="G11" i="13" a="1"/>
  <c r="G11" i="13" s="1"/>
  <c r="G10" i="13" a="1"/>
  <c r="G10" i="13" s="1"/>
  <c r="G9" i="13" a="1"/>
  <c r="G9" i="13" s="1"/>
  <c r="G8" i="13" a="1"/>
  <c r="G8" i="13"/>
  <c r="F53" i="29"/>
  <c r="F52" i="29"/>
  <c r="F49" i="29"/>
  <c r="F48" i="29"/>
  <c r="F47" i="29"/>
  <c r="F43" i="29"/>
  <c r="F42" i="29"/>
  <c r="F41" i="29"/>
  <c r="F40" i="29"/>
  <c r="F39" i="29"/>
  <c r="F38" i="29"/>
  <c r="F37" i="29"/>
  <c r="F36" i="29"/>
  <c r="F35" i="29"/>
  <c r="F32" i="29"/>
  <c r="F31" i="29"/>
  <c r="F30" i="29"/>
  <c r="F27" i="29"/>
  <c r="F26" i="29"/>
  <c r="F25" i="29"/>
  <c r="F24" i="29"/>
  <c r="F21" i="29"/>
  <c r="F20" i="29"/>
  <c r="F19" i="29"/>
  <c r="F18" i="29"/>
  <c r="F17" i="29"/>
  <c r="F14" i="29"/>
  <c r="F13" i="29"/>
  <c r="L68" i="19"/>
  <c r="K68" i="19" a="1"/>
  <c r="K68" i="19" s="1"/>
  <c r="L67" i="19"/>
  <c r="K67" i="19" a="1"/>
  <c r="K67" i="19" s="1"/>
  <c r="L64" i="19"/>
  <c r="K64" i="19" a="1"/>
  <c r="K64" i="19" s="1"/>
  <c r="L63" i="19"/>
  <c r="K63" i="19" a="1"/>
  <c r="K63" i="19" s="1"/>
  <c r="L62" i="19"/>
  <c r="K62" i="19" a="1"/>
  <c r="K62" i="19" s="1"/>
  <c r="L61" i="19"/>
  <c r="K61" i="19" a="1"/>
  <c r="K61" i="19" s="1"/>
  <c r="L60" i="19"/>
  <c r="K60" i="19" a="1"/>
  <c r="K60" i="19" s="1"/>
  <c r="L59" i="19"/>
  <c r="K59" i="19" a="1"/>
  <c r="K59" i="19" s="1"/>
  <c r="L58" i="19"/>
  <c r="K58" i="19" a="1"/>
  <c r="K58" i="19" s="1"/>
  <c r="L57" i="19"/>
  <c r="K57" i="19" a="1"/>
  <c r="K57" i="19" s="1"/>
  <c r="L56" i="19"/>
  <c r="K56" i="19" a="1"/>
  <c r="K56" i="19" s="1"/>
  <c r="L55" i="19"/>
  <c r="K55" i="19" a="1"/>
  <c r="K55" i="19" s="1"/>
  <c r="L54" i="19"/>
  <c r="K54" i="19" a="1"/>
  <c r="K54" i="19" s="1"/>
  <c r="L53" i="19"/>
  <c r="K53" i="19" a="1"/>
  <c r="K53" i="19" s="1"/>
  <c r="L52" i="19"/>
  <c r="K52" i="19" a="1"/>
  <c r="K52" i="19" s="1"/>
  <c r="L51" i="19"/>
  <c r="K51" i="19" a="1"/>
  <c r="K51" i="19" s="1"/>
  <c r="L47" i="19"/>
  <c r="K47" i="19" a="1"/>
  <c r="K47" i="19" s="1"/>
  <c r="L44" i="19"/>
  <c r="K44" i="19" a="1"/>
  <c r="K44" i="19" s="1"/>
  <c r="L43" i="19"/>
  <c r="K43" i="19" a="1"/>
  <c r="K43" i="19" s="1"/>
  <c r="L42" i="19"/>
  <c r="K42" i="19" a="1"/>
  <c r="K42" i="19" s="1"/>
  <c r="L41" i="19"/>
  <c r="K41" i="19" a="1"/>
  <c r="K41" i="19" s="1"/>
  <c r="L40" i="19"/>
  <c r="K40" i="19" a="1"/>
  <c r="K40" i="19" s="1"/>
  <c r="L39" i="19"/>
  <c r="K39" i="19" a="1"/>
  <c r="K39" i="19" s="1"/>
  <c r="L38" i="19"/>
  <c r="L34" i="19"/>
  <c r="K34" i="19" a="1"/>
  <c r="K34" i="19" s="1"/>
  <c r="L33" i="19"/>
  <c r="L29" i="19"/>
  <c r="K29" i="19" a="1"/>
  <c r="K29" i="19" s="1"/>
  <c r="L28" i="19"/>
  <c r="K28" i="19" a="1"/>
  <c r="K28" i="19" s="1"/>
  <c r="L27" i="19"/>
  <c r="L23" i="19"/>
  <c r="K23" i="19" a="1"/>
  <c r="K23" i="19" s="1"/>
  <c r="L22" i="19"/>
  <c r="K22" i="19" a="1"/>
  <c r="K22" i="19" s="1"/>
  <c r="L7" i="19"/>
  <c r="G7" i="19" a="1"/>
  <c r="G7" i="19" s="1"/>
  <c r="G9" i="19" a="1"/>
  <c r="G9" i="19" s="1"/>
  <c r="L18" i="19"/>
  <c r="K18" i="19" a="1"/>
  <c r="K18" i="19" s="1"/>
  <c r="L17" i="19"/>
  <c r="K17" i="19" a="1"/>
  <c r="K17" i="19" s="1"/>
  <c r="L16" i="19"/>
  <c r="K16" i="19" a="1"/>
  <c r="K16" i="19" s="1"/>
  <c r="L15" i="19"/>
  <c r="K15" i="19" a="1"/>
  <c r="K15" i="19" s="1"/>
  <c r="L14" i="19"/>
  <c r="K14" i="19" a="1"/>
  <c r="K14" i="19" s="1"/>
  <c r="L13" i="19"/>
  <c r="K13" i="19" a="1"/>
  <c r="K13" i="19" s="1"/>
  <c r="L11" i="19"/>
  <c r="K11" i="19" a="1"/>
  <c r="K11" i="19" s="1"/>
  <c r="L10" i="19"/>
  <c r="K10" i="19" a="1"/>
  <c r="K10" i="19" s="1"/>
  <c r="L9" i="19"/>
  <c r="K9" i="19" a="1"/>
  <c r="K9" i="19" s="1"/>
  <c r="L71" i="19"/>
  <c r="D4" i="19"/>
  <c r="L65" i="10"/>
  <c r="K65" i="10" a="1"/>
  <c r="K65" i="10" s="1"/>
  <c r="L64" i="10"/>
  <c r="K64" i="10" a="1"/>
  <c r="K64" i="10" s="1"/>
  <c r="L63" i="10"/>
  <c r="K63" i="10" a="1"/>
  <c r="K63" i="10" s="1"/>
  <c r="L60" i="10"/>
  <c r="K60" i="10" a="1"/>
  <c r="K60" i="10" s="1"/>
  <c r="L54" i="10"/>
  <c r="K54" i="10" a="1"/>
  <c r="K54" i="10" s="1"/>
  <c r="L53" i="10"/>
  <c r="K53" i="10" a="1"/>
  <c r="K53" i="10" s="1"/>
  <c r="L50" i="10"/>
  <c r="K50" i="10" a="1"/>
  <c r="K50" i="10" s="1"/>
  <c r="L49" i="10"/>
  <c r="K49" i="10" a="1"/>
  <c r="K49" i="10" s="1"/>
  <c r="L48" i="10"/>
  <c r="K48" i="10" a="1"/>
  <c r="K48" i="10" s="1"/>
  <c r="L47" i="10"/>
  <c r="K47" i="10" a="1"/>
  <c r="K47" i="10" s="1"/>
  <c r="L46" i="10"/>
  <c r="K46" i="10" a="1"/>
  <c r="K46" i="10" s="1"/>
  <c r="L44" i="10"/>
  <c r="K44" i="10" a="1"/>
  <c r="K44" i="10" s="1"/>
  <c r="L41" i="10"/>
  <c r="K41" i="10" a="1"/>
  <c r="K41" i="10" s="1"/>
  <c r="L40" i="10"/>
  <c r="K40" i="10" a="1"/>
  <c r="K40" i="10" s="1"/>
  <c r="L39" i="10"/>
  <c r="K39" i="10" a="1"/>
  <c r="K39" i="10" s="1"/>
  <c r="L38" i="10"/>
  <c r="K38" i="10" a="1"/>
  <c r="K38" i="10" s="1"/>
  <c r="L37" i="10"/>
  <c r="K37" i="10" a="1"/>
  <c r="K37" i="10" s="1"/>
  <c r="L36" i="10"/>
  <c r="K36" i="10" a="1"/>
  <c r="K36" i="10" s="1"/>
  <c r="L35" i="10"/>
  <c r="K35" i="10" a="1"/>
  <c r="K35" i="10" s="1"/>
  <c r="L34" i="10"/>
  <c r="K34" i="10" a="1"/>
  <c r="K34" i="10" s="1"/>
  <c r="L33" i="10"/>
  <c r="K33" i="10" a="1"/>
  <c r="K33" i="10" s="1"/>
  <c r="L32" i="10"/>
  <c r="K32" i="10" a="1"/>
  <c r="K32" i="10" s="1"/>
  <c r="L31" i="10"/>
  <c r="K31" i="10" a="1"/>
  <c r="K31" i="10" s="1"/>
  <c r="L30" i="10"/>
  <c r="K30" i="10" a="1"/>
  <c r="K30" i="10" s="1"/>
  <c r="L29" i="10"/>
  <c r="K29" i="10" a="1"/>
  <c r="K29" i="10" s="1"/>
  <c r="K26" i="10" a="1"/>
  <c r="K26" i="10" s="1"/>
  <c r="L23" i="10"/>
  <c r="K23" i="10" a="1"/>
  <c r="K23" i="10" s="1"/>
  <c r="L22" i="10"/>
  <c r="K22" i="10" a="1"/>
  <c r="K22" i="10" s="1"/>
  <c r="L21" i="10"/>
  <c r="K21" i="10" a="1"/>
  <c r="K21" i="10" s="1"/>
  <c r="L18" i="10"/>
  <c r="K18" i="10" a="1"/>
  <c r="K18" i="10" s="1"/>
  <c r="L17" i="10"/>
  <c r="K17" i="10" a="1"/>
  <c r="K17" i="10" s="1"/>
  <c r="L16" i="10"/>
  <c r="K16" i="10" a="1"/>
  <c r="K16" i="10" s="1"/>
  <c r="L15" i="10"/>
  <c r="K15" i="10" a="1"/>
  <c r="K15" i="10" s="1"/>
  <c r="L14" i="10"/>
  <c r="K14" i="10" a="1"/>
  <c r="K14" i="10" s="1"/>
  <c r="L13" i="10"/>
  <c r="K13" i="10" a="1"/>
  <c r="K13" i="10" s="1"/>
  <c r="L12" i="10"/>
  <c r="K12" i="10" a="1"/>
  <c r="K12" i="10" s="1"/>
  <c r="L11" i="10"/>
  <c r="K11" i="10" a="1"/>
  <c r="K11" i="10" s="1"/>
  <c r="L10" i="10"/>
  <c r="K10" i="10" a="1"/>
  <c r="K10" i="10" s="1"/>
  <c r="L9" i="10"/>
  <c r="K9" i="10" a="1"/>
  <c r="K9" i="10" s="1"/>
  <c r="L8" i="10"/>
  <c r="K8" i="10" a="1"/>
  <c r="K8" i="10" s="1"/>
  <c r="L7" i="10"/>
  <c r="L13" i="22"/>
  <c r="K13" i="22" a="1"/>
  <c r="K13" i="22" s="1"/>
  <c r="L12" i="22"/>
  <c r="L11" i="22"/>
  <c r="L10" i="22"/>
  <c r="L9" i="22"/>
  <c r="K9" i="22" a="1"/>
  <c r="K9" i="22" s="1"/>
  <c r="L8" i="22"/>
  <c r="K8" i="22" a="1"/>
  <c r="K8" i="22" s="1"/>
  <c r="L7" i="22"/>
  <c r="K7" i="22" a="1"/>
  <c r="K7" i="22" s="1"/>
  <c r="L23" i="16"/>
  <c r="K23" i="16" a="1"/>
  <c r="K23" i="16" s="1"/>
  <c r="L22" i="16"/>
  <c r="K22" i="16" a="1"/>
  <c r="K22" i="16" s="1"/>
  <c r="L21" i="16"/>
  <c r="K21" i="16" a="1"/>
  <c r="K21" i="16" s="1"/>
  <c r="K20" i="16" a="1"/>
  <c r="K20" i="16" s="1"/>
  <c r="L17" i="16"/>
  <c r="K17" i="16" a="1"/>
  <c r="K17" i="16" s="1"/>
  <c r="L15" i="16"/>
  <c r="K15" i="16" a="1"/>
  <c r="K15" i="16" s="1"/>
  <c r="K14" i="16" a="1"/>
  <c r="K14" i="16" s="1"/>
  <c r="L11" i="16"/>
  <c r="K11" i="16" a="1"/>
  <c r="K11" i="16" s="1"/>
  <c r="L10" i="16"/>
  <c r="K10" i="16" a="1"/>
  <c r="K10" i="16" s="1"/>
  <c r="L9" i="16"/>
  <c r="K9" i="16" a="1"/>
  <c r="K9" i="16" s="1"/>
  <c r="L8" i="16"/>
  <c r="K8" i="16" a="1"/>
  <c r="K8" i="16" s="1"/>
  <c r="D4" i="16"/>
  <c r="L96" i="6"/>
  <c r="K96" i="6" a="1"/>
  <c r="K96" i="6" s="1"/>
  <c r="L95" i="6"/>
  <c r="K95" i="6" a="1"/>
  <c r="K95" i="6" s="1"/>
  <c r="L92" i="6"/>
  <c r="K92" i="6" a="1"/>
  <c r="K92" i="6" s="1"/>
  <c r="L91" i="6"/>
  <c r="K91" i="6" a="1"/>
  <c r="K91" i="6" s="1"/>
  <c r="L90" i="6"/>
  <c r="K90" i="6" a="1"/>
  <c r="K90" i="6" s="1"/>
  <c r="L89" i="6"/>
  <c r="K89" i="6" a="1"/>
  <c r="K89" i="6" s="1"/>
  <c r="L88" i="6"/>
  <c r="K88" i="6" a="1"/>
  <c r="K88" i="6" s="1"/>
  <c r="L85" i="6"/>
  <c r="L84" i="6"/>
  <c r="L83" i="6"/>
  <c r="K83" i="6" a="1"/>
  <c r="K83" i="6" s="1"/>
  <c r="L82" i="6"/>
  <c r="L81" i="6"/>
  <c r="L80" i="6"/>
  <c r="L79" i="6"/>
  <c r="L78" i="6"/>
  <c r="L77" i="6"/>
  <c r="L76" i="6"/>
  <c r="L75" i="6"/>
  <c r="L74" i="6"/>
  <c r="L73" i="6"/>
  <c r="L72" i="6"/>
  <c r="L71" i="6"/>
  <c r="L70" i="6"/>
  <c r="L69" i="6"/>
  <c r="L68" i="6"/>
  <c r="L67" i="6"/>
  <c r="L66" i="6"/>
  <c r="L63" i="6"/>
  <c r="K63" i="6" a="1"/>
  <c r="K63" i="6" s="1"/>
  <c r="L62" i="6"/>
  <c r="K62" i="6" a="1"/>
  <c r="K62" i="6" s="1"/>
  <c r="L61" i="6"/>
  <c r="K61" i="6" a="1"/>
  <c r="K61" i="6" s="1"/>
  <c r="L60" i="6"/>
  <c r="K60" i="6" a="1"/>
  <c r="K60" i="6" s="1"/>
  <c r="L59" i="6"/>
  <c r="K59" i="6" a="1"/>
  <c r="K59" i="6" s="1"/>
  <c r="L58" i="6"/>
  <c r="K58" i="6" a="1"/>
  <c r="K58" i="6" s="1"/>
  <c r="L57" i="6"/>
  <c r="K57" i="6" a="1"/>
  <c r="K57" i="6" s="1"/>
  <c r="L56" i="6"/>
  <c r="K56" i="6" a="1"/>
  <c r="K56" i="6" s="1"/>
  <c r="L55" i="6"/>
  <c r="K55" i="6" a="1"/>
  <c r="K55" i="6" s="1"/>
  <c r="L54" i="6"/>
  <c r="K54" i="6" a="1"/>
  <c r="K54" i="6" s="1"/>
  <c r="L51" i="6"/>
  <c r="K51" i="6" a="1"/>
  <c r="K51" i="6" s="1"/>
  <c r="L50" i="6"/>
  <c r="K50" i="6" a="1"/>
  <c r="K50" i="6" s="1"/>
  <c r="L49" i="6"/>
  <c r="K49" i="6" a="1"/>
  <c r="K49" i="6" s="1"/>
  <c r="L48" i="6"/>
  <c r="K48" i="6" a="1"/>
  <c r="K48" i="6" s="1"/>
  <c r="L47" i="6"/>
  <c r="K47" i="6" a="1"/>
  <c r="K47" i="6" s="1"/>
  <c r="L46" i="6"/>
  <c r="K46" i="6" a="1"/>
  <c r="K46" i="6" s="1"/>
  <c r="L45" i="6"/>
  <c r="K45" i="6" a="1"/>
  <c r="K45" i="6" s="1"/>
  <c r="L44" i="6"/>
  <c r="K44" i="6" a="1"/>
  <c r="K44" i="6" s="1"/>
  <c r="L43" i="6"/>
  <c r="K43" i="6" a="1"/>
  <c r="K43" i="6" s="1"/>
  <c r="L42" i="6"/>
  <c r="K42" i="6" a="1"/>
  <c r="K42" i="6" s="1"/>
  <c r="L41" i="6"/>
  <c r="K41" i="6" a="1"/>
  <c r="K41" i="6" s="1"/>
  <c r="L38" i="6"/>
  <c r="K38" i="6" a="1"/>
  <c r="K38" i="6" s="1"/>
  <c r="L37" i="6"/>
  <c r="K37" i="6" a="1"/>
  <c r="K37" i="6" s="1"/>
  <c r="L36" i="6"/>
  <c r="K36" i="6" a="1"/>
  <c r="K36" i="6" s="1"/>
  <c r="L35" i="6"/>
  <c r="K35" i="6" a="1"/>
  <c r="K35" i="6" s="1"/>
  <c r="L34" i="6"/>
  <c r="K34" i="6" a="1"/>
  <c r="K34" i="6" s="1"/>
  <c r="L33" i="6"/>
  <c r="K33" i="6" a="1"/>
  <c r="K33" i="6" s="1"/>
  <c r="L32" i="6"/>
  <c r="K32" i="6" a="1"/>
  <c r="K32" i="6" s="1"/>
  <c r="L31" i="6"/>
  <c r="K31" i="6" a="1"/>
  <c r="K31" i="6" s="1"/>
  <c r="L30" i="6"/>
  <c r="K30" i="6" a="1"/>
  <c r="K30" i="6" s="1"/>
  <c r="L29" i="6"/>
  <c r="K29" i="6" a="1"/>
  <c r="K29" i="6" s="1"/>
  <c r="L28" i="6"/>
  <c r="K28" i="6" a="1"/>
  <c r="K28" i="6" s="1"/>
  <c r="L27" i="6"/>
  <c r="K27" i="6" a="1"/>
  <c r="K27" i="6" s="1"/>
  <c r="L26" i="6"/>
  <c r="K26" i="6" a="1"/>
  <c r="K26" i="6" s="1"/>
  <c r="L25" i="6"/>
  <c r="K25" i="6" a="1"/>
  <c r="K25" i="6" s="1"/>
  <c r="L24" i="6"/>
  <c r="K24" i="6" a="1"/>
  <c r="K24" i="6" s="1"/>
  <c r="L23" i="6"/>
  <c r="K23" i="6" a="1"/>
  <c r="K23" i="6" s="1"/>
  <c r="L22" i="6"/>
  <c r="K22" i="6" a="1"/>
  <c r="K22" i="6" s="1"/>
  <c r="L21" i="6"/>
  <c r="K21" i="6" a="1"/>
  <c r="K21" i="6" s="1"/>
  <c r="L20" i="6"/>
  <c r="K20" i="6" a="1"/>
  <c r="K20" i="6" s="1"/>
  <c r="L17" i="6"/>
  <c r="K17" i="6" a="1"/>
  <c r="K17" i="6" s="1"/>
  <c r="L16" i="6"/>
  <c r="L15" i="6"/>
  <c r="L14" i="6"/>
  <c r="L13" i="6"/>
  <c r="L12" i="6"/>
  <c r="L11" i="6"/>
  <c r="L10" i="6"/>
  <c r="L9" i="6"/>
  <c r="L8" i="6"/>
  <c r="L7" i="6"/>
  <c r="L44" i="18"/>
  <c r="K44" i="18" a="1"/>
  <c r="K44" i="18" s="1"/>
  <c r="L41" i="18"/>
  <c r="K41" i="18" a="1"/>
  <c r="K41" i="18" s="1"/>
  <c r="L40" i="18"/>
  <c r="K40" i="18" a="1"/>
  <c r="K40" i="18" s="1"/>
  <c r="L39" i="18"/>
  <c r="K39" i="18" a="1"/>
  <c r="K39" i="18" s="1"/>
  <c r="L38" i="18"/>
  <c r="K38" i="18" a="1"/>
  <c r="K38" i="18" s="1"/>
  <c r="L37" i="18"/>
  <c r="K37" i="18" a="1"/>
  <c r="K37" i="18" s="1"/>
  <c r="L36" i="18"/>
  <c r="K36" i="18" a="1"/>
  <c r="K36" i="18" s="1"/>
  <c r="L33" i="18"/>
  <c r="K33" i="18" a="1"/>
  <c r="K33" i="18" s="1"/>
  <c r="L32" i="18"/>
  <c r="K32" i="18" a="1"/>
  <c r="K32" i="18" s="1"/>
  <c r="L31" i="18"/>
  <c r="K31" i="18" a="1"/>
  <c r="K31" i="18" s="1"/>
  <c r="L29" i="18"/>
  <c r="K29" i="18" a="1"/>
  <c r="K29" i="18" s="1"/>
  <c r="L28" i="18"/>
  <c r="K28" i="18" a="1"/>
  <c r="K28" i="18" s="1"/>
  <c r="L27" i="18"/>
  <c r="K27" i="18" a="1"/>
  <c r="K27" i="18" s="1"/>
  <c r="L26" i="18"/>
  <c r="K26" i="18" a="1"/>
  <c r="K26" i="18" s="1"/>
  <c r="L24" i="18"/>
  <c r="K24" i="18" a="1"/>
  <c r="K24" i="18" s="1"/>
  <c r="L23" i="18"/>
  <c r="K23" i="18" a="1"/>
  <c r="K23" i="18" s="1"/>
  <c r="L22" i="18"/>
  <c r="K22" i="18" a="1"/>
  <c r="K22" i="18" s="1"/>
  <c r="L21" i="18"/>
  <c r="K21" i="18" a="1"/>
  <c r="K21" i="18" s="1"/>
  <c r="L18" i="18"/>
  <c r="K18" i="18" a="1"/>
  <c r="K18" i="18" s="1"/>
  <c r="L17" i="18"/>
  <c r="K17" i="18" a="1"/>
  <c r="K17" i="18" s="1"/>
  <c r="L16" i="18"/>
  <c r="K16" i="18" a="1"/>
  <c r="K16" i="18" s="1"/>
  <c r="L15" i="18"/>
  <c r="K15" i="18" a="1"/>
  <c r="K15" i="18" s="1"/>
  <c r="L14" i="18"/>
  <c r="K14" i="18" a="1"/>
  <c r="K14" i="18" s="1"/>
  <c r="L13" i="18"/>
  <c r="K13" i="18" a="1"/>
  <c r="K13" i="18" s="1"/>
  <c r="L12" i="18"/>
  <c r="K12" i="18" a="1"/>
  <c r="K12" i="18" s="1"/>
  <c r="L11" i="18"/>
  <c r="K11" i="18" a="1"/>
  <c r="K11" i="18" s="1"/>
  <c r="L10" i="18"/>
  <c r="K10" i="18" a="1"/>
  <c r="K10" i="18" s="1"/>
  <c r="L9" i="18"/>
  <c r="K9" i="18" a="1"/>
  <c r="K9" i="18" s="1"/>
  <c r="L8" i="18"/>
  <c r="K8" i="18" a="1"/>
  <c r="K8" i="18" s="1"/>
  <c r="L2" i="18"/>
  <c r="D4" i="18"/>
  <c r="D4" i="17"/>
  <c r="L41" i="17"/>
  <c r="K41" i="17" a="1"/>
  <c r="K41" i="17" s="1"/>
  <c r="L40" i="17"/>
  <c r="K40" i="17" a="1"/>
  <c r="K40" i="17" s="1"/>
  <c r="L39" i="17"/>
  <c r="K39" i="17" a="1"/>
  <c r="K39" i="17" s="1"/>
  <c r="L38" i="17"/>
  <c r="K38" i="17" a="1"/>
  <c r="K38" i="17" s="1"/>
  <c r="L37" i="17"/>
  <c r="K37" i="17" a="1"/>
  <c r="K37" i="17" s="1"/>
  <c r="L36" i="17"/>
  <c r="K36" i="17" a="1"/>
  <c r="K36" i="17" s="1"/>
  <c r="L35" i="17"/>
  <c r="K35" i="17" a="1"/>
  <c r="K35" i="17" s="1"/>
  <c r="L34" i="17"/>
  <c r="K34" i="17" a="1"/>
  <c r="K34" i="17" s="1"/>
  <c r="L31" i="17"/>
  <c r="K31" i="17" a="1"/>
  <c r="K31" i="17" s="1"/>
  <c r="L30" i="17"/>
  <c r="K30" i="17" a="1"/>
  <c r="K30" i="17" s="1"/>
  <c r="L29" i="17"/>
  <c r="K29" i="17" a="1"/>
  <c r="K29" i="17" s="1"/>
  <c r="L26" i="17"/>
  <c r="K26" i="17" a="1"/>
  <c r="K26" i="17" s="1"/>
  <c r="L25" i="17"/>
  <c r="K25" i="17" a="1"/>
  <c r="K25" i="17" s="1"/>
  <c r="L24" i="17"/>
  <c r="K24" i="17" a="1"/>
  <c r="K24" i="17" s="1"/>
  <c r="L23" i="17"/>
  <c r="K23" i="17" a="1"/>
  <c r="K23" i="17" s="1"/>
  <c r="L22" i="17"/>
  <c r="K22" i="17" a="1"/>
  <c r="K22" i="17" s="1"/>
  <c r="L21" i="17"/>
  <c r="K21" i="17" a="1"/>
  <c r="K21" i="17" s="1"/>
  <c r="L18" i="17"/>
  <c r="K18" i="17" a="1"/>
  <c r="K18" i="17" s="1"/>
  <c r="L17" i="17"/>
  <c r="K17" i="17" a="1"/>
  <c r="K17" i="17" s="1"/>
  <c r="L14" i="17"/>
  <c r="K14" i="17" a="1"/>
  <c r="K14" i="17" s="1"/>
  <c r="L13" i="17"/>
  <c r="K13" i="17" a="1"/>
  <c r="K13" i="17" s="1"/>
  <c r="L12" i="17"/>
  <c r="L9" i="17"/>
  <c r="K9" i="17" a="1"/>
  <c r="K9" i="17" s="1"/>
  <c r="L8" i="17"/>
  <c r="K8" i="17" a="1"/>
  <c r="K8" i="17" s="1"/>
  <c r="L7" i="17"/>
  <c r="H7" i="33" l="1"/>
  <c r="H22" i="22"/>
  <c r="H17" i="22"/>
  <c r="L37" i="32"/>
  <c r="L56" i="32"/>
  <c r="L18" i="32"/>
  <c r="L76" i="32"/>
  <c r="L105" i="32"/>
  <c r="L88" i="32"/>
  <c r="L24" i="32"/>
  <c r="L7" i="32"/>
  <c r="J41" i="33"/>
  <c r="I41" i="33" s="1"/>
  <c r="J31" i="33"/>
  <c r="I31" i="33" s="1"/>
  <c r="J33" i="33" s="1"/>
  <c r="K33" i="33" s="1" a="1"/>
  <c r="K33" i="33" s="1"/>
  <c r="I26" i="33"/>
  <c r="J27" i="33" s="1"/>
  <c r="K27" i="33" s="1" a="1"/>
  <c r="K27" i="33" s="1"/>
  <c r="J19" i="33"/>
  <c r="I19" i="33" s="1"/>
  <c r="J7" i="33"/>
  <c r="I7" i="33" s="1"/>
  <c r="J17" i="33" s="1"/>
  <c r="K17" i="33" s="1" a="1"/>
  <c r="K17" i="33" s="1"/>
  <c r="J11" i="33"/>
  <c r="K11" i="33" s="1" a="1"/>
  <c r="K11" i="33" s="1"/>
  <c r="J12" i="33"/>
  <c r="K12" i="33" s="1" a="1"/>
  <c r="K12" i="33" s="1"/>
  <c r="J13" i="33"/>
  <c r="K13" i="33" s="1" a="1"/>
  <c r="K13" i="33" s="1"/>
  <c r="J15" i="33"/>
  <c r="K15" i="33" s="1" a="1"/>
  <c r="K15" i="33" s="1"/>
  <c r="J16" i="33"/>
  <c r="K16" i="33" s="1" a="1"/>
  <c r="K16" i="33" s="1"/>
  <c r="J21" i="33"/>
  <c r="K21" i="33" s="1" a="1"/>
  <c r="K21" i="33" s="1"/>
  <c r="J22" i="33"/>
  <c r="K22" i="33" s="1" a="1"/>
  <c r="K22" i="33" s="1"/>
  <c r="J23" i="33"/>
  <c r="K23" i="33" s="1" a="1"/>
  <c r="K23" i="33" s="1"/>
  <c r="J24" i="33"/>
  <c r="K24" i="33" s="1" a="1"/>
  <c r="K24" i="33" s="1"/>
  <c r="J42" i="33"/>
  <c r="K42" i="33" s="1" a="1"/>
  <c r="K42" i="33" s="1"/>
  <c r="J43" i="33"/>
  <c r="J44" i="33"/>
  <c r="M111" i="32"/>
  <c r="N112" i="32" s="1"/>
  <c r="N105" i="32"/>
  <c r="N88" i="32"/>
  <c r="M88" i="32" s="1"/>
  <c r="N99" i="32" s="1"/>
  <c r="N76" i="32"/>
  <c r="N37" i="32"/>
  <c r="N24" i="32"/>
  <c r="N18" i="32"/>
  <c r="N7" i="32"/>
  <c r="H6" i="13"/>
  <c r="L3" i="18"/>
  <c r="M56" i="32" l="1"/>
  <c r="N63" i="32" s="1"/>
  <c r="O63" i="32" s="1"/>
  <c r="J34" i="33"/>
  <c r="K34" i="33" s="1" a="1"/>
  <c r="K34" i="33" s="1"/>
  <c r="J35" i="33"/>
  <c r="K35" i="33" s="1" a="1"/>
  <c r="K35" i="33" s="1"/>
  <c r="J36" i="33"/>
  <c r="K36" i="33" s="1" a="1"/>
  <c r="K36" i="33" s="1"/>
  <c r="J37" i="33"/>
  <c r="K37" i="33" s="1" a="1"/>
  <c r="K37" i="33" s="1"/>
  <c r="J38" i="33"/>
  <c r="K38" i="33" s="1" a="1"/>
  <c r="K38" i="33" s="1"/>
  <c r="J39" i="33"/>
  <c r="K39" i="33" s="1" a="1"/>
  <c r="K39" i="33" s="1"/>
  <c r="M18" i="32"/>
  <c r="O99" i="32" s="1"/>
  <c r="N74" i="32"/>
  <c r="O74" i="32" s="1"/>
  <c r="M37" i="32"/>
  <c r="N47" i="32" s="1"/>
  <c r="O47" i="32" s="1"/>
  <c r="N62" i="32"/>
  <c r="O62" i="32" s="1"/>
  <c r="N60" i="32"/>
  <c r="O60" i="32" s="1"/>
  <c r="M105" i="32"/>
  <c r="N106" i="32" s="1"/>
  <c r="O106" i="32" s="1" a="1"/>
  <c r="O106" i="32" s="1"/>
  <c r="N20" i="32"/>
  <c r="O20" i="32" s="1"/>
  <c r="N19" i="32"/>
  <c r="O19" i="32" s="1"/>
  <c r="M76" i="32"/>
  <c r="N79" i="32" s="1"/>
  <c r="O79" i="32" s="1"/>
  <c r="M24" i="32"/>
  <c r="N33" i="32" s="1"/>
  <c r="O33" i="32" s="1"/>
  <c r="N42" i="32"/>
  <c r="O42" i="32" s="1"/>
  <c r="N68" i="32"/>
  <c r="O68" i="32" s="1"/>
  <c r="N66" i="32"/>
  <c r="O66" i="32" s="1"/>
  <c r="N59" i="32"/>
  <c r="O59" i="32" s="1"/>
  <c r="N58" i="32"/>
  <c r="O58" i="32" s="1"/>
  <c r="J14" i="33"/>
  <c r="K14" i="33" s="1" a="1"/>
  <c r="K14" i="33" s="1"/>
  <c r="M7" i="32"/>
  <c r="N14" i="32" s="1"/>
  <c r="O14" i="32" s="1"/>
  <c r="N127" i="27"/>
  <c r="M127" i="27" a="1"/>
  <c r="M127" i="27" s="1"/>
  <c r="N126" i="27"/>
  <c r="M126" i="27" a="1"/>
  <c r="M126" i="27" s="1"/>
  <c r="N125" i="27"/>
  <c r="M125" i="27" a="1"/>
  <c r="M125" i="27" s="1"/>
  <c r="N124" i="27"/>
  <c r="M124" i="27" a="1"/>
  <c r="M124" i="27" s="1"/>
  <c r="N120" i="27"/>
  <c r="M120" i="27" a="1"/>
  <c r="M120" i="27" s="1"/>
  <c r="N119" i="27"/>
  <c r="M119" i="27" a="1"/>
  <c r="M119" i="27" s="1"/>
  <c r="N118" i="27"/>
  <c r="M118" i="27" a="1"/>
  <c r="M118" i="27" s="1"/>
  <c r="N117" i="27"/>
  <c r="M117" i="27" a="1"/>
  <c r="M117" i="27" s="1"/>
  <c r="N116" i="27"/>
  <c r="M116" i="27" a="1"/>
  <c r="M116" i="27" s="1"/>
  <c r="N115" i="27"/>
  <c r="M115" i="27" a="1"/>
  <c r="M115" i="27" s="1"/>
  <c r="N114" i="27"/>
  <c r="M114" i="27" a="1"/>
  <c r="M114" i="27" s="1"/>
  <c r="N113" i="27"/>
  <c r="M113" i="27" a="1"/>
  <c r="M113" i="27" s="1"/>
  <c r="N110" i="27"/>
  <c r="M110" i="27" a="1"/>
  <c r="M110" i="27" s="1"/>
  <c r="N109" i="27"/>
  <c r="M109" i="27" a="1"/>
  <c r="M109" i="27" s="1"/>
  <c r="N108" i="27"/>
  <c r="M108" i="27" a="1"/>
  <c r="M108" i="27" s="1"/>
  <c r="N104" i="27"/>
  <c r="M104" i="27" a="1"/>
  <c r="M104" i="27" s="1"/>
  <c r="N103" i="27"/>
  <c r="M103" i="27" a="1"/>
  <c r="M103" i="27" s="1"/>
  <c r="N102" i="27"/>
  <c r="M102" i="27" a="1"/>
  <c r="M102" i="27" s="1"/>
  <c r="N101" i="27"/>
  <c r="M101" i="27" a="1"/>
  <c r="M101" i="27" s="1"/>
  <c r="N100" i="27"/>
  <c r="M100" i="27" a="1"/>
  <c r="M100" i="27" s="1"/>
  <c r="N99" i="27"/>
  <c r="M99" i="27" a="1"/>
  <c r="M99" i="27" s="1"/>
  <c r="N98" i="27"/>
  <c r="M98" i="27" a="1"/>
  <c r="M98" i="27" s="1"/>
  <c r="N97" i="27"/>
  <c r="M97" i="27" a="1"/>
  <c r="M97" i="27" s="1"/>
  <c r="N96" i="27"/>
  <c r="M96" i="27" a="1"/>
  <c r="M96" i="27" s="1"/>
  <c r="N95" i="27"/>
  <c r="M95" i="27" a="1"/>
  <c r="M95" i="27" s="1"/>
  <c r="N94" i="27"/>
  <c r="M94" i="27" a="1"/>
  <c r="M94" i="27" s="1"/>
  <c r="N91" i="27"/>
  <c r="M91" i="27" a="1"/>
  <c r="M91" i="27" s="1"/>
  <c r="N90" i="27"/>
  <c r="M90" i="27" a="1"/>
  <c r="M90" i="27" s="1"/>
  <c r="N89" i="27"/>
  <c r="M89" i="27" a="1"/>
  <c r="M89" i="27" s="1"/>
  <c r="N88" i="27"/>
  <c r="M88" i="27" a="1"/>
  <c r="M88" i="27" s="1"/>
  <c r="N87" i="27"/>
  <c r="M87" i="27" a="1"/>
  <c r="M87" i="27" s="1"/>
  <c r="N86" i="27"/>
  <c r="M86" i="27" a="1"/>
  <c r="M86" i="27" s="1"/>
  <c r="N84" i="27"/>
  <c r="M84" i="27" a="1"/>
  <c r="M84" i="27" s="1"/>
  <c r="N83" i="27"/>
  <c r="M83" i="27" a="1"/>
  <c r="M83" i="27" s="1"/>
  <c r="N82" i="27"/>
  <c r="M82" i="27" a="1"/>
  <c r="M82" i="27" s="1"/>
  <c r="N78" i="27"/>
  <c r="M78" i="27" a="1"/>
  <c r="M78" i="27" s="1"/>
  <c r="N77" i="27"/>
  <c r="M77" i="27" a="1"/>
  <c r="M77" i="27" s="1"/>
  <c r="N76" i="27"/>
  <c r="M76" i="27" a="1"/>
  <c r="M76" i="27" s="1"/>
  <c r="N75" i="27"/>
  <c r="M75" i="27" a="1"/>
  <c r="M75" i="27" s="1"/>
  <c r="N74" i="27"/>
  <c r="M74" i="27" a="1"/>
  <c r="M74" i="27" s="1"/>
  <c r="N73" i="27"/>
  <c r="M73" i="27" a="1"/>
  <c r="M73" i="27" s="1"/>
  <c r="N70" i="27"/>
  <c r="M70" i="27" a="1"/>
  <c r="M70" i="27" s="1"/>
  <c r="N69" i="27"/>
  <c r="M69" i="27" a="1"/>
  <c r="M69" i="27" s="1"/>
  <c r="N66" i="27"/>
  <c r="M66" i="27" a="1"/>
  <c r="M66" i="27" s="1"/>
  <c r="N65" i="27"/>
  <c r="M65" i="27" a="1"/>
  <c r="M65" i="27" s="1"/>
  <c r="N64" i="27"/>
  <c r="M64" i="27" a="1"/>
  <c r="M64" i="27" s="1"/>
  <c r="N63" i="27"/>
  <c r="M63" i="27" a="1"/>
  <c r="M63" i="27" s="1"/>
  <c r="N62" i="27"/>
  <c r="M62" i="27" a="1"/>
  <c r="M62" i="27" s="1"/>
  <c r="N61" i="27"/>
  <c r="M61" i="27" a="1"/>
  <c r="M61" i="27" s="1"/>
  <c r="N60" i="27"/>
  <c r="M60" i="27" a="1"/>
  <c r="M60" i="27" s="1"/>
  <c r="N59" i="27"/>
  <c r="M59" i="27" a="1"/>
  <c r="M59" i="27" s="1"/>
  <c r="N56" i="27"/>
  <c r="M56" i="27" a="1"/>
  <c r="M56" i="27" s="1"/>
  <c r="N55" i="27"/>
  <c r="M55" i="27" a="1"/>
  <c r="M55" i="27" s="1"/>
  <c r="N54" i="27"/>
  <c r="M54" i="27" a="1"/>
  <c r="M54" i="27" s="1"/>
  <c r="N53" i="27"/>
  <c r="M53" i="27" a="1"/>
  <c r="M53" i="27" s="1"/>
  <c r="N52" i="27"/>
  <c r="M52" i="27" a="1"/>
  <c r="M52" i="27" s="1"/>
  <c r="N51" i="27"/>
  <c r="M51" i="27" a="1"/>
  <c r="M51" i="27" s="1"/>
  <c r="N47" i="27"/>
  <c r="M47" i="27" a="1"/>
  <c r="M47" i="27" s="1"/>
  <c r="N46" i="27"/>
  <c r="M46" i="27" a="1"/>
  <c r="M46" i="27" s="1"/>
  <c r="N45" i="27"/>
  <c r="M45" i="27" a="1"/>
  <c r="M45" i="27" s="1"/>
  <c r="N44" i="27"/>
  <c r="M44" i="27" a="1"/>
  <c r="M44" i="27" s="1"/>
  <c r="N43" i="27"/>
  <c r="M43" i="27" a="1"/>
  <c r="M43" i="27" s="1"/>
  <c r="N42" i="27"/>
  <c r="M42" i="27" a="1"/>
  <c r="M42" i="27" s="1"/>
  <c r="N41" i="27"/>
  <c r="M41" i="27" a="1"/>
  <c r="M41" i="27" s="1"/>
  <c r="N37" i="27"/>
  <c r="M37" i="27" a="1"/>
  <c r="M37" i="27" s="1"/>
  <c r="N36" i="27"/>
  <c r="M36" i="27" a="1"/>
  <c r="M36" i="27" s="1"/>
  <c r="N35" i="27"/>
  <c r="M35" i="27" a="1"/>
  <c r="M35" i="27" s="1"/>
  <c r="N34" i="27"/>
  <c r="M34" i="27" a="1"/>
  <c r="M34" i="27" s="1"/>
  <c r="N30" i="27"/>
  <c r="M30" i="27" a="1"/>
  <c r="M30" i="27" s="1"/>
  <c r="N29" i="27"/>
  <c r="M29" i="27" a="1"/>
  <c r="M29" i="27" s="1"/>
  <c r="N28" i="27"/>
  <c r="M28" i="27" a="1"/>
  <c r="M28" i="27" s="1"/>
  <c r="N27" i="27"/>
  <c r="M27" i="27" a="1"/>
  <c r="M27" i="27" s="1"/>
  <c r="N26" i="27"/>
  <c r="M26" i="27" a="1"/>
  <c r="M26" i="27" s="1"/>
  <c r="N25" i="27"/>
  <c r="M25" i="27" a="1"/>
  <c r="M25" i="27" s="1"/>
  <c r="N24" i="27"/>
  <c r="M24" i="27" a="1"/>
  <c r="M24" i="27" s="1"/>
  <c r="N23" i="27"/>
  <c r="M23" i="27" a="1"/>
  <c r="M23" i="27" s="1"/>
  <c r="N20" i="27"/>
  <c r="M20" i="27" a="1"/>
  <c r="M20" i="27" s="1"/>
  <c r="N19" i="27"/>
  <c r="M19" i="27" a="1"/>
  <c r="M19" i="27" s="1"/>
  <c r="N15" i="27"/>
  <c r="N14" i="27"/>
  <c r="N13" i="27"/>
  <c r="N11" i="27"/>
  <c r="N10" i="27"/>
  <c r="M9" i="27" a="1"/>
  <c r="M9" i="27" s="1"/>
  <c r="L8" i="25"/>
  <c r="N9" i="27"/>
  <c r="F4" i="27"/>
  <c r="L29" i="25"/>
  <c r="K29" i="25" a="1"/>
  <c r="K29" i="25" s="1"/>
  <c r="L28" i="25"/>
  <c r="K28" i="25" a="1"/>
  <c r="K28" i="25" s="1"/>
  <c r="L27" i="25"/>
  <c r="K27" i="25" a="1"/>
  <c r="K27" i="25" s="1"/>
  <c r="L26" i="25"/>
  <c r="K26" i="25" a="1"/>
  <c r="K26" i="25" s="1"/>
  <c r="L25" i="25"/>
  <c r="K25" i="25" a="1"/>
  <c r="K25" i="25" s="1"/>
  <c r="L24" i="25"/>
  <c r="K24" i="25" a="1"/>
  <c r="K24" i="25" s="1"/>
  <c r="L21" i="25"/>
  <c r="K21" i="25" a="1"/>
  <c r="K21" i="25" s="1"/>
  <c r="L20" i="25"/>
  <c r="K20" i="25" a="1"/>
  <c r="K20" i="25" s="1"/>
  <c r="L19" i="25"/>
  <c r="K19" i="25" a="1"/>
  <c r="K19" i="25" s="1"/>
  <c r="L18" i="25"/>
  <c r="K18" i="25" a="1"/>
  <c r="K18" i="25" s="1"/>
  <c r="L17" i="25"/>
  <c r="K17" i="25" a="1"/>
  <c r="K17" i="25" s="1"/>
  <c r="L14" i="25"/>
  <c r="K14" i="25" a="1"/>
  <c r="K14" i="25" s="1"/>
  <c r="L13" i="25"/>
  <c r="K13" i="25" a="1"/>
  <c r="K13" i="25" s="1"/>
  <c r="L12" i="25"/>
  <c r="K12" i="25" a="1"/>
  <c r="K12" i="25" s="1"/>
  <c r="L11" i="25"/>
  <c r="K11" i="25" a="1"/>
  <c r="K11" i="25" s="1"/>
  <c r="L10" i="25"/>
  <c r="K10" i="25" a="1"/>
  <c r="K10" i="25" s="1"/>
  <c r="L9" i="25"/>
  <c r="K9" i="25" a="1"/>
  <c r="K9" i="25" s="1"/>
  <c r="K8" i="25" a="1"/>
  <c r="K8" i="25" s="1"/>
  <c r="L185" i="7"/>
  <c r="K185" i="7" a="1"/>
  <c r="K185" i="7" s="1"/>
  <c r="L184" i="7"/>
  <c r="K184" i="7" a="1"/>
  <c r="K184" i="7" s="1"/>
  <c r="L183" i="7"/>
  <c r="K183" i="7" a="1"/>
  <c r="K183" i="7" s="1"/>
  <c r="L182" i="7"/>
  <c r="K182" i="7" a="1"/>
  <c r="K182" i="7" s="1"/>
  <c r="L181" i="7"/>
  <c r="K181" i="7" a="1"/>
  <c r="K181" i="7" s="1"/>
  <c r="L180" i="7"/>
  <c r="K180" i="7" a="1"/>
  <c r="K180" i="7" s="1"/>
  <c r="L179" i="7"/>
  <c r="K179" i="7" a="1"/>
  <c r="K179" i="7" s="1"/>
  <c r="L178" i="7"/>
  <c r="K178" i="7" a="1"/>
  <c r="K178" i="7" s="1"/>
  <c r="L177" i="7"/>
  <c r="K177" i="7" a="1"/>
  <c r="K177" i="7" s="1"/>
  <c r="L176" i="7"/>
  <c r="K176" i="7" a="1"/>
  <c r="K176" i="7" s="1"/>
  <c r="L175" i="7"/>
  <c r="K175" i="7" a="1"/>
  <c r="K175" i="7" s="1"/>
  <c r="L171" i="7"/>
  <c r="L170" i="7"/>
  <c r="L169" i="7"/>
  <c r="L168" i="7"/>
  <c r="K168" i="7" a="1"/>
  <c r="K168" i="7" s="1"/>
  <c r="L167" i="7"/>
  <c r="L166" i="7"/>
  <c r="L165" i="7"/>
  <c r="L164" i="7"/>
  <c r="L163" i="7"/>
  <c r="L162" i="7"/>
  <c r="K162" i="7" a="1"/>
  <c r="K162" i="7" s="1"/>
  <c r="L161" i="7"/>
  <c r="K161" i="7" a="1"/>
  <c r="K161" i="7" s="1"/>
  <c r="L160" i="7"/>
  <c r="K160" i="7" a="1"/>
  <c r="K160" i="7" s="1"/>
  <c r="L156" i="7"/>
  <c r="K156" i="7" a="1"/>
  <c r="K156" i="7" s="1"/>
  <c r="L155" i="7"/>
  <c r="K155" i="7" a="1"/>
  <c r="K155" i="7" s="1"/>
  <c r="L154" i="7"/>
  <c r="K154" i="7" a="1"/>
  <c r="K154" i="7" s="1"/>
  <c r="L153" i="7"/>
  <c r="K153" i="7" a="1"/>
  <c r="K153" i="7" s="1"/>
  <c r="L152" i="7"/>
  <c r="K152" i="7" a="1"/>
  <c r="K152" i="7" s="1"/>
  <c r="L151" i="7"/>
  <c r="K151" i="7" a="1"/>
  <c r="K151" i="7" s="1"/>
  <c r="L150" i="7"/>
  <c r="K150" i="7" a="1"/>
  <c r="K150" i="7" s="1"/>
  <c r="L149" i="7"/>
  <c r="K149" i="7" a="1"/>
  <c r="K149" i="7" s="1"/>
  <c r="L148" i="7"/>
  <c r="K148" i="7" a="1"/>
  <c r="K148" i="7" s="1"/>
  <c r="L147" i="7"/>
  <c r="K147" i="7" a="1"/>
  <c r="K147" i="7" s="1"/>
  <c r="L146" i="7"/>
  <c r="K146" i="7" a="1"/>
  <c r="K146" i="7" s="1"/>
  <c r="L145" i="7"/>
  <c r="K145" i="7" a="1"/>
  <c r="K145" i="7" s="1"/>
  <c r="L144" i="7"/>
  <c r="K144" i="7" a="1"/>
  <c r="K144" i="7" s="1"/>
  <c r="L143" i="7"/>
  <c r="K143" i="7" a="1"/>
  <c r="K143" i="7" s="1"/>
  <c r="L142" i="7"/>
  <c r="K142" i="7" a="1"/>
  <c r="K142" i="7" s="1"/>
  <c r="L141" i="7"/>
  <c r="K141" i="7" a="1"/>
  <c r="K141" i="7" s="1"/>
  <c r="L140" i="7"/>
  <c r="K140" i="7" a="1"/>
  <c r="K140" i="7" s="1"/>
  <c r="L139" i="7"/>
  <c r="K139" i="7" a="1"/>
  <c r="K139" i="7" s="1"/>
  <c r="L138" i="7"/>
  <c r="K138" i="7" a="1"/>
  <c r="K138" i="7" s="1"/>
  <c r="L137" i="7"/>
  <c r="K137" i="7" a="1"/>
  <c r="K137" i="7" s="1"/>
  <c r="L136" i="7"/>
  <c r="K136" i="7" a="1"/>
  <c r="K136" i="7" s="1"/>
  <c r="L135" i="7"/>
  <c r="K135" i="7" a="1"/>
  <c r="K135" i="7" s="1"/>
  <c r="L134" i="7"/>
  <c r="K134" i="7" a="1"/>
  <c r="K134" i="7" s="1"/>
  <c r="L133" i="7"/>
  <c r="K133" i="7" a="1"/>
  <c r="K133" i="7" s="1"/>
  <c r="L132" i="7"/>
  <c r="K132" i="7" a="1"/>
  <c r="K132" i="7" s="1"/>
  <c r="L131" i="7"/>
  <c r="K131" i="7" a="1"/>
  <c r="K131" i="7" s="1"/>
  <c r="L130" i="7"/>
  <c r="K130" i="7" a="1"/>
  <c r="K130" i="7" s="1"/>
  <c r="L129" i="7"/>
  <c r="K129" i="7" a="1"/>
  <c r="K129" i="7" s="1"/>
  <c r="L128" i="7"/>
  <c r="K128" i="7" a="1"/>
  <c r="K128" i="7" s="1"/>
  <c r="L127" i="7"/>
  <c r="K127" i="7" a="1"/>
  <c r="K127" i="7" s="1"/>
  <c r="L126" i="7"/>
  <c r="K126" i="7" a="1"/>
  <c r="K126" i="7" s="1"/>
  <c r="L122" i="7"/>
  <c r="K122" i="7" a="1"/>
  <c r="K122" i="7" s="1"/>
  <c r="L121" i="7"/>
  <c r="K121" i="7" a="1"/>
  <c r="K121" i="7" s="1"/>
  <c r="L120" i="7"/>
  <c r="K120" i="7" a="1"/>
  <c r="K120" i="7" s="1"/>
  <c r="L119" i="7"/>
  <c r="K119" i="7" a="1"/>
  <c r="K119" i="7" s="1"/>
  <c r="L118" i="7"/>
  <c r="K118" i="7" a="1"/>
  <c r="K118" i="7" s="1"/>
  <c r="L117" i="7"/>
  <c r="K117" i="7" a="1"/>
  <c r="K117" i="7" s="1"/>
  <c r="L116" i="7"/>
  <c r="K116" i="7" a="1"/>
  <c r="K116" i="7" s="1"/>
  <c r="L115" i="7"/>
  <c r="K115" i="7" a="1"/>
  <c r="K115" i="7" s="1"/>
  <c r="L114" i="7"/>
  <c r="K114" i="7" a="1"/>
  <c r="K114" i="7" s="1"/>
  <c r="L113" i="7"/>
  <c r="K113" i="7" a="1"/>
  <c r="K113" i="7" s="1"/>
  <c r="L112" i="7"/>
  <c r="K112" i="7" a="1"/>
  <c r="K112" i="7" s="1"/>
  <c r="L111" i="7"/>
  <c r="K111" i="7" a="1"/>
  <c r="K111" i="7" s="1"/>
  <c r="L110" i="7"/>
  <c r="K110" i="7" a="1"/>
  <c r="K110" i="7" s="1"/>
  <c r="L107" i="7"/>
  <c r="K107" i="7" a="1"/>
  <c r="K107" i="7" s="1"/>
  <c r="L106" i="7"/>
  <c r="K106" i="7" a="1"/>
  <c r="K106" i="7" s="1"/>
  <c r="L105" i="7"/>
  <c r="K105" i="7" a="1"/>
  <c r="K105" i="7" s="1"/>
  <c r="L102" i="7"/>
  <c r="K102" i="7" a="1"/>
  <c r="K102" i="7" s="1"/>
  <c r="L101" i="7"/>
  <c r="K101" i="7" a="1"/>
  <c r="K101" i="7" s="1"/>
  <c r="L100" i="7"/>
  <c r="K100" i="7" a="1"/>
  <c r="K100" i="7" s="1"/>
  <c r="L99" i="7"/>
  <c r="K99" i="7" a="1"/>
  <c r="K99" i="7" s="1"/>
  <c r="L98" i="7"/>
  <c r="K98" i="7" a="1"/>
  <c r="K98" i="7" s="1"/>
  <c r="L97" i="7"/>
  <c r="K97" i="7" a="1"/>
  <c r="K97" i="7" s="1"/>
  <c r="L96" i="7"/>
  <c r="K96" i="7" a="1"/>
  <c r="K96" i="7" s="1"/>
  <c r="L91" i="7"/>
  <c r="L90" i="7"/>
  <c r="L89" i="7"/>
  <c r="L88" i="7"/>
  <c r="K88" i="7" a="1"/>
  <c r="K88" i="7" s="1"/>
  <c r="L87" i="7"/>
  <c r="L86" i="7"/>
  <c r="L85" i="7"/>
  <c r="L84" i="7"/>
  <c r="L83" i="7"/>
  <c r="L82" i="7"/>
  <c r="L81" i="7"/>
  <c r="L80" i="7"/>
  <c r="L79" i="7"/>
  <c r="L78" i="7"/>
  <c r="L74" i="7"/>
  <c r="L73" i="7"/>
  <c r="L72" i="7"/>
  <c r="L71" i="7"/>
  <c r="L70" i="7"/>
  <c r="L69" i="7"/>
  <c r="L68" i="7"/>
  <c r="K68" i="7" a="1"/>
  <c r="K68" i="7" s="1"/>
  <c r="L67" i="7"/>
  <c r="L63" i="7"/>
  <c r="L62" i="7"/>
  <c r="L61" i="7"/>
  <c r="L60" i="7"/>
  <c r="L59" i="7"/>
  <c r="K59" i="7" a="1"/>
  <c r="K59" i="7" s="1"/>
  <c r="L54" i="7"/>
  <c r="L55" i="7"/>
  <c r="L56" i="7"/>
  <c r="K45" i="7" a="1"/>
  <c r="K45" i="7" s="1"/>
  <c r="L45" i="7"/>
  <c r="L46" i="7"/>
  <c r="L47" i="7"/>
  <c r="L48" i="7"/>
  <c r="L49" i="7"/>
  <c r="L50" i="7"/>
  <c r="L51" i="7"/>
  <c r="L52" i="7"/>
  <c r="L53" i="7"/>
  <c r="L36" i="7"/>
  <c r="L37" i="7"/>
  <c r="L38" i="7"/>
  <c r="L39" i="7"/>
  <c r="K40" i="7" a="1"/>
  <c r="K40" i="7" s="1"/>
  <c r="L40" i="7"/>
  <c r="L42" i="7"/>
  <c r="L43" i="7"/>
  <c r="L44" i="7"/>
  <c r="L24" i="7"/>
  <c r="L25" i="7"/>
  <c r="L26" i="7"/>
  <c r="K27" i="7" a="1"/>
  <c r="K27" i="7" s="1"/>
  <c r="L27" i="7"/>
  <c r="K28" i="7" a="1"/>
  <c r="K28" i="7" s="1"/>
  <c r="L28" i="7"/>
  <c r="L29" i="7"/>
  <c r="L30" i="7"/>
  <c r="K31" i="7" a="1"/>
  <c r="K31" i="7" s="1"/>
  <c r="L31" i="7"/>
  <c r="L32" i="7"/>
  <c r="K33" i="7" a="1"/>
  <c r="K33" i="7" s="1"/>
  <c r="L33" i="7"/>
  <c r="L34" i="7"/>
  <c r="L35" i="7"/>
  <c r="L9" i="7"/>
  <c r="K10" i="7" a="1"/>
  <c r="K10" i="7" s="1"/>
  <c r="L10" i="7"/>
  <c r="K11" i="7" a="1"/>
  <c r="K11" i="7" s="1"/>
  <c r="L11" i="7"/>
  <c r="K12" i="7" a="1"/>
  <c r="K12" i="7" s="1"/>
  <c r="L12" i="7"/>
  <c r="K13" i="7" a="1"/>
  <c r="K13" i="7" s="1"/>
  <c r="L13" i="7"/>
  <c r="K14" i="7" a="1"/>
  <c r="K14" i="7" s="1"/>
  <c r="L14" i="7"/>
  <c r="K15" i="7" a="1"/>
  <c r="K15" i="7" s="1"/>
  <c r="L15" i="7"/>
  <c r="K16" i="7" a="1"/>
  <c r="K16" i="7" s="1"/>
  <c r="L16" i="7"/>
  <c r="K17" i="7" a="1"/>
  <c r="K17" i="7" s="1"/>
  <c r="L17" i="7"/>
  <c r="L18" i="7"/>
  <c r="L19" i="7"/>
  <c r="L20" i="7"/>
  <c r="L21" i="7"/>
  <c r="L22" i="7"/>
  <c r="L23" i="7"/>
  <c r="L8" i="7"/>
  <c r="K8" i="7" a="1"/>
  <c r="K8" i="7" s="1"/>
  <c r="L67" i="14"/>
  <c r="K67" i="14" a="1"/>
  <c r="K67" i="14" s="1"/>
  <c r="L66" i="14"/>
  <c r="K66" i="14" a="1"/>
  <c r="K66" i="14" s="1"/>
  <c r="L65" i="14"/>
  <c r="K65" i="14" a="1"/>
  <c r="K65" i="14" s="1"/>
  <c r="L64" i="14"/>
  <c r="K64" i="14" a="1"/>
  <c r="K64" i="14" s="1"/>
  <c r="L61" i="14"/>
  <c r="K61" i="14" a="1"/>
  <c r="K61" i="14" s="1"/>
  <c r="L60" i="14"/>
  <c r="K60" i="14" a="1"/>
  <c r="K60" i="14" s="1"/>
  <c r="L59" i="14"/>
  <c r="K59" i="14" a="1"/>
  <c r="K59" i="14" s="1"/>
  <c r="L58" i="14"/>
  <c r="K58" i="14" a="1"/>
  <c r="K58" i="14" s="1"/>
  <c r="L55" i="14"/>
  <c r="K55" i="14" a="1"/>
  <c r="K55" i="14" s="1"/>
  <c r="L54" i="14"/>
  <c r="K54" i="14" a="1"/>
  <c r="K54" i="14" s="1"/>
  <c r="L53" i="14"/>
  <c r="K53" i="14" a="1"/>
  <c r="K53" i="14" s="1"/>
  <c r="L52" i="14"/>
  <c r="K52" i="14" a="1"/>
  <c r="K52" i="14" s="1"/>
  <c r="L51" i="14"/>
  <c r="K51" i="14" a="1"/>
  <c r="K51" i="14" s="1"/>
  <c r="L50" i="14"/>
  <c r="K50" i="14" a="1"/>
  <c r="K50" i="14" s="1"/>
  <c r="L47" i="14"/>
  <c r="K47" i="14" a="1"/>
  <c r="K47" i="14" s="1"/>
  <c r="L46" i="14"/>
  <c r="K46" i="14" a="1"/>
  <c r="K46" i="14" s="1"/>
  <c r="L45" i="14"/>
  <c r="K45" i="14" a="1"/>
  <c r="K45" i="14" s="1"/>
  <c r="L44" i="14"/>
  <c r="K44" i="14" a="1"/>
  <c r="K44" i="14" s="1"/>
  <c r="L43" i="14"/>
  <c r="K43" i="14" a="1"/>
  <c r="K43" i="14" s="1"/>
  <c r="L42" i="14"/>
  <c r="K42" i="14" a="1"/>
  <c r="K42" i="14" s="1"/>
  <c r="L41" i="14"/>
  <c r="K41" i="14" a="1"/>
  <c r="K41" i="14" s="1"/>
  <c r="L40" i="14"/>
  <c r="K40" i="14" a="1"/>
  <c r="K40" i="14" s="1"/>
  <c r="L36" i="14"/>
  <c r="L35" i="14"/>
  <c r="L34" i="14"/>
  <c r="L33" i="14"/>
  <c r="K33" i="14" a="1"/>
  <c r="K33" i="14" s="1"/>
  <c r="L32" i="14"/>
  <c r="K32" i="14" a="1"/>
  <c r="K32" i="14" s="1"/>
  <c r="L31" i="14"/>
  <c r="L30" i="14"/>
  <c r="L29" i="14"/>
  <c r="L13" i="14"/>
  <c r="K13" i="14" a="1"/>
  <c r="K13" i="14" s="1"/>
  <c r="L12" i="14"/>
  <c r="K12" i="14" a="1"/>
  <c r="K12" i="14" s="1"/>
  <c r="L11" i="14"/>
  <c r="K11" i="14" a="1"/>
  <c r="K11" i="14" s="1"/>
  <c r="L10" i="14"/>
  <c r="K10" i="14" a="1"/>
  <c r="K10" i="14" s="1"/>
  <c r="L9" i="14"/>
  <c r="K9" i="14" a="1"/>
  <c r="K9" i="14" s="1"/>
  <c r="K19" i="14" a="1"/>
  <c r="K19" i="14" s="1"/>
  <c r="L19" i="14"/>
  <c r="K20" i="14" a="1"/>
  <c r="K20" i="14" s="1"/>
  <c r="L20" i="14"/>
  <c r="K21" i="14" a="1"/>
  <c r="K21" i="14" s="1"/>
  <c r="L21" i="14"/>
  <c r="K22" i="14" a="1"/>
  <c r="K22" i="14" s="1"/>
  <c r="L22" i="14"/>
  <c r="K23" i="14" a="1"/>
  <c r="K23" i="14" s="1"/>
  <c r="L23" i="14"/>
  <c r="L24" i="14"/>
  <c r="L18" i="14"/>
  <c r="K18" i="14" a="1"/>
  <c r="K18" i="14" s="1"/>
  <c r="D4" i="14"/>
  <c r="L61" i="13"/>
  <c r="K61" i="13" a="1"/>
  <c r="K61" i="13" s="1"/>
  <c r="L60" i="13"/>
  <c r="K60" i="13" a="1"/>
  <c r="K60" i="13" s="1"/>
  <c r="L59" i="13"/>
  <c r="K59" i="13" a="1"/>
  <c r="K59" i="13" s="1"/>
  <c r="L58" i="13"/>
  <c r="L57" i="13"/>
  <c r="K57" i="13" a="1"/>
  <c r="K57" i="13" s="1"/>
  <c r="L56" i="13"/>
  <c r="K56" i="13" a="1"/>
  <c r="K56" i="13" s="1"/>
  <c r="L55" i="13"/>
  <c r="K55" i="13" a="1"/>
  <c r="K55" i="13" s="1"/>
  <c r="L54" i="13"/>
  <c r="K54" i="13" a="1"/>
  <c r="K54" i="13" s="1"/>
  <c r="L53" i="13"/>
  <c r="L49" i="13"/>
  <c r="L48" i="13"/>
  <c r="K48" i="13" a="1"/>
  <c r="K48" i="13" s="1"/>
  <c r="L47" i="13"/>
  <c r="K47" i="13" a="1"/>
  <c r="K47" i="13" s="1"/>
  <c r="L46" i="13"/>
  <c r="K46" i="13" a="1"/>
  <c r="K46" i="13" s="1"/>
  <c r="L45" i="13"/>
  <c r="K45" i="13" a="1"/>
  <c r="K45" i="13" s="1"/>
  <c r="L42" i="13"/>
  <c r="L38" i="13"/>
  <c r="L30" i="13"/>
  <c r="L31" i="13"/>
  <c r="L32" i="13"/>
  <c r="L33" i="13"/>
  <c r="L34" i="13"/>
  <c r="L35" i="13"/>
  <c r="L36" i="13"/>
  <c r="L37" i="13"/>
  <c r="L20" i="13"/>
  <c r="L21" i="13"/>
  <c r="L22" i="13"/>
  <c r="L23" i="13"/>
  <c r="L24" i="13"/>
  <c r="L25" i="13"/>
  <c r="L26" i="13"/>
  <c r="L27" i="13"/>
  <c r="L28" i="13"/>
  <c r="K29" i="13" a="1"/>
  <c r="K29" i="13" s="1"/>
  <c r="K9" i="13" a="1"/>
  <c r="K9" i="13" s="1"/>
  <c r="L9" i="13"/>
  <c r="K10" i="13" a="1"/>
  <c r="K10" i="13" s="1"/>
  <c r="L10" i="13"/>
  <c r="K11" i="13" a="1"/>
  <c r="K11" i="13" s="1"/>
  <c r="K12" i="13" a="1"/>
  <c r="K12" i="13" s="1"/>
  <c r="L12" i="13"/>
  <c r="K13" i="13" a="1"/>
  <c r="K13" i="13" s="1"/>
  <c r="L13" i="13"/>
  <c r="K14" i="13" a="1"/>
  <c r="K14" i="13" s="1"/>
  <c r="L14" i="13"/>
  <c r="K15" i="13" a="1"/>
  <c r="K15" i="13" s="1"/>
  <c r="L15" i="13"/>
  <c r="L16" i="13"/>
  <c r="L17" i="13"/>
  <c r="L18" i="13"/>
  <c r="L19" i="13"/>
  <c r="L8" i="13"/>
  <c r="K8" i="13" a="1"/>
  <c r="K8" i="13" s="1"/>
  <c r="F7" i="13" a="1"/>
  <c r="F7" i="13" s="1"/>
  <c r="L48" i="12"/>
  <c r="L47" i="12"/>
  <c r="L46" i="12"/>
  <c r="L43" i="12"/>
  <c r="L42" i="12"/>
  <c r="L41" i="12"/>
  <c r="L40" i="12"/>
  <c r="L39" i="12"/>
  <c r="L38" i="12"/>
  <c r="L35" i="12"/>
  <c r="L34" i="12"/>
  <c r="L33" i="12"/>
  <c r="L32" i="12"/>
  <c r="L29" i="12"/>
  <c r="L28" i="12"/>
  <c r="L27" i="12"/>
  <c r="L26" i="12"/>
  <c r="L25" i="12"/>
  <c r="L24" i="12"/>
  <c r="L23" i="12"/>
  <c r="L22" i="12"/>
  <c r="L21" i="12"/>
  <c r="L20" i="12"/>
  <c r="K48" i="12" a="1"/>
  <c r="K48" i="12" s="1"/>
  <c r="K47" i="12" a="1"/>
  <c r="K47" i="12" s="1"/>
  <c r="K46" i="12" a="1"/>
  <c r="K46" i="12" s="1"/>
  <c r="K43" i="12" a="1"/>
  <c r="K43" i="12" s="1"/>
  <c r="K42" i="12" a="1"/>
  <c r="K42" i="12" s="1"/>
  <c r="K41" i="12" a="1"/>
  <c r="K41" i="12" s="1"/>
  <c r="K40" i="12" a="1"/>
  <c r="K40" i="12" s="1"/>
  <c r="K39" i="12" a="1"/>
  <c r="K39" i="12" s="1"/>
  <c r="K38" i="12" a="1"/>
  <c r="K38" i="12" s="1"/>
  <c r="K35" i="12" a="1"/>
  <c r="K35" i="12" s="1"/>
  <c r="K34" i="12" a="1"/>
  <c r="K34" i="12" s="1"/>
  <c r="K33" i="12" a="1"/>
  <c r="K33" i="12" s="1"/>
  <c r="K32" i="12" a="1"/>
  <c r="K32" i="12" s="1"/>
  <c r="K29" i="12" a="1"/>
  <c r="K29" i="12" s="1"/>
  <c r="K28" i="12" a="1"/>
  <c r="K28" i="12" s="1"/>
  <c r="K27" i="12" a="1"/>
  <c r="K27" i="12" s="1"/>
  <c r="K26" i="12" a="1"/>
  <c r="K26" i="12" s="1"/>
  <c r="K25" i="12" a="1"/>
  <c r="K25" i="12" s="1"/>
  <c r="K24" i="12" a="1"/>
  <c r="K24" i="12" s="1"/>
  <c r="K23" i="12" a="1"/>
  <c r="K23" i="12" s="1"/>
  <c r="K22" i="12" a="1"/>
  <c r="K22" i="12" s="1"/>
  <c r="K21" i="12" a="1"/>
  <c r="K21" i="12" s="1"/>
  <c r="K20" i="12" a="1"/>
  <c r="K20" i="12" s="1"/>
  <c r="K15" i="12" a="1"/>
  <c r="K15" i="12" s="1"/>
  <c r="L8" i="12"/>
  <c r="L9" i="12"/>
  <c r="L10" i="12"/>
  <c r="L12" i="12"/>
  <c r="L13" i="12"/>
  <c r="L14" i="12"/>
  <c r="L15" i="12"/>
  <c r="L16" i="12"/>
  <c r="L17" i="12"/>
  <c r="L7" i="12"/>
  <c r="K8" i="12" a="1"/>
  <c r="K8" i="12" s="1"/>
  <c r="K7" i="12" a="1"/>
  <c r="K7" i="12" s="1"/>
  <c r="D4" i="12"/>
  <c r="L3" i="33" l="1"/>
  <c r="N65" i="32"/>
  <c r="O65" i="32" s="1"/>
  <c r="N69" i="32"/>
  <c r="O69" i="32" s="1"/>
  <c r="N61" i="32"/>
  <c r="O61" i="32" s="1"/>
  <c r="N64" i="32"/>
  <c r="O64" i="32" s="1"/>
  <c r="N72" i="32"/>
  <c r="O72" i="32" s="1"/>
  <c r="N67" i="32"/>
  <c r="O67" i="32" s="1"/>
  <c r="N73" i="32"/>
  <c r="O73" i="32" s="1"/>
  <c r="N21" i="32"/>
  <c r="O21" i="32" s="1"/>
  <c r="N22" i="32"/>
  <c r="O22" i="32" s="1"/>
  <c r="N48" i="32"/>
  <c r="O48" i="32" s="1"/>
  <c r="N40" i="32"/>
  <c r="O40" i="32" s="1"/>
  <c r="N41" i="32"/>
  <c r="O41" i="32" s="1"/>
  <c r="N51" i="32"/>
  <c r="O51" i="32" s="1"/>
  <c r="N50" i="32"/>
  <c r="O50" i="32" s="1"/>
  <c r="N44" i="32"/>
  <c r="O44" i="32" s="1"/>
  <c r="N38" i="32"/>
  <c r="O38" i="32" s="1"/>
  <c r="N102" i="32"/>
  <c r="O102" i="32" s="1"/>
  <c r="N52" i="32"/>
  <c r="O52" i="32" s="1"/>
  <c r="N45" i="32"/>
  <c r="O45" i="32" s="1"/>
  <c r="N53" i="32"/>
  <c r="O53" i="32" s="1"/>
  <c r="N85" i="32"/>
  <c r="O85" i="32" s="1"/>
  <c r="N86" i="32"/>
  <c r="O86" i="32" s="1"/>
  <c r="N43" i="32"/>
  <c r="O43" i="32" s="1"/>
  <c r="N49" i="32"/>
  <c r="O49" i="32" s="1"/>
  <c r="N39" i="32"/>
  <c r="O39" i="32" s="1"/>
  <c r="N46" i="32"/>
  <c r="O46" i="32" s="1"/>
  <c r="N77" i="32"/>
  <c r="O77" i="32" s="1"/>
  <c r="N80" i="32"/>
  <c r="O80" i="32" s="1"/>
  <c r="N109" i="32"/>
  <c r="O109" i="32" s="1" a="1"/>
  <c r="O109" i="32" s="1"/>
  <c r="N83" i="32"/>
  <c r="O83" i="32" s="1"/>
  <c r="N91" i="32"/>
  <c r="O91" i="32" s="1"/>
  <c r="N108" i="32"/>
  <c r="N92" i="32"/>
  <c r="O92" i="32" s="1"/>
  <c r="N96" i="32"/>
  <c r="O96" i="32" s="1"/>
  <c r="N81" i="32"/>
  <c r="O81" i="32" s="1"/>
  <c r="N95" i="32"/>
  <c r="O95" i="32" s="1"/>
  <c r="N107" i="32"/>
  <c r="O107" i="32" s="1" a="1"/>
  <c r="O107" i="32" s="1"/>
  <c r="N82" i="32"/>
  <c r="O82" i="32" s="1"/>
  <c r="N97" i="32"/>
  <c r="O97" i="32" s="1"/>
  <c r="N103" i="32"/>
  <c r="O103" i="32" s="1"/>
  <c r="N30" i="32"/>
  <c r="O30" i="32" s="1"/>
  <c r="N26" i="32"/>
  <c r="O26" i="32" s="1"/>
  <c r="N27" i="32"/>
  <c r="O27" i="32" s="1"/>
  <c r="N28" i="32"/>
  <c r="O28" i="32" s="1"/>
  <c r="N31" i="32"/>
  <c r="O31" i="32" s="1"/>
  <c r="N34" i="32"/>
  <c r="O34" i="32" s="1"/>
  <c r="N32" i="32"/>
  <c r="O32" i="32" s="1"/>
  <c r="N35" i="32"/>
  <c r="O35" i="32" s="1"/>
  <c r="N29" i="32"/>
  <c r="O29" i="32" s="1"/>
  <c r="N13" i="32"/>
  <c r="O13" i="32" s="1" a="1"/>
  <c r="O13" i="32" s="1"/>
  <c r="N15" i="32"/>
  <c r="O15" i="32" s="1"/>
  <c r="N16" i="32"/>
  <c r="O16" i="32" s="1"/>
  <c r="L3" i="25"/>
  <c r="P3" i="32" l="1"/>
  <c r="G18" i="19" a="1"/>
  <c r="G18" i="19" s="1"/>
  <c r="G56" i="10" a="1"/>
  <c r="G56" i="10" s="1"/>
  <c r="G55" i="10" a="1"/>
  <c r="G55" i="10" s="1"/>
  <c r="G44" i="19" a="1"/>
  <c r="G44" i="19" s="1"/>
  <c r="G43" i="19" a="1"/>
  <c r="G43" i="19" s="1"/>
  <c r="G42" i="19" a="1"/>
  <c r="G42" i="19" s="1"/>
  <c r="G41" i="19" a="1"/>
  <c r="G41" i="19" s="1"/>
  <c r="G40" i="19" a="1"/>
  <c r="G40" i="19" s="1"/>
  <c r="G39" i="19" a="1"/>
  <c r="G39" i="19" s="1"/>
  <c r="G38" i="19" a="1"/>
  <c r="G38" i="19" s="1"/>
  <c r="G33" i="19" a="1"/>
  <c r="G33" i="19" s="1"/>
  <c r="G30" i="19" a="1"/>
  <c r="G30" i="19" s="1"/>
  <c r="G29" i="19" a="1"/>
  <c r="G29" i="19" s="1"/>
  <c r="G28" i="19" a="1"/>
  <c r="G28" i="19" s="1"/>
  <c r="G27" i="19" a="1"/>
  <c r="G27" i="19" s="1"/>
  <c r="G25" i="19" a="1"/>
  <c r="G25" i="19" s="1"/>
  <c r="G17" i="19" a="1"/>
  <c r="G17" i="19" s="1"/>
  <c r="G16" i="19" a="1"/>
  <c r="G16" i="19" s="1"/>
  <c r="G15" i="19" a="1"/>
  <c r="G15" i="19" s="1"/>
  <c r="G14" i="19" a="1"/>
  <c r="G14" i="19" s="1"/>
  <c r="G13" i="19" a="1"/>
  <c r="G13" i="19" s="1"/>
  <c r="G11" i="19" a="1"/>
  <c r="G11" i="19" s="1"/>
  <c r="G10" i="19" a="1"/>
  <c r="G10" i="19" s="1"/>
  <c r="G14" i="10" a="1"/>
  <c r="G14" i="10" s="1"/>
  <c r="L2" i="16"/>
  <c r="J19" i="16" s="1"/>
  <c r="L2" i="19"/>
  <c r="L2" i="10"/>
  <c r="J43" i="10" s="1"/>
  <c r="L2" i="22"/>
  <c r="L2" i="6"/>
  <c r="J87" i="6" s="1"/>
  <c r="J6" i="18"/>
  <c r="L2" i="17"/>
  <c r="N2" i="27"/>
  <c r="L2" i="25"/>
  <c r="J23" i="25" s="1"/>
  <c r="L2" i="7"/>
  <c r="J124" i="7" s="1"/>
  <c r="L2" i="14"/>
  <c r="J63" i="14" s="1"/>
  <c r="L2" i="13"/>
  <c r="L2" i="12"/>
  <c r="J31" i="12" s="1"/>
  <c r="G23" i="19" a="1"/>
  <c r="G23" i="19" s="1"/>
  <c r="G22" i="19" a="1"/>
  <c r="G22" i="19" s="1"/>
  <c r="G20" i="19" a="1"/>
  <c r="G20" i="19" s="1"/>
  <c r="G26" i="10" a="1"/>
  <c r="G26" i="10" s="1"/>
  <c r="G6" i="19" a="1"/>
  <c r="G6" i="19" s="1"/>
  <c r="G24" i="19" a="1"/>
  <c r="G24" i="19" s="1"/>
  <c r="G45" i="19" a="1"/>
  <c r="G45" i="19" s="1"/>
  <c r="G47" i="19" a="1"/>
  <c r="G47" i="19" s="1"/>
  <c r="G49" i="19" a="1"/>
  <c r="G49" i="19" s="1"/>
  <c r="G50" i="19" a="1"/>
  <c r="G50" i="19" s="1"/>
  <c r="G51" i="19" a="1"/>
  <c r="G51" i="19" s="1"/>
  <c r="G52" i="19" a="1"/>
  <c r="G52" i="19" s="1"/>
  <c r="G53" i="19" a="1"/>
  <c r="G53" i="19" s="1"/>
  <c r="G54" i="19" a="1"/>
  <c r="G54" i="19" s="1"/>
  <c r="G55" i="19" a="1"/>
  <c r="G55" i="19" s="1"/>
  <c r="G56" i="19" a="1"/>
  <c r="G56" i="19" s="1"/>
  <c r="G57" i="19" a="1"/>
  <c r="G57" i="19" s="1"/>
  <c r="G58" i="19" a="1"/>
  <c r="G58" i="19" s="1"/>
  <c r="G59" i="19" a="1"/>
  <c r="G59" i="19" s="1"/>
  <c r="G60" i="19" a="1"/>
  <c r="G60" i="19" s="1"/>
  <c r="G61" i="19" a="1"/>
  <c r="G61" i="19" s="1"/>
  <c r="G62" i="19" a="1"/>
  <c r="G62" i="19" s="1"/>
  <c r="G63" i="19" a="1"/>
  <c r="G63" i="19" s="1"/>
  <c r="G64" i="19" a="1"/>
  <c r="G64" i="19" s="1"/>
  <c r="G66" i="19" a="1"/>
  <c r="G66" i="19" s="1"/>
  <c r="G67" i="19" a="1"/>
  <c r="G67" i="19" s="1"/>
  <c r="G68" i="19" a="1"/>
  <c r="G68" i="19" s="1"/>
  <c r="G70" i="19" a="1"/>
  <c r="G70" i="19" s="1"/>
  <c r="G71" i="19" a="1"/>
  <c r="G71" i="19" s="1"/>
  <c r="G8" i="22" a="1"/>
  <c r="G8" i="22" s="1"/>
  <c r="G7" i="10" a="1"/>
  <c r="G7" i="10" s="1"/>
  <c r="G9" i="10" a="1"/>
  <c r="G9" i="10" s="1"/>
  <c r="G10" i="10" a="1"/>
  <c r="G10" i="10" s="1"/>
  <c r="G11" i="10" a="1"/>
  <c r="G11" i="10" s="1"/>
  <c r="G12" i="10" a="1"/>
  <c r="G12" i="10" s="1"/>
  <c r="G13" i="10" a="1"/>
  <c r="G13" i="10" s="1"/>
  <c r="G15" i="10" a="1"/>
  <c r="G15" i="10" s="1"/>
  <c r="G16" i="10" a="1"/>
  <c r="G16" i="10" s="1"/>
  <c r="G17" i="10" a="1"/>
  <c r="G17" i="10" s="1"/>
  <c r="G18" i="10" a="1"/>
  <c r="G18" i="10" s="1"/>
  <c r="G19" i="10" a="1"/>
  <c r="G19" i="10" s="1"/>
  <c r="G20" i="10" a="1"/>
  <c r="G20" i="10" s="1"/>
  <c r="G21" i="10" a="1"/>
  <c r="G21" i="10" s="1"/>
  <c r="G22" i="10" a="1"/>
  <c r="G22" i="10" s="1"/>
  <c r="G23" i="10" a="1"/>
  <c r="G23" i="10" s="1"/>
  <c r="G27" i="10" a="1"/>
  <c r="G27" i="10" s="1"/>
  <c r="G28" i="10" a="1"/>
  <c r="G28" i="10" s="1"/>
  <c r="G29" i="10" a="1"/>
  <c r="G29" i="10" s="1"/>
  <c r="G30" i="10" a="1"/>
  <c r="G30" i="10" s="1"/>
  <c r="G33" i="10" a="1"/>
  <c r="G33" i="10" s="1"/>
  <c r="G34" i="10" a="1"/>
  <c r="G34" i="10" s="1"/>
  <c r="G35" i="10" a="1"/>
  <c r="G35" i="10" s="1"/>
  <c r="G36" i="10" a="1"/>
  <c r="G36" i="10" s="1"/>
  <c r="G37" i="10" a="1"/>
  <c r="G37" i="10" s="1"/>
  <c r="G38" i="10" a="1"/>
  <c r="G38" i="10" s="1"/>
  <c r="G39" i="10" a="1"/>
  <c r="G39" i="10" s="1"/>
  <c r="G40" i="10" a="1"/>
  <c r="G40" i="10" s="1"/>
  <c r="G31" i="10" a="1"/>
  <c r="G31" i="10" s="1"/>
  <c r="G32" i="10" a="1"/>
  <c r="G32" i="10" s="1"/>
  <c r="G41" i="10" a="1"/>
  <c r="G41" i="10" s="1"/>
  <c r="G42" i="10" a="1"/>
  <c r="G42" i="10" s="1"/>
  <c r="G43" i="10" a="1"/>
  <c r="G43" i="10" s="1"/>
  <c r="G44" i="10" a="1"/>
  <c r="G44" i="10" s="1"/>
  <c r="G46" i="10" a="1"/>
  <c r="G46" i="10" s="1"/>
  <c r="G47" i="10" a="1"/>
  <c r="G47" i="10" s="1"/>
  <c r="G48" i="10" a="1"/>
  <c r="G48" i="10" s="1"/>
  <c r="G49" i="10" a="1"/>
  <c r="G49" i="10" s="1"/>
  <c r="G50" i="10" a="1"/>
  <c r="G50" i="10" s="1"/>
  <c r="G51" i="10" a="1"/>
  <c r="G51" i="10" s="1"/>
  <c r="G52" i="10" a="1"/>
  <c r="G52" i="10" s="1"/>
  <c r="G53" i="10" a="1"/>
  <c r="G53" i="10" s="1"/>
  <c r="G54" i="10" a="1"/>
  <c r="G54" i="10" s="1"/>
  <c r="G57" i="10" a="1"/>
  <c r="G57" i="10" s="1"/>
  <c r="G61" i="10" a="1"/>
  <c r="G61" i="10" s="1"/>
  <c r="G62" i="10" a="1"/>
  <c r="G62" i="10" s="1"/>
  <c r="G63" i="10" a="1"/>
  <c r="G63" i="10" s="1"/>
  <c r="G64" i="10" a="1"/>
  <c r="G64" i="10" s="1"/>
  <c r="G65" i="10" a="1"/>
  <c r="G65" i="10" s="1"/>
  <c r="G59" i="10" a="1"/>
  <c r="G59" i="10" s="1"/>
  <c r="G60" i="10" a="1"/>
  <c r="G60" i="10" s="1"/>
  <c r="G8" i="10" a="1"/>
  <c r="G8" i="10" s="1"/>
  <c r="J28" i="10"/>
  <c r="G7" i="22" a="1"/>
  <c r="G7" i="22" s="1"/>
  <c r="G13" i="22" a="1"/>
  <c r="G13" i="22" s="1"/>
  <c r="G12" i="22" a="1"/>
  <c r="G12" i="22" s="1"/>
  <c r="G11" i="22" a="1"/>
  <c r="G11" i="22" s="1"/>
  <c r="G10" i="22" a="1"/>
  <c r="G10" i="22" s="1"/>
  <c r="G9" i="22" a="1"/>
  <c r="G9" i="22" s="1"/>
  <c r="G41" i="17" a="1"/>
  <c r="G41" i="17" s="1"/>
  <c r="G40" i="17" a="1"/>
  <c r="G40" i="17" s="1"/>
  <c r="G39" i="17" a="1"/>
  <c r="G39" i="17" s="1"/>
  <c r="G38" i="17" a="1"/>
  <c r="G38" i="17" s="1"/>
  <c r="G37" i="17" a="1"/>
  <c r="G37" i="17" s="1"/>
  <c r="G36" i="17" a="1"/>
  <c r="G36" i="17" s="1"/>
  <c r="G35" i="17" a="1"/>
  <c r="G35" i="17" s="1"/>
  <c r="G34" i="17" a="1"/>
  <c r="G34" i="17" s="1"/>
  <c r="G33" i="17" a="1"/>
  <c r="G33" i="17" s="1"/>
  <c r="G32" i="17" a="1"/>
  <c r="G32" i="17" s="1"/>
  <c r="G31" i="17" a="1"/>
  <c r="G31" i="17" s="1"/>
  <c r="G30" i="17" a="1"/>
  <c r="G30" i="17" s="1"/>
  <c r="G29" i="17" a="1"/>
  <c r="G29" i="17" s="1"/>
  <c r="G28" i="17" a="1"/>
  <c r="G28" i="17" s="1"/>
  <c r="G27" i="17" a="1"/>
  <c r="G27" i="17" s="1"/>
  <c r="G26" i="17" a="1"/>
  <c r="G26" i="17" s="1"/>
  <c r="G25" i="17" a="1"/>
  <c r="G25" i="17" s="1"/>
  <c r="G24" i="17" a="1"/>
  <c r="G24" i="17" s="1"/>
  <c r="G23" i="17" a="1"/>
  <c r="G23" i="17" s="1"/>
  <c r="G22" i="17" a="1"/>
  <c r="G22" i="17" s="1"/>
  <c r="G21" i="17" a="1"/>
  <c r="G21" i="17" s="1"/>
  <c r="G20" i="17" a="1"/>
  <c r="G20" i="17" s="1"/>
  <c r="G19" i="17" a="1"/>
  <c r="G19" i="17" s="1"/>
  <c r="G18" i="17" a="1"/>
  <c r="G18" i="17" s="1"/>
  <c r="G17" i="17" a="1"/>
  <c r="G17" i="17" s="1"/>
  <c r="G16" i="17" a="1"/>
  <c r="G16" i="17" s="1"/>
  <c r="G15" i="17" a="1"/>
  <c r="G15" i="17" s="1"/>
  <c r="G14" i="17" a="1"/>
  <c r="G14" i="17" s="1"/>
  <c r="G13" i="17" a="1"/>
  <c r="G13" i="17" s="1"/>
  <c r="G12" i="17" a="1"/>
  <c r="G12" i="17" s="1"/>
  <c r="G11" i="17" a="1"/>
  <c r="G11" i="17" s="1"/>
  <c r="G10" i="17" a="1"/>
  <c r="G10" i="17" s="1"/>
  <c r="G9" i="17" a="1"/>
  <c r="G9" i="17" s="1"/>
  <c r="G8" i="17" a="1"/>
  <c r="G8" i="17" s="1"/>
  <c r="G7" i="17" a="1"/>
  <c r="G7" i="17" s="1"/>
  <c r="G29" i="25" a="1"/>
  <c r="G29" i="25" s="1"/>
  <c r="G28" i="25" a="1"/>
  <c r="G28" i="25" s="1"/>
  <c r="G27" i="25" a="1"/>
  <c r="G27" i="25" s="1"/>
  <c r="G26" i="25" a="1"/>
  <c r="G26" i="25" s="1"/>
  <c r="G25" i="25" a="1"/>
  <c r="G25" i="25" s="1"/>
  <c r="G24" i="25" a="1"/>
  <c r="G24" i="25" s="1"/>
  <c r="G23" i="25" a="1"/>
  <c r="G23" i="25" s="1"/>
  <c r="G22" i="25" a="1"/>
  <c r="G22" i="25" s="1"/>
  <c r="G21" i="25" a="1"/>
  <c r="G21" i="25" s="1"/>
  <c r="G20" i="25" a="1"/>
  <c r="G20" i="25" s="1"/>
  <c r="G19" i="25" a="1"/>
  <c r="G19" i="25" s="1"/>
  <c r="G18" i="25" a="1"/>
  <c r="G18" i="25" s="1"/>
  <c r="G17" i="25" a="1"/>
  <c r="G17" i="25" s="1"/>
  <c r="G16" i="25" a="1"/>
  <c r="G16" i="25" s="1"/>
  <c r="G15" i="25" a="1"/>
  <c r="G15" i="25" s="1"/>
  <c r="G14" i="25" a="1"/>
  <c r="G14" i="25" s="1"/>
  <c r="G13" i="25" a="1"/>
  <c r="G13" i="25" s="1"/>
  <c r="G12" i="25" a="1"/>
  <c r="G12" i="25" s="1"/>
  <c r="G11" i="25" a="1"/>
  <c r="G11" i="25" s="1"/>
  <c r="G10" i="25" a="1"/>
  <c r="G10" i="25" s="1"/>
  <c r="G9" i="25" a="1"/>
  <c r="G9" i="25" s="1"/>
  <c r="G8" i="25" a="1"/>
  <c r="G8" i="25" s="1"/>
  <c r="D4" i="25"/>
  <c r="G6" i="16" a="1"/>
  <c r="G6" i="16" s="1"/>
  <c r="G7" i="16" a="1"/>
  <c r="G7" i="16" s="1"/>
  <c r="G8" i="16" a="1"/>
  <c r="G8" i="16" s="1"/>
  <c r="G9" i="16" a="1"/>
  <c r="G9" i="16" s="1"/>
  <c r="G10" i="16" a="1"/>
  <c r="G10" i="16" s="1"/>
  <c r="G11" i="16" a="1"/>
  <c r="G11" i="16" s="1"/>
  <c r="G12" i="16" a="1"/>
  <c r="G12" i="16" s="1"/>
  <c r="G13" i="16" a="1"/>
  <c r="G13" i="16" s="1"/>
  <c r="G14" i="16" a="1"/>
  <c r="G14" i="16" s="1"/>
  <c r="G15" i="16" a="1"/>
  <c r="G15" i="16" s="1"/>
  <c r="G17" i="16" a="1"/>
  <c r="G17" i="16" s="1"/>
  <c r="G18" i="16" a="1"/>
  <c r="G18" i="16" s="1"/>
  <c r="G19" i="16" a="1"/>
  <c r="G19" i="16" s="1"/>
  <c r="G20" i="16" a="1"/>
  <c r="G20" i="16" s="1"/>
  <c r="G21" i="16" a="1"/>
  <c r="G21" i="16" s="1"/>
  <c r="G22" i="16" a="1"/>
  <c r="G22" i="16" s="1"/>
  <c r="G23" i="16" a="1"/>
  <c r="G23" i="16" s="1"/>
  <c r="D4" i="6"/>
  <c r="G8" i="6" a="1"/>
  <c r="G8" i="6" s="1"/>
  <c r="G9" i="6" a="1"/>
  <c r="G9" i="6" s="1"/>
  <c r="G10" i="6" a="1"/>
  <c r="G10" i="6" s="1"/>
  <c r="G11" i="6" a="1"/>
  <c r="G11" i="6" s="1"/>
  <c r="G12" i="6" a="1"/>
  <c r="G12" i="6" s="1"/>
  <c r="G13" i="6" a="1"/>
  <c r="G13" i="6" s="1"/>
  <c r="G14" i="6" a="1"/>
  <c r="G14" i="6" s="1"/>
  <c r="G15" i="6" a="1"/>
  <c r="G15" i="6" s="1"/>
  <c r="G16" i="6" a="1"/>
  <c r="G16" i="6" s="1"/>
  <c r="G17" i="6" a="1"/>
  <c r="G17" i="6" s="1"/>
  <c r="G19" i="6" a="1"/>
  <c r="G19" i="6" s="1"/>
  <c r="G20" i="6" a="1"/>
  <c r="G20" i="6" s="1"/>
  <c r="G21" i="6" a="1"/>
  <c r="G21" i="6" s="1"/>
  <c r="G22" i="6" a="1"/>
  <c r="G22" i="6" s="1"/>
  <c r="G23" i="6" a="1"/>
  <c r="G23" i="6" s="1"/>
  <c r="G24" i="6" a="1"/>
  <c r="G24" i="6" s="1"/>
  <c r="G25" i="6" a="1"/>
  <c r="G25" i="6" s="1"/>
  <c r="G26" i="6" a="1"/>
  <c r="G26" i="6" s="1"/>
  <c r="G27" i="6" a="1"/>
  <c r="G27" i="6" s="1"/>
  <c r="G28" i="6" a="1"/>
  <c r="G28" i="6" s="1"/>
  <c r="G29" i="6" a="1"/>
  <c r="G29" i="6" s="1"/>
  <c r="G30" i="6" a="1"/>
  <c r="G30" i="6" s="1"/>
  <c r="G31" i="6" a="1"/>
  <c r="G31" i="6" s="1"/>
  <c r="G32" i="6" a="1"/>
  <c r="G32" i="6" s="1"/>
  <c r="G33" i="6" a="1"/>
  <c r="G33" i="6" s="1"/>
  <c r="G34" i="6" a="1"/>
  <c r="G34" i="6" s="1"/>
  <c r="G35" i="6" a="1"/>
  <c r="G35" i="6" s="1"/>
  <c r="G36" i="6" a="1"/>
  <c r="G36" i="6" s="1"/>
  <c r="G37" i="6" a="1"/>
  <c r="G37" i="6" s="1"/>
  <c r="G38" i="6" a="1"/>
  <c r="G38" i="6" s="1"/>
  <c r="G39" i="6" a="1"/>
  <c r="G39" i="6" s="1"/>
  <c r="G40" i="6" a="1"/>
  <c r="G40" i="6" s="1"/>
  <c r="G41" i="6" a="1"/>
  <c r="G41" i="6" s="1"/>
  <c r="G42" i="6" a="1"/>
  <c r="G42" i="6" s="1"/>
  <c r="G43" i="6" a="1"/>
  <c r="G43" i="6" s="1"/>
  <c r="G44" i="6" a="1"/>
  <c r="G44" i="6" s="1"/>
  <c r="G45" i="6" a="1"/>
  <c r="G45" i="6" s="1"/>
  <c r="G46" i="6" a="1"/>
  <c r="G46" i="6" s="1"/>
  <c r="G47" i="6" a="1"/>
  <c r="G47" i="6" s="1"/>
  <c r="G48" i="6" a="1"/>
  <c r="G48" i="6" s="1"/>
  <c r="G49" i="6" a="1"/>
  <c r="G49" i="6" s="1"/>
  <c r="G50" i="6" a="1"/>
  <c r="G50" i="6" s="1"/>
  <c r="G51" i="6" a="1"/>
  <c r="G51" i="6" s="1"/>
  <c r="G52" i="6" a="1"/>
  <c r="G52" i="6" s="1"/>
  <c r="G53" i="6" a="1"/>
  <c r="G53" i="6" s="1"/>
  <c r="G54" i="6" a="1"/>
  <c r="G54" i="6" s="1"/>
  <c r="G55" i="6" a="1"/>
  <c r="G55" i="6" s="1"/>
  <c r="G56" i="6" a="1"/>
  <c r="G56" i="6" s="1"/>
  <c r="G57" i="6" a="1"/>
  <c r="G57" i="6" s="1"/>
  <c r="G58" i="6" a="1"/>
  <c r="G58" i="6" s="1"/>
  <c r="G59" i="6" a="1"/>
  <c r="G59" i="6" s="1"/>
  <c r="G60" i="6" a="1"/>
  <c r="G60" i="6" s="1"/>
  <c r="G61" i="6" a="1"/>
  <c r="G61" i="6" s="1"/>
  <c r="G62" i="6" a="1"/>
  <c r="G62" i="6" s="1"/>
  <c r="G63" i="6" a="1"/>
  <c r="G63" i="6" s="1"/>
  <c r="G64" i="6" a="1"/>
  <c r="G64" i="6" s="1"/>
  <c r="G65" i="6" a="1"/>
  <c r="G65" i="6" s="1"/>
  <c r="G66" i="6" a="1"/>
  <c r="G66" i="6" s="1"/>
  <c r="G67" i="6" a="1"/>
  <c r="G67" i="6" s="1"/>
  <c r="G68" i="6" a="1"/>
  <c r="G68" i="6" s="1"/>
  <c r="G69" i="6" a="1"/>
  <c r="G69" i="6" s="1"/>
  <c r="G70" i="6" a="1"/>
  <c r="G70" i="6" s="1"/>
  <c r="G71" i="6" a="1"/>
  <c r="G71" i="6" s="1"/>
  <c r="G72" i="6" a="1"/>
  <c r="G72" i="6" s="1"/>
  <c r="G73" i="6" a="1"/>
  <c r="G73" i="6" s="1"/>
  <c r="G75" i="6" a="1"/>
  <c r="G75" i="6" s="1"/>
  <c r="G76" i="6" a="1"/>
  <c r="G76" i="6" s="1"/>
  <c r="G77" i="6" a="1"/>
  <c r="G77" i="6" s="1"/>
  <c r="G78" i="6" a="1"/>
  <c r="G78" i="6" s="1"/>
  <c r="G79" i="6" a="1"/>
  <c r="G79" i="6" s="1"/>
  <c r="G80" i="6" a="1"/>
  <c r="G80" i="6" s="1"/>
  <c r="G81" i="6" a="1"/>
  <c r="G81" i="6" s="1"/>
  <c r="G82" i="6" a="1"/>
  <c r="G82" i="6" s="1"/>
  <c r="G83" i="6" a="1"/>
  <c r="G83" i="6" s="1"/>
  <c r="G84" i="6" a="1"/>
  <c r="G84" i="6" s="1"/>
  <c r="G85" i="6" a="1"/>
  <c r="G85" i="6" s="1"/>
  <c r="G87" i="6" a="1"/>
  <c r="G87" i="6" s="1"/>
  <c r="G88" i="6" a="1"/>
  <c r="G88" i="6" s="1"/>
  <c r="G89" i="6" a="1"/>
  <c r="G89" i="6" s="1"/>
  <c r="G90" i="6" a="1"/>
  <c r="G90" i="6" s="1"/>
  <c r="G91" i="6" a="1"/>
  <c r="G91" i="6" s="1"/>
  <c r="G92" i="6" a="1"/>
  <c r="G92" i="6" s="1"/>
  <c r="G93" i="6" a="1"/>
  <c r="G93" i="6" s="1"/>
  <c r="G94" i="6" a="1"/>
  <c r="G94" i="6" s="1"/>
  <c r="G95" i="6" a="1"/>
  <c r="G95" i="6" s="1"/>
  <c r="G96" i="6" a="1"/>
  <c r="G96" i="6" s="1"/>
  <c r="G7" i="6" a="1"/>
  <c r="G7" i="6" s="1"/>
  <c r="G125" i="7" a="1"/>
  <c r="G125" i="7" s="1"/>
  <c r="G126" i="7" a="1"/>
  <c r="G126" i="7" s="1"/>
  <c r="G127" i="7" a="1"/>
  <c r="G127" i="7" s="1"/>
  <c r="I42" i="27" a="1"/>
  <c r="I42" i="27" s="1"/>
  <c r="I31" i="27" a="1"/>
  <c r="I31" i="27" s="1"/>
  <c r="I32" i="27" a="1"/>
  <c r="I32" i="27" s="1"/>
  <c r="I33" i="27" a="1"/>
  <c r="I33" i="27" s="1"/>
  <c r="I34" i="27" a="1"/>
  <c r="I34" i="27" s="1"/>
  <c r="I35" i="27" a="1"/>
  <c r="I35" i="27" s="1"/>
  <c r="I36" i="27" a="1"/>
  <c r="I36" i="27" s="1"/>
  <c r="I37" i="27" a="1"/>
  <c r="I37" i="27" s="1"/>
  <c r="I38" i="27" a="1"/>
  <c r="I38" i="27" s="1"/>
  <c r="I39" i="27" a="1"/>
  <c r="I39" i="27" s="1"/>
  <c r="I40" i="27" a="1"/>
  <c r="I40" i="27" s="1"/>
  <c r="I41" i="27" a="1"/>
  <c r="I41" i="27" s="1"/>
  <c r="I43" i="27" a="1"/>
  <c r="I43" i="27" s="1"/>
  <c r="I44" i="27" a="1"/>
  <c r="I44" i="27" s="1"/>
  <c r="I45" i="27" a="1"/>
  <c r="I45" i="27" s="1"/>
  <c r="I46" i="27" a="1"/>
  <c r="I46" i="27" s="1"/>
  <c r="I47" i="27" a="1"/>
  <c r="I47" i="27" s="1"/>
  <c r="I48" i="27" a="1"/>
  <c r="I48" i="27" s="1"/>
  <c r="I49" i="27" a="1"/>
  <c r="I49" i="27" s="1"/>
  <c r="I50" i="27" a="1"/>
  <c r="I50" i="27" s="1"/>
  <c r="I51" i="27" a="1"/>
  <c r="I51" i="27" s="1"/>
  <c r="I52" i="27" a="1"/>
  <c r="I52" i="27" s="1"/>
  <c r="I53" i="27" a="1"/>
  <c r="I53" i="27" s="1"/>
  <c r="I54" i="27" a="1"/>
  <c r="I54" i="27" s="1"/>
  <c r="I55" i="27" a="1"/>
  <c r="I55" i="27" s="1"/>
  <c r="I56" i="27" a="1"/>
  <c r="I56" i="27" s="1"/>
  <c r="I57" i="27" a="1"/>
  <c r="I57" i="27" s="1"/>
  <c r="I58" i="27" a="1"/>
  <c r="I58" i="27" s="1"/>
  <c r="I59" i="27" a="1"/>
  <c r="I59" i="27" s="1"/>
  <c r="I60" i="27" a="1"/>
  <c r="I60" i="27" s="1"/>
  <c r="I61" i="27" a="1"/>
  <c r="I61" i="27" s="1"/>
  <c r="I62" i="27" a="1"/>
  <c r="I62" i="27" s="1"/>
  <c r="I63" i="27" a="1"/>
  <c r="I63" i="27" s="1"/>
  <c r="I64" i="27" a="1"/>
  <c r="I64" i="27" s="1"/>
  <c r="I65" i="27" a="1"/>
  <c r="I65" i="27" s="1"/>
  <c r="I66" i="27" a="1"/>
  <c r="I66" i="27" s="1"/>
  <c r="I67" i="27" a="1"/>
  <c r="I67" i="27" s="1"/>
  <c r="I68" i="27" a="1"/>
  <c r="I68" i="27" s="1"/>
  <c r="I69" i="27" a="1"/>
  <c r="I69" i="27" s="1"/>
  <c r="I70" i="27" a="1"/>
  <c r="I70" i="27" s="1"/>
  <c r="I71" i="27" a="1"/>
  <c r="I71" i="27" s="1"/>
  <c r="I72" i="27" a="1"/>
  <c r="I72" i="27" s="1"/>
  <c r="I73" i="27" a="1"/>
  <c r="I73" i="27" s="1"/>
  <c r="I74" i="27" a="1"/>
  <c r="I74" i="27" s="1"/>
  <c r="I75" i="27" a="1"/>
  <c r="I75" i="27" s="1"/>
  <c r="I76" i="27" a="1"/>
  <c r="I76" i="27" s="1"/>
  <c r="I77" i="27" a="1"/>
  <c r="I77" i="27" s="1"/>
  <c r="I78" i="27" a="1"/>
  <c r="I78" i="27" s="1"/>
  <c r="I79" i="27" a="1"/>
  <c r="I79" i="27" s="1"/>
  <c r="I80" i="27" a="1"/>
  <c r="I80" i="27" s="1"/>
  <c r="I81" i="27" a="1"/>
  <c r="I81" i="27" s="1"/>
  <c r="I82" i="27" a="1"/>
  <c r="I82" i="27" s="1"/>
  <c r="I83" i="27" a="1"/>
  <c r="I83" i="27" s="1"/>
  <c r="I84" i="27" a="1"/>
  <c r="I84" i="27" s="1"/>
  <c r="I85" i="27" a="1"/>
  <c r="I85" i="27" s="1"/>
  <c r="I86" i="27" a="1"/>
  <c r="I86" i="27" s="1"/>
  <c r="I87" i="27" a="1"/>
  <c r="I87" i="27" s="1"/>
  <c r="I88" i="27" a="1"/>
  <c r="I88" i="27" s="1"/>
  <c r="I89" i="27" a="1"/>
  <c r="I89" i="27" s="1"/>
  <c r="I90" i="27" a="1"/>
  <c r="I90" i="27" s="1"/>
  <c r="I91" i="27" a="1"/>
  <c r="I91" i="27" s="1"/>
  <c r="I92" i="27" a="1"/>
  <c r="I92" i="27" s="1"/>
  <c r="I93" i="27" a="1"/>
  <c r="I93" i="27" s="1"/>
  <c r="I94" i="27" a="1"/>
  <c r="I94" i="27" s="1"/>
  <c r="I95" i="27" a="1"/>
  <c r="I95" i="27" s="1"/>
  <c r="I96" i="27" a="1"/>
  <c r="I96" i="27" s="1"/>
  <c r="I97" i="27" a="1"/>
  <c r="I97" i="27" s="1"/>
  <c r="I98" i="27" a="1"/>
  <c r="I98" i="27" s="1"/>
  <c r="I99" i="27" a="1"/>
  <c r="I99" i="27" s="1"/>
  <c r="I100" i="27" a="1"/>
  <c r="I100" i="27" s="1"/>
  <c r="I101" i="27" a="1"/>
  <c r="I101" i="27" s="1"/>
  <c r="I102" i="27" a="1"/>
  <c r="I102" i="27" s="1"/>
  <c r="I103" i="27" a="1"/>
  <c r="I103" i="27" s="1"/>
  <c r="I104" i="27" a="1"/>
  <c r="I104" i="27" s="1"/>
  <c r="I105" i="27" a="1"/>
  <c r="I105" i="27" s="1"/>
  <c r="I106" i="27" a="1"/>
  <c r="I106" i="27" s="1"/>
  <c r="I107" i="27" a="1"/>
  <c r="I107" i="27" s="1"/>
  <c r="I108" i="27" a="1"/>
  <c r="I108" i="27" s="1"/>
  <c r="I109" i="27" a="1"/>
  <c r="I109" i="27" s="1"/>
  <c r="I110" i="27" a="1"/>
  <c r="I110" i="27" s="1"/>
  <c r="I111" i="27" a="1"/>
  <c r="I111" i="27" s="1"/>
  <c r="I112" i="27" a="1"/>
  <c r="I112" i="27" s="1"/>
  <c r="I113" i="27" a="1"/>
  <c r="I113" i="27" s="1"/>
  <c r="I114" i="27" a="1"/>
  <c r="I114" i="27" s="1"/>
  <c r="I115" i="27" a="1"/>
  <c r="I115" i="27" s="1"/>
  <c r="I116" i="27" a="1"/>
  <c r="I116" i="27" s="1"/>
  <c r="I117" i="27" a="1"/>
  <c r="I117" i="27" s="1"/>
  <c r="I118" i="27" a="1"/>
  <c r="I118" i="27" s="1"/>
  <c r="I119" i="27" a="1"/>
  <c r="I119" i="27" s="1"/>
  <c r="I120" i="27" a="1"/>
  <c r="I120" i="27" s="1"/>
  <c r="I121" i="27" a="1"/>
  <c r="I121" i="27" s="1"/>
  <c r="I122" i="27" a="1"/>
  <c r="I122" i="27" s="1"/>
  <c r="I123" i="27" a="1"/>
  <c r="I123" i="27" s="1"/>
  <c r="I124" i="27" a="1"/>
  <c r="I124" i="27" s="1"/>
  <c r="I125" i="27" a="1"/>
  <c r="I125" i="27" s="1"/>
  <c r="I126" i="27" a="1"/>
  <c r="I126" i="27" s="1"/>
  <c r="I127" i="27" a="1"/>
  <c r="I127" i="27" s="1"/>
  <c r="I10" i="27" a="1"/>
  <c r="I10" i="27" s="1"/>
  <c r="I11" i="27" a="1"/>
  <c r="I11" i="27" s="1"/>
  <c r="I12" i="27" a="1"/>
  <c r="I12" i="27" s="1"/>
  <c r="I13" i="27" a="1"/>
  <c r="I13" i="27" s="1"/>
  <c r="I14" i="27" a="1"/>
  <c r="I14" i="27" s="1"/>
  <c r="I15" i="27" a="1"/>
  <c r="I15" i="27" s="1"/>
  <c r="I16" i="27" a="1"/>
  <c r="I16" i="27" s="1"/>
  <c r="I17" i="27" a="1"/>
  <c r="I17" i="27" s="1"/>
  <c r="I18" i="27" a="1"/>
  <c r="I18" i="27" s="1"/>
  <c r="I19" i="27" a="1"/>
  <c r="I19" i="27" s="1"/>
  <c r="I20" i="27" a="1"/>
  <c r="I20" i="27" s="1"/>
  <c r="I21" i="27" a="1"/>
  <c r="I21" i="27" s="1"/>
  <c r="I22" i="27" a="1"/>
  <c r="I22" i="27" s="1"/>
  <c r="I23" i="27" a="1"/>
  <c r="I23" i="27" s="1"/>
  <c r="I24" i="27" a="1"/>
  <c r="I24" i="27" s="1"/>
  <c r="I25" i="27" a="1"/>
  <c r="I25" i="27" s="1"/>
  <c r="I26" i="27" a="1"/>
  <c r="I26" i="27" s="1"/>
  <c r="I27" i="27" a="1"/>
  <c r="I27" i="27" s="1"/>
  <c r="I28" i="27" a="1"/>
  <c r="I28" i="27" s="1"/>
  <c r="I29" i="27" a="1"/>
  <c r="I29" i="27" s="1"/>
  <c r="I30" i="27" a="1"/>
  <c r="I30" i="27" s="1"/>
  <c r="I9" i="27" a="1"/>
  <c r="I9" i="27" s="1"/>
  <c r="D4" i="13"/>
  <c r="D4" i="7"/>
  <c r="G40" i="7" a="1"/>
  <c r="G40" i="7" s="1"/>
  <c r="G41" i="7" a="1"/>
  <c r="G41" i="7" s="1"/>
  <c r="G42" i="7" a="1"/>
  <c r="G42" i="7" s="1"/>
  <c r="G43" i="7" a="1"/>
  <c r="G43" i="7" s="1"/>
  <c r="G44" i="7" a="1"/>
  <c r="G44" i="7" s="1"/>
  <c r="G45" i="7" a="1"/>
  <c r="G45" i="7" s="1"/>
  <c r="G46" i="7" a="1"/>
  <c r="G46" i="7" s="1"/>
  <c r="G47" i="7" a="1"/>
  <c r="G47" i="7" s="1"/>
  <c r="G48" i="7" a="1"/>
  <c r="G48" i="7" s="1"/>
  <c r="G49" i="7" a="1"/>
  <c r="G49" i="7" s="1"/>
  <c r="G50" i="7" a="1"/>
  <c r="G50" i="7" s="1"/>
  <c r="G51" i="7" a="1"/>
  <c r="G51" i="7" s="1"/>
  <c r="G52" i="7" a="1"/>
  <c r="G52" i="7" s="1"/>
  <c r="G53" i="7" a="1"/>
  <c r="G53" i="7" s="1"/>
  <c r="G54" i="7" a="1"/>
  <c r="G54" i="7" s="1"/>
  <c r="G55" i="7" a="1"/>
  <c r="G55" i="7" s="1"/>
  <c r="G56" i="7" a="1"/>
  <c r="G56" i="7" s="1"/>
  <c r="G57" i="7" a="1"/>
  <c r="G57" i="7" s="1"/>
  <c r="G58" i="7" a="1"/>
  <c r="G58" i="7" s="1"/>
  <c r="G59" i="7" a="1"/>
  <c r="G59" i="7" s="1"/>
  <c r="G60" i="7" a="1"/>
  <c r="G60" i="7" s="1"/>
  <c r="G61" i="7" a="1"/>
  <c r="G61" i="7" s="1"/>
  <c r="G62" i="7" a="1"/>
  <c r="G62" i="7" s="1"/>
  <c r="G63" i="7" a="1"/>
  <c r="G63" i="7" s="1"/>
  <c r="G64" i="7" a="1"/>
  <c r="G64" i="7" s="1"/>
  <c r="G65" i="7" a="1"/>
  <c r="G65" i="7" s="1"/>
  <c r="G66" i="7" a="1"/>
  <c r="G66" i="7" s="1"/>
  <c r="G67" i="7" a="1"/>
  <c r="G67" i="7" s="1"/>
  <c r="G68" i="7" a="1"/>
  <c r="G68" i="7" s="1"/>
  <c r="G69" i="7" a="1"/>
  <c r="G69" i="7" s="1"/>
  <c r="G70" i="7" a="1"/>
  <c r="G70" i="7" s="1"/>
  <c r="G71" i="7" a="1"/>
  <c r="G71" i="7" s="1"/>
  <c r="G72" i="7" a="1"/>
  <c r="G72" i="7" s="1"/>
  <c r="G73" i="7" a="1"/>
  <c r="G73" i="7" s="1"/>
  <c r="G74" i="7" a="1"/>
  <c r="G74" i="7" s="1"/>
  <c r="G75" i="7" a="1"/>
  <c r="G75" i="7" s="1"/>
  <c r="G76" i="7" a="1"/>
  <c r="G76" i="7" s="1"/>
  <c r="G77" i="7" a="1"/>
  <c r="G77" i="7" s="1"/>
  <c r="G78" i="7" a="1"/>
  <c r="G78" i="7" s="1"/>
  <c r="G79" i="7" a="1"/>
  <c r="G79" i="7" s="1"/>
  <c r="G80" i="7" a="1"/>
  <c r="G80" i="7" s="1"/>
  <c r="G81" i="7" a="1"/>
  <c r="G81" i="7" s="1"/>
  <c r="G82" i="7" a="1"/>
  <c r="G82" i="7" s="1"/>
  <c r="G83" i="7" a="1"/>
  <c r="G83" i="7" s="1"/>
  <c r="G84" i="7" a="1"/>
  <c r="G84" i="7" s="1"/>
  <c r="G85" i="7" a="1"/>
  <c r="G85" i="7" s="1"/>
  <c r="G86" i="7" a="1"/>
  <c r="G86" i="7" s="1"/>
  <c r="G87" i="7" a="1"/>
  <c r="G87" i="7" s="1"/>
  <c r="G88" i="7" a="1"/>
  <c r="G88" i="7" s="1"/>
  <c r="G89" i="7" a="1"/>
  <c r="G89" i="7" s="1"/>
  <c r="G90" i="7" a="1"/>
  <c r="G90" i="7" s="1"/>
  <c r="G91" i="7" a="1"/>
  <c r="G91" i="7" s="1"/>
  <c r="G92" i="7" a="1"/>
  <c r="G92" i="7" s="1"/>
  <c r="G93" i="7" a="1"/>
  <c r="G93" i="7" s="1"/>
  <c r="G94" i="7" a="1"/>
  <c r="G94" i="7" s="1"/>
  <c r="G95" i="7" a="1"/>
  <c r="G95" i="7" s="1"/>
  <c r="G96" i="7" a="1"/>
  <c r="G96" i="7" s="1"/>
  <c r="G97" i="7" a="1"/>
  <c r="G97" i="7" s="1"/>
  <c r="G98" i="7" a="1"/>
  <c r="G98" i="7" s="1"/>
  <c r="G99" i="7" a="1"/>
  <c r="G99" i="7" s="1"/>
  <c r="G100" i="7" a="1"/>
  <c r="G100" i="7" s="1"/>
  <c r="G101" i="7" a="1"/>
  <c r="G101" i="7" s="1"/>
  <c r="G102" i="7" a="1"/>
  <c r="G102" i="7" s="1"/>
  <c r="G103" i="7" a="1"/>
  <c r="G103" i="7" s="1"/>
  <c r="G104" i="7" a="1"/>
  <c r="G104" i="7" s="1"/>
  <c r="G105" i="7" a="1"/>
  <c r="G105" i="7" s="1"/>
  <c r="G106" i="7" a="1"/>
  <c r="G106" i="7" s="1"/>
  <c r="G107" i="7" a="1"/>
  <c r="G107" i="7" s="1"/>
  <c r="G108" i="7" a="1"/>
  <c r="G108" i="7" s="1"/>
  <c r="G109" i="7" a="1"/>
  <c r="G109" i="7" s="1"/>
  <c r="G110" i="7" a="1"/>
  <c r="G110" i="7" s="1"/>
  <c r="G111" i="7" a="1"/>
  <c r="G111" i="7" s="1"/>
  <c r="G112" i="7" a="1"/>
  <c r="G112" i="7" s="1"/>
  <c r="G113" i="7" a="1"/>
  <c r="G113" i="7" s="1"/>
  <c r="G114" i="7" a="1"/>
  <c r="G114" i="7" s="1"/>
  <c r="G115" i="7" a="1"/>
  <c r="G115" i="7" s="1"/>
  <c r="G116" i="7" a="1"/>
  <c r="G116" i="7" s="1"/>
  <c r="G117" i="7" a="1"/>
  <c r="G117" i="7" s="1"/>
  <c r="G118" i="7" a="1"/>
  <c r="G118" i="7" s="1"/>
  <c r="G119" i="7" a="1"/>
  <c r="G119" i="7" s="1"/>
  <c r="G120" i="7" a="1"/>
  <c r="G120" i="7" s="1"/>
  <c r="G121" i="7" a="1"/>
  <c r="G121" i="7" s="1"/>
  <c r="G122" i="7" a="1"/>
  <c r="G122" i="7" s="1"/>
  <c r="G124" i="7" a="1"/>
  <c r="G124" i="7" s="1"/>
  <c r="G128" i="7" a="1"/>
  <c r="G128" i="7" s="1"/>
  <c r="G129" i="7" a="1"/>
  <c r="G129" i="7" s="1"/>
  <c r="G130" i="7" a="1"/>
  <c r="G130" i="7" s="1"/>
  <c r="G131" i="7" a="1"/>
  <c r="G131" i="7" s="1"/>
  <c r="G132" i="7" a="1"/>
  <c r="G132" i="7" s="1"/>
  <c r="G133" i="7" a="1"/>
  <c r="G133" i="7" s="1"/>
  <c r="G134" i="7" a="1"/>
  <c r="G134" i="7" s="1"/>
  <c r="G135" i="7" a="1"/>
  <c r="G135" i="7" s="1"/>
  <c r="G136" i="7" a="1"/>
  <c r="G136" i="7" s="1"/>
  <c r="G137" i="7" a="1"/>
  <c r="G137" i="7" s="1"/>
  <c r="G138" i="7" a="1"/>
  <c r="G138" i="7" s="1"/>
  <c r="G139" i="7" a="1"/>
  <c r="G139" i="7" s="1"/>
  <c r="G140" i="7" a="1"/>
  <c r="G140" i="7" s="1"/>
  <c r="G141" i="7" a="1"/>
  <c r="G141" i="7" s="1"/>
  <c r="G142" i="7" a="1"/>
  <c r="G142" i="7" s="1"/>
  <c r="G143" i="7" a="1"/>
  <c r="G143" i="7" s="1"/>
  <c r="G144" i="7" a="1"/>
  <c r="G144" i="7" s="1"/>
  <c r="G145" i="7" a="1"/>
  <c r="G145" i="7" s="1"/>
  <c r="G146" i="7" a="1"/>
  <c r="G146" i="7" s="1"/>
  <c r="G147" i="7" a="1"/>
  <c r="G147" i="7" s="1"/>
  <c r="G148" i="7" a="1"/>
  <c r="G148" i="7" s="1"/>
  <c r="G149" i="7" a="1"/>
  <c r="G149" i="7" s="1"/>
  <c r="G150" i="7" a="1"/>
  <c r="G150" i="7" s="1"/>
  <c r="G151" i="7" a="1"/>
  <c r="G151" i="7" s="1"/>
  <c r="G152" i="7" a="1"/>
  <c r="G152" i="7" s="1"/>
  <c r="G153" i="7" a="1"/>
  <c r="G153" i="7" s="1"/>
  <c r="G154" i="7" a="1"/>
  <c r="G154" i="7" s="1"/>
  <c r="G155" i="7" a="1"/>
  <c r="G155" i="7" s="1"/>
  <c r="G156" i="7" a="1"/>
  <c r="G156" i="7" s="1"/>
  <c r="G157" i="7" a="1"/>
  <c r="G157" i="7" s="1"/>
  <c r="G158" i="7" a="1"/>
  <c r="G158" i="7" s="1"/>
  <c r="G159" i="7" a="1"/>
  <c r="G159" i="7" s="1"/>
  <c r="G160" i="7" a="1"/>
  <c r="G160" i="7" s="1"/>
  <c r="G161" i="7" a="1"/>
  <c r="G161" i="7" s="1"/>
  <c r="G162" i="7" a="1"/>
  <c r="G162" i="7" s="1"/>
  <c r="G163" i="7" a="1"/>
  <c r="G163" i="7" s="1"/>
  <c r="G164" i="7" a="1"/>
  <c r="G164" i="7" s="1"/>
  <c r="G165" i="7" a="1"/>
  <c r="G165" i="7" s="1"/>
  <c r="G166" i="7" a="1"/>
  <c r="G166" i="7" s="1"/>
  <c r="G167" i="7" a="1"/>
  <c r="G167" i="7" s="1"/>
  <c r="G168" i="7" a="1"/>
  <c r="G168" i="7" s="1"/>
  <c r="G169" i="7" a="1"/>
  <c r="G169" i="7" s="1"/>
  <c r="G170" i="7" a="1"/>
  <c r="G170" i="7" s="1"/>
  <c r="G171" i="7" a="1"/>
  <c r="G171" i="7" s="1"/>
  <c r="G172" i="7" a="1"/>
  <c r="G172" i="7" s="1"/>
  <c r="G173" i="7" a="1"/>
  <c r="G173" i="7" s="1"/>
  <c r="G174" i="7" a="1"/>
  <c r="G174" i="7" s="1"/>
  <c r="G175" i="7" a="1"/>
  <c r="G175" i="7" s="1"/>
  <c r="G176" i="7" a="1"/>
  <c r="G176" i="7" s="1"/>
  <c r="G177" i="7" a="1"/>
  <c r="G177" i="7" s="1"/>
  <c r="G178" i="7" a="1"/>
  <c r="G178" i="7" s="1"/>
  <c r="G179" i="7" a="1"/>
  <c r="G179" i="7" s="1"/>
  <c r="G180" i="7" a="1"/>
  <c r="G180" i="7" s="1"/>
  <c r="G181" i="7" a="1"/>
  <c r="G181" i="7" s="1"/>
  <c r="G182" i="7" a="1"/>
  <c r="G182" i="7" s="1"/>
  <c r="G183" i="7" a="1"/>
  <c r="G183" i="7" s="1"/>
  <c r="G184" i="7" a="1"/>
  <c r="G184" i="7" s="1"/>
  <c r="G185" i="7" a="1"/>
  <c r="G185" i="7" s="1"/>
  <c r="G9" i="7" a="1"/>
  <c r="G9" i="7" s="1"/>
  <c r="G10" i="7" a="1"/>
  <c r="G10" i="7" s="1"/>
  <c r="G11" i="7" a="1"/>
  <c r="G11" i="7" s="1"/>
  <c r="G12" i="7" a="1"/>
  <c r="G12" i="7" s="1"/>
  <c r="G13" i="7" a="1"/>
  <c r="G13" i="7" s="1"/>
  <c r="G14" i="7" a="1"/>
  <c r="G14" i="7" s="1"/>
  <c r="G15" i="7" a="1"/>
  <c r="G15" i="7" s="1"/>
  <c r="G16" i="7" a="1"/>
  <c r="G16" i="7" s="1"/>
  <c r="G17" i="7" a="1"/>
  <c r="G17" i="7" s="1"/>
  <c r="G18" i="7" a="1"/>
  <c r="G18" i="7" s="1"/>
  <c r="G19" i="7" a="1"/>
  <c r="G19" i="7" s="1"/>
  <c r="G20" i="7" a="1"/>
  <c r="G20" i="7" s="1"/>
  <c r="G21" i="7" a="1"/>
  <c r="G21" i="7" s="1"/>
  <c r="G22" i="7" a="1"/>
  <c r="G22" i="7" s="1"/>
  <c r="G23" i="7" a="1"/>
  <c r="G23" i="7" s="1"/>
  <c r="G24" i="7" a="1"/>
  <c r="G24" i="7" s="1"/>
  <c r="G25" i="7" a="1"/>
  <c r="G25" i="7" s="1"/>
  <c r="G26" i="7" a="1"/>
  <c r="G26" i="7" s="1"/>
  <c r="G27" i="7" a="1"/>
  <c r="G27" i="7" s="1"/>
  <c r="G28" i="7" a="1"/>
  <c r="G28" i="7" s="1"/>
  <c r="G29" i="7" a="1"/>
  <c r="G29" i="7" s="1"/>
  <c r="G30" i="7" a="1"/>
  <c r="G30" i="7" s="1"/>
  <c r="G31" i="7" a="1"/>
  <c r="G31" i="7" s="1"/>
  <c r="G32" i="7" a="1"/>
  <c r="G32" i="7" s="1"/>
  <c r="G33" i="7" a="1"/>
  <c r="G33" i="7" s="1"/>
  <c r="G34" i="7" a="1"/>
  <c r="G34" i="7" s="1"/>
  <c r="G35" i="7" a="1"/>
  <c r="G35" i="7" s="1"/>
  <c r="G36" i="7" a="1"/>
  <c r="G36" i="7" s="1"/>
  <c r="G37" i="7" a="1"/>
  <c r="G37" i="7" s="1"/>
  <c r="G38" i="7" a="1"/>
  <c r="G38" i="7" s="1"/>
  <c r="G39" i="7" a="1"/>
  <c r="G39" i="7" s="1"/>
  <c r="G8" i="7" a="1"/>
  <c r="G8" i="7" s="1"/>
  <c r="G18" i="14" a="1"/>
  <c r="G18" i="14" s="1"/>
  <c r="G62" i="14" a="1"/>
  <c r="G62" i="14" s="1"/>
  <c r="G63" i="14" a="1"/>
  <c r="G63" i="14" s="1"/>
  <c r="G64" i="14" a="1"/>
  <c r="G64" i="14" s="1"/>
  <c r="G65" i="14" a="1"/>
  <c r="G65" i="14" s="1"/>
  <c r="G66" i="14" a="1"/>
  <c r="G66" i="14" s="1"/>
  <c r="G67" i="14" a="1"/>
  <c r="G67" i="14" s="1"/>
  <c r="G10" i="14" a="1"/>
  <c r="G10" i="14" s="1"/>
  <c r="G11" i="14" a="1"/>
  <c r="G11" i="14" s="1"/>
  <c r="G12" i="14" a="1"/>
  <c r="G12" i="14" s="1"/>
  <c r="G13" i="14" a="1"/>
  <c r="G13" i="14" s="1"/>
  <c r="G14" i="14" a="1"/>
  <c r="G14" i="14" s="1"/>
  <c r="G15" i="14" a="1"/>
  <c r="G15" i="14" s="1"/>
  <c r="G16" i="14" a="1"/>
  <c r="G16" i="14" s="1"/>
  <c r="G17" i="14" a="1"/>
  <c r="G17" i="14" s="1"/>
  <c r="G19" i="14" a="1"/>
  <c r="G19" i="14" s="1"/>
  <c r="G20" i="14" a="1"/>
  <c r="G20" i="14" s="1"/>
  <c r="G21" i="14" a="1"/>
  <c r="G21" i="14" s="1"/>
  <c r="G22" i="14" a="1"/>
  <c r="G22" i="14" s="1"/>
  <c r="G23" i="14" a="1"/>
  <c r="G23" i="14" s="1"/>
  <c r="G24" i="14" a="1"/>
  <c r="G24" i="14" s="1"/>
  <c r="G25" i="14" a="1"/>
  <c r="G25" i="14" s="1"/>
  <c r="G26" i="14" a="1"/>
  <c r="G26" i="14" s="1"/>
  <c r="G29" i="14" a="1"/>
  <c r="G29" i="14" s="1"/>
  <c r="G30" i="14" a="1"/>
  <c r="G30" i="14" s="1"/>
  <c r="G31" i="14" a="1"/>
  <c r="G31" i="14" s="1"/>
  <c r="G32" i="14" a="1"/>
  <c r="G32" i="14" s="1"/>
  <c r="G34" i="14" a="1"/>
  <c r="G34" i="14" s="1"/>
  <c r="G35" i="14" a="1"/>
  <c r="G35" i="14" s="1"/>
  <c r="G36" i="14" a="1"/>
  <c r="G36" i="14" s="1"/>
  <c r="G37" i="14" a="1"/>
  <c r="G37" i="14" s="1"/>
  <c r="G38" i="14" a="1"/>
  <c r="G38" i="14" s="1"/>
  <c r="G39" i="14" a="1"/>
  <c r="G39" i="14" s="1"/>
  <c r="G40" i="14" a="1"/>
  <c r="G40" i="14" s="1"/>
  <c r="G41" i="14" a="1"/>
  <c r="G41" i="14" s="1"/>
  <c r="G42" i="14" a="1"/>
  <c r="G42" i="14" s="1"/>
  <c r="G43" i="14" a="1"/>
  <c r="G43" i="14" s="1"/>
  <c r="G44" i="14" a="1"/>
  <c r="G44" i="14" s="1"/>
  <c r="G45" i="14" a="1"/>
  <c r="G45" i="14" s="1"/>
  <c r="G46" i="14" a="1"/>
  <c r="G46" i="14" s="1"/>
  <c r="G47" i="14" a="1"/>
  <c r="G47" i="14" s="1"/>
  <c r="G48" i="14" a="1"/>
  <c r="G48" i="14" s="1"/>
  <c r="G49" i="14" a="1"/>
  <c r="G49" i="14" s="1"/>
  <c r="G50" i="14" a="1"/>
  <c r="G50" i="14" s="1"/>
  <c r="G51" i="14" a="1"/>
  <c r="G51" i="14" s="1"/>
  <c r="G52" i="14" a="1"/>
  <c r="G52" i="14" s="1"/>
  <c r="G53" i="14" a="1"/>
  <c r="G53" i="14" s="1"/>
  <c r="G54" i="14" a="1"/>
  <c r="G54" i="14" s="1"/>
  <c r="G55" i="14" a="1"/>
  <c r="G55" i="14" s="1"/>
  <c r="G56" i="14" a="1"/>
  <c r="G56" i="14" s="1"/>
  <c r="G57" i="14" a="1"/>
  <c r="G57" i="14" s="1"/>
  <c r="G58" i="14" a="1"/>
  <c r="G58" i="14" s="1"/>
  <c r="G59" i="14" a="1"/>
  <c r="G59" i="14" s="1"/>
  <c r="G60" i="14" a="1"/>
  <c r="G60" i="14" s="1"/>
  <c r="G61" i="14" a="1"/>
  <c r="G61" i="14" s="1"/>
  <c r="G9" i="14" a="1"/>
  <c r="G9" i="14" s="1"/>
  <c r="G40" i="13" a="1"/>
  <c r="G40" i="13" s="1"/>
  <c r="G41" i="13" a="1"/>
  <c r="G41" i="13" s="1"/>
  <c r="G44" i="13" a="1"/>
  <c r="G44" i="13" s="1"/>
  <c r="G45" i="13" a="1"/>
  <c r="G45" i="13" s="1"/>
  <c r="G46" i="13" a="1"/>
  <c r="G46" i="13" s="1"/>
  <c r="G47" i="13" a="1"/>
  <c r="G47" i="13" s="1"/>
  <c r="G48" i="13" a="1"/>
  <c r="G48" i="13" s="1"/>
  <c r="G49" i="13" a="1"/>
  <c r="G49" i="13" s="1"/>
  <c r="G51" i="13" a="1"/>
  <c r="G51" i="13" s="1"/>
  <c r="G52" i="13" a="1"/>
  <c r="G52" i="13" s="1"/>
  <c r="G16" i="12" a="1"/>
  <c r="G16" i="12" s="1"/>
  <c r="G17" i="12" a="1"/>
  <c r="G17" i="12" s="1"/>
  <c r="G18" i="12" a="1"/>
  <c r="G18" i="12" s="1"/>
  <c r="G19" i="12" a="1"/>
  <c r="G19" i="12" s="1"/>
  <c r="G20" i="12" a="1"/>
  <c r="G20" i="12" s="1"/>
  <c r="G21" i="12" a="1"/>
  <c r="G21" i="12" s="1"/>
  <c r="G22" i="12" a="1"/>
  <c r="G22" i="12" s="1"/>
  <c r="G23" i="12" a="1"/>
  <c r="G23" i="12" s="1"/>
  <c r="G24" i="12" a="1"/>
  <c r="G24" i="12" s="1"/>
  <c r="G25" i="12" a="1"/>
  <c r="G25" i="12" s="1"/>
  <c r="G26" i="12" a="1"/>
  <c r="G26" i="12" s="1"/>
  <c r="G27" i="12" a="1"/>
  <c r="G27" i="12" s="1"/>
  <c r="G28" i="12" a="1"/>
  <c r="G28" i="12" s="1"/>
  <c r="G29" i="12" a="1"/>
  <c r="G29" i="12" s="1"/>
  <c r="G30" i="12" a="1"/>
  <c r="G30" i="12" s="1"/>
  <c r="G31" i="12" a="1"/>
  <c r="G31" i="12" s="1"/>
  <c r="G32" i="12" a="1"/>
  <c r="G32" i="12" s="1"/>
  <c r="G33" i="12" a="1"/>
  <c r="G33" i="12" s="1"/>
  <c r="G34" i="12" a="1"/>
  <c r="G34" i="12" s="1"/>
  <c r="G36" i="12" a="1"/>
  <c r="G36" i="12" s="1"/>
  <c r="G37" i="12" a="1"/>
  <c r="G37" i="12" s="1"/>
  <c r="G38" i="12" a="1"/>
  <c r="G38" i="12" s="1"/>
  <c r="G39" i="12" a="1"/>
  <c r="G39" i="12" s="1"/>
  <c r="G40" i="12" a="1"/>
  <c r="G40" i="12" s="1"/>
  <c r="G41" i="12" a="1"/>
  <c r="G41" i="12" s="1"/>
  <c r="G42" i="12" a="1"/>
  <c r="G42" i="12" s="1"/>
  <c r="G43" i="12" a="1"/>
  <c r="G43" i="12" s="1"/>
  <c r="G44" i="12" a="1"/>
  <c r="G44" i="12" s="1"/>
  <c r="G45" i="12" a="1"/>
  <c r="G45" i="12" s="1"/>
  <c r="G46" i="12" a="1"/>
  <c r="G46" i="12" s="1"/>
  <c r="G47" i="12" a="1"/>
  <c r="G47" i="12" s="1"/>
  <c r="G48" i="12" a="1"/>
  <c r="G48" i="12" s="1"/>
  <c r="G8" i="12" a="1"/>
  <c r="G8" i="12" s="1"/>
  <c r="G9" i="12" a="1"/>
  <c r="G9" i="12" s="1"/>
  <c r="G10" i="12" a="1"/>
  <c r="G10" i="12" s="1"/>
  <c r="G11" i="12" a="1"/>
  <c r="G11" i="12" s="1"/>
  <c r="G12" i="12" a="1"/>
  <c r="G12" i="12" s="1"/>
  <c r="G13" i="12" a="1"/>
  <c r="G13" i="12" s="1"/>
  <c r="G14" i="12" a="1"/>
  <c r="G14" i="12" s="1"/>
  <c r="G15" i="12" a="1"/>
  <c r="G15" i="12" s="1"/>
  <c r="G7" i="12" a="1"/>
  <c r="G7" i="12" s="1"/>
  <c r="G9" i="18" a="1"/>
  <c r="G9" i="18" s="1"/>
  <c r="G10" i="18" a="1"/>
  <c r="G10" i="18" s="1"/>
  <c r="G11" i="18" a="1"/>
  <c r="G11" i="18" s="1"/>
  <c r="G12" i="18" a="1"/>
  <c r="G12" i="18" s="1"/>
  <c r="G13" i="18" a="1"/>
  <c r="G13" i="18" s="1"/>
  <c r="G14" i="18" a="1"/>
  <c r="G14" i="18" s="1"/>
  <c r="G15" i="18" a="1"/>
  <c r="G15" i="18" s="1"/>
  <c r="G16" i="18" a="1"/>
  <c r="G16" i="18" s="1"/>
  <c r="G17" i="18" a="1"/>
  <c r="G17" i="18" s="1"/>
  <c r="G18" i="18" a="1"/>
  <c r="G18" i="18" s="1"/>
  <c r="G19" i="18" a="1"/>
  <c r="G19" i="18" s="1"/>
  <c r="G20" i="18" a="1"/>
  <c r="G20" i="18" s="1"/>
  <c r="G21" i="18" a="1"/>
  <c r="G21" i="18" s="1"/>
  <c r="G22" i="18" a="1"/>
  <c r="G22" i="18" s="1"/>
  <c r="G23" i="18" a="1"/>
  <c r="G23" i="18" s="1"/>
  <c r="G24" i="18" a="1"/>
  <c r="G24" i="18" s="1"/>
  <c r="G25" i="18" a="1"/>
  <c r="G25" i="18" s="1"/>
  <c r="G26" i="18" a="1"/>
  <c r="G26" i="18" s="1"/>
  <c r="G27" i="18" a="1"/>
  <c r="G27" i="18" s="1"/>
  <c r="G28" i="18" a="1"/>
  <c r="G28" i="18" s="1"/>
  <c r="G29" i="18" a="1"/>
  <c r="G29" i="18" s="1"/>
  <c r="G30" i="18" a="1"/>
  <c r="G30" i="18" s="1"/>
  <c r="G31" i="18" a="1"/>
  <c r="G31" i="18" s="1"/>
  <c r="G32" i="18" a="1"/>
  <c r="G32" i="18" s="1"/>
  <c r="G33" i="18" a="1"/>
  <c r="G33" i="18" s="1"/>
  <c r="G34" i="18" a="1"/>
  <c r="G34" i="18" s="1"/>
  <c r="G35" i="18" a="1"/>
  <c r="G35" i="18" s="1"/>
  <c r="G36" i="18" a="1"/>
  <c r="G36" i="18" s="1"/>
  <c r="G37" i="18" a="1"/>
  <c r="G37" i="18" s="1"/>
  <c r="G38" i="18" a="1"/>
  <c r="G38" i="18" s="1"/>
  <c r="G39" i="18" a="1"/>
  <c r="G39" i="18" s="1"/>
  <c r="G40" i="18" a="1"/>
  <c r="G40" i="18" s="1"/>
  <c r="G41" i="18" a="1"/>
  <c r="G41" i="18" s="1"/>
  <c r="G42" i="18" a="1"/>
  <c r="G42" i="18" s="1"/>
  <c r="G43" i="18" a="1"/>
  <c r="G43" i="18" s="1"/>
  <c r="G44" i="18" a="1"/>
  <c r="G44" i="18" s="1"/>
  <c r="H43" i="18" s="1"/>
  <c r="G8" i="18" a="1"/>
  <c r="G8" i="18" s="1"/>
  <c r="F94" i="6" a="1"/>
  <c r="F94" i="6" s="1"/>
  <c r="H158" i="7" l="1"/>
  <c r="J104" i="7"/>
  <c r="H13" i="16"/>
  <c r="H43" i="10"/>
  <c r="J17" i="22"/>
  <c r="I17" i="22" s="1"/>
  <c r="J22" i="22"/>
  <c r="I22" i="22" s="1"/>
  <c r="H6" i="22"/>
  <c r="J11" i="17"/>
  <c r="J6" i="17"/>
  <c r="I6" i="17" s="1"/>
  <c r="J6" i="22"/>
  <c r="J46" i="19"/>
  <c r="J6" i="19"/>
  <c r="J52" i="10"/>
  <c r="J62" i="10"/>
  <c r="J6" i="10"/>
  <c r="J20" i="10"/>
  <c r="J6" i="16"/>
  <c r="J13" i="16"/>
  <c r="J6" i="6"/>
  <c r="J19" i="6"/>
  <c r="J65" i="6"/>
  <c r="J94" i="6"/>
  <c r="J16" i="17"/>
  <c r="H33" i="17"/>
  <c r="L93" i="27"/>
  <c r="L7" i="27"/>
  <c r="L58" i="27"/>
  <c r="L68" i="27"/>
  <c r="L106" i="27"/>
  <c r="L122" i="27"/>
  <c r="L40" i="27"/>
  <c r="L50" i="27"/>
  <c r="L112" i="27"/>
  <c r="L22" i="27"/>
  <c r="L17" i="27"/>
  <c r="L33" i="27"/>
  <c r="L72" i="27"/>
  <c r="L81" i="27"/>
  <c r="J7" i="27"/>
  <c r="H7" i="25"/>
  <c r="H16" i="25"/>
  <c r="J7" i="25"/>
  <c r="J58" i="7"/>
  <c r="J6" i="7"/>
  <c r="J65" i="7"/>
  <c r="J95" i="7"/>
  <c r="H6" i="7"/>
  <c r="J109" i="7"/>
  <c r="J158" i="7"/>
  <c r="J173" i="7"/>
  <c r="J76" i="7"/>
  <c r="J7" i="14"/>
  <c r="J16" i="14"/>
  <c r="J26" i="14"/>
  <c r="J38" i="14"/>
  <c r="J49" i="14"/>
  <c r="J57" i="14"/>
  <c r="J6" i="13"/>
  <c r="J40" i="13"/>
  <c r="J51" i="13"/>
  <c r="J49" i="19"/>
  <c r="J40" i="6"/>
  <c r="J53" i="6"/>
  <c r="J20" i="18"/>
  <c r="J30" i="18"/>
  <c r="J35" i="18"/>
  <c r="J43" i="18"/>
  <c r="I43" i="18" s="1"/>
  <c r="J44" i="18" s="1"/>
  <c r="H20" i="17"/>
  <c r="J20" i="17"/>
  <c r="J28" i="17"/>
  <c r="J33" i="17"/>
  <c r="H23" i="25"/>
  <c r="I23" i="25" s="1"/>
  <c r="J16" i="25"/>
  <c r="J6" i="12"/>
  <c r="J19" i="12"/>
  <c r="J37" i="12"/>
  <c r="J45" i="12"/>
  <c r="H31" i="12"/>
  <c r="I31" i="12" s="1"/>
  <c r="J35" i="12" s="1"/>
  <c r="H6" i="12"/>
  <c r="H46" i="19"/>
  <c r="H20" i="10"/>
  <c r="H38" i="14"/>
  <c r="H26" i="14"/>
  <c r="H94" i="6"/>
  <c r="H87" i="6"/>
  <c r="I87" i="6" s="1"/>
  <c r="J92" i="6" s="1"/>
  <c r="H65" i="6"/>
  <c r="J22" i="27"/>
  <c r="J17" i="27"/>
  <c r="J122" i="27"/>
  <c r="J112" i="27"/>
  <c r="J106" i="27"/>
  <c r="J93" i="27"/>
  <c r="J81" i="27"/>
  <c r="J72" i="27"/>
  <c r="J68" i="27"/>
  <c r="J58" i="27"/>
  <c r="J50" i="27"/>
  <c r="J33" i="27"/>
  <c r="H16" i="14"/>
  <c r="H49" i="19"/>
  <c r="H6" i="10"/>
  <c r="H62" i="10"/>
  <c r="H52" i="10"/>
  <c r="I43" i="10"/>
  <c r="J45" i="10" s="1"/>
  <c r="H28" i="10"/>
  <c r="I28" i="10" s="1"/>
  <c r="H51" i="13"/>
  <c r="H40" i="13"/>
  <c r="I40" i="13" s="1"/>
  <c r="J42" i="13" s="1"/>
  <c r="K42" i="13" s="1" a="1"/>
  <c r="K42" i="13" s="1"/>
  <c r="H7" i="14"/>
  <c r="H19" i="12"/>
  <c r="H124" i="7"/>
  <c r="I124" i="7" s="1"/>
  <c r="H19" i="16"/>
  <c r="I19" i="16" s="1"/>
  <c r="J23" i="16" s="1"/>
  <c r="H6" i="16"/>
  <c r="H16" i="17"/>
  <c r="H28" i="17"/>
  <c r="H6" i="17"/>
  <c r="H11" i="17"/>
  <c r="H49" i="14"/>
  <c r="H57" i="14"/>
  <c r="H63" i="14"/>
  <c r="I63" i="14" s="1"/>
  <c r="H6" i="18"/>
  <c r="I6" i="18" s="1"/>
  <c r="H35" i="18"/>
  <c r="H30" i="18"/>
  <c r="H20" i="18"/>
  <c r="H6" i="6"/>
  <c r="H53" i="6"/>
  <c r="H40" i="6"/>
  <c r="H19" i="6"/>
  <c r="H173" i="7"/>
  <c r="H104" i="7"/>
  <c r="H95" i="7"/>
  <c r="I104" i="7"/>
  <c r="H109" i="7"/>
  <c r="J40" i="27"/>
  <c r="H76" i="7"/>
  <c r="H65" i="7"/>
  <c r="H58" i="7"/>
  <c r="H45" i="12"/>
  <c r="H37" i="12"/>
  <c r="K112" i="27" l="1"/>
  <c r="I11" i="17"/>
  <c r="J21" i="16"/>
  <c r="J24" i="22"/>
  <c r="J25" i="22"/>
  <c r="J26" i="22"/>
  <c r="K58" i="27"/>
  <c r="L66" i="27" s="1"/>
  <c r="I53" i="6"/>
  <c r="J58" i="6" s="1"/>
  <c r="I94" i="6"/>
  <c r="J96" i="6" s="1"/>
  <c r="I46" i="19"/>
  <c r="J47" i="19" s="1"/>
  <c r="I49" i="19"/>
  <c r="J61" i="19" s="1"/>
  <c r="I6" i="10"/>
  <c r="K7" i="10" s="1" a="1"/>
  <c r="K7" i="10" s="1"/>
  <c r="L3" i="10" s="1"/>
  <c r="I62" i="10"/>
  <c r="J65" i="10" s="1"/>
  <c r="I52" i="10"/>
  <c r="J54" i="10" s="1"/>
  <c r="I20" i="10"/>
  <c r="I6" i="22"/>
  <c r="I13" i="16"/>
  <c r="I6" i="16"/>
  <c r="I65" i="6"/>
  <c r="J71" i="6" s="1"/>
  <c r="K71" i="6" s="1" a="1"/>
  <c r="K71" i="6" s="1"/>
  <c r="I6" i="6"/>
  <c r="J15" i="6" s="1"/>
  <c r="K15" i="6" s="1" a="1"/>
  <c r="K15" i="6" s="1"/>
  <c r="I19" i="6"/>
  <c r="J24" i="6" s="1"/>
  <c r="J91" i="6"/>
  <c r="I40" i="6"/>
  <c r="J48" i="6" s="1"/>
  <c r="J90" i="6"/>
  <c r="J89" i="6"/>
  <c r="I30" i="18"/>
  <c r="J32" i="18" s="1"/>
  <c r="I35" i="18"/>
  <c r="J41" i="18" s="1"/>
  <c r="I20" i="18"/>
  <c r="J23" i="18" s="1"/>
  <c r="J7" i="17"/>
  <c r="K7" i="17" s="1" a="1"/>
  <c r="K7" i="17" s="1"/>
  <c r="I16" i="17"/>
  <c r="J18" i="17" s="1"/>
  <c r="I33" i="17"/>
  <c r="J35" i="17" s="1"/>
  <c r="I28" i="17"/>
  <c r="J30" i="17" s="1"/>
  <c r="I20" i="17"/>
  <c r="J24" i="17" s="1"/>
  <c r="K93" i="27"/>
  <c r="L94" i="27" s="1"/>
  <c r="K122" i="27"/>
  <c r="K7" i="27"/>
  <c r="L14" i="27" s="1"/>
  <c r="M14" i="27" s="1" a="1"/>
  <c r="M14" i="27" s="1"/>
  <c r="L125" i="27"/>
  <c r="L113" i="27"/>
  <c r="K72" i="27"/>
  <c r="L77" i="27" s="1"/>
  <c r="K50" i="27"/>
  <c r="L51" i="27" s="1"/>
  <c r="K68" i="27"/>
  <c r="L69" i="27" s="1"/>
  <c r="K40" i="27"/>
  <c r="L45" i="27" s="1"/>
  <c r="K33" i="27"/>
  <c r="L37" i="27" s="1"/>
  <c r="K106" i="27"/>
  <c r="L110" i="27" s="1"/>
  <c r="K22" i="27"/>
  <c r="L30" i="27" s="1"/>
  <c r="K81" i="27"/>
  <c r="L91" i="27" s="1"/>
  <c r="K17" i="27"/>
  <c r="I16" i="25"/>
  <c r="J19" i="25" s="1"/>
  <c r="I7" i="25"/>
  <c r="J9" i="25" s="1"/>
  <c r="J27" i="25"/>
  <c r="J26" i="25"/>
  <c r="J29" i="25"/>
  <c r="J25" i="25"/>
  <c r="J28" i="25"/>
  <c r="J24" i="25"/>
  <c r="I109" i="7"/>
  <c r="J111" i="7" s="1"/>
  <c r="I58" i="7"/>
  <c r="J62" i="7" s="1"/>
  <c r="K62" i="7" s="1" a="1"/>
  <c r="K62" i="7" s="1"/>
  <c r="I76" i="7"/>
  <c r="J87" i="7" s="1"/>
  <c r="K87" i="7" s="1" a="1"/>
  <c r="K87" i="7" s="1"/>
  <c r="I173" i="7"/>
  <c r="J185" i="7" s="1"/>
  <c r="I65" i="7"/>
  <c r="J69" i="7" s="1"/>
  <c r="K69" i="7" s="1" a="1"/>
  <c r="K69" i="7" s="1"/>
  <c r="I95" i="7"/>
  <c r="J101" i="7" s="1"/>
  <c r="I158" i="7"/>
  <c r="J164" i="7" s="1"/>
  <c r="K164" i="7" s="1" a="1"/>
  <c r="K164" i="7" s="1"/>
  <c r="I6" i="7"/>
  <c r="J19" i="7" s="1"/>
  <c r="K19" i="7" s="1" a="1"/>
  <c r="K19" i="7" s="1"/>
  <c r="J139" i="7"/>
  <c r="J152" i="7"/>
  <c r="J149" i="7"/>
  <c r="J136" i="7"/>
  <c r="J151" i="7"/>
  <c r="J138" i="7"/>
  <c r="J150" i="7"/>
  <c r="J148" i="7"/>
  <c r="J135" i="7"/>
  <c r="J147" i="7"/>
  <c r="J134" i="7"/>
  <c r="J146" i="7"/>
  <c r="J133" i="7"/>
  <c r="J156" i="7"/>
  <c r="J143" i="7"/>
  <c r="J145" i="7"/>
  <c r="J144" i="7"/>
  <c r="J155" i="7"/>
  <c r="J142" i="7"/>
  <c r="J128" i="7"/>
  <c r="J154" i="7"/>
  <c r="J140" i="7"/>
  <c r="I26" i="14"/>
  <c r="I38" i="14"/>
  <c r="J41" i="14" s="1"/>
  <c r="I49" i="14"/>
  <c r="J52" i="14" s="1"/>
  <c r="I16" i="14"/>
  <c r="I57" i="14"/>
  <c r="J61" i="14" s="1"/>
  <c r="I45" i="12"/>
  <c r="J48" i="12" s="1"/>
  <c r="I51" i="13"/>
  <c r="I6" i="13"/>
  <c r="I37" i="12"/>
  <c r="J43" i="12" s="1"/>
  <c r="I19" i="12"/>
  <c r="J29" i="12" s="1"/>
  <c r="I6" i="12"/>
  <c r="J13" i="12" s="1"/>
  <c r="K13" i="12" s="1" a="1"/>
  <c r="K13" i="12" s="1"/>
  <c r="J56" i="19"/>
  <c r="J22" i="16"/>
  <c r="J95" i="6"/>
  <c r="J153" i="7"/>
  <c r="J141" i="7"/>
  <c r="J41" i="10"/>
  <c r="J32" i="10"/>
  <c r="J40" i="10"/>
  <c r="J39" i="10"/>
  <c r="J38" i="10"/>
  <c r="J37" i="10"/>
  <c r="J35" i="10"/>
  <c r="J33" i="10"/>
  <c r="J50" i="10"/>
  <c r="J49" i="10"/>
  <c r="J48" i="10"/>
  <c r="J47" i="10"/>
  <c r="J46" i="10"/>
  <c r="J12" i="17"/>
  <c r="K12" i="17" s="1" a="1"/>
  <c r="K12" i="17" s="1"/>
  <c r="J13" i="17"/>
  <c r="J14" i="17"/>
  <c r="J60" i="14"/>
  <c r="J65" i="14"/>
  <c r="J66" i="14"/>
  <c r="J67" i="14"/>
  <c r="J8" i="18"/>
  <c r="J18" i="18"/>
  <c r="J17" i="18"/>
  <c r="J16" i="18"/>
  <c r="J15" i="18"/>
  <c r="J14" i="18"/>
  <c r="J13" i="18"/>
  <c r="J12" i="18"/>
  <c r="J11" i="18"/>
  <c r="J10" i="18"/>
  <c r="J9" i="18"/>
  <c r="J62" i="6"/>
  <c r="J61" i="6"/>
  <c r="J107" i="7"/>
  <c r="J106" i="7"/>
  <c r="J112" i="7"/>
  <c r="J114" i="7"/>
  <c r="J122" i="7"/>
  <c r="J80" i="7"/>
  <c r="K80" i="7" s="1" a="1"/>
  <c r="K80" i="7" s="1"/>
  <c r="J33" i="12"/>
  <c r="J32" i="12"/>
  <c r="J57" i="6" l="1"/>
  <c r="J59" i="6"/>
  <c r="J32" i="6"/>
  <c r="J60" i="6"/>
  <c r="J54" i="6"/>
  <c r="L65" i="27"/>
  <c r="J55" i="6"/>
  <c r="L64" i="27"/>
  <c r="J56" i="6"/>
  <c r="L63" i="27"/>
  <c r="J63" i="6"/>
  <c r="L62" i="27"/>
  <c r="L3" i="16"/>
  <c r="J15" i="16"/>
  <c r="J16" i="16"/>
  <c r="J24" i="10"/>
  <c r="J57" i="13"/>
  <c r="J53" i="13"/>
  <c r="J113" i="7"/>
  <c r="J64" i="10"/>
  <c r="J63" i="10"/>
  <c r="J62" i="19"/>
  <c r="J58" i="19"/>
  <c r="J52" i="19"/>
  <c r="J59" i="19"/>
  <c r="J64" i="19"/>
  <c r="J67" i="19"/>
  <c r="J51" i="19"/>
  <c r="J63" i="19"/>
  <c r="J53" i="19"/>
  <c r="J60" i="19"/>
  <c r="K71" i="19" a="1"/>
  <c r="K71" i="19" s="1"/>
  <c r="J54" i="19"/>
  <c r="J68" i="19"/>
  <c r="J9" i="10"/>
  <c r="J10" i="10"/>
  <c r="J8" i="10"/>
  <c r="J12" i="10"/>
  <c r="J14" i="10"/>
  <c r="J15" i="10"/>
  <c r="J18" i="10"/>
  <c r="J17" i="10"/>
  <c r="J16" i="10"/>
  <c r="J13" i="10"/>
  <c r="J23" i="10"/>
  <c r="J53" i="10"/>
  <c r="J22" i="10"/>
  <c r="J21" i="10"/>
  <c r="J12" i="22"/>
  <c r="K12" i="22" s="1" a="1"/>
  <c r="K12" i="22" s="1"/>
  <c r="J11" i="22"/>
  <c r="K11" i="22" s="1" a="1"/>
  <c r="K11" i="22" s="1"/>
  <c r="J10" i="22"/>
  <c r="K10" i="22" s="1" a="1"/>
  <c r="K10" i="22" s="1"/>
  <c r="J9" i="16"/>
  <c r="J10" i="16"/>
  <c r="J8" i="16"/>
  <c r="J17" i="16"/>
  <c r="J31" i="6"/>
  <c r="J30" i="6"/>
  <c r="J79" i="6"/>
  <c r="K79" i="6" s="1" a="1"/>
  <c r="K79" i="6" s="1"/>
  <c r="J16" i="6"/>
  <c r="K16" i="6" s="1" a="1"/>
  <c r="K16" i="6" s="1"/>
  <c r="J77" i="6"/>
  <c r="K77" i="6" s="1" a="1"/>
  <c r="K77" i="6" s="1"/>
  <c r="J78" i="6"/>
  <c r="K78" i="6" s="1" a="1"/>
  <c r="K78" i="6" s="1"/>
  <c r="J43" i="6"/>
  <c r="J50" i="6"/>
  <c r="J49" i="6"/>
  <c r="J51" i="6"/>
  <c r="J33" i="6"/>
  <c r="J8" i="6"/>
  <c r="K8" i="6" s="1" a="1"/>
  <c r="K8" i="6" s="1"/>
  <c r="J66" i="6"/>
  <c r="K66" i="6" s="1" a="1"/>
  <c r="K66" i="6" s="1"/>
  <c r="J72" i="6"/>
  <c r="K72" i="6" s="1" a="1"/>
  <c r="K72" i="6" s="1"/>
  <c r="J73" i="6"/>
  <c r="K73" i="6" s="1" a="1"/>
  <c r="K73" i="6" s="1"/>
  <c r="J70" i="6"/>
  <c r="K70" i="6" s="1" a="1"/>
  <c r="K70" i="6" s="1"/>
  <c r="J84" i="6"/>
  <c r="K84" i="6" s="1" a="1"/>
  <c r="K84" i="6" s="1"/>
  <c r="J7" i="6"/>
  <c r="K7" i="6" s="1" a="1"/>
  <c r="K7" i="6" s="1"/>
  <c r="J81" i="6"/>
  <c r="K81" i="6" s="1" a="1"/>
  <c r="K81" i="6" s="1"/>
  <c r="J9" i="6"/>
  <c r="K9" i="6" s="1" a="1"/>
  <c r="K9" i="6" s="1"/>
  <c r="J10" i="6"/>
  <c r="K10" i="6" s="1" a="1"/>
  <c r="K10" i="6" s="1"/>
  <c r="J75" i="6"/>
  <c r="K75" i="6" s="1" a="1"/>
  <c r="K75" i="6" s="1"/>
  <c r="J13" i="6"/>
  <c r="K13" i="6" s="1" a="1"/>
  <c r="K13" i="6" s="1"/>
  <c r="J76" i="6"/>
  <c r="K76" i="6" s="1" a="1"/>
  <c r="K76" i="6" s="1"/>
  <c r="J68" i="6"/>
  <c r="K68" i="6" s="1" a="1"/>
  <c r="K68" i="6" s="1"/>
  <c r="J85" i="6"/>
  <c r="K85" i="6" s="1" a="1"/>
  <c r="K85" i="6" s="1"/>
  <c r="J11" i="6"/>
  <c r="K11" i="6" s="1" a="1"/>
  <c r="K11" i="6" s="1"/>
  <c r="J12" i="6"/>
  <c r="K12" i="6" s="1" a="1"/>
  <c r="K12" i="6" s="1"/>
  <c r="J69" i="6"/>
  <c r="K69" i="6" s="1" a="1"/>
  <c r="K69" i="6" s="1"/>
  <c r="J82" i="6"/>
  <c r="K82" i="6" s="1" a="1"/>
  <c r="K82" i="6" s="1"/>
  <c r="J14" i="6"/>
  <c r="K14" i="6" s="1" a="1"/>
  <c r="K14" i="6" s="1"/>
  <c r="J34" i="6"/>
  <c r="J67" i="6"/>
  <c r="K67" i="6" s="1" a="1"/>
  <c r="K67" i="6" s="1"/>
  <c r="J80" i="6"/>
  <c r="K80" i="6" s="1" a="1"/>
  <c r="K80" i="6" s="1"/>
  <c r="J27" i="6"/>
  <c r="J22" i="6"/>
  <c r="J26" i="6"/>
  <c r="J28" i="6"/>
  <c r="J23" i="6"/>
  <c r="J36" i="6"/>
  <c r="J21" i="6"/>
  <c r="J35" i="6"/>
  <c r="J42" i="6"/>
  <c r="J29" i="6"/>
  <c r="J38" i="6"/>
  <c r="J25" i="6"/>
  <c r="J37" i="6"/>
  <c r="J45" i="6"/>
  <c r="J44" i="6"/>
  <c r="J47" i="6"/>
  <c r="J46" i="6"/>
  <c r="J24" i="18"/>
  <c r="J26" i="18"/>
  <c r="J27" i="18"/>
  <c r="J28" i="18"/>
  <c r="J37" i="18"/>
  <c r="J36" i="18"/>
  <c r="J38" i="18"/>
  <c r="J39" i="18"/>
  <c r="J40" i="18"/>
  <c r="J21" i="18"/>
  <c r="J22" i="18"/>
  <c r="J33" i="18"/>
  <c r="J31" i="18"/>
  <c r="L3" i="17"/>
  <c r="J26" i="17"/>
  <c r="J17" i="17"/>
  <c r="J23" i="17"/>
  <c r="J29" i="17"/>
  <c r="J34" i="17"/>
  <c r="J41" i="17"/>
  <c r="J40" i="17"/>
  <c r="J39" i="17"/>
  <c r="J38" i="17"/>
  <c r="J9" i="17"/>
  <c r="J8" i="17"/>
  <c r="J36" i="17"/>
  <c r="J22" i="17"/>
  <c r="J21" i="17"/>
  <c r="J31" i="17"/>
  <c r="J25" i="17"/>
  <c r="L104" i="27"/>
  <c r="L95" i="27"/>
  <c r="L101" i="27"/>
  <c r="L102" i="27"/>
  <c r="L100" i="27"/>
  <c r="L97" i="27"/>
  <c r="L103" i="27"/>
  <c r="L98" i="27"/>
  <c r="L96" i="27"/>
  <c r="L99" i="27"/>
  <c r="L124" i="27"/>
  <c r="L127" i="27"/>
  <c r="L119" i="27"/>
  <c r="L75" i="27"/>
  <c r="L126" i="27"/>
  <c r="L12" i="27"/>
  <c r="M12" i="27" s="1" a="1"/>
  <c r="M12" i="27" s="1"/>
  <c r="L13" i="27"/>
  <c r="M13" i="27" s="1" a="1"/>
  <c r="M13" i="27" s="1"/>
  <c r="L10" i="27"/>
  <c r="M10" i="27" s="1" a="1"/>
  <c r="M10" i="27" s="1"/>
  <c r="L15" i="27"/>
  <c r="M15" i="27" s="1" a="1"/>
  <c r="M15" i="27" s="1"/>
  <c r="L11" i="27"/>
  <c r="M11" i="27" s="1" a="1"/>
  <c r="M11" i="27" s="1"/>
  <c r="L118" i="27"/>
  <c r="L116" i="27"/>
  <c r="L78" i="27"/>
  <c r="L76" i="27"/>
  <c r="L115" i="27"/>
  <c r="L117" i="27"/>
  <c r="L120" i="27"/>
  <c r="L114" i="27"/>
  <c r="L74" i="27"/>
  <c r="L20" i="27"/>
  <c r="L43" i="27"/>
  <c r="L87" i="27"/>
  <c r="L90" i="27"/>
  <c r="L42" i="27"/>
  <c r="L52" i="27"/>
  <c r="L54" i="27"/>
  <c r="L89" i="27"/>
  <c r="L88" i="27"/>
  <c r="L86" i="27"/>
  <c r="L70" i="27"/>
  <c r="L82" i="27"/>
  <c r="L25" i="27"/>
  <c r="L53" i="27"/>
  <c r="L55" i="27"/>
  <c r="L36" i="27"/>
  <c r="L109" i="27"/>
  <c r="L29" i="27"/>
  <c r="L44" i="27"/>
  <c r="L41" i="27"/>
  <c r="L26" i="27"/>
  <c r="L47" i="27"/>
  <c r="L56" i="27"/>
  <c r="L108" i="27"/>
  <c r="L27" i="27"/>
  <c r="L23" i="27"/>
  <c r="L46" i="27"/>
  <c r="L28" i="27"/>
  <c r="L35" i="27"/>
  <c r="L24" i="27"/>
  <c r="J20" i="25"/>
  <c r="J10" i="25"/>
  <c r="J13" i="25"/>
  <c r="J11" i="25"/>
  <c r="J12" i="25"/>
  <c r="J14" i="25"/>
  <c r="J8" i="25"/>
  <c r="J17" i="25"/>
  <c r="J18" i="25"/>
  <c r="J21" i="25"/>
  <c r="J51" i="7"/>
  <c r="K51" i="7" s="1" a="1"/>
  <c r="K51" i="7" s="1"/>
  <c r="J79" i="7"/>
  <c r="K79" i="7" s="1" a="1"/>
  <c r="K79" i="7" s="1"/>
  <c r="J116" i="7"/>
  <c r="J121" i="7"/>
  <c r="J120" i="7"/>
  <c r="J89" i="7"/>
  <c r="J119" i="7"/>
  <c r="J118" i="7"/>
  <c r="J90" i="7"/>
  <c r="K90" i="7" s="1" a="1"/>
  <c r="K90" i="7" s="1"/>
  <c r="J91" i="7"/>
  <c r="J117" i="7"/>
  <c r="J115" i="7"/>
  <c r="J92" i="7"/>
  <c r="J93" i="7"/>
  <c r="J61" i="7"/>
  <c r="K61" i="7" s="1" a="1"/>
  <c r="K61" i="7" s="1"/>
  <c r="J60" i="7"/>
  <c r="K60" i="7" s="1" a="1"/>
  <c r="K60" i="7" s="1"/>
  <c r="J78" i="7"/>
  <c r="K78" i="7" s="1" a="1"/>
  <c r="K78" i="7" s="1"/>
  <c r="J178" i="7"/>
  <c r="J84" i="7"/>
  <c r="K84" i="7" s="1" a="1"/>
  <c r="K84" i="7" s="1"/>
  <c r="J85" i="7"/>
  <c r="K85" i="7" s="1" a="1"/>
  <c r="K85" i="7" s="1"/>
  <c r="J82" i="7"/>
  <c r="K82" i="7" s="1" a="1"/>
  <c r="K82" i="7" s="1"/>
  <c r="J83" i="7"/>
  <c r="K83" i="7" s="1" a="1"/>
  <c r="K83" i="7" s="1"/>
  <c r="J63" i="7"/>
  <c r="K63" i="7" s="1" a="1"/>
  <c r="K63" i="7" s="1"/>
  <c r="J81" i="7"/>
  <c r="J86" i="7"/>
  <c r="K86" i="7" s="1" a="1"/>
  <c r="K86" i="7" s="1"/>
  <c r="J165" i="7"/>
  <c r="K165" i="7" s="1" a="1"/>
  <c r="K165" i="7" s="1"/>
  <c r="J177" i="7"/>
  <c r="J23" i="7"/>
  <c r="K23" i="7" s="1" a="1"/>
  <c r="K23" i="7" s="1"/>
  <c r="J53" i="7"/>
  <c r="K53" i="7" s="1" a="1"/>
  <c r="K53" i="7" s="1"/>
  <c r="J179" i="7"/>
  <c r="J56" i="7"/>
  <c r="K56" i="7" s="1" a="1"/>
  <c r="K56" i="7" s="1"/>
  <c r="J102" i="7"/>
  <c r="J48" i="7"/>
  <c r="K48" i="7" s="1" a="1"/>
  <c r="K48" i="7" s="1"/>
  <c r="J70" i="7"/>
  <c r="K70" i="7" s="1" a="1"/>
  <c r="K70" i="7" s="1"/>
  <c r="J180" i="7"/>
  <c r="J21" i="7"/>
  <c r="K21" i="7" s="1" a="1"/>
  <c r="K21" i="7" s="1"/>
  <c r="J96" i="7"/>
  <c r="J18" i="7"/>
  <c r="K18" i="7" s="1" a="1"/>
  <c r="K18" i="7" s="1"/>
  <c r="J54" i="7"/>
  <c r="K54" i="7" s="1" a="1"/>
  <c r="K54" i="7" s="1"/>
  <c r="J44" i="7"/>
  <c r="K44" i="7" s="1" a="1"/>
  <c r="K44" i="7" s="1"/>
  <c r="J71" i="7"/>
  <c r="K71" i="7" s="1" a="1"/>
  <c r="K71" i="7" s="1"/>
  <c r="J9" i="7"/>
  <c r="K9" i="7" s="1" a="1"/>
  <c r="K9" i="7" s="1"/>
  <c r="J72" i="7"/>
  <c r="K72" i="7" s="1" a="1"/>
  <c r="K72" i="7" s="1"/>
  <c r="J30" i="7"/>
  <c r="K30" i="7" s="1" a="1"/>
  <c r="K30" i="7" s="1"/>
  <c r="J73" i="7"/>
  <c r="K73" i="7" s="1" a="1"/>
  <c r="K73" i="7" s="1"/>
  <c r="J183" i="7"/>
  <c r="J52" i="7"/>
  <c r="K52" i="7" s="1" a="1"/>
  <c r="K52" i="7" s="1"/>
  <c r="J20" i="7"/>
  <c r="K20" i="7" s="1" a="1"/>
  <c r="K20" i="7" s="1"/>
  <c r="J42" i="7"/>
  <c r="K42" i="7" s="1" a="1"/>
  <c r="K42" i="7" s="1"/>
  <c r="J32" i="7"/>
  <c r="K32" i="7" s="1" a="1"/>
  <c r="K32" i="7" s="1"/>
  <c r="J24" i="7"/>
  <c r="K24" i="7" s="1" a="1"/>
  <c r="K24" i="7" s="1"/>
  <c r="J37" i="7"/>
  <c r="K37" i="7" s="1" a="1"/>
  <c r="K37" i="7" s="1"/>
  <c r="J181" i="7"/>
  <c r="J39" i="7"/>
  <c r="K39" i="7" s="1" a="1"/>
  <c r="K39" i="7" s="1"/>
  <c r="J182" i="7"/>
  <c r="J46" i="7"/>
  <c r="K46" i="7" s="1" a="1"/>
  <c r="K46" i="7" s="1"/>
  <c r="J50" i="7"/>
  <c r="K50" i="7" s="1" a="1"/>
  <c r="K50" i="7" s="1"/>
  <c r="J184" i="7"/>
  <c r="J26" i="7"/>
  <c r="K26" i="7" s="1" a="1"/>
  <c r="K26" i="7" s="1"/>
  <c r="J36" i="7"/>
  <c r="K36" i="7" s="1" a="1"/>
  <c r="K36" i="7" s="1"/>
  <c r="J49" i="7"/>
  <c r="K49" i="7" s="1" a="1"/>
  <c r="K49" i="7" s="1"/>
  <c r="J55" i="7"/>
  <c r="K55" i="7" s="1" a="1"/>
  <c r="K55" i="7" s="1"/>
  <c r="J38" i="7"/>
  <c r="K38" i="7" s="1" a="1"/>
  <c r="K38" i="7" s="1"/>
  <c r="J22" i="7"/>
  <c r="K22" i="7" s="1" a="1"/>
  <c r="K22" i="7" s="1"/>
  <c r="J47" i="7"/>
  <c r="K47" i="7" s="1" a="1"/>
  <c r="K47" i="7" s="1"/>
  <c r="J34" i="7"/>
  <c r="K34" i="7" s="1" a="1"/>
  <c r="K34" i="7" s="1"/>
  <c r="J25" i="7"/>
  <c r="K25" i="7" s="1" a="1"/>
  <c r="K25" i="7" s="1"/>
  <c r="J43" i="7"/>
  <c r="K43" i="7" s="1" a="1"/>
  <c r="K43" i="7" s="1"/>
  <c r="J35" i="7"/>
  <c r="K35" i="7" s="1" a="1"/>
  <c r="K35" i="7" s="1"/>
  <c r="J29" i="7"/>
  <c r="K29" i="7" s="1" a="1"/>
  <c r="K29" i="7" s="1"/>
  <c r="J167" i="7"/>
  <c r="K167" i="7" s="1" a="1"/>
  <c r="K167" i="7" s="1"/>
  <c r="J170" i="7"/>
  <c r="K170" i="7" s="1" a="1"/>
  <c r="K170" i="7" s="1"/>
  <c r="J171" i="7"/>
  <c r="K171" i="7" s="1" a="1"/>
  <c r="K171" i="7" s="1"/>
  <c r="J74" i="7"/>
  <c r="K74" i="7" s="1" a="1"/>
  <c r="K74" i="7" s="1"/>
  <c r="J98" i="7"/>
  <c r="J100" i="7"/>
  <c r="J169" i="7"/>
  <c r="K169" i="7" s="1" a="1"/>
  <c r="K169" i="7" s="1"/>
  <c r="J99" i="7"/>
  <c r="J166" i="7"/>
  <c r="K166" i="7" s="1" a="1"/>
  <c r="K166" i="7" s="1"/>
  <c r="J67" i="7"/>
  <c r="K67" i="7" s="1" a="1"/>
  <c r="K67" i="7" s="1"/>
  <c r="J163" i="7"/>
  <c r="K163" i="7" s="1" a="1"/>
  <c r="K163" i="7" s="1"/>
  <c r="J97" i="7"/>
  <c r="J31" i="14"/>
  <c r="K31" i="14" s="1" a="1"/>
  <c r="K31" i="14" s="1"/>
  <c r="J30" i="14"/>
  <c r="K30" i="14" s="1" a="1"/>
  <c r="K30" i="14" s="1"/>
  <c r="J34" i="14"/>
  <c r="K34" i="14" s="1" a="1"/>
  <c r="K34" i="14" s="1"/>
  <c r="J36" i="14"/>
  <c r="K36" i="14" s="1" a="1"/>
  <c r="K36" i="14" s="1"/>
  <c r="J35" i="14"/>
  <c r="K35" i="14" s="1" a="1"/>
  <c r="K35" i="14" s="1"/>
  <c r="J29" i="14"/>
  <c r="K29" i="14" s="1" a="1"/>
  <c r="K29" i="14" s="1"/>
  <c r="J55" i="14"/>
  <c r="J42" i="14"/>
  <c r="J54" i="14"/>
  <c r="J45" i="14"/>
  <c r="J50" i="14"/>
  <c r="J43" i="14"/>
  <c r="J47" i="14"/>
  <c r="J44" i="14"/>
  <c r="J46" i="14"/>
  <c r="J40" i="14"/>
  <c r="J53" i="14"/>
  <c r="J51" i="14"/>
  <c r="J24" i="14"/>
  <c r="K24" i="14" s="1" a="1"/>
  <c r="K24" i="14" s="1"/>
  <c r="J46" i="13"/>
  <c r="J55" i="13"/>
  <c r="J37" i="13"/>
  <c r="K37" i="13" s="1" a="1"/>
  <c r="K37" i="13" s="1"/>
  <c r="J28" i="13"/>
  <c r="K28" i="13" s="1" a="1"/>
  <c r="K28" i="13" s="1"/>
  <c r="J36" i="13"/>
  <c r="K36" i="13" s="1" a="1"/>
  <c r="K36" i="13" s="1"/>
  <c r="J21" i="13"/>
  <c r="K21" i="13" s="1" a="1"/>
  <c r="K21" i="13" s="1"/>
  <c r="J22" i="13"/>
  <c r="K22" i="13" s="1" a="1"/>
  <c r="K22" i="13" s="1"/>
  <c r="J60" i="13"/>
  <c r="J34" i="13"/>
  <c r="K34" i="13" s="1" a="1"/>
  <c r="K34" i="13" s="1"/>
  <c r="J32" i="13"/>
  <c r="K32" i="13" s="1" a="1"/>
  <c r="K32" i="13" s="1"/>
  <c r="J33" i="13"/>
  <c r="K33" i="13" s="1" a="1"/>
  <c r="K33" i="13" s="1"/>
  <c r="K53" i="13" a="1"/>
  <c r="K53" i="13" s="1"/>
  <c r="J27" i="13"/>
  <c r="K27" i="13" s="1" a="1"/>
  <c r="K27" i="13" s="1"/>
  <c r="J38" i="13"/>
  <c r="K38" i="13" s="1" a="1"/>
  <c r="K38" i="13" s="1"/>
  <c r="J58" i="13"/>
  <c r="K58" i="13" s="1" a="1"/>
  <c r="K58" i="13" s="1"/>
  <c r="J23" i="13"/>
  <c r="K23" i="13" s="1" a="1"/>
  <c r="K23" i="13" s="1"/>
  <c r="J59" i="13"/>
  <c r="J17" i="13"/>
  <c r="K17" i="13" s="1" a="1"/>
  <c r="K17" i="13" s="1"/>
  <c r="J19" i="13"/>
  <c r="K19" i="13" s="1" a="1"/>
  <c r="K19" i="13" s="1"/>
  <c r="J16" i="13"/>
  <c r="K16" i="13" s="1" a="1"/>
  <c r="K16" i="13" s="1"/>
  <c r="J54" i="13"/>
  <c r="J25" i="13"/>
  <c r="K25" i="13" s="1" a="1"/>
  <c r="K25" i="13" s="1"/>
  <c r="J43" i="13"/>
  <c r="J31" i="13"/>
  <c r="K31" i="13" s="1" a="1"/>
  <c r="K31" i="13" s="1"/>
  <c r="J26" i="13"/>
  <c r="K26" i="13" s="1" a="1"/>
  <c r="K26" i="13" s="1"/>
  <c r="J56" i="13"/>
  <c r="J45" i="13"/>
  <c r="J18" i="13"/>
  <c r="K18" i="13" s="1" a="1"/>
  <c r="K18" i="13" s="1"/>
  <c r="J61" i="13"/>
  <c r="J24" i="13"/>
  <c r="K24" i="13" s="1" a="1"/>
  <c r="K24" i="13" s="1"/>
  <c r="J47" i="13"/>
  <c r="J30" i="13"/>
  <c r="K30" i="13" s="1" a="1"/>
  <c r="K30" i="13" s="1"/>
  <c r="J48" i="13"/>
  <c r="J35" i="13"/>
  <c r="K35" i="13" s="1" a="1"/>
  <c r="K35" i="13" s="1"/>
  <c r="J49" i="13"/>
  <c r="K49" i="13" s="1" a="1"/>
  <c r="K49" i="13" s="1"/>
  <c r="J41" i="12"/>
  <c r="J42" i="12"/>
  <c r="J39" i="12"/>
  <c r="J40" i="12"/>
  <c r="J14" i="12"/>
  <c r="K14" i="12" s="1" a="1"/>
  <c r="K14" i="12" s="1"/>
  <c r="J24" i="12"/>
  <c r="J22" i="12"/>
  <c r="J28" i="12"/>
  <c r="J16" i="12"/>
  <c r="K16" i="12" s="1" a="1"/>
  <c r="K16" i="12" s="1"/>
  <c r="J17" i="12"/>
  <c r="K17" i="12" s="1" a="1"/>
  <c r="K17" i="12" s="1"/>
  <c r="J9" i="12"/>
  <c r="K9" i="12" s="1" a="1"/>
  <c r="K9" i="12" s="1"/>
  <c r="J23" i="12"/>
  <c r="J25" i="12"/>
  <c r="J11" i="12"/>
  <c r="J27" i="12"/>
  <c r="J10" i="12"/>
  <c r="K10" i="12" s="1" a="1"/>
  <c r="K10" i="12" s="1"/>
  <c r="J12" i="12"/>
  <c r="K12" i="12" s="1" a="1"/>
  <c r="K12" i="12" s="1"/>
  <c r="L3" i="12" l="1"/>
  <c r="L3" i="7"/>
  <c r="N3" i="27"/>
  <c r="L3" i="19"/>
  <c r="L3" i="22"/>
  <c r="L3" i="6"/>
  <c r="L3" i="14"/>
  <c r="L3"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<sst xmlns="http://schemas.openxmlformats.org/spreadsheetml/2006/main" count="3144" uniqueCount="2100">
  <si>
    <t>Programma van eisen en wensen voor een gemeenschappelijk bibliotheeksysteem voor de Nederlandse openbare bibliotheken</t>
  </si>
  <si>
    <t>Dit document bestaat uit de tabbladen 0 tot en met 17</t>
  </si>
  <si>
    <t>versie 1.2</t>
  </si>
  <si>
    <t>Rubriek</t>
  </si>
  <si>
    <t>Ambitie</t>
  </si>
  <si>
    <t>Algemeen</t>
  </si>
  <si>
    <t>Door met een grote groep bibliotheekorganisaties een gezamenlijke applicatie te selecteren en implementeren, wil de sector bereiken dat de dienstverlening voor de biblbiotheekgebruiker en voor de medewerker op een efficient en gebruiksvriendelijke wijze wordt ondersteund. 
Daarvoor zoeken wij een oplossing die eigentijds is, zowel in het gebruik als de onderliggende technologie. Deze oplossing moet permanent worden doorontwikkeld om up to date te blijven op functioneel en technisch gebied. 
Wij willen zoveel mogelijk aansluiten bij landelijke en internationale standaarden binnen het werk van openbare bibliotheken.
Hierbij zijn de eisen aan privacy en security van groot belang.</t>
  </si>
  <si>
    <t>Catalogus</t>
  </si>
  <si>
    <r>
      <t xml:space="preserve">Gebruikers van de bibliotheek kunnen op een toegankelijke, intuïtieve en efficiënte wijze zoeken in de catalogus, conform de vijf </t>
    </r>
    <r>
      <rPr>
        <i/>
        <sz val="10"/>
        <color theme="1"/>
        <rFont val="Calibri"/>
        <family val="2"/>
        <scheme val="minor"/>
      </rPr>
      <t>RDA user tasks</t>
    </r>
    <r>
      <rPr>
        <sz val="10"/>
        <color theme="1"/>
        <rFont val="Calibri"/>
        <family val="2"/>
        <scheme val="minor"/>
      </rPr>
      <t xml:space="preserve"> (vinden, identificeren, selecteren, verkrijgen, navigeren). De NBC (Nationale Bibliotheek Catalogus) zal zowel voor landelijk als lokaal zoeken als bron worden gebruikt. Er is één bron van titelgegevens (</t>
    </r>
    <r>
      <rPr>
        <i/>
        <sz val="10"/>
        <color theme="1"/>
        <rFont val="Calibri"/>
        <family val="2"/>
        <scheme val="minor"/>
      </rPr>
      <t>single point of truth</t>
    </r>
    <r>
      <rPr>
        <sz val="10"/>
        <color theme="1"/>
        <rFont val="Calibri"/>
        <family val="2"/>
        <scheme val="minor"/>
      </rPr>
      <t>) en er kunnen verschillende collecties (zoals de Online Bibliotheek) geïntegreerd worden getoond op expressieniveau vanuit de NBC. De opdrachtnemer levert een zoekinterface (en dienst) die op basis van de NBC-API (endpoint) zoekresultaten kan weergeven aan een eindgebruiker. Bibliotheken worden op een later moment in staat gesteld aanvullende bronnen via de zoekinterface te ontsluiten.
Bibliotheken kunnen ervoor kiezen de door de opdrachtnemer geleverde zoekoplossing te gebruiken en uitsluitend de NBC-API (endpoint) te gebruiken of een andere (eigen) oplossing hiervoor in te zetten waarin ook andere bronnen kunnen worden geïntegreerd. Op manifestatieniveau is er een koppeling met het GBS voor de actuele status van beschikbare exemplaren (items).
Voor de medewerkers is het nodig dat altijd alle metadata uit (de opvolger van) het GGC real-time vanuit het GBS kan worden opgevraagd en getoond. Op manifestatieniveau kunnen medewerkers exemplaren in het GBS bestellen, ontvangen, inzien, muteren, enz. De voor de bedrijfsvoering relevante data wordt opgeslagen in het GBS, de volledige metadata is via een API-koppeling beschikbaar en kan alleen in de (externe) catalogiseeromgeving bewerkt worden (</t>
    </r>
    <r>
      <rPr>
        <i/>
        <sz val="10"/>
        <color theme="1"/>
        <rFont val="Calibri"/>
        <family val="2"/>
        <scheme val="minor"/>
      </rPr>
      <t>single point of truth</t>
    </r>
    <r>
      <rPr>
        <sz val="10"/>
        <color theme="1"/>
        <rFont val="Calibri"/>
        <family val="2"/>
        <scheme val="minor"/>
      </rPr>
      <t xml:space="preserve">).
In de nieuwe situatie willen we minder importeren en synchroniseren en focussen op koppelingen en </t>
    </r>
    <r>
      <rPr>
        <i/>
        <sz val="10"/>
        <color theme="1"/>
        <rFont val="Calibri"/>
        <family val="2"/>
        <scheme val="minor"/>
      </rPr>
      <t>linked data</t>
    </r>
    <r>
      <rPr>
        <sz val="10"/>
        <color theme="1"/>
        <rFont val="Calibri"/>
        <family val="2"/>
        <scheme val="minor"/>
      </rPr>
      <t>.</t>
    </r>
  </si>
  <si>
    <t>Collectiebeheer</t>
  </si>
  <si>
    <t>We willen efficient en kostenbewust collectioneren, waarbij de data vanuit de applicatie de besluitvorming over de besteding van het budget ondersteunt. We willen dat er hierbij gekeken kan worden naar meerdere vestigingen binnen een biblbiotheekorganisatie, zodat er samenhang en dynamiek tussen de collecties van verschillende vestigingen ontstaat. Ook budgetbewaking gebeurt in het bibliotheeksysteem.</t>
  </si>
  <si>
    <t>Exemplaren</t>
  </si>
  <si>
    <t>Het beheren van exemplaren wordt door de bibliotheekmedewerker op een efficiente wijze kunnen uitgevoerd. Daarnaast moeten de exemplaren zo goed en flexibel mogelijk beschikbaar zijn voor de bibliotheekgebruiker.</t>
  </si>
  <si>
    <t>Bestel</t>
  </si>
  <si>
    <t>Het bestelproces voor nieuwe exemplaren wordt efficient uitgevoerd en aansluiten bij de huidige werkwijze bij de Nederlandse Openbare bibliotheken, die gebruik maken van de dienstverlening van NBDBiblion. Dit betreft zowel fysieke als digitale exemplaren. Daarnaast moet inkoop van exemplaren via de boekhandel mogelijk zijn.</t>
  </si>
  <si>
    <t>Leden, relaties, en abonnementen</t>
  </si>
  <si>
    <t>Het beheren van leden en relaties is efficient en veilig, waarbij de functionele eisen van een moderne bibliotheek, met zowel traditionele taken als nieuwe taken worden gehonoreerd. Bibliotheken die geen specifieke applicatie hebben voor relatiebeheer (CRM), worden in het nieuwe bibliotheeksysteem ondersteund in de basisfunctionaliteit.</t>
  </si>
  <si>
    <t>6B</t>
  </si>
  <si>
    <t>Aanvullende module marketing</t>
  </si>
  <si>
    <t xml:space="preserve">Klantinformatie en klantprofielen ten behoeve van klantcommunicatie zoals campagnes en mailings. </t>
  </si>
  <si>
    <t>Transacties</t>
  </si>
  <si>
    <t>Transacties worden via meerdere kanalen efficient en veilig uitgevoerd, zowel voor de bibliotheekgebruiker als de bibliotheekmedewerker.</t>
  </si>
  <si>
    <t>Aanvullende module schoolbibliotheek</t>
  </si>
  <si>
    <t>De dienstverlening aan scholen in het primair en secundair onderwijs wordt efficient ondersteund, zowel op locatie van de school als vanuit de bibliotheek.</t>
  </si>
  <si>
    <t>Aanvullende module evenementen en tickets</t>
  </si>
  <si>
    <t>Bibliotheken die geen specifieke applicatie hebben voor het ondersteunen van evenementen en ticketverkoop worden in het nieuwe biblbiotheeksysteem hierin ondersteund in de basisfunctionaliteit.</t>
  </si>
  <si>
    <t>Frontend</t>
  </si>
  <si>
    <t>We willen de bibliotheekgebruiker een aantrekkenlijke intuitieve gebruikerservaring geven. Daarnaast willen we de bibliotheekmedewerker een efficiente ondersteuning van de processen bieden, welke flexibel is in te richten, aantrekkelijke vormgeving en hybride werken ondersteunt.</t>
  </si>
  <si>
    <t xml:space="preserve"> </t>
  </si>
  <si>
    <t>Financiele administratie</t>
  </si>
  <si>
    <t>Alle financiele transacties in het primaire proces (binnen de scope) worden ondersteund door het nieuwe bibliotheeksysteem. Daarnaast zijn er standaard koppelvlakken, zodat die de relevante data kunnen uitwisselen met financiële applicaties die in de Nederlandse Openbare bibliotheken worden gebruikt.</t>
  </si>
  <si>
    <t>Rapportage &amp; selecties</t>
  </si>
  <si>
    <t>Alle data die in de applicatie zijn vastgelegd kunnen met een eigen tool of standaard tool benaderd kunnen worden om analyses te doen en rapportages te genereren. Hierbij is de privacy en security gewaarborgd.</t>
  </si>
  <si>
    <t>Technische eisen</t>
  </si>
  <si>
    <t>De applicatie wordt volledig als "service" geleverd, waarbij de leverancier garandeert dat deze applicatie (en het applicatielandschap) veilig is, toekomstbestendig is en voldoet aan de relevantie certificeringen en wetgeving.</t>
  </si>
  <si>
    <t>Koppelingen</t>
  </si>
  <si>
    <t>Wij willen standaard koppelvlakken om met andere applicaties data te kunnen uitwisselen. Deze koppelvlakken moeten kunnen uitwisselen met de gebruikelijke applicaties in de Openbare Bibliotheken in Nederland. De eisen aan privacy en security moeten worden gegarandeerd.</t>
  </si>
  <si>
    <t>Ontwikkeling en service</t>
  </si>
  <si>
    <t>Wij willen een betrouwbare applicatie die, in overleg met de bibliotheekorganisaties, permanent wordt doorontwikkeld om up to date te blijven op functioneel en technisch gebied. Wij willen een leverancier die pro-actief het beheer voert en anticipeert op ontwikkelingen.</t>
  </si>
  <si>
    <t>Uitvoeringseisen</t>
  </si>
  <si>
    <t xml:space="preserve">Eisen gesteld aan de manier van werken en de wijze van samenwerken in dit project. </t>
  </si>
  <si>
    <t>Disclaimer</t>
  </si>
  <si>
    <t>In dit PvE bevinden zich links naar externe websites. Wij zijn niet verantwoordelijk voor de inhoud van deze websites.</t>
  </si>
  <si>
    <t>1. Algemeen</t>
  </si>
  <si>
    <t>In dit tabblad stellen we een aantal open vragen. Uw antwoorden hierop leveren geen score op.</t>
  </si>
  <si>
    <t>Vul uw antwoord in</t>
  </si>
  <si>
    <t>1.1</t>
  </si>
  <si>
    <t>Wat is de naam van uw onderneming?</t>
  </si>
  <si>
    <t>1.2</t>
  </si>
  <si>
    <t>Wat is de naam van het product dat u aanbiedt?</t>
  </si>
  <si>
    <t>1.3</t>
  </si>
  <si>
    <t>Voor welke versie van dit product wordt deze vragenlijst ingevuld?</t>
  </si>
  <si>
    <t>1.4</t>
  </si>
  <si>
    <t>Wat is de releasedatum van deze versie?</t>
  </si>
  <si>
    <t>1.5</t>
  </si>
  <si>
    <r>
      <t xml:space="preserve">Wat is het totaal aantal contractpartners voor dit product </t>
    </r>
    <r>
      <rPr>
        <b/>
        <sz val="10"/>
        <color rgb="FF000000"/>
        <rFont val="Calibri"/>
        <family val="2"/>
        <scheme val="minor"/>
      </rPr>
      <t>binnen</t>
    </r>
    <r>
      <rPr>
        <sz val="10"/>
        <color rgb="FF000000"/>
        <rFont val="Calibri"/>
        <family val="2"/>
        <scheme val="minor"/>
      </rPr>
      <t xml:space="preserve"> de openbare-bibliotheekbranche in Nederland?</t>
    </r>
  </si>
  <si>
    <t>1.6</t>
  </si>
  <si>
    <r>
      <t xml:space="preserve">Wat is het totaal aantal contractpartners voor dit product </t>
    </r>
    <r>
      <rPr>
        <b/>
        <sz val="10"/>
        <color rgb="FF000000"/>
        <rFont val="Calibri"/>
        <family val="2"/>
        <scheme val="minor"/>
      </rPr>
      <t>buiten</t>
    </r>
    <r>
      <rPr>
        <sz val="10"/>
        <color rgb="FF000000"/>
        <rFont val="Calibri"/>
        <family val="2"/>
        <scheme val="minor"/>
      </rPr>
      <t xml:space="preserve"> de openbare-bibliotheekbranche in Nederland?</t>
    </r>
  </si>
  <si>
    <t>1.7</t>
  </si>
  <si>
    <t>In hoeveel bibliotheken (schatting) in Nederland is bovengenoemde versie operationeel?</t>
  </si>
  <si>
    <t>1.8</t>
  </si>
  <si>
    <t>In hoeveel bibliotheken (schatting) in Nederland is dit product in gebruik (incl. oudere versies)?</t>
  </si>
  <si>
    <t>1.9</t>
  </si>
  <si>
    <t>In hoeveel bibliotheken (schatting) buiten Nederland is bovengenoemde versie operationeel?</t>
  </si>
  <si>
    <t>1.10</t>
  </si>
  <si>
    <t>1.11</t>
  </si>
  <si>
    <t>Sinds wanneer is het product op de markt (vanaf de eerste versie)?</t>
  </si>
  <si>
    <t>1.12</t>
  </si>
  <si>
    <t>Hoeveel contractpartners heeft u voor dit product in andere sectoren dan openbare bibliotheken in Nederland?</t>
  </si>
  <si>
    <t>1.13</t>
  </si>
  <si>
    <t>In welke sectoren?</t>
  </si>
  <si>
    <t>1.14</t>
  </si>
  <si>
    <t>Heeft uw organisatie een vestiging in Nederland met Nederlands sprekende medewerkers?</t>
  </si>
  <si>
    <t>1.15</t>
  </si>
  <si>
    <t>Hoeveel medewerkers zijn betrokken bij de ontwikkeling, implementatie, support en training met betrekking tot het product (peildatum 1 januari 2024)?</t>
  </si>
  <si>
    <t>1.16</t>
  </si>
  <si>
    <t>Hoeveel fte's zijn dit?</t>
  </si>
  <si>
    <t>1.17</t>
  </si>
  <si>
    <t>Bent u eigenaar van het (gehele) product?</t>
  </si>
  <si>
    <t>1.18</t>
  </si>
  <si>
    <t>Zo nee, wie is dan de eigenaar van het product?</t>
  </si>
  <si>
    <t>1.19</t>
  </si>
  <si>
    <t>Bent u gecertificeerd reseller van het product?</t>
  </si>
  <si>
    <t>1.20</t>
  </si>
  <si>
    <t>Is er een ESCROW-regeling beschikbaar en op welke wijze en frequentie wordt de broncode gedeponeerd? [vraag 13 en 78, nvi 1]</t>
  </si>
  <si>
    <t>1.21</t>
  </si>
  <si>
    <t>is er een data-escrowregeling beschikbaar en op welke wijze is dit ingericht? [vraag 13 en 78, nvi 1]</t>
  </si>
  <si>
    <t>1.22</t>
  </si>
  <si>
    <t>Is er een Nederlandse gebruikersvereniging?</t>
  </si>
  <si>
    <t>1.23</t>
  </si>
  <si>
    <t>Zo ja, hoeveel leden telt de gebruikersvereniging in Nederland?</t>
  </si>
  <si>
    <t xml:space="preserve">Prioritering van de vragen </t>
  </si>
  <si>
    <t>score</t>
  </si>
  <si>
    <t>moet nog worden vastgesteld, na uitwerken rekenvoorbeeld</t>
  </si>
  <si>
    <r>
      <rPr>
        <b/>
        <strike/>
        <sz val="10"/>
        <rFont val="Calibri"/>
        <family val="2"/>
        <scheme val="minor"/>
      </rPr>
      <t>KO</t>
    </r>
    <r>
      <rPr>
        <b/>
        <sz val="10"/>
        <rFont val="Calibri"/>
        <family val="2"/>
        <scheme val="minor"/>
      </rPr>
      <t xml:space="preserve">M: Must have. </t>
    </r>
    <r>
      <rPr>
        <sz val="10"/>
        <rFont val="Calibri"/>
        <family val="2"/>
        <scheme val="minor"/>
      </rPr>
      <t>Knock-out, aan deze eisen moet worden voldaan</t>
    </r>
    <r>
      <rPr>
        <strike/>
        <sz val="10"/>
        <rFont val="Calibri"/>
        <family val="2"/>
        <scheme val="minor"/>
      </rPr>
      <t>, zonder deze eisen is het product niet bruikbaar; leverancier hoeft de aanbieding niet verder uit te werken</t>
    </r>
  </si>
  <si>
    <t>geen (knock-out)</t>
  </si>
  <si>
    <r>
      <rPr>
        <b/>
        <strike/>
        <sz val="10"/>
        <rFont val="Calibri"/>
        <family val="2"/>
        <scheme val="minor"/>
      </rPr>
      <t>A</t>
    </r>
    <r>
      <rPr>
        <b/>
        <sz val="10"/>
        <rFont val="Calibri"/>
        <family val="2"/>
        <scheme val="minor"/>
      </rPr>
      <t>S: Should have.</t>
    </r>
    <r>
      <rPr>
        <sz val="10"/>
        <rFont val="Calibri"/>
        <family val="2"/>
        <scheme val="minor"/>
      </rPr>
      <t xml:space="preserve"> Deze functionaliteiten zijn zeer gewenst</t>
    </r>
    <r>
      <rPr>
        <strike/>
        <sz val="10"/>
        <rFont val="Calibri"/>
        <family val="2"/>
        <scheme val="minor"/>
      </rPr>
      <t>; zonder is het product wellicht bruikbaar (via een workaround)</t>
    </r>
  </si>
  <si>
    <r>
      <rPr>
        <b/>
        <strike/>
        <sz val="10"/>
        <rFont val="Calibri"/>
        <family val="2"/>
        <scheme val="minor"/>
      </rPr>
      <t>B</t>
    </r>
    <r>
      <rPr>
        <b/>
        <sz val="10"/>
        <rFont val="Calibri"/>
        <family val="2"/>
        <scheme val="minor"/>
      </rPr>
      <t>C:</t>
    </r>
    <r>
      <rPr>
        <sz val="10"/>
        <rFont val="Calibri"/>
        <family val="2"/>
        <scheme val="minor"/>
      </rPr>
      <t xml:space="preserve"> </t>
    </r>
    <r>
      <rPr>
        <b/>
        <sz val="10"/>
        <rFont val="Calibri"/>
        <family val="2"/>
        <scheme val="minor"/>
      </rPr>
      <t>Could have.</t>
    </r>
    <r>
      <rPr>
        <sz val="10"/>
        <rFont val="Calibri"/>
        <family val="2"/>
        <scheme val="minor"/>
      </rPr>
      <t xml:space="preserve"> Deze functionaliteiten zijn gewenst</t>
    </r>
    <r>
      <rPr>
        <strike/>
        <sz val="10"/>
        <rFont val="Calibri"/>
        <family val="2"/>
        <scheme val="minor"/>
      </rPr>
      <t xml:space="preserve"> maar zonder is het product wel bruikbaar;</t>
    </r>
  </si>
  <si>
    <r>
      <rPr>
        <b/>
        <strike/>
        <sz val="10"/>
        <rFont val="Calibri"/>
        <family val="2"/>
        <scheme val="minor"/>
      </rPr>
      <t>C</t>
    </r>
    <r>
      <rPr>
        <b/>
        <sz val="10"/>
        <rFont val="Calibri"/>
        <family val="2"/>
        <scheme val="minor"/>
      </rPr>
      <t>W: Would have.</t>
    </r>
    <r>
      <rPr>
        <sz val="10"/>
        <rFont val="Calibri"/>
        <family val="2"/>
        <scheme val="minor"/>
      </rPr>
      <t xml:space="preserve"> Deze functionaliteiten zijn gewenst in de toekomst </t>
    </r>
    <r>
      <rPr>
        <strike/>
        <sz val="10"/>
        <rFont val="Calibri"/>
        <family val="2"/>
        <scheme val="minor"/>
      </rPr>
      <t>of bieden korte termijn handige ondersteuning van de processen</t>
    </r>
  </si>
  <si>
    <t xml:space="preserve">Het is duidelijker om M, S, C en W te gebruiken. Sluit aan bij terminologie in het bd. </t>
  </si>
  <si>
    <t>Verder een kolom toevoegen met daarin de keuze voor het antwoord: Ja of Nee en een kolom waarin de score verschijnt. Bij knock-out: rood. Ik heb een voorbeeld dat kan worden gebruikt (zie onder)</t>
  </si>
  <si>
    <t xml:space="preserve">Alle functionaliteiten moeten als neutrale zin worden geformuleerd, niet als vraag. </t>
  </si>
  <si>
    <t>2. (Medewerker)catalogus</t>
  </si>
  <si>
    <t>Maximumaantal punten voor dit onderdeel</t>
  </si>
  <si>
    <t>Uw score voor dit onderdeel</t>
  </si>
  <si>
    <t>&lt;&lt; controle som percentages</t>
  </si>
  <si>
    <t>deze vier kolommen verbergen</t>
  </si>
  <si>
    <t>Uitgangspunt: Het GGC (en de opvolger daarvan) is dé bron van titelgegevens (single point of truth). Alleen de voor de bedrijfsvoering relevante titeldata (exemplaren bestellen, ontvangen, inzien, muteren enz.) wordt opgeslagen in de oplossing. Voor de medewerkers is het nodig dat altijd alle metadata uit (de opvolger van) het GGC real-time kan worden opgevraagd en getoond. De volledige metadata is via een API-koppeling beschikbaar en kan alleen in de (externe) catalogiseeromgeving worden bewerkt (single point of truth). We willen gaan werken volgens het WEMI-model (werk, expressie, manifestatie, item).</t>
  </si>
  <si>
    <t>Gewicht</t>
  </si>
  <si>
    <r>
      <t xml:space="preserve">Categorie
</t>
    </r>
    <r>
      <rPr>
        <sz val="8"/>
        <color rgb="FF000000"/>
        <rFont val="Calibri"/>
        <family val="2"/>
        <scheme val="minor"/>
      </rPr>
      <t>must (ko)
should (a)
could (b)
would (c)</t>
    </r>
  </si>
  <si>
    <t>Vul uw antwoord in
Ja/Nee</t>
  </si>
  <si>
    <t>Punten per categorie functionaliteit
(ongewogen)</t>
  </si>
  <si>
    <t>Punten per onderdeel
(ongewogen)</t>
  </si>
  <si>
    <t>Factor</t>
  </si>
  <si>
    <t>Punten per onderdeel
(gewogen)</t>
  </si>
  <si>
    <t>Score</t>
  </si>
  <si>
    <t>Knock-out</t>
  </si>
  <si>
    <t>A Titels beheren</t>
  </si>
  <si>
    <t>2.1</t>
  </si>
  <si>
    <t>Titeldatabase en weergave van titels</t>
  </si>
  <si>
    <t>2.1.1</t>
  </si>
  <si>
    <t>Alleen de voor de bedrijfsvoering relevante titeldata wordt opgeslagen in de oplossing</t>
  </si>
  <si>
    <t>ko</t>
  </si>
  <si>
    <t>2.1.2</t>
  </si>
  <si>
    <t>Gewijzigde titeldata uit externe bronnen (zoals GGC) wordt automatisch geüpdated</t>
  </si>
  <si>
    <t>2.1.3</t>
  </si>
  <si>
    <t>Bij tonen van een titel kan de volledige bibliografische metadata real-time worden opgeroepen</t>
  </si>
  <si>
    <t>2.1.4</t>
  </si>
  <si>
    <t>Titels kunnen verrijkt worden uit meerdere systemen (o.a. GGC, NBC)</t>
  </si>
  <si>
    <t>a</t>
  </si>
  <si>
    <t>2.1.5</t>
  </si>
  <si>
    <t xml:space="preserve">Titels kunnen getoond worden op Expressieniveau en Manifestatieniveau (volgens FRBR-standaarden) https://koop.gitlab.io/STOP/standaard/1.3.0/EA_188A75C61FB54d108E7659F3FE5DE8F3.html </t>
  </si>
  <si>
    <t>2.1.6</t>
  </si>
  <si>
    <t xml:space="preserve">Vanuit de oplossing is het mogelijk om beschikbare titels uit de online bibliotheek, te zien (denk aan e-books, luisterboeken) op werk- of expressie niveau.  </t>
  </si>
  <si>
    <t>2.1.7</t>
  </si>
  <si>
    <t xml:space="preserve">De oplossing moet kunnen omgaan met koepeltitels, series, deelwerken, verzamelde werken, meerdelige werken, banden etc en relaties leggen naar werk, expressie en manifestatie. </t>
  </si>
  <si>
    <t>2.1.8</t>
  </si>
  <si>
    <t xml:space="preserve">De oplossing ondersteunt het gebruik van icoontjes, afhankelijk van de materiaalsoort (boeken, dwarsliggers, tijdschriften, video's, cd's, bladmuziek enz.) </t>
  </si>
  <si>
    <t>b</t>
  </si>
  <si>
    <t>2.1.9</t>
  </si>
  <si>
    <t>De oplossing ondersteunt het gebruik van coverafbeeldingen</t>
  </si>
  <si>
    <t>2.1.10</t>
  </si>
  <si>
    <t>De oplossing kan een deelcatalogus definieren. Een voorbeeld is regionaal, jeugd of muziek.</t>
  </si>
  <si>
    <t>c</t>
  </si>
  <si>
    <t>2.2</t>
  </si>
  <si>
    <t>Titels invoeren</t>
  </si>
  <si>
    <t>2.2.1</t>
  </si>
  <si>
    <t>Lokale invoer (invoer buiten het ggc) van titels is mogelijk</t>
  </si>
  <si>
    <t>2.2.2</t>
  </si>
  <si>
    <t>Verschillende materiaaltypes (boeken, tijdschriften, video's, cd's, bladmuziek, speelleermateriaal enz.) kunnen ingevoerd en bewerkt worden</t>
  </si>
  <si>
    <t>2.2.3</t>
  </si>
  <si>
    <t xml:space="preserve">De oplossing kan omgaan met verschillende sjablonen voor de invoer van materialen (verkorte titelinvoer) </t>
  </si>
  <si>
    <t>2.2.3.1</t>
  </si>
  <si>
    <t>De catalogusbeheerder kan een coverafbeelding aan een titel toevoegen.</t>
  </si>
  <si>
    <t>2.2.3.2</t>
  </si>
  <si>
    <t xml:space="preserve">De catalogusbeheerder kan een koppeling leggen naar (een titel in) het GGC (of opvolger). </t>
  </si>
  <si>
    <t>2.3</t>
  </si>
  <si>
    <t>Thesauri</t>
  </si>
  <si>
    <t>2.3.1</t>
  </si>
  <si>
    <t>De oplossing maakt gebruik van de relevante Nederlandse thesauri.</t>
  </si>
  <si>
    <t>B. Titel zoeken en bewerken en cataloguspresentatie binnen de bibliotheek door een medewerker</t>
  </si>
  <si>
    <t>Dit betreft de medewerkerscatalogus (titeldatabase) zoals die door de bibliotheekmedewerker wordt gebruikt voor het zoeken en bewerken van titelgegevens. Dit kan in de toekomst een externe database zijn, welke landelijk beheerd wordt.</t>
  </si>
  <si>
    <t>2.4</t>
  </si>
  <si>
    <t>Zoeken door de medewerker</t>
  </si>
  <si>
    <t>2.4.1</t>
  </si>
  <si>
    <t>De zoekresultaten van de catalogus worden gefilterd op verschillende niveaus (bijvoorbeeld vestiging, basisbibliotheek regio / landelijk).</t>
  </si>
  <si>
    <t>2.4.2</t>
  </si>
  <si>
    <t>In de oplossing kan gezocht en gefilterd worden op alle beschikbare titelvelden en exemplaargegevens</t>
  </si>
  <si>
    <t>2.4.3</t>
  </si>
  <si>
    <t>De exemplaargegevens (status, aantal exemplaren, aantal reservering) kunnen op expressie- en manifestatieniveau worden opgevraagd.</t>
  </si>
  <si>
    <t>2.4.4</t>
  </si>
  <si>
    <t>Titels hebben meerdere sorteermogelijkheden.</t>
  </si>
  <si>
    <t>2.4.4.1</t>
  </si>
  <si>
    <t>Er kan een set gemaakt worden van zoekresultaten om te exporteren of muteren.</t>
  </si>
  <si>
    <t>2.4.4.2</t>
  </si>
  <si>
    <t>Resultaten van zoekacties kunnen worden bewaard als een bewaarset.</t>
  </si>
  <si>
    <t>2.4.4.3</t>
  </si>
  <si>
    <t>Bewaarsets kunnen geraadpleegd, verwijderd (zowel handmatig als automatisch) en geprint worden.</t>
  </si>
  <si>
    <t>2.4.4.4</t>
  </si>
  <si>
    <t>Zoekacties (queries) worden per (zoek)profiel in de oplossing bewaard en kunnen weer opgeroepen worden.</t>
  </si>
  <si>
    <t>2.5</t>
  </si>
  <si>
    <t>Tijdschriften</t>
  </si>
  <si>
    <t>2.5.1</t>
  </si>
  <si>
    <t>De oplossing bevat een tijdschriftenadministratie waarin tijdschriftabonnementen worden geregistreerd. Ontvangen exemplaren kunnen worden gekoppeld, uitgeleend en ter inzage worden gezet. Exemplaren kunnen gesaneerd worden. Niet ontvangen exemplaren kunnen gereclameerd worden bij de leverancier (zie ook 5.5.2).</t>
  </si>
  <si>
    <t>2.5.2</t>
  </si>
  <si>
    <t>De oplossing geeft bij de titel voor tijdschriften een verschijningsfrequentie weer.</t>
  </si>
  <si>
    <t>2.5.3</t>
  </si>
  <si>
    <t>De oplossing neemt digitale tijdschriften in de catalogus op.</t>
  </si>
  <si>
    <t>3. Collectiebeheer</t>
  </si>
  <si>
    <t>3.1</t>
  </si>
  <si>
    <t>Collectioneren</t>
  </si>
  <si>
    <t>3.1.1</t>
  </si>
  <si>
    <t>De oplossing kan een vestigingsbudget (zie ook 5.6.1 en 5.6.2) beheren.</t>
  </si>
  <si>
    <t>3.1.2</t>
  </si>
  <si>
    <t>De oplossing ondersteunt collectienormen zoals vervangingspercentage, ouderdom en uitleenfrequentie.</t>
  </si>
  <si>
    <t>3.1.3</t>
  </si>
  <si>
    <t>De oplossing ondersteunt het groeperen van vestigingen bij bijvoorbeeld bestellingen (vestigingscluster).</t>
  </si>
  <si>
    <t>3.1.4</t>
  </si>
  <si>
    <t>Een collectie is onder te verdelen op basis van selectiecriteria uit (titel- en) exemplaargegevens (collectiecluster).</t>
  </si>
  <si>
    <t>3.1.5</t>
  </si>
  <si>
    <t>De oplossing kan een vestigingsanalyse maken op basis van uitleen- en bezitsstatistiek:</t>
  </si>
  <si>
    <t>3.1.5.1</t>
  </si>
  <si>
    <t>- De oplossing berekent wenselijk bezit aan de hand van deze vestigingsanalyse in combinatie met vooraf ingestelde collectienormen.</t>
  </si>
  <si>
    <t>3.1.5.2</t>
  </si>
  <si>
    <t>- De oplossing kan vestigingsanalyses voor meerdere vestigingen maken zodat ten behoeve van benchmarken (onderling vergelijken)?</t>
  </si>
  <si>
    <t>3.1.5.3</t>
  </si>
  <si>
    <t xml:space="preserve"> - De vestigingsanalyse bevat meerdere data, waaronder huidige (= gerealiseerde) en gewenste (= te realiseren) uitleenfrequentie met bijbehorende collectiegrootte. [vraag 6, nvi 1]</t>
  </si>
  <si>
    <t>3.1.6</t>
  </si>
  <si>
    <t>Het is mogelijk een aanschafprofiel voor een vestiging te maken. Hierbij wordt de aanschaf doorgerekend op basis van wenselijk bezit en het vestigingsbudget.</t>
  </si>
  <si>
    <t>3.1.7</t>
  </si>
  <si>
    <t xml:space="preserve">De oplossing kan een rapport maken van de vestigingsanalyses en de aanschafprofielen. </t>
  </si>
  <si>
    <t>3.1.8</t>
  </si>
  <si>
    <t>De oplossing genereert een rapport van de voortgang van aanschaf- en afschrijfaantallen in de loop van het jaar.</t>
  </si>
  <si>
    <t>3.2</t>
  </si>
  <si>
    <t>3.2.1</t>
  </si>
  <si>
    <t>De collecties van meerdere vestigingen binnen één bibliotheekorganisatie kunnen als één geheel worden gezien.</t>
  </si>
  <si>
    <t>3.2.2</t>
  </si>
  <si>
    <t>De oplossing ondersteunt het floaten van exemplaren binnen dezelfde bibliotheekorganisatie. Na inlevering blijft het exemplaar in de inlevervestiging en gaat het niet op transport naar de eigenaarvestiging, mits binnen dezelfde bibliotheekorganisatie.</t>
  </si>
  <si>
    <t>3.2.3</t>
  </si>
  <si>
    <t>De oplossing geeft een maximum aantaal exemplaren aan per vestiging en per kast.</t>
  </si>
  <si>
    <t>3.2.4</t>
  </si>
  <si>
    <t>De oplossing genereert een overzicht van exemplaren die verplaatst moeten worden naar een andere vestiging.</t>
  </si>
  <si>
    <t>3.2.5</t>
  </si>
  <si>
    <t>De oplossing signaleert titelverdubbelingen en genereert een overzicht van deze titeldubbelingen.</t>
  </si>
  <si>
    <t>3.2.6</t>
  </si>
  <si>
    <t>Op basis van een kastplaatsingstabel maakt de oplossing per vestiging een overzicht  van het bezit uit en thuis en het aantal uitleningen of de uitleenfrequentie per kast.</t>
  </si>
  <si>
    <t>3.2.7</t>
  </si>
  <si>
    <t>De oplossing genereert op aanvraag saneeradviezen op basis van de door de bibliotheek ingestelde criteria (zie 3.1.2).</t>
  </si>
  <si>
    <t>3.2.8</t>
  </si>
  <si>
    <t>De oplossing genereert op basis van de vestigingsanalyse en collectienormen automatisch een saneeradvies.</t>
  </si>
  <si>
    <t>3.2.9</t>
  </si>
  <si>
    <t>Bij het saneeradvies houdt de oplossing rekening met het totaalbezit van de vestiging of het vestigingscluster.</t>
  </si>
  <si>
    <t>3.2.10</t>
  </si>
  <si>
    <t>De oplossing toont een saneerreden bij een saneeradvies.</t>
  </si>
  <si>
    <t>3.3</t>
  </si>
  <si>
    <t>Collectieinventarisatie</t>
  </si>
  <si>
    <t>3.3.1</t>
  </si>
  <si>
    <t>De oplossing inventariseert periodiek de collectie/het bezit</t>
  </si>
  <si>
    <t>3.3.2</t>
  </si>
  <si>
    <t>De oplossing heeft een koppeling met RFID-apparatuur, bijvoorbeeld een zogenoemde "handheld reader" of "bibliotheekassistent".</t>
  </si>
  <si>
    <t>3.3.3</t>
  </si>
  <si>
    <t>De oplossing genereert een overzicht van exemplaren waarvan plaatsing of etiket gewijzigd moeten worden.</t>
  </si>
  <si>
    <t>3.3.4</t>
  </si>
  <si>
    <t>De oplossing ondersteunt het printen van rugetiketten (zie ook 4.1.1.8)</t>
  </si>
  <si>
    <t>3.4</t>
  </si>
  <si>
    <r>
      <t xml:space="preserve">Wisselcollecties 
</t>
    </r>
    <r>
      <rPr>
        <sz val="10"/>
        <rFont val="Calibri"/>
        <family val="2"/>
        <scheme val="minor"/>
      </rPr>
      <t>(Een wisselcollectie is een aantal exemplaren die als verzameling in beheer zijn van een bibliotheekorganisatie. De wisselcollectie kan als geheel rouleren over verschillende vestigingen.)</t>
    </r>
  </si>
  <si>
    <t>3.4.1</t>
  </si>
  <si>
    <t>De oplossing ondersteunt het werken met wisselcollecties.</t>
  </si>
  <si>
    <t>3.4.2</t>
  </si>
  <si>
    <t>De oplossing kan exemplaren laten rouleren volgens ingestelde termijnen over meerdere vestigingen. Bijvoorbeeld één (wissel)collectie grootletterboeken die wordt gebruikt door meerdere vestigingen.</t>
  </si>
  <si>
    <t>3.4.3</t>
  </si>
  <si>
    <t>Een wisselcollectie kan in zijn geheel uitgeleend en ingenomen worden.</t>
  </si>
  <si>
    <t>3.4.4</t>
  </si>
  <si>
    <t>De uitleencijfers van deze collectie-onderdelen kunnen per vestiging gegenereerd worden.</t>
  </si>
  <si>
    <t>3.4.5</t>
  </si>
  <si>
    <t>Een wisselcollectie kan in één handeling worden overgedragen naar een andere vestiging.</t>
  </si>
  <si>
    <t>3.4.6</t>
  </si>
  <si>
    <t>Het gebruik van wisselcollecties kan gefactureerd worden.</t>
  </si>
  <si>
    <t>3.5</t>
  </si>
  <si>
    <t>Kastplaatsingbeheer</t>
  </si>
  <si>
    <t>3.5.1</t>
  </si>
  <si>
    <t>Per vestiging kunnen plaatsingskenmerken vastgelegd worden</t>
  </si>
  <si>
    <t>3.5.2</t>
  </si>
  <si>
    <t>Per vestiging kunnen instellingen worden gedaan voor automatische kastplaatsing van exemplaren</t>
  </si>
  <si>
    <t>3.5.3</t>
  </si>
  <si>
    <t>Exemplaren kunnen een tijdelijke plaatsing hebben.</t>
  </si>
  <si>
    <t>4. Exemplaarbeheer</t>
  </si>
  <si>
    <t>4.1</t>
  </si>
  <si>
    <t>Invoeren en muteren van exemplaargegevens.</t>
  </si>
  <si>
    <t>4.1.1</t>
  </si>
  <si>
    <t>Het is mogelijk in de oplossing de onderstaande exemplaargegevens vast te leggen en te muteren:</t>
  </si>
  <si>
    <t>4.1.1.1</t>
  </si>
  <si>
    <t>- Exemplaaridentificatienummer</t>
  </si>
  <si>
    <t>4.1.1.2</t>
  </si>
  <si>
    <t>- Categoriecode</t>
  </si>
  <si>
    <t>4.1.1.3</t>
  </si>
  <si>
    <t>- Materiaalsoort</t>
  </si>
  <si>
    <t>4.1.1.4</t>
  </si>
  <si>
    <t>- Eigenaar (vestiging)</t>
  </si>
  <si>
    <t>4.1.1.5</t>
  </si>
  <si>
    <t>- Vestiging waar het exemplaar zich bevindt</t>
  </si>
  <si>
    <t>4.1.1.6</t>
  </si>
  <si>
    <t>- Afdeling waar het exemplaar zich bevindt binnen de vestiging</t>
  </si>
  <si>
    <t>4.1.1.7</t>
  </si>
  <si>
    <t>- Plaatsing</t>
  </si>
  <si>
    <t>4.1.1.8</t>
  </si>
  <si>
    <r>
      <t xml:space="preserve">- Rugetiket (samengesteld uit titel- en exemplaargegevens: siso, over-etiket, pim, genre, thematrefwoord, hoofdword, leeftijd, AVI code, taal, deelnummers en bandnummers). </t>
    </r>
    <r>
      <rPr>
        <i/>
        <sz val="10"/>
        <rFont val="Calibri"/>
        <family val="2"/>
        <scheme val="minor"/>
      </rPr>
      <t>Toelichting: NBD is eigenaar. Bibliotheken nemen een licentie af.</t>
    </r>
  </si>
  <si>
    <t>4.1.1.9</t>
  </si>
  <si>
    <t>- Notitieveld(en), vrij te definieren</t>
  </si>
  <si>
    <t>4.1.1.10</t>
  </si>
  <si>
    <t xml:space="preserve">- Aantal bijlage(n) </t>
  </si>
  <si>
    <t>4.1.1.11</t>
  </si>
  <si>
    <t>- Dynamische status (bijv. aanwezig, uitgeleend, vermist, onderweg, in bewerking)</t>
  </si>
  <si>
    <t>4.1.1.12</t>
  </si>
  <si>
    <t>- Collectiecode</t>
  </si>
  <si>
    <t>4.1.2</t>
  </si>
  <si>
    <t>Onderstaande exemplaargegevens kunnen geraadpleegd worden:</t>
  </si>
  <si>
    <t>4.1.2.1</t>
  </si>
  <si>
    <t>- Transactiehistorie (naam medewerker, status, datum, tijd, locatie)</t>
  </si>
  <si>
    <t>4.1.2.2</t>
  </si>
  <si>
    <t>- Datum van koppelen van exemplaar</t>
  </si>
  <si>
    <t>4.1.2.3</t>
  </si>
  <si>
    <t>- Datum laatste wijziging van exemplaar</t>
  </si>
  <si>
    <t>4.1.2.4</t>
  </si>
  <si>
    <t>- NBD-Biblion bestelnummer</t>
  </si>
  <si>
    <t>4.1.2.5</t>
  </si>
  <si>
    <t>- NBD-Biblion categorie vanuit de titel</t>
  </si>
  <si>
    <t>4.1.2.6</t>
  </si>
  <si>
    <t>- Alternatieve categorie vanuit de titel (zoals een statistische categorie)</t>
  </si>
  <si>
    <t>4.1.2.7</t>
  </si>
  <si>
    <t>- PPN</t>
  </si>
  <si>
    <t>4.1.3</t>
  </si>
  <si>
    <t>De oplossing kan mutaties van exemplaargegevens in bulk uitvoeren. Het gaat bijvoorbeeld om het wijzigen van plaatsing of een melding dat een exemplaar gecontroleerd moet worden bij uitleentransacties.</t>
  </si>
  <si>
    <t>4.1.4</t>
  </si>
  <si>
    <t>Exemplaren kunnen aan een titelbeschrijving worden gekoppeld en ontkopppeld</t>
  </si>
  <si>
    <t>4.1.4.1</t>
  </si>
  <si>
    <t>- Bij het koppelen kan gebruik gemaakt worden van een vaste set plaatskenmerken per vestiging.</t>
  </si>
  <si>
    <t>4.1.4.2</t>
  </si>
  <si>
    <t>- De oplossing genereert, bij ontvangst van het exemplaar of op aanvraag, automatisch plaatsing en etiket op basis van ingestelde parameters.</t>
  </si>
  <si>
    <t>4.1.5</t>
  </si>
  <si>
    <t>De oplossing past de plaatsing automatisch aan als de vestiging waar het exemplaar zich bevindt wijzigt.</t>
  </si>
  <si>
    <t>4.1.6</t>
  </si>
  <si>
    <t>Exemplaren kunnen worden overgeboekt naar een andere titelbeschrijving.</t>
  </si>
  <si>
    <t>4.1.6.1</t>
  </si>
  <si>
    <t>- Als het antwoord op 4.1.6 'ja' is: alle exemplaren kunnen in één keer worden overgeboekt</t>
  </si>
  <si>
    <t>4.1.6.2</t>
  </si>
  <si>
    <t>- Als het antwoord op 4.1.6 'ja' is: één exemplaar per handeling kan worden overgeboekt</t>
  </si>
  <si>
    <t>4.1.6.3</t>
  </si>
  <si>
    <t>- Als het antwoord op 4.1.6 'ja' is: een selectie van exemplaren kan gezamenlijk worden overgeboekt</t>
  </si>
  <si>
    <t>4.1.7</t>
  </si>
  <si>
    <t>De oplossing geeft een melding als het laatste exemplaar van een titel wordt afgeschreven of ontkoppeld.</t>
  </si>
  <si>
    <t>4.1.7.1</t>
  </si>
  <si>
    <t>- Als het antwoord op 4.1.7 'ja' is: de oplossing ondersteunt dat ook de catalogusmedewerker een melding ontvangt als dit is ingesteld.</t>
  </si>
  <si>
    <t>4.2</t>
  </si>
  <si>
    <t xml:space="preserve">Mogelijkheid tot aanbrengen en opheffen van blokkeringen </t>
  </si>
  <si>
    <t>4.2.1</t>
  </si>
  <si>
    <t>Het aanbrengen en opheffen van onderstaande blokkeringen is mogelijk:</t>
  </si>
  <si>
    <t>4.2.1.1</t>
  </si>
  <si>
    <t>- Niet beschikbaar voor uitlenen</t>
  </si>
  <si>
    <t>4.2.1.2</t>
  </si>
  <si>
    <t>- Niet beschikbaar voor verlengen</t>
  </si>
  <si>
    <t>4.2.1.3</t>
  </si>
  <si>
    <t>- Niet beschikbaar voor reserveren</t>
  </si>
  <si>
    <t>4.2.1.4</t>
  </si>
  <si>
    <t>- Niet beschikbaar voor IBL</t>
  </si>
  <si>
    <t>4.2.1.5</t>
  </si>
  <si>
    <t>- Niet beschikbaar voor Landelijk Lenen</t>
  </si>
  <si>
    <t>4.2.1.6</t>
  </si>
  <si>
    <t>- Exemplaar niet zichtbaar in publiekscatalogus</t>
  </si>
  <si>
    <t>4.2.1.7</t>
  </si>
  <si>
    <t>- Exemplaar moet gecontroleerd worden bij inname en uitlening (exemplaarcontrole)</t>
  </si>
  <si>
    <t>4.2.2</t>
  </si>
  <si>
    <t>Het is mogelijk om in de oplossing een door de bibliotheek zelf te definiëren blokkeringsreden in te voeren.</t>
  </si>
  <si>
    <t>4.3</t>
  </si>
  <si>
    <t>Opvragen informatie Exemplaargegevens</t>
  </si>
  <si>
    <t>4.3.1</t>
  </si>
  <si>
    <t>De volgende exemplaargegevens kunnen getoond worden aan bibliotheekmedewerkers:</t>
  </si>
  <si>
    <t>4.3.1.1</t>
  </si>
  <si>
    <t>- Datum waarop het exemplaar voor het laatst uitgeleend is</t>
  </si>
  <si>
    <t>4.3.1.2</t>
  </si>
  <si>
    <t>- Locatie waarop het exemplaar voor het laatst uitgeleend is</t>
  </si>
  <si>
    <t>4.3.1.3</t>
  </si>
  <si>
    <t>- Datum waarop het exemplaar voor het laatst ingenomen is</t>
  </si>
  <si>
    <t>4.3.1.4</t>
  </si>
  <si>
    <t>- Wijze waarop het exemplaar is ingenomen</t>
  </si>
  <si>
    <t>4.3.1.5</t>
  </si>
  <si>
    <t xml:space="preserve">- Totaal aantal uitleningen van het huidige kalenderjaar </t>
  </si>
  <si>
    <t>4.3.1.6</t>
  </si>
  <si>
    <t xml:space="preserve">- Totaal aantal uitleningen van het vorige kalenderjaar </t>
  </si>
  <si>
    <t>4.3.1.7</t>
  </si>
  <si>
    <t>- Totaal aantal uitleningen van de laatste 12 maanden</t>
  </si>
  <si>
    <t>4.3.1.8</t>
  </si>
  <si>
    <t>- Totaal aantal uitleningen sinds het exemplaar gekoppeld is</t>
  </si>
  <si>
    <t>4.3.1.9</t>
  </si>
  <si>
    <t>- Het lenernummer van de huidige en de laatste lener van het exemplaar</t>
  </si>
  <si>
    <t>5. Besteladministratie</t>
  </si>
  <si>
    <t>A Vastleggen en muteren leveranciersgegevens</t>
  </si>
  <si>
    <t>5.1</t>
  </si>
  <si>
    <t>Algemene gegevens leverancier</t>
  </si>
  <si>
    <t>5.1.1</t>
  </si>
  <si>
    <t>De volgende leveranciersgegevens moeten kunnen worden vastgelegd:</t>
  </si>
  <si>
    <t>5.1.1.1</t>
  </si>
  <si>
    <t>- Leveranciernummer</t>
  </si>
  <si>
    <t>5.1.1.2</t>
  </si>
  <si>
    <t>- NAW-gegevens leverancier</t>
  </si>
  <si>
    <t>5.1.1.3</t>
  </si>
  <si>
    <t>- E-mailadres</t>
  </si>
  <si>
    <t>5.1.1.4</t>
  </si>
  <si>
    <t>- Contactpersoon</t>
  </si>
  <si>
    <t>5.1.1.5</t>
  </si>
  <si>
    <t>- Opmerkingen</t>
  </si>
  <si>
    <t>B Vastleggen en muteren bestelgegevens</t>
  </si>
  <si>
    <t>5.2</t>
  </si>
  <si>
    <t>Specifieke gegevens per bestelling</t>
  </si>
  <si>
    <t>5.2.1</t>
  </si>
  <si>
    <t>De volgende bestellingsgegevens kunnen vastgelegd worden:</t>
  </si>
  <si>
    <t>5.2.1.1</t>
  </si>
  <si>
    <t>- Ordernummer</t>
  </si>
  <si>
    <t>5.2.1.2</t>
  </si>
  <si>
    <t>- Status (order geplaatst, exemplaar(en) ontvangen, factuur ontvangen, enzovoorts)</t>
  </si>
  <si>
    <t>5.2.1.3</t>
  </si>
  <si>
    <t>- Budgetjaar</t>
  </si>
  <si>
    <t>5.2.1.4</t>
  </si>
  <si>
    <t>- Besteldatum</t>
  </si>
  <si>
    <t>5.2.1.5</t>
  </si>
  <si>
    <t>- Factuuradres</t>
  </si>
  <si>
    <t>5.2.1.6</t>
  </si>
  <si>
    <t>- Afleveradres</t>
  </si>
  <si>
    <t>5.2.1.7</t>
  </si>
  <si>
    <t>- De naam van de besteller (medewerker)</t>
  </si>
  <si>
    <t>5.3</t>
  </si>
  <si>
    <t xml:space="preserve">Bestellen bij NBD-Biblion </t>
  </si>
  <si>
    <t>5.3.0</t>
  </si>
  <si>
    <t>De oplossing heeft een goede integratie met het NBD bestelproces</t>
  </si>
  <si>
    <t>Ja</t>
  </si>
  <si>
    <t>5.3.1</t>
  </si>
  <si>
    <t>Bestellingen zijn direct zichtbaar in de catalogus doordat de standingorder-titels en bijbehorende exemplaren geïmporteerd worden.</t>
  </si>
  <si>
    <t>5.3.2</t>
  </si>
  <si>
    <t>De oplossing genereert besteladviezen op basis van een zelf samengesteld aanschafprofiel/collectieplan per vestiging of vestigingscluster.</t>
  </si>
  <si>
    <t>5.3.3</t>
  </si>
  <si>
    <t>Tijdens het bestellen kunnen het bezit en de openstaande reserveringen voor de betreffende titel geraadpleegd worden.</t>
  </si>
  <si>
    <t>5.3.4</t>
  </si>
  <si>
    <t>Een titel kan in één keer besteld worden voor meerdere locaties of een cluster van locaties</t>
  </si>
  <si>
    <t>5.3.5</t>
  </si>
  <si>
    <t>Bestelbestanden vanuit de besteladministratie kunnen naar de leverancier verstuurd worden.</t>
  </si>
  <si>
    <t>5.3.6</t>
  </si>
  <si>
    <t>Om plankklaar te koppelen kan er een leveringsoverzicht geïmporteerd worden.</t>
  </si>
  <si>
    <t>5.3.7</t>
  </si>
  <si>
    <t>Digitale facturen worden automatisch verwerkt.</t>
  </si>
  <si>
    <t>5.3.8</t>
  </si>
  <si>
    <t>(Na)bestellingen kunnen rechtstreeks vanuit de catalogus geplaatst worden.</t>
  </si>
  <si>
    <t>5.3.9</t>
  </si>
  <si>
    <t>De oplossing ondersteunt een koppeling vanuit het NBD-aanbodbestand naar de NBD-webshop.</t>
  </si>
  <si>
    <t>5.4</t>
  </si>
  <si>
    <t>Bestelling bij boekhandel (niet NBD-Biblion)</t>
  </si>
  <si>
    <t>5.4.1</t>
  </si>
  <si>
    <t>Onderstaande bestelgegevens kunnen in de inkooporderregel vastgelegd en gewijzigd worden:</t>
  </si>
  <si>
    <t>5.4.1.1</t>
  </si>
  <si>
    <t>- Bestelnummer</t>
  </si>
  <si>
    <t>5.4.1.2</t>
  </si>
  <si>
    <t>- Vestigingscode bibliotheek</t>
  </si>
  <si>
    <t>5.4.1.3</t>
  </si>
  <si>
    <t>- Besteld aantal</t>
  </si>
  <si>
    <t>5.4.1.4</t>
  </si>
  <si>
    <t>- Titel</t>
  </si>
  <si>
    <t>5.4.1.5</t>
  </si>
  <si>
    <t>- Identificatienummer (bijvoorbeeld ISBN, ISSN)</t>
  </si>
  <si>
    <t>5.4.1.6</t>
  </si>
  <si>
    <t>- Prijs en valuta</t>
  </si>
  <si>
    <t>5.4.1.7</t>
  </si>
  <si>
    <t xml:space="preserve">- Opmerking </t>
  </si>
  <si>
    <t>5.4.2</t>
  </si>
  <si>
    <t>In de oplossing kan voor een leverancier een bestelformulier gegenereerd en (digitaal) verstuurd worden.</t>
  </si>
  <si>
    <t>5.5</t>
  </si>
  <si>
    <t>Bewaking van de bestellingen en abonnementen</t>
  </si>
  <si>
    <t>5.5.1</t>
  </si>
  <si>
    <t>De oplossing signaleert bij een nieuwe bestelling dat er al een bestelling loopt van deze titel, indien dit het geval is.</t>
  </si>
  <si>
    <t>5.5.1.1</t>
  </si>
  <si>
    <t>Als het antwoord op 5.5.1 'ja' is: het is zichtbaar in welk abonnement deze titel besteld is en voor welke vestiging/afdeling.</t>
  </si>
  <si>
    <t>5.5.2</t>
  </si>
  <si>
    <t>De oplossing stuurt automatisch een herrinnering aan de leverancier wanneer de bestelling niet binnen een zelf in te stellen periode is geleverd.</t>
  </si>
  <si>
    <t>5.5.3</t>
  </si>
  <si>
    <t>Het is mogelijk een leverancier te reclameren, ook in het kader van tijdschriften.</t>
  </si>
  <si>
    <t>5.5.4</t>
  </si>
  <si>
    <t>Het is mogelijk om, bijvoorbeeld voor een misdruk, een retourzending te registreren.</t>
  </si>
  <si>
    <t>5.5.5</t>
  </si>
  <si>
    <t>De oplossing toont op aanvraag de status per bestelling, denk bijvoorbeeld aan de volgende statussen: 'besteld, gedeeltelijk ontvangen, geannuleerd'.</t>
  </si>
  <si>
    <t>5.6</t>
  </si>
  <si>
    <t>Budgettering</t>
  </si>
  <si>
    <t>5.6.1</t>
  </si>
  <si>
    <t>Per bibliotheekorganisatie kan een jaarbudget vastgelegd worden.</t>
  </si>
  <si>
    <t>5.6.2</t>
  </si>
  <si>
    <t>Er kan een budgetverdeling worden gemaakt per vestiging (vestigingsbudget), en per periode.</t>
  </si>
  <si>
    <t>5.6.3</t>
  </si>
  <si>
    <t>Bij het bestellen kan een collectiekenmerk (projectnummer) worden toegekend, om zo budgetten voor bijvoorbeeld projecten te volgen.</t>
  </si>
  <si>
    <t>5.6.4</t>
  </si>
  <si>
    <t>De oplossing signaleert automatisch budgetoverschrijdingen.</t>
  </si>
  <si>
    <t>5.7</t>
  </si>
  <si>
    <t>Budgetbewaking</t>
  </si>
  <si>
    <t>5.7.1</t>
  </si>
  <si>
    <t>De oplossing kan electronisch ontvangen facturen van leverancier verwerken ten behoeve van de budgetbewaking (bestellingen), bijvoorbeeld de NBD.</t>
  </si>
  <si>
    <t>5.7.2</t>
  </si>
  <si>
    <t>Bij het bestellen zijn het budget, de realisatie en de bestelde aantallen zichtbaar.</t>
  </si>
  <si>
    <t>5.7.3</t>
  </si>
  <si>
    <t>Gedurende het bestellen zijn het jaarbudget en het weekbudget weergegeven per collectiecluster.</t>
  </si>
  <si>
    <t>5.7.4</t>
  </si>
  <si>
    <t>Bij een jaarovergang wordt het budget meegenomen naar het volgende jaar.</t>
  </si>
  <si>
    <t>6. Leden, relaties en abonnementen</t>
  </si>
  <si>
    <t>6.1</t>
  </si>
  <si>
    <t>Vastleggen en muteren van lidgegevens</t>
  </si>
  <si>
    <t>6.1.1</t>
  </si>
  <si>
    <t>Onderstaande persoonsgegevens kunnen vastgelegd worden:</t>
  </si>
  <si>
    <t>6.1.1.1</t>
  </si>
  <si>
    <t>- Voorletter(s)</t>
  </si>
  <si>
    <t>6.1.1.2</t>
  </si>
  <si>
    <t>- Voornaam</t>
  </si>
  <si>
    <t>6.1.1.3</t>
  </si>
  <si>
    <t>- Tussenvoegsel</t>
  </si>
  <si>
    <t>6.1.1.4</t>
  </si>
  <si>
    <t>- Achternaam</t>
  </si>
  <si>
    <t>6.1.2</t>
  </si>
  <si>
    <t>Onderstaande adresgegevens kunnen vastgelegd worden, en worden automatisch vastgelegd in de juiste opmaak van het land:</t>
  </si>
  <si>
    <t>6.1.2.1</t>
  </si>
  <si>
    <t>- Straatnaam van correspondentieadres</t>
  </si>
  <si>
    <t>6.1.2.2</t>
  </si>
  <si>
    <t>- Huisnummer van correspondentieadres</t>
  </si>
  <si>
    <t>6.1.2.3</t>
  </si>
  <si>
    <t>- Toevoeging huisnummer van correspondentieadres</t>
  </si>
  <si>
    <t>6.1.2.4</t>
  </si>
  <si>
    <t>- Postcode van correspondentieadres</t>
  </si>
  <si>
    <t>6.1.2.5</t>
  </si>
  <si>
    <t>- Woonplaats van correspondentieadres</t>
  </si>
  <si>
    <t>6.1.2.6</t>
  </si>
  <si>
    <t>- Land van correspondentieadres</t>
  </si>
  <si>
    <t>6.1.2.7</t>
  </si>
  <si>
    <t>- Straatnaam van woonadres</t>
  </si>
  <si>
    <t>6.1.2.8</t>
  </si>
  <si>
    <t>- Huisnummer van woonadres</t>
  </si>
  <si>
    <t>6.1.2.9</t>
  </si>
  <si>
    <t>- Toevoeging huisnummer van woonadres</t>
  </si>
  <si>
    <t>6.1.2.10</t>
  </si>
  <si>
    <t>- Postcode van woonadres</t>
  </si>
  <si>
    <t>6.1.2.11</t>
  </si>
  <si>
    <t>- Woonplaats van woonadres</t>
  </si>
  <si>
    <t>6.1.2.12</t>
  </si>
  <si>
    <t>- Land van woonadres</t>
  </si>
  <si>
    <t>6.1.2.13</t>
  </si>
  <si>
    <t>De oplossing heeft een koppeling met de postcodetabel waarbij door het invoeren van postcode en huisnummer, het gehele adres wordt ingevoerd.</t>
  </si>
  <si>
    <t>6.1.2.14</t>
  </si>
  <si>
    <t>factuuradres beschikbaar</t>
  </si>
  <si>
    <t>6.1.3.1</t>
  </si>
  <si>
    <t>- Geslacht (Man, Vrouw, Neutraal, Onbekend)</t>
  </si>
  <si>
    <t>6.1.3.2</t>
  </si>
  <si>
    <t xml:space="preserve">- Geboortedatum, in format dd-mm-jjjj </t>
  </si>
  <si>
    <t>6.1.3.3</t>
  </si>
  <si>
    <t>- Telefoonnummer 1</t>
  </si>
  <si>
    <t>6.1.3.4</t>
  </si>
  <si>
    <t>- Telefoonnummer 2</t>
  </si>
  <si>
    <t>6.1.3.5</t>
  </si>
  <si>
    <t>- Bankrekeningnummer / IBAN Nederland / IBAN buitenland</t>
  </si>
  <si>
    <t>6.1.3.5.1</t>
  </si>
  <si>
    <t xml:space="preserve">-&gt; Geldigheidscontrole IBAN </t>
  </si>
  <si>
    <t>6.1.3.6</t>
  </si>
  <si>
    <t>- E-mailadres 1</t>
  </si>
  <si>
    <t>6.1.3.6.1</t>
  </si>
  <si>
    <t>-&gt; Controle geldig emailadres formaat</t>
  </si>
  <si>
    <t>6.1.3.7</t>
  </si>
  <si>
    <t>- E-mailadres 2 voor facturen</t>
  </si>
  <si>
    <t>6.1.3.7.1</t>
  </si>
  <si>
    <t>6.1.3.8</t>
  </si>
  <si>
    <t>- BCC emailadres</t>
  </si>
  <si>
    <t>6.1.3.8.1</t>
  </si>
  <si>
    <t>6.1.4</t>
  </si>
  <si>
    <t>De oplossing heeft minimaal 3 vrije tekstvelden.</t>
  </si>
  <si>
    <t>6.1.5</t>
  </si>
  <si>
    <t>De oplossing genereert bij een nieuw lid een uniek lidnummer.</t>
  </si>
  <si>
    <t>6.1.6</t>
  </si>
  <si>
    <t>Onderstaande lidgegevens kunnen worden vastgelegd:</t>
  </si>
  <si>
    <t>6.1.6.1</t>
  </si>
  <si>
    <t>- Inschrijfdatum</t>
  </si>
  <si>
    <t>6.1.6.2</t>
  </si>
  <si>
    <t>- Datum laatste mutatie en door welke medewerker (als automatisch veld)</t>
  </si>
  <si>
    <t>6.1.6.3</t>
  </si>
  <si>
    <t>- Vestiging van inschrijving</t>
  </si>
  <si>
    <t>6.1.7</t>
  </si>
  <si>
    <t>Medewerkers kunnen onderstaande specifieke lidgegevens vastleggen en muteren:</t>
  </si>
  <si>
    <t>6.1.7.1</t>
  </si>
  <si>
    <t>- Ledencategorie</t>
  </si>
  <si>
    <t>6.1.7.2</t>
  </si>
  <si>
    <t>- Leenvestiging</t>
  </si>
  <si>
    <t>6.1.7.3</t>
  </si>
  <si>
    <t>- Gegevens Contactpersoon (indien instelling of minderjarigen): minimaal NAW, telefoon emailadres</t>
  </si>
  <si>
    <t>6.1.8</t>
  </si>
  <si>
    <t>Het is mogelijk om een lid (bijvoorbeeld minderjarige kinderen) te koppelen aan een ander lid (bijvoorbeeld een ouder).</t>
  </si>
  <si>
    <t>6.1.9</t>
  </si>
  <si>
    <t>Als leden gekoppeld zijn kan het ene lid gemachtigd worden om voor een ander lid transacties uit te voeren.</t>
  </si>
  <si>
    <t>6.1.9.1</t>
  </si>
  <si>
    <t>- Als het antwoord op 6.1.9.1 'ja' is: het 'hoofd'lid kan de gegevens van de gekoppelde leden inzien en bewerken.</t>
  </si>
  <si>
    <t>6.1.10</t>
  </si>
  <si>
    <t>Het ledenbestand is onafhankelijk van de abonnementen, dat wil zeggen dat een lid geen actief abonnement hoeft te hebben.</t>
  </si>
  <si>
    <t>6.1.11</t>
  </si>
  <si>
    <t xml:space="preserve">De oplossing signaleert wanneer bij het aanmaken van een nieuw lid er een combinatie van lidgegevens al aanwezig is. Denk hierbij, niet limitatief, aan voorletters, naam, postcode en/of huisnummer. </t>
  </si>
  <si>
    <t>6.1.12</t>
  </si>
  <si>
    <t>Het is mogelijk om als medewerker een notitie toe te voegen bij een lid, die niet zichtbaar is voor het lid</t>
  </si>
  <si>
    <t>6.1.13</t>
  </si>
  <si>
    <t>Het is mogelijk om als medewerker lidgegevens in bulk te wijzigen (denk bijv. aan vervaldatum abonnement in één keer wijzigen voor een grotere groep leden).</t>
  </si>
  <si>
    <t>6.1.14</t>
  </si>
  <si>
    <t>Het is mogelijk om lidgegevens af te drukken (i.v.m. vraag inzage geregistreerde gegevens door het betreffende lid).</t>
  </si>
  <si>
    <t>6.2</t>
  </si>
  <si>
    <t>Ledenpas</t>
  </si>
  <si>
    <t>6.2.1</t>
  </si>
  <si>
    <t>Een ledenpas wordt bij het aanmaken gekoppeld aan het unieke lidnummer.</t>
  </si>
  <si>
    <t>6.2.2</t>
  </si>
  <si>
    <t xml:space="preserve">Aan een uniek lidnummer kunnen meerdere passen (gelijktijdig) worden gekoppeld.
</t>
  </si>
  <si>
    <t>6.2.2.1</t>
  </si>
  <si>
    <t>- Als het antwoord op vraag 6.2.2 'ja' is:  De oude pas wordt, bij het aanmaken van een vervangende pas, automatisch geblokkeerd.</t>
  </si>
  <si>
    <t>6.2.3</t>
  </si>
  <si>
    <t>Voor zowel het aanmaken van een originele ledenpas als van een vervangende pas, brengt de oplossing eventuele kosten in rekening.</t>
  </si>
  <si>
    <t>6.2.4</t>
  </si>
  <si>
    <t>Is het afdrukken van een ledenpas (NAW-gegevens en/of barcode) mogelijk?</t>
  </si>
  <si>
    <t>6.3</t>
  </si>
  <si>
    <t>Ledencontact / communicatie</t>
  </si>
  <si>
    <t>6.3.1</t>
  </si>
  <si>
    <t>De oplossing kan berichten aan het lid verzenden via de volgende berichtsoorten:</t>
  </si>
  <si>
    <t>6.3.1.1</t>
  </si>
  <si>
    <t>- een persoonlijke inbox binnen de oplossing ( de persoonlijke pagina op de website)</t>
  </si>
  <si>
    <t>6.3.1.2</t>
  </si>
  <si>
    <t>- e-mail</t>
  </si>
  <si>
    <t>6.3.1.3</t>
  </si>
  <si>
    <t>- sms / whatsapp</t>
  </si>
  <si>
    <t>6.3.1.4</t>
  </si>
  <si>
    <t>- pushbericht in de app</t>
  </si>
  <si>
    <t>6.3.1.5</t>
  </si>
  <si>
    <t>- brief</t>
  </si>
  <si>
    <t>6.3.2</t>
  </si>
  <si>
    <t>Een bibliotheekorganisatie kiest - per berichtsoort - welke kanalen worden gebruikt voor communicatie met de leden.</t>
  </si>
  <si>
    <t>6.3.3</t>
  </si>
  <si>
    <t>Een lid kan per functie (reserveren, aanmanen et cetera) een contactvoorkeurmethode (e-mail, sms, post et cetera instellen.</t>
  </si>
  <si>
    <t>6.3.4</t>
  </si>
  <si>
    <t>De oplossing kan correspondentie en documenten bij het lid opslaan, denk hierbij bijvoorbeeld aan een scan van een incassomachtiging.</t>
  </si>
  <si>
    <t>6.4</t>
  </si>
  <si>
    <t>Leengedrag</t>
  </si>
  <si>
    <t>6.4.1</t>
  </si>
  <si>
    <r>
      <t xml:space="preserve">De oplossing </t>
    </r>
    <r>
      <rPr>
        <b/>
        <sz val="10"/>
        <rFont val="Calibri"/>
        <family val="2"/>
        <scheme val="minor"/>
      </rPr>
      <t>toont</t>
    </r>
    <r>
      <rPr>
        <sz val="10"/>
        <rFont val="Calibri"/>
        <family val="2"/>
        <scheme val="minor"/>
      </rPr>
      <t xml:space="preserve"> een overzicht van de actueel geleende exemplaren van een lid met onderstaande gegevens op het scherm:</t>
    </r>
  </si>
  <si>
    <t>6.4.1.1</t>
  </si>
  <si>
    <t>- Exemplaarnummer</t>
  </si>
  <si>
    <t>6.4.1.2</t>
  </si>
  <si>
    <t>- Auteur/titelgegevens</t>
  </si>
  <si>
    <t>6.4.1.3</t>
  </si>
  <si>
    <t>- Vestiging uitlening</t>
  </si>
  <si>
    <t>6.4.1.4</t>
  </si>
  <si>
    <t>- Datum uitlening</t>
  </si>
  <si>
    <t>6.4.1.5</t>
  </si>
  <si>
    <t>- Datum retour (datum waarop het exemplaar terug wordt verwacht)</t>
  </si>
  <si>
    <t>6.4.1.6</t>
  </si>
  <si>
    <t>6.4.1.7</t>
  </si>
  <si>
    <t>- Exemplaarstatus (gereserveerd, aanmaning verzonden)</t>
  </si>
  <si>
    <t>6.4.1.8</t>
  </si>
  <si>
    <t>- Opgebouwd telaatgeld als de uitleentermijn reeds verstreken is</t>
  </si>
  <si>
    <t>6.4.2</t>
  </si>
  <si>
    <t>- telling van het totaal aantal geleende exemplaren van een lid</t>
  </si>
  <si>
    <t>6.4.3</t>
  </si>
  <si>
    <t>In de oplossing wordt een leenhistorie opgebouwd.</t>
  </si>
  <si>
    <t>6.4.4</t>
  </si>
  <si>
    <t>Onderstaande gegevens worden in deze leenhistorie getoond:</t>
  </si>
  <si>
    <t>6.4.4.1</t>
  </si>
  <si>
    <t>6.4.4.2</t>
  </si>
  <si>
    <t>6.4.4.3</t>
  </si>
  <si>
    <t>6.4.4.4</t>
  </si>
  <si>
    <t>6.4.4.5</t>
  </si>
  <si>
    <t xml:space="preserve">- Inleverdatum (datum waarop het exemplaar is teruggebracht) </t>
  </si>
  <si>
    <t>6.5</t>
  </si>
  <si>
    <t>Interesseprofiel</t>
  </si>
  <si>
    <t>6.5.1</t>
  </si>
  <si>
    <t>In de oplossing kunnen wij een interesseprofiel vastleggen op basis van leenhistorie en/of ingestelde interessegebieden.</t>
  </si>
  <si>
    <t>6.5.1.1</t>
  </si>
  <si>
    <t>- Als het antwoord op 6.5.1 'ja' is: het interesseprofiel is door het lid zelf in te stellen.</t>
  </si>
  <si>
    <t>6.5.2</t>
  </si>
  <si>
    <t>De oplossing genereert titel- of auteursadviezen op basis van de volgende categorieën:</t>
  </si>
  <si>
    <t>6.5.2.1</t>
  </si>
  <si>
    <t>- eigen leenhistorie</t>
  </si>
  <si>
    <t>6.5.2.2</t>
  </si>
  <si>
    <t>- leenhistorie van anderen die dezelfde titels hebben geleend</t>
  </si>
  <si>
    <t>6.5.2.3</t>
  </si>
  <si>
    <t>- interesseprofiel</t>
  </si>
  <si>
    <t>6.5.3</t>
  </si>
  <si>
    <t>Het lid moet toestemming geven voor het ontvangen van titel- of auteursadviezen.</t>
  </si>
  <si>
    <t>6.6</t>
  </si>
  <si>
    <t xml:space="preserve">Vastleggen en muteren van financiële gegevens </t>
  </si>
  <si>
    <t>6.6.1</t>
  </si>
  <si>
    <t>De geboden oplossing heeft de mogelijkheid om financiele saldo's per lid te registeren en te muteren</t>
  </si>
  <si>
    <t>6.6.2</t>
  </si>
  <si>
    <t>Een lid kan in de oplossing een negatief saldo opbouwen ('rood staan').</t>
  </si>
  <si>
    <t>6.6.3</t>
  </si>
  <si>
    <t>Alle in de applicatie gedefinieerde "producten" kunnen met dit saldo worden aangeschaft.</t>
  </si>
  <si>
    <t>6.7</t>
  </si>
  <si>
    <t>Aanbrengen en opheffen van blokkeringen per lid</t>
  </si>
  <si>
    <t>6.7.1</t>
  </si>
  <si>
    <t>Een medewerker kan handmatig een lid blokkeren.</t>
  </si>
  <si>
    <t>6.7.2</t>
  </si>
  <si>
    <t>De medewerker legt de reden van blokkering hierbij vast in de oplossing.</t>
  </si>
  <si>
    <t>6.7.3</t>
  </si>
  <si>
    <t>Een lid wordt automatisch geblokkeerd bij overschrijding van een in te stellen uitleenperiode.</t>
  </si>
  <si>
    <t>6.7.4</t>
  </si>
  <si>
    <t>Een lid wordt automatisch geblokkeerd bij overschrijding van een in te stellen grensbedrag.</t>
  </si>
  <si>
    <t>6.7.5</t>
  </si>
  <si>
    <t>Een lid wordt automatisch geblokkeerd bij overschrijding van een in te stellen betaaltermijn.</t>
  </si>
  <si>
    <t>6.7.5.1</t>
  </si>
  <si>
    <t xml:space="preserve"> Als het antwoord op 6.7.5 'ja' is: het is mogelijk om boekvergoedingen voor het grensbedrag uit te sluiten.</t>
  </si>
  <si>
    <t>6.7.6</t>
  </si>
  <si>
    <t>De oplossing toont actieve blokkeringen van het lid, met onderstaande blokkeringsgegevens:</t>
  </si>
  <si>
    <t>6.7.6.1</t>
  </si>
  <si>
    <t>- Handmatig in de oplossing geplaatste blokkeringen</t>
  </si>
  <si>
    <t>6.7.6.2</t>
  </si>
  <si>
    <t>- Vestiging waar de blokkering is aangebracht</t>
  </si>
  <si>
    <t>6.7.6.3</t>
  </si>
  <si>
    <t>- Door wie deze is aangebracht</t>
  </si>
  <si>
    <t>6.7.6.4</t>
  </si>
  <si>
    <t>- Datum waarop de blokkering is aangebracht</t>
  </si>
  <si>
    <t>6.7.6.5</t>
  </si>
  <si>
    <t>- Tijdstip waarop de blokkering is aangebracht</t>
  </si>
  <si>
    <t>6.7.6.6</t>
  </si>
  <si>
    <t>Een medewerker kan handmatig een blokkering opheffen als de medewerker hiervoor geautoriseerd is.</t>
  </si>
  <si>
    <t>6.8</t>
  </si>
  <si>
    <t>Abonnementen</t>
  </si>
  <si>
    <t>Een abonnementsvorm wordt geconfigureerd op basis van onderstaande variabelen:</t>
  </si>
  <si>
    <t>6.8.1</t>
  </si>
  <si>
    <r>
      <t xml:space="preserve">instelbaar op bibliotheekniveau </t>
    </r>
    <r>
      <rPr>
        <u val="double"/>
        <sz val="10"/>
        <rFont val="Calibri"/>
        <family val="2"/>
        <scheme val="minor"/>
      </rPr>
      <t>en</t>
    </r>
    <r>
      <rPr>
        <sz val="10"/>
        <rFont val="Calibri"/>
        <family val="2"/>
        <scheme val="minor"/>
      </rPr>
      <t xml:space="preserve"> op gemeenschappelijk niveau: let op: zeer veel deelnemende bibliotheken </t>
    </r>
  </si>
  <si>
    <t>6.8.1.1</t>
  </si>
  <si>
    <t>- Maximum aantal te lenen exemplaren per type abonnement/per materiaalsoort.</t>
  </si>
  <si>
    <t>6.8.1.4</t>
  </si>
  <si>
    <t>- Maximaal aantal verlengingen per type abonnement/per materiaalsoort.</t>
  </si>
  <si>
    <t>6.8.1.5</t>
  </si>
  <si>
    <t>- Contributiebedrag</t>
  </si>
  <si>
    <t>6.8.1.6</t>
  </si>
  <si>
    <t>- Contributieperiode</t>
  </si>
  <si>
    <t>6.8.1.7</t>
  </si>
  <si>
    <t>- Looptijd abonnement</t>
  </si>
  <si>
    <t>6.8.1.8</t>
  </si>
  <si>
    <t>- Leeftijdsgrenzen</t>
  </si>
  <si>
    <t>6.8.1.9</t>
  </si>
  <si>
    <t>- Grensbedrag blokkering (maximaal negatief saldo)</t>
  </si>
  <si>
    <t>6.8.2</t>
  </si>
  <si>
    <t>De oplossing kan werken met kalenderjaarabonnementen.</t>
  </si>
  <si>
    <t>6.8.3</t>
  </si>
  <si>
    <t>De oplossing berekent, in geval van kalenderjaarabonnementen, voor de resterende abonnementsperiode de evenredige abonnementsgelden.</t>
  </si>
  <si>
    <t>6.8.4</t>
  </si>
  <si>
    <t>Een lid kan meerdere abonnementen tegelijk actief hebben.</t>
  </si>
  <si>
    <t>6.8.5</t>
  </si>
  <si>
    <t xml:space="preserve">Abonnementen kunnen zowel betaald als gratis zijn. 
</t>
  </si>
  <si>
    <t>6.8.6</t>
  </si>
  <si>
    <t>Bij een toegekend abonnement waarbij een leeftijdgrens geldt, gaat het lid bij die leeftijdsovergang automatisch over naar een ander abonnement.</t>
  </si>
  <si>
    <t>6.8.7</t>
  </si>
  <si>
    <t>Bij een toegekend abonnement waarbij een leeftijdgrens geldt, stopt deze toekenning automatisch bij het bereiken van die leeftijdsovergang van het lid.</t>
  </si>
  <si>
    <t>6.8.8</t>
  </si>
  <si>
    <t>De oplossing genereert een automatisch bericht aan het lid als de abonnementsperiode eindigt.</t>
  </si>
  <si>
    <t>6.8.9</t>
  </si>
  <si>
    <t>De oplossing ondersteunt een strippenkaartabonnement: een specifiek aantal uitleningen per periode.</t>
  </si>
  <si>
    <t>6.8.10</t>
  </si>
  <si>
    <t>Een abonnement kan aan een of meer subabonnement(en) worden gekoppeld.</t>
  </si>
  <si>
    <t>6.8.11</t>
  </si>
  <si>
    <t>Per abonnement kan de optie 'thuisbezorgen' aangezet worden, inclusief een maximumaantal bezorgingen.</t>
  </si>
  <si>
    <t>6.8.12</t>
  </si>
  <si>
    <t>Per abonnement kan de optie 'cadeau-abonnement' ingesteld worden, inclusief een geldigheidsduur.</t>
  </si>
  <si>
    <t>6.8.13</t>
  </si>
  <si>
    <t>Specifieke abonnementen/abonnementskosten kunnen aan postcodegebieden gekoppeld worden.</t>
  </si>
  <si>
    <t>6.8.14</t>
  </si>
  <si>
    <t>Abonnementen kunnen per instelbare periode worden betaald, dus bijvoorbeeld per 2 maanden, kwartaal, halfjaar.</t>
  </si>
  <si>
    <t>6.8.15</t>
  </si>
  <si>
    <t>De oplossing toont bij invoeren automatisch de mogelijke abonnementsvormen, op basis van de leeftijd.</t>
  </si>
  <si>
    <t>6.8.16</t>
  </si>
  <si>
    <t>De oplossing toont bij invoeren automatisch de mogelijke abonnementsvormen op basis van postcode.</t>
  </si>
  <si>
    <t>6.8.17</t>
  </si>
  <si>
    <t>In het geval van bijvoorbeeld een speciale actie kan ingesteld worden dat de eerste periode van een abonnement gratis is.</t>
  </si>
  <si>
    <t>6.8.18</t>
  </si>
  <si>
    <t>In de oplossing kunnen we een abonnementsvorm op inactief zetten, waardoor deze niet meer kan worden toegepast.</t>
  </si>
  <si>
    <t>6.8.19</t>
  </si>
  <si>
    <t>De boetegelden worden berekend per zelf in te stellen periode (bijvoorbeeld in aantal dagen).</t>
  </si>
  <si>
    <t>6.8.20</t>
  </si>
  <si>
    <t>De hoogte van het boetebedrag kan ingesteld worden per type abonnement/per materiaalsoort.</t>
  </si>
  <si>
    <t>6.8.21</t>
  </si>
  <si>
    <t>De hoogte van het leengeld kan ingesteld worden per type abonnement/per materiaalsoort.</t>
  </si>
  <si>
    <t>6.8.22</t>
  </si>
  <si>
    <t>De hoogte van verlengkosten kunnen ingesteld worden per type abonnement/per materiaalsoort.</t>
  </si>
  <si>
    <t>6.8.23</t>
  </si>
  <si>
    <t>In de oplossing kunnen 'wachtdagen' ingesteld worden voordat boete wordt berekend.</t>
  </si>
  <si>
    <t>6.8.24</t>
  </si>
  <si>
    <t>In de oplossing kan ingesteld worden dat er geen boete wordt gerekend voor dagen dat de bibliotheek(vestiging) gesloten is.</t>
  </si>
  <si>
    <t>6.9</t>
  </si>
  <si>
    <t>Invoeren en muteren van abonnementgegevens</t>
  </si>
  <si>
    <t>6.9.1</t>
  </si>
  <si>
    <t>Onderstaande abonnementsgegevens worden per lid getoond:</t>
  </si>
  <si>
    <t>6.9.1.1</t>
  </si>
  <si>
    <t>- Abonnementsvorm</t>
  </si>
  <si>
    <t>6.9.1.2</t>
  </si>
  <si>
    <t>- Ingangsdatum</t>
  </si>
  <si>
    <t>6.9.1.3</t>
  </si>
  <si>
    <t>- Einddatum</t>
  </si>
  <si>
    <t>6.9.1.4</t>
  </si>
  <si>
    <t>- Abonnementsbedrag</t>
  </si>
  <si>
    <t>6.9.1.5</t>
  </si>
  <si>
    <t>- Betaalmethode (bank, contant, incasso, creditcard, paypal)</t>
  </si>
  <si>
    <t>6.9.1.6</t>
  </si>
  <si>
    <t>- Betalingskorting/toeslag, afhankelijk van de betalingsmethode</t>
  </si>
  <si>
    <t>6.9.1.7</t>
  </si>
  <si>
    <t>- Betaaltermijnen</t>
  </si>
  <si>
    <t>6.9.1.8</t>
  </si>
  <si>
    <t>- Status (betaald, gefactureerd, niet betaald, aanmaning)</t>
  </si>
  <si>
    <t>6.9.1.9</t>
  </si>
  <si>
    <t>- Datum laatste wijziging</t>
  </si>
  <si>
    <t>6.9.2</t>
  </si>
  <si>
    <t>Wij kunnen in de oplossing per direct een abonnementsvorm bij een lid wijzigen, waarbij de einddatum gelijk blijft.</t>
  </si>
  <si>
    <t>6.9.2.1</t>
  </si>
  <si>
    <t>- Indien het antwoord op 6.9.2. 'ja' is: de contributie wordt bij het wijzigen van een abonnement automatisch verrekend.</t>
  </si>
  <si>
    <t>6.9.3</t>
  </si>
  <si>
    <t>De historie van abonnementswijzigingen van een lid kan in de oplossing worden ingezien.</t>
  </si>
  <si>
    <t>6.10</t>
  </si>
  <si>
    <t>Opvragen lidgegevens</t>
  </si>
  <si>
    <t>6.10.1</t>
  </si>
  <si>
    <t>Lidgegevens kunnen worden opgevraagd op onderstaande wijze:</t>
  </si>
  <si>
    <t>6.10.1.1</t>
  </si>
  <si>
    <t>- Op lidnummer</t>
  </si>
  <si>
    <t>6.10.1.2</t>
  </si>
  <si>
    <t xml:space="preserve">- Op naam (achternaam, voorletter/voornaam) </t>
  </si>
  <si>
    <t>6.10.1.3</t>
  </si>
  <si>
    <t>- Op postcode + huisnummer</t>
  </si>
  <si>
    <t>6.10.1.4</t>
  </si>
  <si>
    <t>- Op straat + huisnummer</t>
  </si>
  <si>
    <t>6.10.1.5</t>
  </si>
  <si>
    <t>- Op bankrekeningnummer</t>
  </si>
  <si>
    <t>6.10.1.6</t>
  </si>
  <si>
    <t>- Op geboortedatum</t>
  </si>
  <si>
    <t>6.10.1.7</t>
  </si>
  <si>
    <t>- Op factuurnummer</t>
  </si>
  <si>
    <t>6.10.1.8</t>
  </si>
  <si>
    <t>- Op emailadres</t>
  </si>
  <si>
    <t>6.10.1.9</t>
  </si>
  <si>
    <t>- Op telefoonnummer</t>
  </si>
  <si>
    <t>6.10.1.10</t>
  </si>
  <si>
    <t>- Combinatie van bovenstaande</t>
  </si>
  <si>
    <t>6.10.2</t>
  </si>
  <si>
    <t>In de oplossing kunnen we zoeken op basis van gedeelten van zoektermen (trunkeren).</t>
  </si>
  <si>
    <t>6B. Aanvullende module marketing</t>
  </si>
  <si>
    <t>Relatiebeheer kan worden ingericht vanuit de bibliotheekapplicatie of door middel van een koppeling met een standaard CRM-applicatie, die in samenhang wordt aangeboden.</t>
  </si>
  <si>
    <t>6B.1</t>
  </si>
  <si>
    <t>Aanmaken relaties</t>
  </si>
  <si>
    <t>6B.1.1</t>
  </si>
  <si>
    <t>Een relatie kan handmatig worden aangemaakt.</t>
  </si>
  <si>
    <t>6B.1.2</t>
  </si>
  <si>
    <t>De oplossing zorgt ervoor dat de lidgegevens van de bibliotheek ook actueel beschikbaar zijn in de CRM-applicatie.</t>
  </si>
  <si>
    <t>6B.1.3</t>
  </si>
  <si>
    <t>Een relatie kan gekoppeld worden aan een of meer organisatie(s)/relaties/medewerkers</t>
  </si>
  <si>
    <t>6B.1.4</t>
  </si>
  <si>
    <t>Een relatie kan verschillende rollen hebben, denk bijvoorbeeld aan een persoon, organisatie, school, vrijwilliger, leverancier en dergelijke.</t>
  </si>
  <si>
    <t>6B.1.5</t>
  </si>
  <si>
    <t>Bij een relatie kunnen meerdere zelf te definiëren kenmerken vastgelegd worden.</t>
  </si>
  <si>
    <t>6B.1.6</t>
  </si>
  <si>
    <t>Bij een relatie kan een interesseprofiel aangemaakt worden.</t>
  </si>
  <si>
    <t>6B.1.7</t>
  </si>
  <si>
    <t>In de oplossing wordt voor een relatie de historie opgebouwd, zoals deelname aan activiteiten en leenhistorie.</t>
  </si>
  <si>
    <t>6B.2</t>
  </si>
  <si>
    <t>Raadplegen relaties</t>
  </si>
  <si>
    <t>6B.2.1</t>
  </si>
  <si>
    <t>Op basis van relatiegegevens kan er een selectie gemaakt worden ten behoeve van mailings</t>
  </si>
  <si>
    <t>6B.2.2</t>
  </si>
  <si>
    <t>Op basis van de activiteiten van een relatie kan er een selectie gemaakt worden ten behoeve van mailings.</t>
  </si>
  <si>
    <t>6B.2.3</t>
  </si>
  <si>
    <t>Op basis van het interesseprofiel van een relatie kan er een selectie gemaakt worden ten behoeve van mailings.</t>
  </si>
  <si>
    <t>6B.2.4</t>
  </si>
  <si>
    <t>Er kunnen mailings verzonden worden vanuit een zelf te kiezen afzender.</t>
  </si>
  <si>
    <t>6B.2.5</t>
  </si>
  <si>
    <t>Per relatie kan er een contacthistorie aangemaakt worden.</t>
  </si>
  <si>
    <t>6.B.3</t>
  </si>
  <si>
    <t>Campagnes</t>
  </si>
  <si>
    <t>6B.3.1</t>
  </si>
  <si>
    <t>In de oplossing kunnen activiteiten aangemaakt worden.</t>
  </si>
  <si>
    <t>6B.3.2</t>
  </si>
  <si>
    <t>In de oplossing kunnen campagnes aangemaakt worden.</t>
  </si>
  <si>
    <t>6B.3.3</t>
  </si>
  <si>
    <t>In de oplossing kunnen meerdere activiteiten gekoppeld worden aan een campagne.</t>
  </si>
  <si>
    <t>6B.3.4</t>
  </si>
  <si>
    <t>In de oplossing kunnen campagnes gekopieerd worden en aangepast tot een nieuwe campagne.</t>
  </si>
  <si>
    <t>6B.3.5</t>
  </si>
  <si>
    <t>De oplossing bevat een dashboard om de voortgang van een campagne te volgen. Denk bijvoorbeeld aan het aantal reacties of het aantal inschrijvingen.</t>
  </si>
  <si>
    <t>6B.3.6</t>
  </si>
  <si>
    <t>De oplossing toont hoeveel gestuurde mailings worden geopend, doorgestuurd of gebounced zijn.</t>
  </si>
  <si>
    <t>7. Transacties</t>
  </si>
  <si>
    <t>Transacties kunnen via meerdere kanalen worden uitgevoerd (zoals een personeelswerkstation, een zelfbedieningsapparaat in de bibliotheek, een app of een website). Onderstaande functionaliteiten moeten op alle beschikbare kanalen beschikbaar zijn, tenzij anders vermeld.</t>
  </si>
  <si>
    <t>Informatie naar medewerker</t>
  </si>
  <si>
    <t>Informatie naar eindgebruiker (lid)</t>
  </si>
  <si>
    <t>A Uitlenen</t>
  </si>
  <si>
    <t>7.1</t>
  </si>
  <si>
    <t>Controle op abonnement</t>
  </si>
  <si>
    <t>7.1.1</t>
  </si>
  <si>
    <t>Bij de uitleentransactie controleert de oplossing de volgende lidgegevens:</t>
  </si>
  <si>
    <t>7.1.1.1</t>
  </si>
  <si>
    <t>Geldigheid van het abonnement</t>
  </si>
  <si>
    <t>7.1.1.2</t>
  </si>
  <si>
    <t>Het bereiken van het maximale aantal uitleningen</t>
  </si>
  <si>
    <t>7.1.1.3</t>
  </si>
  <si>
    <t>Het bereiken van het maximale aantal uitleningen voor de materiaalsoort</t>
  </si>
  <si>
    <t>7.1.1.4</t>
  </si>
  <si>
    <t>De leeftijdscategorie van het lid in relatie tot de materiaalsoort</t>
  </si>
  <si>
    <t>7.1.1.5</t>
  </si>
  <si>
    <t>De nog door het lid verschuldigde kosten</t>
  </si>
  <si>
    <t>7.1.1.6</t>
  </si>
  <si>
    <t>Het bereiken van een grensbedrag</t>
  </si>
  <si>
    <t>7.1.1.7</t>
  </si>
  <si>
    <t>Blokkering van een lid</t>
  </si>
  <si>
    <t>7.2</t>
  </si>
  <si>
    <t>Controle op exemplaar</t>
  </si>
  <si>
    <t>7.2.1</t>
  </si>
  <si>
    <t>Bij de uitleentransactie controleert de oplossing de volgende exemplaargegevens:</t>
  </si>
  <si>
    <t>7.2.1.1</t>
  </si>
  <si>
    <t>- uitleenbaarheid van het exemplaar</t>
  </si>
  <si>
    <t>7.2.1.2</t>
  </si>
  <si>
    <t>- bijlagen</t>
  </si>
  <si>
    <t>7.3</t>
  </si>
  <si>
    <t>Vastleggen uitleentransacties</t>
  </si>
  <si>
    <t>7.3.1</t>
  </si>
  <si>
    <t>Via het personeelswerkstation kunnen handmatig transacties worden vastgelegd.</t>
  </si>
  <si>
    <t>7.3.2</t>
  </si>
  <si>
    <t>Transacties kunnen via een barcode worden vastgelegd.</t>
  </si>
  <si>
    <t>7.3.3</t>
  </si>
  <si>
    <t>Transacties kunnen via RFID worden vastgelegd.</t>
  </si>
  <si>
    <t>7.3.3.1</t>
  </si>
  <si>
    <t>- Indien het antwoord op 7.3.3 'ja' is: de oplossing deactiveert de beveiliging automatisch bij uitlenen.</t>
  </si>
  <si>
    <t>7.3.4</t>
  </si>
  <si>
    <t>De oplossing heeft een 'undo-knop' waarmee uitleningen binnen een sessie volledig ongedaan gemaakt kunnen worden, inclusief financiële consequenties.</t>
  </si>
  <si>
    <t>7.3.5</t>
  </si>
  <si>
    <t>De medewerker kan de uitleentermijn bij het uitlenen wijzigen.</t>
  </si>
  <si>
    <t>7.3.6</t>
  </si>
  <si>
    <t>De oplossing voorkomt dat een gereserveerd exemplaar wordt uitgeleend aan een ander lid.</t>
  </si>
  <si>
    <t>7.3.7</t>
  </si>
  <si>
    <t>Een niet-uitleenbaar exemplaar kan wel worden uitgeleend op een personeelswerkstation.</t>
  </si>
  <si>
    <t>B Verlengen</t>
  </si>
  <si>
    <t>7.4</t>
  </si>
  <si>
    <t>Verlengen</t>
  </si>
  <si>
    <t>7.4.1</t>
  </si>
  <si>
    <t>De oplossing controleert bij het verlengen de abonnementsgegevens, zoals gespecificeerd bij 7.1 Uitlenen.</t>
  </si>
  <si>
    <t>7.4.2</t>
  </si>
  <si>
    <t xml:space="preserve">De oplossing blokkeert een verzoek tot verlenging automatisch wanneer het maximaal aantal verlengingen van het exemplaar bereikt is. </t>
  </si>
  <si>
    <t>7.4.3</t>
  </si>
  <si>
    <t>De oplossing blokkeert een verzoek tot verlenging automatisch wanneer een exemplaar gereserveerd is.</t>
  </si>
  <si>
    <t>7.4.4</t>
  </si>
  <si>
    <t>Een lid kan alle geleende exemplaren in één transactie verlengen.</t>
  </si>
  <si>
    <t>C Innemen</t>
  </si>
  <si>
    <t>7.5</t>
  </si>
  <si>
    <t>Inname</t>
  </si>
  <si>
    <t>7.5.1</t>
  </si>
  <si>
    <t>De oplossing toont een melding bij inname van een exemplaar dat inmiddels is gereserveerd.</t>
  </si>
  <si>
    <t>7.5.2</t>
  </si>
  <si>
    <t>De oplossing toont bij inname van een exemplaar van een andere vestiging een melding en print indien nodig een transportbon.</t>
  </si>
  <si>
    <t>7.5.3</t>
  </si>
  <si>
    <t>De oplossing toont een melding wanneer het exemplaar een speciale status heeft, zoals 'vermist' of 'in transit', en actualiseert deze status automatisch.</t>
  </si>
  <si>
    <t>7.5.4</t>
  </si>
  <si>
    <t>De oplossing toont een melding wanneer er een IBL-exemplaar wordt ingeleverd.</t>
  </si>
  <si>
    <t>7.5.5</t>
  </si>
  <si>
    <t>De oplossing toont een melding wanneer een aangevraagd exemplaar van een andere vestiging wordt ingeleverd.</t>
  </si>
  <si>
    <t>7.5.6</t>
  </si>
  <si>
    <t>Een medewerker is gerechtigd meerdere exemplaren in te nemen zonder ledengerelateerde meldingen (bulkverwerking).</t>
  </si>
  <si>
    <t>7.5.7</t>
  </si>
  <si>
    <t>Een medewerker kan handmatig de inleverdatum aanpassen bij bijvoorbeeld vertraagde innametransacties.</t>
  </si>
  <si>
    <t>D Transacties algemeen</t>
  </si>
  <si>
    <t>7.6</t>
  </si>
  <si>
    <t>Tonen gegevens tijdens uitvoeren transactie</t>
  </si>
  <si>
    <t>7.6.1</t>
  </si>
  <si>
    <t>De oplossing toont het aantal gereserveerde/aangevraagde/IBL-V exemplaren dat klaarstaat.</t>
  </si>
  <si>
    <t>7.6.2</t>
  </si>
  <si>
    <t>De oplossing toont het aantal exemplaren dat het lid thuis heeft.</t>
  </si>
  <si>
    <t>7.6.3</t>
  </si>
  <si>
    <t>De oplossing toont het aantal losse bijlagen, als een exemplaar deze bevat.</t>
  </si>
  <si>
    <t>7.6.4</t>
  </si>
  <si>
    <t>De oplossing toont de blokkeringsreden wanneer een exemplaar niet beschikbaar is voor uitlening.</t>
  </si>
  <si>
    <t>7.6.5</t>
  </si>
  <si>
    <t>De oplossing toont een melding als er een invorderings-/incassoprocedure is opgestart.</t>
  </si>
  <si>
    <t>7.6.6</t>
  </si>
  <si>
    <t>De oplossing kan van voltooide transacties (na bevestiging) een overzicht/bon printen of mailen</t>
  </si>
  <si>
    <t>7.7</t>
  </si>
  <si>
    <t>Financiële registraties</t>
  </si>
  <si>
    <t>7.7.1</t>
  </si>
  <si>
    <t>De oplossing berekent leengelden automatisch bij uitlening.</t>
  </si>
  <si>
    <t>7.7.2</t>
  </si>
  <si>
    <t>De oplossing berekent verlengkosten automatisch bij verlengen.</t>
  </si>
  <si>
    <t>7.7.3</t>
  </si>
  <si>
    <t>De oplossing berekent boetegeld automatisch bij te laat verlengen/inleveren.</t>
  </si>
  <si>
    <t>7.7.4</t>
  </si>
  <si>
    <t>De oplossing totaliseert de kosten per lid per transactie.</t>
  </si>
  <si>
    <t>7.7.5</t>
  </si>
  <si>
    <t>De oplossing toont de kosten alvorens deze in rekening te brengen.</t>
  </si>
  <si>
    <t>7.7.6</t>
  </si>
  <si>
    <t>De oplossing werkt het saldo automatisch bij tijdens de transacties.</t>
  </si>
  <si>
    <t>7.7.7</t>
  </si>
  <si>
    <t>De (geautoriseerde) medewerker kan boetebedragen kwijtschelden.</t>
  </si>
  <si>
    <t>7.7.7.1</t>
  </si>
  <si>
    <t>Als het antwoord op de vorige vraag 'ja' is: bij het kwijtschelden van een boetebedrag moet een reden worden ingevoerd.</t>
  </si>
  <si>
    <t>7.8</t>
  </si>
  <si>
    <t>Bewaking uitlening</t>
  </si>
  <si>
    <t>7.8.1</t>
  </si>
  <si>
    <t xml:space="preserve">De oplossing verstuurt een inleverattendering. </t>
  </si>
  <si>
    <t>7.8.2</t>
  </si>
  <si>
    <t>De oplossing verstuurt een bericht na het verlopen van de inleverdatum.</t>
  </si>
  <si>
    <t>7.9</t>
  </si>
  <si>
    <t>Aanpassen bedrijfsregels (kalender en uitleentermijnen)</t>
  </si>
  <si>
    <t>7.9.1</t>
  </si>
  <si>
    <t>De oplossing heeft een kalender voor het invullen van de openings- en sluitingsdagen van vestigingen.</t>
  </si>
  <si>
    <t>7.9.2</t>
  </si>
  <si>
    <t>De kalender kan centraal (door functioneel beheer) en decentraal (medewerker bibliotheek) beheerd worden.</t>
  </si>
  <si>
    <t>7.9.3</t>
  </si>
  <si>
    <t>Aanpassingen in de kalender worden voor meerdere vestigingen tegelijk verwerkt.</t>
  </si>
  <si>
    <t>7.9.4</t>
  </si>
  <si>
    <t xml:space="preserve">In de kalender kan een periode (reeks aaneengesloten dagen) in één keer gemuteerd worden. </t>
  </si>
  <si>
    <t>7.9.5</t>
  </si>
  <si>
    <t>De uitleentermijn is per abonnementsvorm en per materiaalsoort in te stellen.</t>
  </si>
  <si>
    <t>7.9.6</t>
  </si>
  <si>
    <t>De verlengtermijn is per abonnementsvorm en per materiaalsoort in te stellen.</t>
  </si>
  <si>
    <t> </t>
  </si>
  <si>
    <t>E Reservering van titels/exemplaren (Interbibliothecair en- fonothecair leenverkeer)</t>
  </si>
  <si>
    <t>7.10</t>
  </si>
  <si>
    <t>Reserveringen plaatsen</t>
  </si>
  <si>
    <t>7.10.1</t>
  </si>
  <si>
    <t>Er kan een titel worden gereserveerd, waardoor een exemplaar van deze titel geleverd wordt.</t>
  </si>
  <si>
    <t>7.10.2</t>
  </si>
  <si>
    <t>Exemplaren kunnen gereserveerd worden.</t>
  </si>
  <si>
    <t>7.10.3</t>
  </si>
  <si>
    <t>Zowel uitgeleende als niet-uitgeleende exemplaren kunnen gereserveerd worden.</t>
  </si>
  <si>
    <t>7.10.4</t>
  </si>
  <si>
    <t>Reserveringen kunnen gemaakt worden voor titels/exemplaren in:</t>
  </si>
  <si>
    <t>7.10.4.1</t>
  </si>
  <si>
    <t xml:space="preserve"> - een bibliotheekvestiging</t>
  </si>
  <si>
    <t>7.10.4.2</t>
  </si>
  <si>
    <t xml:space="preserve"> - een bibliotheekorganisatie (Onderling Leenverkeer)</t>
  </si>
  <si>
    <t>7.10.4.3</t>
  </si>
  <si>
    <t xml:space="preserve"> - samenwerkende bibliotheken, zoals bijvoorbeeld een POI (Onderling Leenverkeer)</t>
  </si>
  <si>
    <t>7.10.4.4</t>
  </si>
  <si>
    <t xml:space="preserve"> - Nederland - via IBL-V van de KB (Landelijk Leenverkeer)</t>
  </si>
  <si>
    <t>7.10.4.5</t>
  </si>
  <si>
    <t xml:space="preserve"> - WorldCat (Landelijk Leenverkeer)</t>
  </si>
  <si>
    <t>7.10.4.6</t>
  </si>
  <si>
    <t xml:space="preserve"> - Muziekweb (Landelijk Leenverkeer)</t>
  </si>
  <si>
    <t>7.11</t>
  </si>
  <si>
    <t>Voorwaarden instellen</t>
  </si>
  <si>
    <t>7.11.1</t>
  </si>
  <si>
    <r>
      <t xml:space="preserve">Zoekvolgorde is instelbaar. </t>
    </r>
    <r>
      <rPr>
        <strike/>
        <sz val="10"/>
        <rFont val="Calibri"/>
        <family val="2"/>
        <scheme val="minor"/>
      </rPr>
      <t xml:space="preserve"> </t>
    </r>
    <r>
      <rPr>
        <sz val="10"/>
        <rFont val="Calibri"/>
        <family val="2"/>
        <scheme val="minor"/>
      </rPr>
      <t>Denk bijvoorbeeld aan eigen vestigingen, regio en landelijk.</t>
    </r>
  </si>
  <si>
    <t>7.11.2</t>
  </si>
  <si>
    <t>Vestigingen kunnen worden uitgesloten voor het leveren van gereserveerde titels/exemplaren</t>
  </si>
  <si>
    <t>7.11.3</t>
  </si>
  <si>
    <t>Bestelde titels/exemplaren kunnen gereserveerd worden</t>
  </si>
  <si>
    <t>7.11.4</t>
  </si>
  <si>
    <t>Alleen leverbare titels/exemplaren kunnen gereserveerd worden.</t>
  </si>
  <si>
    <t>7.11.5</t>
  </si>
  <si>
    <t>De oplossing kan voor nieuw aangeschafte exemplaren een wachttijd toepassen voor reserveringen vanuit andere bibliotheekorganisaties.</t>
  </si>
  <si>
    <t>7.11.6</t>
  </si>
  <si>
    <t>Bij het plaatsen van een reservering kan de medewerker/het lid de afhaalvestiging kiezen.</t>
  </si>
  <si>
    <t>7.11.7</t>
  </si>
  <si>
    <t>Bij het plaatsen van een reservering kan het lid/de medewerker kiezen voor thuisbezorgen of een speciaal afhaalpunt.</t>
  </si>
  <si>
    <t>7.11.8</t>
  </si>
  <si>
    <t>De oplossing annuleert de aanvraag automatisch na een vooraf ingestelde periode.</t>
  </si>
  <si>
    <t>7.11.9</t>
  </si>
  <si>
    <t>De oplossing kan een reservering aanmaken met een ingangsdatum in de toekomst.</t>
  </si>
  <si>
    <t>7.11.10</t>
  </si>
  <si>
    <t>De oplossing toont bij een reservering de vermoedelijke wachttijd.</t>
  </si>
  <si>
    <t>7.11.11</t>
  </si>
  <si>
    <t>De medewerker/het lid kan een nog niet geleverde reservering annuleren.</t>
  </si>
  <si>
    <t>7.12</t>
  </si>
  <si>
    <t>Kosten</t>
  </si>
  <si>
    <t>7.12.1</t>
  </si>
  <si>
    <t>De oplossing brengt reserveringskosten automatisch in rekening bij onderstaande acties:</t>
  </si>
  <si>
    <t>7.12.1.1</t>
  </si>
  <si>
    <t>- het plaatsen van de reservering</t>
  </si>
  <si>
    <t>7.12.1.2</t>
  </si>
  <si>
    <t>- het afhalen van de reservering</t>
  </si>
  <si>
    <t>7.12.2</t>
  </si>
  <si>
    <t>De oplossing retourneert reserveringskosten als de reservering wordt opgeheven.</t>
  </si>
  <si>
    <t>7.13</t>
  </si>
  <si>
    <t>Verwerking reserveringen</t>
  </si>
  <si>
    <t>7.13.1</t>
  </si>
  <si>
    <t>De oplossing honoreert reserveringen op volgorde van binnenkomst.</t>
  </si>
  <si>
    <t>7.13.1.1</t>
  </si>
  <si>
    <t>- Als het antwoord op 7.13.1 'ja' is: de bibliotheek kan deze volgorde aanpassen.</t>
  </si>
  <si>
    <t>7.13.2</t>
  </si>
  <si>
    <t>De oplossing maakt een overzicht van reserveringen die uit de bibliotheekcollectie verzameld en verstuurd moeten worden.</t>
  </si>
  <si>
    <t>7.13.3</t>
  </si>
  <si>
    <t>De oplossing kan verzendbonnen printen voor te leveren exemplaren.</t>
  </si>
  <si>
    <t>7.13.4</t>
  </si>
  <si>
    <t>De oplossing print bij inname van een gereseveerd exemplaar een bon met klantgegevens om in het exemplaar in de reseveringskast te plaatsen.</t>
  </si>
  <si>
    <t>7.13.5</t>
  </si>
  <si>
    <t>De oplossing legt vast welke bibliotheek de reseveringen indient en levert.</t>
  </si>
  <si>
    <t>7.13.6</t>
  </si>
  <si>
    <t xml:space="preserve">De oplossing kan gereserveerde Landelijk-Lenenexemplaren innemen en uitlenen. </t>
  </si>
  <si>
    <t>7.13.7</t>
  </si>
  <si>
    <t>De oplossing print bij het terugsturen van gereserveerde exemplaren een verzendbon.</t>
  </si>
  <si>
    <t>7.14</t>
  </si>
  <si>
    <t>Reserveringsberichten</t>
  </si>
  <si>
    <t>Onderstaande berichten worden verstuurd:</t>
  </si>
  <si>
    <t>7.14.1</t>
  </si>
  <si>
    <t>- Bevestiging van reservering</t>
  </si>
  <si>
    <t>7.14.2</t>
  </si>
  <si>
    <t>- Annulering van reservering</t>
  </si>
  <si>
    <t>7.14.3</t>
  </si>
  <si>
    <t>- Reservering staat klaar</t>
  </si>
  <si>
    <t>7.14.4</t>
  </si>
  <si>
    <t>- Ophaal herinnering</t>
  </si>
  <si>
    <t>8. Aanvullende module schoolbibliotheek</t>
  </si>
  <si>
    <t>8.1</t>
  </si>
  <si>
    <t>Basisfunctie voor schoolbibliotheek (als aanvullend onderdeel van de applicatie)</t>
  </si>
  <si>
    <t>8.1.1</t>
  </si>
  <si>
    <t>De schoolbibliotheek kan werken als losstaande vestiging van een bibliotheekorganisatie.</t>
  </si>
  <si>
    <t>8.1.2</t>
  </si>
  <si>
    <t>Bij de schoolbibliotheek moet er de mogelijkheid zijn om eventuele berichten via de email en post uit te sluiten.</t>
  </si>
  <si>
    <t>8.1.3</t>
  </si>
  <si>
    <t>Bij de schoolbibliotheek moet er de mogelijkheid zijn om eventuele financiele transacties, zoals leengeld, boetes en materiaalvergoedingen uit te sluiten..</t>
  </si>
  <si>
    <t>8.2</t>
  </si>
  <si>
    <t>Uitlenen</t>
  </si>
  <si>
    <t>8.2.1</t>
  </si>
  <si>
    <t>De oplossing kan een uitgeleend exemplaar aan een ander leerling uitlenen, zonder dat het uitgeleende exemplaar eerst moet worden ingenomen (doorlenen).</t>
  </si>
  <si>
    <t>8.2.2</t>
  </si>
  <si>
    <t>Er kan worden uitgeleend aan een groepspas, met in te stellen voorwaarden</t>
  </si>
  <si>
    <t>8.2.3</t>
  </si>
  <si>
    <t>Er kan in de schoolbibliotheek worden uitgeleend zonder pasje, door middel van het invoeren van groep/klas en naam leerling</t>
  </si>
  <si>
    <t>8.3</t>
  </si>
  <si>
    <t>Inzicht/rapportages</t>
  </si>
  <si>
    <t>8.3.1</t>
  </si>
  <si>
    <t>De oplossing biedt parameteriseerbare overzichten voor docenten met uitsluitend gegevens de school, zoals collectiebezit- en gebruik en overzichten per groep zoals leerlingen en inzicht in uitleningen.</t>
  </si>
  <si>
    <t>8.3.2</t>
  </si>
  <si>
    <t>De oplossing ondersteunt de bouwsteen 'Monitor' zoals beschreven in BibliotheekOpSchool. https://www.debibliotheekopschool.nl/wat.html</t>
  </si>
  <si>
    <t>8.4</t>
  </si>
  <si>
    <t>Leerlinggegevens</t>
  </si>
  <si>
    <t>8.4.1</t>
  </si>
  <si>
    <t>De schoolbibliotheek functioneert met alleen de minimale gegevens van leerlingen, dus de achternaam, voorletters, groep, geboortedatum en/of leerlingnummer.</t>
  </si>
  <si>
    <t>8.4.2</t>
  </si>
  <si>
    <t>De oplossing verwijdert de persoonsgegevens van leerlingen automatisch 3 maanden nadat leerlingen geen lid meer zijn van de schoolbibliotheek.</t>
  </si>
  <si>
    <t>8.4.3</t>
  </si>
  <si>
    <t>Leerlingen kunnen lid zijn in zowel de bibliotheek als de schoolbibliotheek met één gekoppeld account.</t>
  </si>
  <si>
    <t>8.4.4</t>
  </si>
  <si>
    <t>Een bestand met leerlinggegevens kan worden geïmporteerd. Zie ook tabblad Koppelingen voor technische eisen van importeren.</t>
  </si>
  <si>
    <t>8.4.5</t>
  </si>
  <si>
    <t>De oplossing synchroniseert leerlinggevens middels een koppeling met leerlingvolgsystemen. Zie ook tabblad Koppelingen voor technische eisen van importeren.</t>
  </si>
  <si>
    <t>8.4.6</t>
  </si>
  <si>
    <t>De oplossing kan leerlingen in bulk uitschrijven</t>
  </si>
  <si>
    <t>8.5</t>
  </si>
  <si>
    <t>Collectie</t>
  </si>
  <si>
    <t>8.5.1</t>
  </si>
  <si>
    <t>De oplossing kan door school zelf aangeschafte exemplaren registreren in de schoolcollectie</t>
  </si>
  <si>
    <t>8.5.2</t>
  </si>
  <si>
    <t>De oplossing exemplaarbarcodes genereren en afdrukken voor de schoolcollectie</t>
  </si>
  <si>
    <t>8.5.3</t>
  </si>
  <si>
    <t>De oplossing kan rugetiketten genereren en afdrukken voor de schoolcollectie</t>
  </si>
  <si>
    <t>8.6</t>
  </si>
  <si>
    <t>Leesbevordering</t>
  </si>
  <si>
    <t>8.6.1</t>
  </si>
  <si>
    <t>De oplossing ondersteunt de bouwsteen 'Digitaal Portaal' zoals beschreven in BibliotheekOpSchool. https://www.debibliotheekopschool.nl/wat.html</t>
  </si>
  <si>
    <t>8.6.2</t>
  </si>
  <si>
    <t>Elke schoolbibliotheek heeft, binnen de oplossing, een eigen internetomgeving.</t>
  </si>
  <si>
    <t>8.6.3</t>
  </si>
  <si>
    <t>De eigen internetomgeving van de schoolbibliotheek is aangepast en gericht op de doelgroep op het gebied van vormgeving, woordgebruik en gebruiksgemak.</t>
  </si>
  <si>
    <t>8.6.4</t>
  </si>
  <si>
    <t>In de eigen internetomgeving kan door leerlingen en leerkrachten gezocht worden in de collectie/content van de volgende omgevingen:</t>
  </si>
  <si>
    <t>8.6.4.1</t>
  </si>
  <si>
    <t>- schoolbibliotheek</t>
  </si>
  <si>
    <t>8.6.4.2</t>
  </si>
  <si>
    <t>- aangesloten bibliotheekorganisatie</t>
  </si>
  <si>
    <t>8.6.4.3</t>
  </si>
  <si>
    <t>- e-books/luisterboeken van de Online Bibliotheek</t>
  </si>
  <si>
    <t>8.6.4.4</t>
  </si>
  <si>
    <t>- relevante/kindvriendelijke/leesbevorderende websites waarbij de zoekvraag wordt meegenomen</t>
  </si>
  <si>
    <t>9. Aanvullende module evenementen en tickets</t>
  </si>
  <si>
    <t>9.1</t>
  </si>
  <si>
    <t>Aanmaken evenement</t>
  </si>
  <si>
    <t>In de oplossing zijn evenementen aan te maken.</t>
  </si>
  <si>
    <t xml:space="preserve">9.1.1 </t>
  </si>
  <si>
    <t>Er is minimaal één omschrijving van het evenement aan te maken.</t>
  </si>
  <si>
    <t>9.1.2</t>
  </si>
  <si>
    <t xml:space="preserve">Per evenement kan het maximaal aantal deelnemers aangegeven worden. </t>
  </si>
  <si>
    <t>9.1.3</t>
  </si>
  <si>
    <t>De oplossing geeft per evenement aan hoeveel deelnemers hebben ingeschreven.</t>
  </si>
  <si>
    <t>9.1.4</t>
  </si>
  <si>
    <t>De oplossing blokkeert automatisch verzoeken tot inschrijving wanneer het maximum aantal deelnemers bereikt is.</t>
  </si>
  <si>
    <t>9.1.5</t>
  </si>
  <si>
    <t>De oplossing geeft per evenement aan op welke locatie deze wordt gehouden.</t>
  </si>
  <si>
    <t>9.1.6</t>
  </si>
  <si>
    <t>De oplossing geeft per evenement aan op welke datum en tijd dit plaatsvindt.</t>
  </si>
  <si>
    <t>9.1.7</t>
  </si>
  <si>
    <t>Per evenement is er een prijs per deelnemer in te stellen.</t>
  </si>
  <si>
    <t>9.1.8</t>
  </si>
  <si>
    <t>De oplossing ondersteunt meerdere prijstypen per deelnemer per evenement. Denk bijvoorbeeld aan leden en niet-leden, leeftijd, et cetera.</t>
  </si>
  <si>
    <t>9.1.9</t>
  </si>
  <si>
    <t>Vanuit de aanvullende module wordt informatie over het evenement getoond worden op de website van de bibliotheek.</t>
  </si>
  <si>
    <t>9.1.10</t>
  </si>
  <si>
    <t>In de oplossing kan ook een reeks van evenementen in één keer aangemaakt worden.</t>
  </si>
  <si>
    <t>9.1.11</t>
  </si>
  <si>
    <t>Voor een evenementenreeks kunnen meerdere datums en verschillende locaties vastlegd worden.</t>
  </si>
  <si>
    <t>9.2</t>
  </si>
  <si>
    <t>Inschrijven op evenement</t>
  </si>
  <si>
    <t>9.2.1</t>
  </si>
  <si>
    <t>Een persoon kan zich inschrijven voor een evenement en/of een reeks.</t>
  </si>
  <si>
    <t>9.2.2</t>
  </si>
  <si>
    <t>Een persoon kan meerdere personen inschrijven voor een evenement.</t>
  </si>
  <si>
    <t>9.2.3</t>
  </si>
  <si>
    <t>De oplossing valideert automatisch de voorwaarden voor het prijstype, bijvoorbeeld een geldig abonnement of abonnementtype.</t>
  </si>
  <si>
    <t>9.2.4</t>
  </si>
  <si>
    <t>De oplossing genereert een ticket die gescand en gecontroleerd kan worden bij de start van het evenement.</t>
  </si>
  <si>
    <t>9.2.5</t>
  </si>
  <si>
    <t>Geautomatiseerde mail zijn instelbaar met onderstaande functionaliteiten:</t>
  </si>
  <si>
    <t>9.2.5.1</t>
  </si>
  <si>
    <t>- Bevestigingsmail met ticket</t>
  </si>
  <si>
    <t>9.2.5.2</t>
  </si>
  <si>
    <t>- Herinnering één dag voorafgaande aan het evenement</t>
  </si>
  <si>
    <t>9.2.5.3</t>
  </si>
  <si>
    <t>- Evaluatieverzoek de dag na afloop van het evenement</t>
  </si>
  <si>
    <t>9.3</t>
  </si>
  <si>
    <t>Betalen</t>
  </si>
  <si>
    <t>9.3.1</t>
  </si>
  <si>
    <t>Kan een online betaling worden verwerkt (iDEAL, credit card, paypal)? (Zie ook tab Koppelingen.)</t>
  </si>
  <si>
    <t>9.3.2</t>
  </si>
  <si>
    <t>De oplossing houdt een reservering vast tijdens de betaling.</t>
  </si>
  <si>
    <t>9.3.3</t>
  </si>
  <si>
    <t>De oplossing geeft een reservering vrij als de betaling niet afgerond wordt binnen een bepaald tijdslimiet.</t>
  </si>
  <si>
    <t>9.4</t>
  </si>
  <si>
    <t xml:space="preserve">Annuleren </t>
  </si>
  <si>
    <t>9.4.1</t>
  </si>
  <si>
    <t>De organisatie kan in de oplossing een evenement annuleren.</t>
  </si>
  <si>
    <t>9.4.2</t>
  </si>
  <si>
    <t>De oplossing stuurt deelnemers een melding als een evenement wordt geannuleerd.</t>
  </si>
  <si>
    <t>9.4.3</t>
  </si>
  <si>
    <t>In de oplossing kunnen, als een evenement wordt geannuleerd, kosten retour worden geboekt of er kan een tegoed worden toegewezen.</t>
  </si>
  <si>
    <t>9.4.4</t>
  </si>
  <si>
    <t>Een deelnemer kan in de oplossing zijn bestelling annuleren.</t>
  </si>
  <si>
    <t>9.4.5</t>
  </si>
  <si>
    <t>Als de deelnemer binnen een vooraf vastgestelde tijdsperiode diens bestelling annuleert, boekt de oplossing de kosten retour of wijst deze een tegoed toe.</t>
  </si>
  <si>
    <t>9.4.6</t>
  </si>
  <si>
    <t>Kosten kunnen zowel individueel als alle bestellingen in één keer, handmatig retour boeken.</t>
  </si>
  <si>
    <t>9.5</t>
  </si>
  <si>
    <t>Evalueren</t>
  </si>
  <si>
    <t>9.5.1</t>
  </si>
  <si>
    <t>De oplossing genereert een overzicht van de aanwezigheid per evenement.</t>
  </si>
  <si>
    <t>10. Frontend (userinterface gebruikers)</t>
  </si>
  <si>
    <t>deze VIJF kolommen verbergen</t>
  </si>
  <si>
    <t>Vul uw antwoord in
Ja/Nee
voor:</t>
  </si>
  <si>
    <t>Aantal keer 'Ja'</t>
  </si>
  <si>
    <t>Webversie</t>
  </si>
  <si>
    <t>Mobiele app</t>
  </si>
  <si>
    <t>Publieks-terminal</t>
  </si>
  <si>
    <t>10.1</t>
  </si>
  <si>
    <t>10.1.1</t>
  </si>
  <si>
    <t>De oplossing is benaderbaar via de volgende kanalen:</t>
  </si>
  <si>
    <t>10.1.2</t>
  </si>
  <si>
    <t>- App (beschikbaar voor iOS en Android)</t>
  </si>
  <si>
    <t>10.1.3</t>
  </si>
  <si>
    <t>- Publieksterminal voor in de bibliotheekvestiging</t>
  </si>
  <si>
    <t>10.1.4</t>
  </si>
  <si>
    <t>- Webversie</t>
  </si>
  <si>
    <t>10.1.5</t>
  </si>
  <si>
    <t xml:space="preserve">De gehele applicatie inclusief aanvullende modules, documentatie, handleidingen, ondersteuning, foutmeldingen is in de Nederlandse taal. </t>
  </si>
  <si>
    <t>10.1.6</t>
  </si>
  <si>
    <t xml:space="preserve">De userinterface voldoet aan de wettelijke toegankelijkheidseisen. Zie: https://digitoegankelijk.nl/wetgeving/wat-is-verplicht </t>
  </si>
  <si>
    <t>10.1.7</t>
  </si>
  <si>
    <t>De oplossing ondersteunt minimaal naast het Nederlands ook de Engelse taal</t>
  </si>
  <si>
    <t>10.1.8</t>
  </si>
  <si>
    <t>De gebruiker kan kiezen in welke taal de schermen worden getoond.</t>
  </si>
  <si>
    <t>10.1.9</t>
  </si>
  <si>
    <t>De oplossing voldoet minimaal aan de door de gebruikersgroep/Haal meer uit de NBC opgestelde mock-up. https://ftq0ls.axshare.com/#id=v0e3le&amp;p=leeswijzer&amp;g=1.</t>
  </si>
  <si>
    <t>10.2</t>
  </si>
  <si>
    <t>Presentatie</t>
  </si>
  <si>
    <t>10.2.1</t>
  </si>
  <si>
    <t>De omgevingen in de oplossing maken gebruik van dezelfde stylesheets / vormgeving ( zelfde 'look &amp; feel')</t>
  </si>
  <si>
    <t>10.2.2</t>
  </si>
  <si>
    <t xml:space="preserve">De interface is responsive. https://en.wikipedia.org/wiki/Responsive_web_design </t>
  </si>
  <si>
    <t>10.2.3</t>
  </si>
  <si>
    <t xml:space="preserve">De bibliotheekmedewerker of functioneel beheerder is gerechtigd de Landelijke huisstijl Bibliotheek in te richten. https://landelijkehuisstijl.nl/ </t>
  </si>
  <si>
    <t>10.2.4</t>
  </si>
  <si>
    <t>De bibliotheekmedewerker of functioneel beheerder is gerechtigd de standaardstylesheet voor de interface aan te passen.</t>
  </si>
  <si>
    <t>10.3</t>
  </si>
  <si>
    <t>Zoeken en resultaten (webversie, publieksterminal en mobiele app)</t>
  </si>
  <si>
    <t>10.3.1</t>
  </si>
  <si>
    <t>De oplossing heeft een functie om de gehele collectie via de NBC te doorzoeken.</t>
  </si>
  <si>
    <t>10.3.2</t>
  </si>
  <si>
    <t>Wij kunnen in de oplossing op basis van het ISBN/EAN een titel zoeken.</t>
  </si>
  <si>
    <t>10.3.3</t>
  </si>
  <si>
    <t>De oplossing ondersteunt fuzzy search. https://en.wikipedia.org/wiki/Approximate_string_matching</t>
  </si>
  <si>
    <t>10.3.4</t>
  </si>
  <si>
    <t>De oplossing vult zoektermen automatisch aan.</t>
  </si>
  <si>
    <t>10.3.5</t>
  </si>
  <si>
    <t>De zoekbalk van de oplossing maakt standaard gebruik van fulltext zoeken, zoals bijvoorbeeld Google ook doet. https://nl.wikipedia.org/wiki/Full_text-zoeken</t>
  </si>
  <si>
    <t>10.3.6</t>
  </si>
  <si>
    <t>Het zoekresultatenscherm toont de beschikbaarheid van de titel.</t>
  </si>
  <si>
    <t>10.3.7</t>
  </si>
  <si>
    <t xml:space="preserve">Het zoekresultatenscherm biedt filtermogelijkheden (bijv. lokatie, deelcollectie, etc.) </t>
  </si>
  <si>
    <t>10.3.8</t>
  </si>
  <si>
    <t>Het zoekresultatenscherm toont de bestelde titels.</t>
  </si>
  <si>
    <t>10.3.9</t>
  </si>
  <si>
    <t>Het zoekresultatenscherm heeft een doorklikoptie naar de titel met de volledige titelinformatie en exemplaren.</t>
  </si>
  <si>
    <t>10.3.10</t>
  </si>
  <si>
    <t>De exemplaardetails tonen onder andere de status van de exemplaren, zoals 'aanwezig', 'uitgeleend', 'niet beschikbaar' en/of 'in bestelling'.</t>
  </si>
  <si>
    <t>10.3.11</t>
  </si>
  <si>
    <t>De oplossing toont suggesties, zoals: Anderen die dit zochten bekeken ook..., of Wie dit heeft geleend, leent ook…</t>
  </si>
  <si>
    <t>10.4</t>
  </si>
  <si>
    <t>De oplossing heeft de optie om zoekresultaten te filteren op onderstaande aspecten:</t>
  </si>
  <si>
    <t>10.4.1</t>
  </si>
  <si>
    <t>- beschikbaarheid in vestiging</t>
  </si>
  <si>
    <t>10.4.2</t>
  </si>
  <si>
    <t>- beschikbaarheid binnen de bibliotheekorganisatie</t>
  </si>
  <si>
    <t>10.4.3</t>
  </si>
  <si>
    <t>- beschikbaarheid in samenwerkende bibliotheken</t>
  </si>
  <si>
    <t>10.4.4</t>
  </si>
  <si>
    <t>- beschikbaarheid in Nederland</t>
  </si>
  <si>
    <t>10.4.5</t>
  </si>
  <si>
    <t>- beschikbaarheid via WorldCat</t>
  </si>
  <si>
    <t>10.4.6</t>
  </si>
  <si>
    <t>- beschikbaarheid in online bibliotheek</t>
  </si>
  <si>
    <t>10.4.7</t>
  </si>
  <si>
    <t>- auteur</t>
  </si>
  <si>
    <t>10.4.8</t>
  </si>
  <si>
    <t>- materiaalsoort, bijvoorbeeld: boek, dvd, tijdschrift, e-book, et cetera.</t>
  </si>
  <si>
    <t>10.4.9</t>
  </si>
  <si>
    <t>- genre</t>
  </si>
  <si>
    <t>10.4.10</t>
  </si>
  <si>
    <t>- doelgroep (volwassen/jeugd)</t>
  </si>
  <si>
    <t>10.4.11</t>
  </si>
  <si>
    <t>- inhoud (informatief/verhalend)</t>
  </si>
  <si>
    <t>10.4.12</t>
  </si>
  <si>
    <t>- leesniveau</t>
  </si>
  <si>
    <t>10.4.13</t>
  </si>
  <si>
    <t>- taal</t>
  </si>
  <si>
    <t>10.4.14</t>
  </si>
  <si>
    <t>- jaar van uitgave</t>
  </si>
  <si>
    <t>10.4.15</t>
  </si>
  <si>
    <t>- trefwoord</t>
  </si>
  <si>
    <t>10.4.16</t>
  </si>
  <si>
    <t>- waardering/aantal sterren</t>
  </si>
  <si>
    <t>Naast zoeken ook alle reserveerfunctionaliteit ( zie tabblad transacties) beschikbaar</t>
  </si>
  <si>
    <t>10.5</t>
  </si>
  <si>
    <t>Personalisatie /persoonlijke pagina ( webversie, mobiele app en publieksterminal)</t>
  </si>
  <si>
    <t>10.5.1</t>
  </si>
  <si>
    <t>De oplossing toont binnen de persoonlijke pagina i.i.g. onderstaande informatie:</t>
  </si>
  <si>
    <t>10.5.1.1</t>
  </si>
  <si>
    <t>- Persoonlijke gegevens</t>
  </si>
  <si>
    <t>10.5.1.2</t>
  </si>
  <si>
    <t>- Status abonnement</t>
  </si>
  <si>
    <t>10.5.1.3</t>
  </si>
  <si>
    <t>- Berichten</t>
  </si>
  <si>
    <t>10.5.1.4</t>
  </si>
  <si>
    <t>- Openstaande uitleningen</t>
  </si>
  <si>
    <t>10.5.1.5</t>
  </si>
  <si>
    <t>- Openstaande reserveringen</t>
  </si>
  <si>
    <t>10.5.1.6</t>
  </si>
  <si>
    <t>- Uitleengeschiedenis</t>
  </si>
  <si>
    <t>10.5.1.7</t>
  </si>
  <si>
    <t>- Interesseprofiel</t>
  </si>
  <si>
    <t>10.5.1.8</t>
  </si>
  <si>
    <t>- Persoonlijke lijsten</t>
  </si>
  <si>
    <t>10.5.1.9</t>
  </si>
  <si>
    <t>- Gereserveerde activiteiten</t>
  </si>
  <si>
    <t>10.5.1.10</t>
  </si>
  <si>
    <t>- Recent ontvangen nieuwsbrieven</t>
  </si>
  <si>
    <t>10.5.1.11</t>
  </si>
  <si>
    <t>- Abonnementsmachtigingen van gekoppelde leden</t>
  </si>
  <si>
    <t>10.5.2</t>
  </si>
  <si>
    <t>Een lid kan de keuze voor een abonnement aanpassen gedurende de abonnementsperiode.</t>
  </si>
  <si>
    <t>10.5.3</t>
  </si>
  <si>
    <r>
      <rPr>
        <b/>
        <sz val="10"/>
        <color rgb="FFFF0000"/>
        <rFont val="Calibri"/>
        <family val="2"/>
        <scheme val="minor"/>
      </rPr>
      <t>VERVALLEN</t>
    </r>
    <r>
      <rPr>
        <sz val="10"/>
        <color rgb="FFFF0000"/>
        <rFont val="Calibri"/>
        <family val="2"/>
        <scheme val="minor"/>
      </rPr>
      <t xml:space="preserve"> </t>
    </r>
    <r>
      <rPr>
        <strike/>
        <sz val="10"/>
        <color rgb="FFFF0000"/>
        <rFont val="Calibri"/>
        <family val="2"/>
        <scheme val="minor"/>
      </rPr>
      <t>Een lid kan zijn hudige abonnement pauzeren gedurende de abonnementsperiode</t>
    </r>
    <r>
      <rPr>
        <sz val="10"/>
        <color rgb="FFFF0000"/>
        <rFont val="Calibri"/>
        <family val="2"/>
        <scheme val="minor"/>
      </rPr>
      <t xml:space="preserve"> [vraag 43, nvi 1]</t>
    </r>
  </si>
  <si>
    <t>10.5.4</t>
  </si>
  <si>
    <t>Relaties kunnen onderstaande optins beheren:</t>
  </si>
  <si>
    <t>10.5.4.1</t>
  </si>
  <si>
    <t>- Beheer optin nieuwsbrieven</t>
  </si>
  <si>
    <t>10.5.4.2</t>
  </si>
  <si>
    <t>- Beheer optin personalisatie</t>
  </si>
  <si>
    <t>10.5.4.3</t>
  </si>
  <si>
    <t>- Beheer optin uitleengeschiedenis</t>
  </si>
  <si>
    <t>10.6</t>
  </si>
  <si>
    <t xml:space="preserve">Inzicht in financiele positie </t>
  </si>
  <si>
    <t>10.6.1</t>
  </si>
  <si>
    <t>Tonen actueel saldo</t>
  </si>
  <si>
    <t>10.6.2</t>
  </si>
  <si>
    <t>Overzicht uitgevoerde transacties:</t>
  </si>
  <si>
    <t>10.6.2.1</t>
  </si>
  <si>
    <t>- Omschrijving van transacties</t>
  </si>
  <si>
    <t>10.6.2.2</t>
  </si>
  <si>
    <t>- Bedrag</t>
  </si>
  <si>
    <t>10.6.2.3</t>
  </si>
  <si>
    <t>- Vestiging waar kosten zijn ontstaan</t>
  </si>
  <si>
    <t>10.6.2.4</t>
  </si>
  <si>
    <t>- Datum van de transactie</t>
  </si>
  <si>
    <t>10.6.2.5</t>
  </si>
  <si>
    <t>- Auteur, titelgegevens en exemplaarnummer (als de transactie betrekking had op een exemplaar)</t>
  </si>
  <si>
    <t>10.6.3</t>
  </si>
  <si>
    <t>De oplossing toont een overzicht van vorderingen per lid</t>
  </si>
  <si>
    <t>10.6.3.1</t>
  </si>
  <si>
    <t>- Omschrijving van transacties (aankoop, boete, et cetera)</t>
  </si>
  <si>
    <t>10.6.3.2</t>
  </si>
  <si>
    <t>- Datum/periode waarop de verplichting betrekking heeft</t>
  </si>
  <si>
    <t>10.7</t>
  </si>
  <si>
    <t xml:space="preserve">Functionaliteiten </t>
  </si>
  <si>
    <t>10.7.1</t>
  </si>
  <si>
    <t>Afsluiten abonnement</t>
  </si>
  <si>
    <t>10.7.1.1</t>
  </si>
  <si>
    <t>In de oplossing kan een abonnement worden afgesloten.</t>
  </si>
  <si>
    <t>10.7.1.2</t>
  </si>
  <si>
    <t xml:space="preserve">Na het online afsluiten en betalen van een abonnement kan het betreffende lid direct gebruikmaken van online bibliotheekdiensten. </t>
  </si>
  <si>
    <t>10.7.1.3</t>
  </si>
  <si>
    <t>- Als het antwoord bij '10.7.1.2 'ja' is: hierbij controleert de oplossing of het lid al is ingeschreven en worden eventuele blokkades gemeld.</t>
  </si>
  <si>
    <t>10.7.2</t>
  </si>
  <si>
    <t>Systeeminteractie</t>
  </si>
  <si>
    <t>10.7.2.1</t>
  </si>
  <si>
    <t>De gebruiker kan binnen één handeling terug naar het hoofdmenu/de startpagina.</t>
  </si>
  <si>
    <t>10.7.2.2</t>
  </si>
  <si>
    <t>De oplossing heeft een contextafhankelijke hulpfunctie die overal in de oplossing op standaardwijze oproepbaar is.</t>
  </si>
  <si>
    <t>10.7.2.3</t>
  </si>
  <si>
    <t>De oplossing heeft, binnen de bibliotheek, een wayfinderfunctie, zoals Google Maps, om een locatie te vinden.</t>
  </si>
  <si>
    <t>10.7.2.4</t>
  </si>
  <si>
    <r>
      <rPr>
        <strike/>
        <sz val="10"/>
        <color rgb="FFFF0000"/>
        <rFont val="Calibri"/>
        <family val="2"/>
      </rPr>
      <t>De oplossing is intergreerbaar in de website van een bibliotheekorganisatie.</t>
    </r>
    <r>
      <rPr>
        <sz val="10"/>
        <color rgb="FFFF0000"/>
        <rFont val="Calibri"/>
        <family val="2"/>
      </rPr>
      <t xml:space="preserve">  Verplaatst naar 10.10</t>
    </r>
  </si>
  <si>
    <t>10.7.2.5</t>
  </si>
  <si>
    <t xml:space="preserve">De bibliotheekmedewerker of functioneel beheerder is gerechtigd de WaaS header &amp; footer integratie in te richten. https://www.metdekb.nl/thoughts/88 </t>
  </si>
  <si>
    <t>10.7.3</t>
  </si>
  <si>
    <t>Startpagina</t>
  </si>
  <si>
    <t>10.7.3.1</t>
  </si>
  <si>
    <t>De startpagina van de oplossing toont een deel van collectie volgens een door de bibliotheekorganisatie zelf in te stellen selectie.</t>
  </si>
  <si>
    <t>10.7.3.2</t>
  </si>
  <si>
    <t>De startpagina van de oplossing toont reviews van titels.</t>
  </si>
  <si>
    <t>10.8</t>
  </si>
  <si>
    <t>Publieksterminal</t>
  </si>
  <si>
    <t>10.8.1</t>
  </si>
  <si>
    <t>De oplossing maakt het mogelijk een standaard zoekfilter in te stellen</t>
  </si>
  <si>
    <t>N.v.t.</t>
  </si>
  <si>
    <t>10.8.2</t>
  </si>
  <si>
    <t>Bij een vooraf ingestelde periode van inactiviteit keert de oplossing terug naar de startpagina en de basisinstellingen.</t>
  </si>
  <si>
    <t>10.8.3</t>
  </si>
  <si>
    <t>De oplossing heeft een geïntegreerde selfservice functie voor de bibliotheekvestiging (bijv. uitleen, inname)</t>
  </si>
  <si>
    <t>10.8.4</t>
  </si>
  <si>
    <t xml:space="preserve">De oplossing biedt de mogelijkheid om een overzicht/bon van openstaande posten en in bezit zijnde materialen te printen </t>
  </si>
  <si>
    <t>10.9</t>
  </si>
  <si>
    <t>10.9.1</t>
  </si>
  <si>
    <t>De oplossing heeft een app die, net als een ledenpas, gebruikt kan worden voor uitleentransacties.</t>
  </si>
  <si>
    <t>10.10</t>
  </si>
  <si>
    <t>10.10.1</t>
  </si>
  <si>
    <t>De oplossing is integreerbaar in de website van een bibliotheekorganisatie.</t>
  </si>
  <si>
    <t>11. Financiële administratie</t>
  </si>
  <si>
    <t>11.1</t>
  </si>
  <si>
    <t>Inrichting financieel</t>
  </si>
  <si>
    <t>11.1.1</t>
  </si>
  <si>
    <t xml:space="preserve">De oplossing maakt gebruik van het kasstelsel. </t>
  </si>
  <si>
    <t>11.1.2</t>
  </si>
  <si>
    <t>De oplossing maakt gebruik van het factuurstelsel.</t>
  </si>
  <si>
    <t>11.1.3</t>
  </si>
  <si>
    <t>Iedere financiële transactie heeft een financieel dagboek, grootboek en er is een verbijzondering aan te koppelen.</t>
  </si>
  <si>
    <t>11.1.4</t>
  </si>
  <si>
    <t>In kostenplaatsen en kostendragers/-soorten kunnen verbijzonderingen worden ingesteld.</t>
  </si>
  <si>
    <t>11.1.4.1</t>
  </si>
  <si>
    <t>Als het antwoord op 11.1.4 'ja' is: per verbijzondering in kostenplaatsen kunnen minimaal 99 codes worden ingericht.</t>
  </si>
  <si>
    <t>11.1.5</t>
  </si>
  <si>
    <t>In de oplossing kunnen wij btw-codes vastleggen.</t>
  </si>
  <si>
    <t>11.1.6</t>
  </si>
  <si>
    <t>De oplossing kan een productcode/opbrengstsoort aan een btw-code koppelen.</t>
  </si>
  <si>
    <t>11.1.7</t>
  </si>
  <si>
    <t>Wij kunnen de lay-out van een factuur instellen.</t>
  </si>
  <si>
    <t>11.1.7.1</t>
  </si>
  <si>
    <t>Als het antwoord op 11.1.7 'ja' is: de oplossing ondersteunt verschillende factuurlayouts per locatie/instelling.</t>
  </si>
  <si>
    <t>11.1.8</t>
  </si>
  <si>
    <t>De oplossing stuurt standaardberichten (mails) voor facturen en herinneringen.</t>
  </si>
  <si>
    <t>11.1.9</t>
  </si>
  <si>
    <t>De bewaartermijnen van financiële gegevens voldoen aan de AVG en de regels en wetgeving van de Belastingdienst.</t>
  </si>
  <si>
    <t>11.2</t>
  </si>
  <si>
    <t>Facturering</t>
  </si>
  <si>
    <t>11.2.1</t>
  </si>
  <si>
    <t>De oplossing kan een factuur aanmaken voor abonnementsgelden.</t>
  </si>
  <si>
    <t>11.2.2</t>
  </si>
  <si>
    <t>De oplossing kan een factuur aanmaken voor boetes/leengelden/reserveringen.</t>
  </si>
  <si>
    <t>11.2.3</t>
  </si>
  <si>
    <t>De oplossing kan een factuur aanmaken voor boekvergoedingen.</t>
  </si>
  <si>
    <t>11.2.4</t>
  </si>
  <si>
    <t>De oplossing kan een factuur aanmaken voor inschrijfgelden.</t>
  </si>
  <si>
    <t>11.2.5</t>
  </si>
  <si>
    <t>De oplossing kan termijnbetalingen op een factuur verwerken.</t>
  </si>
  <si>
    <t>11.2.6</t>
  </si>
  <si>
    <t>De oplossing kan een toeslag berekenen voor het betalen in termijnen.</t>
  </si>
  <si>
    <t>11.2.7</t>
  </si>
  <si>
    <t>De oplossing kan een factuur aanmaken waarop een kostenplaats en kostendrager/kostensoort worden geregistreerd.</t>
  </si>
  <si>
    <t>11.2.8</t>
  </si>
  <si>
    <t>De oplossing kan een factuur aanmaken waarop wordt aangegeven ten gunste van welke vestiging de vordering geregistreerd dient te worden. Hiervoor kan eventueel kostenplaats of kostendrager gebruikt worden.</t>
  </si>
  <si>
    <t>11.2.9</t>
  </si>
  <si>
    <t>De oplossing kan een kopiefactuur aanmaken en (laten) downloaden.</t>
  </si>
  <si>
    <t>11.2.10</t>
  </si>
  <si>
    <t>De oplossing ondersteunt de optie dat het factuuradres kan afwijken van het correspondentie-adres.</t>
  </si>
  <si>
    <t>11.2.11</t>
  </si>
  <si>
    <t>Op een factuurformat kan een vrije tekst worden aangemaakt.</t>
  </si>
  <si>
    <t>11.2.12</t>
  </si>
  <si>
    <t>De oplossing ondersteunt het gebruik van verschillende aanheffen, bijvoorbeeld apart voor instellingen, ouders/verzorgers van minderjarigen en volwassen leden.</t>
  </si>
  <si>
    <t>11.2.13</t>
  </si>
  <si>
    <t>De status van een vordering is per lid zichtbaar. Denk bijvoorbeeld aan de statussen: verzonden, betaald en aangemaand.</t>
  </si>
  <si>
    <t>11.2.14</t>
  </si>
  <si>
    <t>De oplossing nummert facturen automatisch door, met het gebruik van een teller.</t>
  </si>
  <si>
    <t>11.2.15</t>
  </si>
  <si>
    <t>De oplossing belast kosten voor het gebruik van diensten via internet door op het saldo van het lid in de oplossing (gebruik maken van tegoed).</t>
  </si>
  <si>
    <t>11.2.16</t>
  </si>
  <si>
    <t>De oplossing kan de factuur per e-mail in pdf-format versturen.</t>
  </si>
  <si>
    <t>11.2.17</t>
  </si>
  <si>
    <t>De oplossing kan de factuur als pdf-format zetten in de 'mijn bibliotheek' omgeving</t>
  </si>
  <si>
    <t>11.2.18</t>
  </si>
  <si>
    <t>De oplossing stuurt met de (e-mail van de) factuur direct een betaalverzoek mee.</t>
  </si>
  <si>
    <t>11.2.19</t>
  </si>
  <si>
    <t>De medewerker kan extra administratiekosten instellen die automatisch op de factuur vermeld worden.</t>
  </si>
  <si>
    <t>11.3</t>
  </si>
  <si>
    <t>Automatische incasso</t>
  </si>
  <si>
    <t>11.3.1</t>
  </si>
  <si>
    <t>De oplossing heeft een automatische incassofaciliteit voor abonnementsgelden.</t>
  </si>
  <si>
    <t>11.3.2</t>
  </si>
  <si>
    <t>De automatische incassofaciliteit ondersteunt het innen van schulden zoals boetegelden en leengelden.</t>
  </si>
  <si>
    <t>11.3.3</t>
  </si>
  <si>
    <t>De automatische incassofaciliteit ondersteunt het doen van vorderingen zoals boekvergoedingen die van toepassing zijn in bijvoorbeeld het geval van zoekraken of beschadiging van exemplaren.</t>
  </si>
  <si>
    <t>11.3.4</t>
  </si>
  <si>
    <t>Het incassobestand wordt aangeleverd in SEPA-format wat door banken in Nederland wordt gebruikt.</t>
  </si>
  <si>
    <t>11.3.5</t>
  </si>
  <si>
    <t xml:space="preserve">De oplossing verwerkt de incasso bij de leden automatisch op de incassodatum. </t>
  </si>
  <si>
    <t>11.3.6</t>
  </si>
  <si>
    <t>De oplossing ondersteunt het toepassen van een vaste korting op het tarief bij incassobetaling.</t>
  </si>
  <si>
    <t>11.3.7</t>
  </si>
  <si>
    <t>De oplossing markeert de vordering automatisch als 'openstaand' wanneer de incasso geweigerd/gestorneerd wordt.</t>
  </si>
  <si>
    <t>11.3.8</t>
  </si>
  <si>
    <t>De oplossing kan een gestorneerde/geweigerde incasso opnieuw als incasso aanbieden.</t>
  </si>
  <si>
    <t>11.3.9</t>
  </si>
  <si>
    <t>De oplossing neemt bij een stonering de in de bank opgegeven reden over.</t>
  </si>
  <si>
    <t>11.3.10</t>
  </si>
  <si>
    <t>Leden kunnen in de oplossing een incassomachtiging afgeven.</t>
  </si>
  <si>
    <t>11.3.11</t>
  </si>
  <si>
    <t xml:space="preserve">Leden kunnen in de oplossing online een incassomachtiging afgeven met een e-mandaat. https://www.payiban.com/blog/alles-over-digitaal-machtigen.html </t>
  </si>
  <si>
    <t>11.4</t>
  </si>
  <si>
    <t>Financiële verwerking en rapportage</t>
  </si>
  <si>
    <t>11.4.1</t>
  </si>
  <si>
    <t>De oplossing kan rapportages genereren via het kasstelsel en via het factuurstelsel. Dit kan handmatig gekozen worden of ingesteld worden in de administratie-instellingen.</t>
  </si>
  <si>
    <t>11.4.2</t>
  </si>
  <si>
    <t>De oplossing kan financiële overzichten genereren per kassapunt.</t>
  </si>
  <si>
    <t>11.4.3</t>
  </si>
  <si>
    <t>De oplossing kan financiële overzichten genereren per vestiging.</t>
  </si>
  <si>
    <t>11.4.4</t>
  </si>
  <si>
    <t>De oplossing kan financiële overzichten genereren per bibliotheekorganisatie.</t>
  </si>
  <si>
    <t>11.4.5</t>
  </si>
  <si>
    <t>De oplossing kan financiële overzichten genereren per productcode.</t>
  </si>
  <si>
    <t>11.4.6</t>
  </si>
  <si>
    <t>De oplossing kan financiële overzichten genereren per verbijzondering.</t>
  </si>
  <si>
    <t>11.4.7</t>
  </si>
  <si>
    <t>De oplossing kan financiële overzichten genereren van alle kwijtscheldingen.</t>
  </si>
  <si>
    <t>11.4.8</t>
  </si>
  <si>
    <t>Wij kunnen in de oplossing zelf een financiële rapportage samenstellen op basis van de velden uit de verschillende gegevensverzamelingen.</t>
  </si>
  <si>
    <t>11.4.9</t>
  </si>
  <si>
    <t>De oplossing geeft in de financiële output de bedragen zowel inclusief als exclusief btw weer.</t>
  </si>
  <si>
    <t>11.4.10</t>
  </si>
  <si>
    <t>De oplossing boekt langopenstaande en om bepaalde redenen niet aan het lid terug te betalen tegoeden automatisch af.</t>
  </si>
  <si>
    <t>11.5</t>
  </si>
  <si>
    <t>Betalingen</t>
  </si>
  <si>
    <t>11.5.1</t>
  </si>
  <si>
    <t>De oplossing legt betalingen via de kas vast.</t>
  </si>
  <si>
    <t>11.5.2</t>
  </si>
  <si>
    <t>De oplossing legt betalingen via bankoverschrijving vast.</t>
  </si>
  <si>
    <t>11.5.3</t>
  </si>
  <si>
    <t>De oplossing legt betalingen via een Payment Service Pprovider (PSP) vast.</t>
  </si>
  <si>
    <t>11.5.4</t>
  </si>
  <si>
    <t>De oplossing legt betalingen via pinautomaten vast.</t>
  </si>
  <si>
    <t>11.5.5</t>
  </si>
  <si>
    <t>De oplossing legt betalingen via betaalautomaten vast.</t>
  </si>
  <si>
    <t>11.5.6</t>
  </si>
  <si>
    <t>De oplossing legt betalingen via deposito (van pastegoed) vast.</t>
  </si>
  <si>
    <t>11.5.7</t>
  </si>
  <si>
    <t xml:space="preserve">De oplossing ondersteunt het koppelen aan pin- en betaalautomaten om zo betalingen automatisch te verwerken. </t>
  </si>
  <si>
    <t>11.5.8</t>
  </si>
  <si>
    <t>De oplossing verwerkt automatisch binnengekomen betalingen.</t>
  </si>
  <si>
    <t>11.5.9</t>
  </si>
  <si>
    <r>
      <rPr>
        <b/>
        <sz val="10"/>
        <color rgb="FFFF0000"/>
        <rFont val="Calibri"/>
        <family val="2"/>
      </rPr>
      <t>VERVALLEN</t>
    </r>
    <r>
      <rPr>
        <sz val="10"/>
        <color rgb="FFFF0000"/>
        <rFont val="Calibri"/>
        <family val="2"/>
      </rPr>
      <t xml:space="preserve"> </t>
    </r>
    <r>
      <rPr>
        <strike/>
        <sz val="10"/>
        <color rgb="FFFF0000"/>
        <rFont val="Calibri"/>
        <family val="2"/>
      </rPr>
      <t>De oplossing ondersteunt het gebruik van retourpinnen</t>
    </r>
    <r>
      <rPr>
        <sz val="10"/>
        <color rgb="FFFF0000"/>
        <rFont val="Calibri"/>
        <family val="2"/>
      </rPr>
      <t xml:space="preserve"> [vraag 45, nvi 1]</t>
    </r>
  </si>
  <si>
    <t>11.5.10</t>
  </si>
  <si>
    <t>De oplossing heeft een geïntegreerde kassafunctie.</t>
  </si>
  <si>
    <t>11.5.11</t>
  </si>
  <si>
    <t>De voorgenoemde kassafunctie handelt ten minste contributies, registraties en verkoopartikelen af.</t>
  </si>
  <si>
    <t>11.5.12</t>
  </si>
  <si>
    <t>Geautoriseerde medewerkers kunnen op elk moment inzien wat er in een bepaalde kassa aan geld aanwezig moet zijn. Dit is dus zowel gedurende de dag als bijvoorbeeld na een week mogelijk.</t>
  </si>
  <si>
    <t>11.5.13</t>
  </si>
  <si>
    <t>De oplossing kan met één handeling meerdere openstaande posten tegelijk afboeken.</t>
  </si>
  <si>
    <t>11.5.14</t>
  </si>
  <si>
    <t>De oplossing ondersteunt het doen van een deelbetaling van de openstaande posten.</t>
  </si>
  <si>
    <t>11.5.15</t>
  </si>
  <si>
    <t>Als het antwoord bij 11.5.14 'ja' is: bij een deelbetaling is te zien aan welke kostenpost is voldaan.</t>
  </si>
  <si>
    <t>11.5.16</t>
  </si>
  <si>
    <t>De oplossing verlengt bij betaling automatisch het abonnement en heft tevens automatisch de eventuele blokkering op.</t>
  </si>
  <si>
    <t>11.5.17</t>
  </si>
  <si>
    <t>De oplossing kan bij betaling een betalingsbewijs (laten) printen.</t>
  </si>
  <si>
    <t>11.5.18</t>
  </si>
  <si>
    <t>De oplossing verwerkt automatisch een CAMT-bestand.</t>
  </si>
  <si>
    <t>11.5.19</t>
  </si>
  <si>
    <t>De oplossing controleert op dubbele betalingen, en laat een melding zien wanneer dit het geval is.</t>
  </si>
  <si>
    <t>11.5.20</t>
  </si>
  <si>
    <t>De oplossing kan een SEPA-uitbetaalbestand aanmaken om geld terug te geven aan leden.</t>
  </si>
  <si>
    <t>11.6</t>
  </si>
  <si>
    <t>Notaprocedure (financiele herinneringen)</t>
  </si>
  <si>
    <t>11.6.1</t>
  </si>
  <si>
    <t>De oplossing verstuurt facturen vanwege openstaande posten</t>
  </si>
  <si>
    <t>11.6.2</t>
  </si>
  <si>
    <t>In de oplossing kunnen minimaal 4 soorten rappels/herinneringen worden ingesteld voor verschillende periodes.</t>
  </si>
  <si>
    <t>11.6.3</t>
  </si>
  <si>
    <t>De oplossing maakt een controleoverzicht aan voordat de facturen worden verstuurd.</t>
  </si>
  <si>
    <t>11.6.4</t>
  </si>
  <si>
    <t>De oplossing scheldt de factuur automatisch kwijt als het verloren gewaande exemplaar alsnog wordt ingenomen.</t>
  </si>
  <si>
    <t>11.6.5</t>
  </si>
  <si>
    <t>Na betaling van de factuur wordt het exemplaar automatisch ingenomen en afgeschreven.</t>
  </si>
  <si>
    <t>11.7</t>
  </si>
  <si>
    <t>Afboeken openstaande posten</t>
  </si>
  <si>
    <t>11.7.1</t>
  </si>
  <si>
    <t>De oplossing kan niet-inbare openstaande posten die sinds een bepaalde periode openstaan van een bibliotheek in één keer afboeken.</t>
  </si>
  <si>
    <t>11.7.2</t>
  </si>
  <si>
    <t>De oplossing kan niet-inbare openstaande posten die sinds een bepaalde periode openstaan van een bibliotheek in één keer uitdraaien, bijvoorbeeld ten behoeve van de deurwaarder.</t>
  </si>
  <si>
    <t>12. Rapportages &amp; selecties</t>
  </si>
  <si>
    <t>12.1</t>
  </si>
  <si>
    <t>Rapportages generiek</t>
  </si>
  <si>
    <t>Voor de standaard en de eigen rapportages gelden de onderstaande wensen en eis:</t>
  </si>
  <si>
    <t>12.1.1</t>
  </si>
  <si>
    <t>- De data van de rapportages wordt geëxporteerd in CSV.</t>
  </si>
  <si>
    <t>12.1.2</t>
  </si>
  <si>
    <t>- De rapporten worden geëxporteerd in pdf.</t>
  </si>
  <si>
    <t>12.1.3</t>
  </si>
  <si>
    <t xml:space="preserve">- De oplossing kan rapportages, welke door de rapportgenerator worden gemaakt, exporteren naar een Office Suite zoals een spreadsheet of een tekstverwerker. </t>
  </si>
  <si>
    <t>12.1.4</t>
  </si>
  <si>
    <t>Bij het bouwen van rapportages door de bibliotheekorganisatie heeft deze uitsluitend toegang tot haar eigen data.</t>
  </si>
  <si>
    <t>12.2</t>
  </si>
  <si>
    <t>Standaard rapportages</t>
  </si>
  <si>
    <t>12.2.1</t>
  </si>
  <si>
    <t>De oplossing heeft een in te stellen set met periodieke (job scheduler) standaardrapportages (minimaal 15) met betrekking tot collectie, leden en uitleningen per bibliotheek (en onderverdeling naar vestiging) beschikbaar.</t>
  </si>
  <si>
    <t>12.2.2</t>
  </si>
  <si>
    <t>De oplossing produceert standaard de gegevens voor de VOB-/CBS-statistieken</t>
  </si>
  <si>
    <t>12.2.3</t>
  </si>
  <si>
    <t xml:space="preserve">In de oplossing zijn de rapportages voor de Stichting Leenrecht standaard beschikbaar. Zie specificaties: www.leenrecht.nl </t>
  </si>
  <si>
    <t>12.2.4</t>
  </si>
  <si>
    <t xml:space="preserve">De oplossing bevat een  nog in te stellen standaardset ( max 5 ) jaarlijkse rapportages ten behoeve van audits. </t>
  </si>
  <si>
    <t>12.3</t>
  </si>
  <si>
    <t>Eigen rapportages ( door de bibliotheek)</t>
  </si>
  <si>
    <t>12.3.1</t>
  </si>
  <si>
    <t>Functioneel beheer / Superusers bij bibliotheken kunnen in de oplossing zelf / eigen rapportages bouwen middels parameters. Vraagt geen expertise / inzet van software developer.</t>
  </si>
  <si>
    <t>12.3.2</t>
  </si>
  <si>
    <t>Er is per bibliotheek een overzicht beschikbaar van alle beschikbare zelf gedefinieerde rapportages</t>
  </si>
  <si>
    <t>12.3.3</t>
  </si>
  <si>
    <t>De lay-out van overzichten en documenten kan door de gebruiker zelf worden aangepast.</t>
  </si>
  <si>
    <t>12.3.4</t>
  </si>
  <si>
    <t>De documentatie voor het bouwen van rapportages bevat een volledige beschrijving van het  logisch/technisch datamodel in het Nederlands</t>
  </si>
  <si>
    <t>13. Privacy en informatiebeveiliging</t>
  </si>
  <si>
    <t>13.1</t>
  </si>
  <si>
    <t>Privacy en informatiebeveiliging</t>
  </si>
  <si>
    <t>13.1.1</t>
  </si>
  <si>
    <t>De oplossing voldoet blijvend aan de Europese en Nederlandse wetgeving ten aanzien van informatie-, privacy- en systeembeveiliging. inclusief de door u aangeboden interfaces voor data uitwisseling</t>
  </si>
  <si>
    <t>13.1.2</t>
  </si>
  <si>
    <r>
      <rPr>
        <sz val="10"/>
        <color rgb="FF000000"/>
        <rFont val="Calibri"/>
        <family val="2"/>
        <scheme val="minor"/>
      </rPr>
      <t xml:space="preserve">Voor de oplossing is een ESCROW-regeling ingesteld. </t>
    </r>
    <r>
      <rPr>
        <sz val="10"/>
        <color rgb="FFFF0000"/>
        <rFont val="Calibri"/>
        <family val="2"/>
        <scheme val="minor"/>
      </rPr>
      <t xml:space="preserve">Zie 1.20 en 1.21 in tabblad 1. </t>
    </r>
  </si>
  <si>
    <t>13.1.3</t>
  </si>
  <si>
    <t>De bibliotheekorganisatie is volledig en onverminderd eigenaar van alle persoons- uitleen- en transactiegegevens in de oplossing.</t>
  </si>
  <si>
    <t>13.1.4</t>
  </si>
  <si>
    <t>De oplossing voldoet, ook gedurende de doorontwikkeling, aan privacy by design en by default.</t>
  </si>
  <si>
    <t>13.1.5</t>
  </si>
  <si>
    <t>De oplossing voldoet, ook gedurende de doorontwikkeling, aan security by design en by default.</t>
  </si>
  <si>
    <t>13.1.6</t>
  </si>
  <si>
    <t xml:space="preserve">Risico’s uit de meeste actuele OWASP top 10 van beveiligingsrisico's mogen niet voorkomen in de oplossing en de gekoppelde interfaces, voor zover toegankelijk via het web.  [vraag 46, nvi 1] </t>
  </si>
  <si>
    <t>13.1.7</t>
  </si>
  <si>
    <t xml:space="preserve">Alle webgebaseerde gebruikersinteractie met de applicatie (HTTPS) verloopt via de laatste encryptie-protocollen (TLS1.2 of hoger). Er wordt minimaal een A score gehaald bij gangbare tests zoals SSLlabs. </t>
  </si>
  <si>
    <t>13.1.8</t>
  </si>
  <si>
    <t>De oplossing gaat uit van een multi tenant architectuur waarbij data van bibliotheken van elkaar gescheiden is.</t>
  </si>
  <si>
    <t>13.1.9</t>
  </si>
  <si>
    <r>
      <t>Behoudens voorafgaande schriftelijke toestemming van de coöperatie of een wettelijke plicht daartoe, vindt er in het kader van de door de inschrijver te leveren dienstverlening op geen enkele wijze doorgifte en/of opslag van persoonsgegevens /data plaats buiten de Europese Economische Ruimte (EER). Dit wordt nader gespecificeerd in de verwerkersovereenkoms</t>
    </r>
    <r>
      <rPr>
        <sz val="10"/>
        <color rgb="FFFF0000"/>
        <rFont val="Calibri"/>
        <family val="2"/>
        <scheme val="minor"/>
      </rPr>
      <t>t. [vraag 25, nvi 1]</t>
    </r>
  </si>
  <si>
    <t>13.2</t>
  </si>
  <si>
    <t>Intrusion management</t>
  </si>
  <si>
    <t>13.2.1</t>
  </si>
  <si>
    <t>De oplossing wordt, bijvoorbeeld door een intrusion detecion system, gecontroleerd op verdachte activiteit in het gebruik/ongewone gedragingen van gebruikers en als dit het geval is wordt actie ondernomen door de opdrachtnemer.</t>
  </si>
  <si>
    <t>13.2.2</t>
  </si>
  <si>
    <t>De oplossing wordt ondersteund, door bijvoorbeeld een intrusion prevention system, in het voorkomen van verdachte activiteit in het gebruik/ongewone gedragingen van gebruikers.</t>
  </si>
  <si>
    <t>13.2.3</t>
  </si>
  <si>
    <t>leverancier heeft een 24/7 SOC dienst ingericht voor monitoring en opvolging van beveiligingsmeldingen.</t>
  </si>
  <si>
    <t>13.3</t>
  </si>
  <si>
    <t>AVG</t>
  </si>
  <si>
    <t>13.3.1</t>
  </si>
  <si>
    <t>Het lid kan aangeven dat de leenhistorie bewaard moet blijven ( AVG-voorwaarden).</t>
  </si>
  <si>
    <t>13.3.2</t>
  </si>
  <si>
    <t>Op verzoek van het lid verwijdert de oplossing de leenhistorie.</t>
  </si>
  <si>
    <t>13.3.3</t>
  </si>
  <si>
    <t>Kunnen de lidgegevens worden verwijderd als één verwijder actie in verband met 'recht op vergetelheid' van het betreffende lid?</t>
  </si>
  <si>
    <t>13.3.4</t>
  </si>
  <si>
    <t>Kunnen er perioden ingesteld worden die bepalen wanneer leden automatisch definitief worden verwijderd of geachiveerd (of gepseudonimiseerd)?</t>
  </si>
  <si>
    <t>10. Koppelingen</t>
  </si>
  <si>
    <t>Antwoorden leverancier</t>
  </si>
  <si>
    <t>Opmerkingen</t>
  </si>
  <si>
    <t>Specifieke, eenduidige communicatie:</t>
  </si>
  <si>
    <t>- Duidelijke foutmeldingen</t>
  </si>
  <si>
    <t>- Duidelijke labels bij gegevens</t>
  </si>
  <si>
    <t>Beveiliging</t>
  </si>
  <si>
    <t>Wordt bij alle verbindingen die het Bibliotheeksysteem mogelijk maakt met andere systemen of apparaten, die verbinding altijd gelegd op basis van een gangbaar/gangbare protocol voor identificatie en authenticatie (via een 'handshake' protocol of via een &lt;gebruikersnaam + wachtwoord&gt; - procedure inclusief wel/niet SSL-vereiste, waarbij echt veilige wachtwoorden een eis zijn)? Zo ja, specificeren welk protocol/welke protocollen het Bibliotheeksysteem daarvoor gebruikt en eventueel de wachtwoordeisen + wel/niet SSL-eis, i.g.v. verbindingen die het Bibliotheeksysteem via een wachtwoordprocedure legt (met bijvoorbeeld randapparatuur)</t>
  </si>
  <si>
    <t>Gebruiken de koppelvlakken die het Bibliotheeksysteem biedt, de standaard OpenIDConnect of OAuth 2.0 (beiden token-standaarden), SAML of LDAP (beiden Certificaat-standaarden) of een andere internationale standaard voor de authenticatie van aanvragers, voor het maken van een verbinding (= communicatielijn)  met een gekoppeld systeem, waarmee 'realtime' gegevensuitwisseling nodig is (= 'Handshake')?</t>
  </si>
  <si>
    <t>Logt het systeem alle gegevensaanvragen?</t>
  </si>
  <si>
    <t>Signaleert het systeem gegevensaanvragen die niet helemaal 'gladjes' verlopen (= verdachte aanvragen)?</t>
  </si>
  <si>
    <t>Taalgebruik?</t>
  </si>
  <si>
    <t>Is systeem configureerbaar zodat (meer dan)  x verdachte verzoeken binnen y tijdsbestek leiden tot het blokkeren van dat aanvragende systeem/die inlog/dat IP-adres?</t>
  </si>
  <si>
    <t>Zijn de koppelingen zodanig opgezet dat een identificerend gegeven van de aangevraagde set, meegegeven dient te worden in de gegevens-aanvraag (een lid-id bij opvraag van klantgegevens, een regio-id bij aanvraag van een serie/alle klanten van een regio etc...)?</t>
  </si>
  <si>
    <t>Systeem kent maatregelen om ervoor te zorgen dat haar afwijzingsresponsen  die in het kader van robuustheid zijn ingeregeld, niet leiden tot een verhoogd beveiligingsrisico voor haar data (= misbruikt kunnen worden voor inbraak op het systeem)?</t>
  </si>
  <si>
    <t>Bulk-gegevens altijd via bestandsuitwisseling? Niet via (real-time) gegevensverzoeken?</t>
  </si>
  <si>
    <t>Bestandsuitwisseling altijd via 'dedicated ingerelde communicatielijnen' (via vaste mappen op leverend en ontvangende systemen), waarbij de leverende partij zich eerst eenduidig en gegarandeerd indentificeert en uitwisseling beveiligd plaatsvindt (bijvoorbeeld 'versleuteld op basis van SFTP-protocol)</t>
  </si>
  <si>
    <t>Wordt de data die via koppelingen kan worden uitgewisseld, altijd versleuteld uitgewisseld?</t>
  </si>
  <si>
    <t>Via SSL?</t>
  </si>
  <si>
    <t>Via TSL?</t>
  </si>
  <si>
    <t>Via een andere encryptie standaard, namelijk ....?</t>
  </si>
  <si>
    <t>Worden wachtwoorden altijd 'gehashed' opgeslagen, zodat ze ook alleen maar 'gehashed' uitgewisseld kunnen worden met andere omgevingen?</t>
  </si>
  <si>
    <t>Performance</t>
  </si>
  <si>
    <t>Kan het systeem een individuele set aangevraagde gegevens (= persoonsgegevens van één klant, abonnementsgegevens van één lid, transactiegegevens van één uitlening) binnen 1-seconde na indienen van de aanvraag tonen op het scherm van de aanvrager (= de effectieve responstijd/levertijd van een enkele aanvraag)?</t>
  </si>
  <si>
    <t>Heeft leverancier één (of meerdere) koppelingen van haar systeem nu operationeel en is leverancier bereid om de aanbestedende partij die performance één of meerder keren uit te proberen vanaf een operationele koppeling van een klant van leverancier?</t>
  </si>
  <si>
    <t>Kan de leverancier deze performance 24 uur per en 7 dagen per week garanderen?</t>
  </si>
  <si>
    <t>Is de beschikbaarheid van deze koppeling gelijkgeschakeld met de beschikbaarheidsgarantie die leverancier (als SLA-onderdeel) afgeeft voor het hele systeem? Of is de beschikbaarheid van de koppelingen lager dan de systeembeschikbaarheid (en wat is daarvoor dan de reden)?</t>
  </si>
  <si>
    <t>Zijn er (terugkerende)  uren/dagdelen waarop leverancier deze performance niet kan garanderen?</t>
  </si>
  <si>
    <t>Heeft leverancier een mechanisme ingebouwd waardoor dit soort individuele (meer tijdkritische)  aanvragen voorrang krijgen op een al-lopend (minder tijdskritisch)  batchproces?</t>
  </si>
  <si>
    <t>Leverancier  heeft mechanismen ingebouwd die het optreden van vertraging in de responstijd zo veel als mogelijk geautomatiseerd proberen te corrigeren</t>
  </si>
  <si>
    <t>Leverancier onderneemt gedurende werktijden (5 x 8) corrigerende acties bij geconstateerde vertraging op de responstijd van een koppeling</t>
  </si>
  <si>
    <t>Leverancier onderneemt gedurende (mogelijke)  bibliotheek openingstijden (5 x 12 en 2 x 8) corrigerende acties bij geconstateerde vertraging op de responstijd van een koppeling</t>
  </si>
  <si>
    <t>Robuustheid (consistentie bij tijdelijke onderbrekingen van de service)</t>
  </si>
  <si>
    <t>Het systeem kent een wachtrij mechanisme waarin (gegevens)verzoeken geplaats worden die (tijdelijk) even niet afgehandeld kunnen worden door het systeem (door - effectieve -  onbeschikbaarheid van het systeem/die gegevens) en zorgt voor het alsnog - automatisch -  afhandelen van de aanvragen in de wachtrij zodra het systeem (voor die gegevens)  weer effectief beschikbaar komt?</t>
  </si>
  <si>
    <t>Het systeem meldt het aanvragend systeem terug dat de aanvraag (tijdelijk)  niet afgehandeld kan worden en dat die aanvraag in de wachtrij geplaatst is?</t>
  </si>
  <si>
    <t>Systeem zorgt ervoor dat verzoeken die vanuit de wachtrij worden afgehandeld, geen verhoogd risico kunnen opleveren voor de beveiliging van haar gegevens (bijvoorbeeld 'eerst opnieuw handshake uitvoeren met aanvrager  voor de data-respons' (of anders die extra beveiligingsmaatregel hier noemen)?</t>
  </si>
  <si>
    <t>Systeem meldt het (met teruggave van reden)  dat een aanvraag niet afgehandeld kan worden. Teruggegeven redenen dienen daarbij in ieder geval te zijn 'onjuist wachtwoord', 'onjuistee gevruikersnaam/account', 'onbekend IP-adres' (dit opdat een aanvragend systeem/aanvragende partij 'met goede bedoelingen',  daarop gerichte actie kan ondernemen)</t>
  </si>
  <si>
    <t>Privacy m.b.t. koppelingen</t>
  </si>
  <si>
    <t>Kan het systeem individuele klanten de mogelijkheid bieden om per gekoppeld systeem aan te geven of zijn/haar gegevens met dat gekoppelde systeem uitgewisseld mogen worden? Dus: uitbreidbaar lijstje indien er meer gekoppelde systemen bijkomen en 'per gekoppeld systeem een keuze kunnen maken')</t>
  </si>
  <si>
    <t>Is er een default-waarde instelbaar voor het wel/niet mogen uitwisselen van gegevens, per gekoppeld systeem?</t>
  </si>
  <si>
    <t>Het aanvragend systeem kan alleen maar 'gegevens per stuk' opvragen (per persoon/klant, per transactie) en niet voor meerdere stuks tegelijkertijd (bijv. 'alle leden van een regio', 'alle transacties van een dag' etc...) en daarbij dient de aanvraag een (sleutel)gegeven te bevatten dat de aangevraagde gegevens uniek identificeert</t>
  </si>
  <si>
    <t>Bibliotheekstandaarden (Bestaande standaardkoppelingen in de branche)</t>
  </si>
  <si>
    <t>Ondersteunt de applicatie:</t>
  </si>
  <si>
    <t>NBC+ (Auteur, Titel, ISBN, ISMN, ISSN, PPN, CDR, BNR)</t>
  </si>
  <si>
    <t>IBL-V (Inter Bibliothecair Leenverkeer)</t>
  </si>
  <si>
    <t>specs bij KB</t>
  </si>
  <si>
    <t>Single Identity (lopend project van KB en (alle) NL-regio-bibliotheken)</t>
  </si>
  <si>
    <t>Knock out specs bij KB / beter formuleren / definitie</t>
  </si>
  <si>
    <t>Kan een koppeling worden gerealiseerd met "Cover list", boekomslagen (NBD/Biblion)?</t>
  </si>
  <si>
    <t>Is die nog steeds actueel/nodig?</t>
  </si>
  <si>
    <t>Landelijke lenen (aparte database)</t>
  </si>
  <si>
    <t>Binnen de Landelijk Digitale Infrastructuur (LDI)  voor de bibliotheken, bestaat een omgeving/database waarin alle (actuele) ledengegevens vanuit de verschillende lokale NL-bibliotheken worden verzameld. Die omgeving wordt momenteel gehost beheerd door de gezamenlijke bibliotheekleveranciers OCLC en Axiell en is nodig om leden van de ene regio-bibliotheek (bijna)  overal in Nederland te kunnen laten Gastlenen. Deze wens/eis gaat erover dat het Bibliotheeksysteem op deze gezamenlijke Gastleen-omgeving/database aangesloten dient te zijn (of garandeert dat zij daarop gaat aansluiten)</t>
  </si>
  <si>
    <t>Functionele koppelvlakken</t>
  </si>
  <si>
    <t>Kan een koppeling d.m.v. een real-time API worden gerealiseerd met Schoolbibliotheek applicaties:</t>
  </si>
  <si>
    <t>Aura</t>
  </si>
  <si>
    <t>Anders, namelijk ....</t>
  </si>
  <si>
    <t>Kan een koppeling d.m.v. een real-time API worden gerealiseerd met Ticketing applicaties:</t>
  </si>
  <si>
    <t>Active Tickets</t>
  </si>
  <si>
    <t>Olifantenpaadje</t>
  </si>
  <si>
    <t>Activiteitenmodule SMP</t>
  </si>
  <si>
    <t>Ovatic</t>
  </si>
  <si>
    <t>Anders, namelijk…</t>
  </si>
  <si>
    <t>Kan een koppeling d.m.v. een real-time API worden gerealiseerd met CRM  applicaties</t>
  </si>
  <si>
    <t>SMP</t>
  </si>
  <si>
    <t>Dynamics</t>
  </si>
  <si>
    <t>Regibieb (Adsysco)</t>
  </si>
  <si>
    <t>Webpower</t>
  </si>
  <si>
    <t>Kan een koppeling d.m.v. een real-time API worden gerealiseerd met Boekhoudpakketten (o.a. Exact, Unit4, AFAS...)? Zo ja met welk(e) boekhoudpakketen kan het Bibliotheeksysteem koppelen?</t>
  </si>
  <si>
    <t>Bestaat die koppeling uit exportbestanden (in het juiste formaat) die vervolgens weer handmatig ingelezen moeten worden in het Boekhoudpakket?</t>
  </si>
  <si>
    <t>Is deze koppeling automatiseerbaar?</t>
  </si>
  <si>
    <t>Mogelijkheid tot API koppeling met de gangbare banken (indien de bankverwerking niet plaatsvindt via de API met het boekhoudpakket)?</t>
  </si>
  <si>
    <t>Kan een koppeling d.m.v. een real-time API worden gerealiseerd met Rapportage Tools?</t>
  </si>
  <si>
    <t>Power BI</t>
  </si>
  <si>
    <t>Zo ja, is de data in de API geanonimiseerd voor zover het persoonsgegevens betreft?</t>
  </si>
  <si>
    <r>
      <rPr>
        <b/>
        <sz val="10"/>
        <color rgb="FF000000"/>
        <rFont val="Arial"/>
        <family val="2"/>
      </rPr>
      <t>Online betaalfunctie</t>
    </r>
    <r>
      <rPr>
        <sz val="10"/>
        <color rgb="FF000000"/>
        <rFont val="Arial"/>
        <family val="2"/>
      </rPr>
      <t>:  ondersteunt de portaalfunctie van de applicatie online betalen?</t>
    </r>
  </si>
  <si>
    <t>Ondersteunt de portal van het Bibliotheeksysteem  andere (realtime) koppeling met niet-bancaire online-betaalfuncties (zoals via Paypal, Adyen, Molly, Ogone en credicard)? Zo ja, welke andere online betaalfuncties worden dan ondersteund?</t>
  </si>
  <si>
    <t>Ondersteunt de portal van het Bibliotheeksysteem een realtime koppeling met de online-betaalfuncties van alle grote NL-banken (via iDeal)</t>
  </si>
  <si>
    <r>
      <rPr>
        <b/>
        <sz val="10"/>
        <color rgb="FF000000"/>
        <rFont val="Arial"/>
        <family val="2"/>
      </rPr>
      <t>Balie-betaalfunctie</t>
    </r>
    <r>
      <rPr>
        <sz val="10"/>
        <color rgb="FF000000"/>
        <rFont val="Arial"/>
        <family val="2"/>
      </rPr>
      <t>: kan de Balie-functie van de applicatie koppelen met een pin-automaat op de balie (opdat klanten met hun bankpas kunnen betalen bij de balie)?</t>
    </r>
  </si>
  <si>
    <r>
      <rPr>
        <b/>
        <sz val="10"/>
        <color rgb="FF000000"/>
        <rFont val="Arial"/>
        <family val="2"/>
      </rPr>
      <t>Balie-terugbetaalfunctie</t>
    </r>
    <r>
      <rPr>
        <sz val="10"/>
        <color rgb="FF000000"/>
        <rFont val="Arial"/>
        <family val="2"/>
      </rPr>
      <t>: kan de Balie-functie van de applicatie koppelen met een pin-automaat op de balie, opdat klanten met hun bankpas een terugbetaling kunnen ontvangen bij de balie (ookwel retourpinnen))?</t>
    </r>
  </si>
  <si>
    <t>Zijn de volgende (real-time) koppelvlakken beschikbaar in het Bibliotheeksysteem, ter ondersteuning van opvraagmogelijkheden van data vanuit gekoppelde systemen (het zogenaamde 'pull-mechanisme'):</t>
  </si>
  <si>
    <t>Algemeen eisen voor een API beschrijven</t>
  </si>
  <si>
    <t>10/7 Robbert</t>
  </si>
  <si>
    <r>
      <rPr>
        <b/>
        <sz val="10"/>
        <color rgb="FF000000"/>
        <rFont val="Arial"/>
        <family val="2"/>
      </rPr>
      <t>Persoons-API</t>
    </r>
    <r>
      <rPr>
        <sz val="10"/>
        <color rgb="FF000000"/>
        <rFont val="Arial"/>
        <family val="2"/>
      </rPr>
      <t>: Zijn Persoonsgegevens van een lid/klant 'real-time' opvraagbaar bij het Bibliotheeksysteem/via een uitvraag (rechtstreeks) op de database?</t>
    </r>
  </si>
  <si>
    <r>
      <rPr>
        <b/>
        <sz val="10"/>
        <color rgb="FF000000"/>
        <rFont val="Arial"/>
        <family val="2"/>
      </rPr>
      <t>Contact-API</t>
    </r>
    <r>
      <rPr>
        <sz val="10"/>
        <color rgb="FF000000"/>
        <rFont val="Arial"/>
        <family val="2"/>
      </rPr>
      <t>: Zijn Contactgegevens (= fysiekadres, Email-adres, tel-nummer(s) etc) van een lid/klant 'real-time' opvraagbaar uit de database?</t>
    </r>
  </si>
  <si>
    <t>Catalogus API:</t>
  </si>
  <si>
    <r>
      <rPr>
        <b/>
        <sz val="10"/>
        <color rgb="FF000000"/>
        <rFont val="Arial"/>
        <family val="2"/>
      </rPr>
      <t>Leen-transactie-API</t>
    </r>
    <r>
      <rPr>
        <sz val="10"/>
        <color rgb="FF000000"/>
        <rFont val="Arial"/>
        <family val="2"/>
      </rPr>
      <t>: Zijn Leen-transactiegegevens opvraagbaar uit de database? Zo ja, kan die API dan alleen 'alle' leentransacties terugleverenen van een klant, OF (op verzoek) ook alleen de recente Of alleen de laatste leen-transactie?</t>
    </r>
  </si>
  <si>
    <r>
      <rPr>
        <b/>
        <sz val="10"/>
        <color rgb="FF000000"/>
        <rFont val="Arial"/>
        <family val="2"/>
      </rPr>
      <t>Deelname-API</t>
    </r>
    <r>
      <rPr>
        <sz val="10"/>
        <color rgb="FF000000"/>
        <rFont val="Arial"/>
        <family val="2"/>
      </rPr>
      <t>: Zijn deelname-gegevens opvraagbaar uit de database (alleen indien Activiteiten-module van de applicatie)? En (op verzoek) ook 'Verleng-transacties'?</t>
    </r>
  </si>
  <si>
    <r>
      <rPr>
        <b/>
        <sz val="10"/>
        <color rgb="FF000000"/>
        <rFont val="Arial"/>
        <family val="2"/>
      </rPr>
      <t>Overige-API's</t>
    </r>
    <r>
      <rPr>
        <sz val="10"/>
        <color rgb="FF000000"/>
        <rFont val="Arial"/>
        <family val="2"/>
      </rPr>
      <t>: zijn er nog andere gegevens opvraagbaar uit het systeem via een realtime-koppelvlak? Zou jij welke gegevens zijn (nog meer) opvraagbaar uit het systeem? Welke realttime-API's biedt het systeem nog meer?</t>
    </r>
  </si>
  <si>
    <t>Levert het Bibliotheeksysteem de gevraagde gegevens  uitsluitend en alleen indien het gekoppelde/aanvragende-systeem in de aanvraag een gegeven meelevert dat die dataset uniek identificeert (bijvoorbeeld de unieke ID van een klant/lid)? (m.i. een belangrijk beveiligings/privacy-aspect van gegevensvragen via real-time koppelingen!)</t>
  </si>
  <si>
    <t>Zijn de volgende (real-time) koppelvlakken beschikbaar in het Bibliotheeksysteem, zodat het bibliotheeksysteem (actief) data kan leveren aan gekoppelde systemen waarvoor geregistreerd staat dat zijn (mutaties op betreffende data geleverd willen krijgen (een mechanisme waarbij de data actief 'gepushed' wordt vanuit het Bibliotheeksysteem):</t>
  </si>
  <si>
    <r>
      <rPr>
        <b/>
        <sz val="10"/>
        <color rgb="FF000000"/>
        <rFont val="Arial"/>
        <family val="2"/>
      </rPr>
      <t>Persoons-Push-API</t>
    </r>
    <r>
      <rPr>
        <sz val="10"/>
        <color rgb="FF000000"/>
        <rFont val="Arial"/>
        <family val="2"/>
      </rPr>
      <t>: Kan het Bibliotheeksysteem actief (mutaties op) Persoonsgegevens van een lid/klant 'real-time' leveren aan ieder gekoppeld systeem dat in het Bibliotheeksysteem geaboneerd is op de (wijzigingen van) die gegevens?</t>
    </r>
  </si>
  <si>
    <r>
      <rPr>
        <b/>
        <sz val="10"/>
        <color rgb="FF000000"/>
        <rFont val="Arial"/>
        <family val="2"/>
      </rPr>
      <t>Contact-Push-API</t>
    </r>
    <r>
      <rPr>
        <sz val="10"/>
        <color rgb="FF000000"/>
        <rFont val="Arial"/>
        <family val="2"/>
      </rPr>
      <t>: Kan het Bibliotheeksysteem actief (mutaties op) de Contactgegevens van een lid/klant 'real-time' leveren aan ieder gekoppeld systeem dat in het Bibliotheeksysteem geaboneerd is op de (wijzigingen van) die gegevens?</t>
    </r>
  </si>
  <si>
    <r>
      <rPr>
        <b/>
        <sz val="10"/>
        <color rgb="FF000000"/>
        <rFont val="Arial"/>
        <family val="2"/>
      </rPr>
      <t>Leen-transactie-Push-API</t>
    </r>
    <r>
      <rPr>
        <sz val="10"/>
        <color rgb="FF000000"/>
        <rFont val="Arial"/>
        <family val="2"/>
      </rPr>
      <t>: Kan het Bibliotheeksysteem actief (mutaties op) de Leen-transactiesgegevens van een lid/klant 'real-time' leveren aan ieder gekoppeld systeem dat in het Bibliotheeksysteem geaboneerd is op de (wijzigingen van) die gegevens?</t>
    </r>
  </si>
  <si>
    <r>
      <rPr>
        <b/>
        <sz val="10"/>
        <color rgb="FF000000"/>
        <rFont val="Arial"/>
        <family val="2"/>
      </rPr>
      <t>Deelname-Push-API</t>
    </r>
    <r>
      <rPr>
        <sz val="10"/>
        <color rgb="FF000000"/>
        <rFont val="Arial"/>
        <family val="2"/>
      </rPr>
      <t>: Kan het Bibliotheeksysteem actief (mutaties op) de Deelname-gegevens van een lid/klant 'real-time' leveren aan ieder gekoppeld systeem dat in het Bibliotheeksysteem geaboneerd is op de (wijzigingen van) die gegevens?</t>
    </r>
  </si>
  <si>
    <r>
      <rPr>
        <b/>
        <sz val="10"/>
        <color rgb="FF000000"/>
        <rFont val="Arial"/>
        <family val="2"/>
      </rPr>
      <t>Overige-Push-API's</t>
    </r>
    <r>
      <rPr>
        <sz val="10"/>
        <color rgb="FF000000"/>
        <rFont val="Arial"/>
        <family val="2"/>
      </rPr>
      <t>: zijn er nog andere sets gegevens waarvoor het Bibliotheeksysteem de mutaties (actief) kan leveren aan gekoppelde systemen die zich op die gegevenssets geaboneerd hebben? Welke realttime-Push-API's biedt het Bibliotheeksysteem nog meer?</t>
    </r>
  </si>
  <si>
    <t>Kan de beheerder van de bibliotheek zelf op ieder moment aanpassen welk gekoppelde systemen geabonneerd zijn op (wijzigingen in) die sets gegevens (via de bovengenomede 'push-' API's)?</t>
  </si>
  <si>
    <r>
      <rPr>
        <sz val="10"/>
        <color rgb="FF000000"/>
        <rFont val="Arial"/>
        <family val="2"/>
      </rPr>
      <t>Zijn de volgende (real-time) koppelvlakken beschikbaar in het Bibliotheeksysteem, zodat gekoppelde systemen via een Push-API-verbinding-</t>
    </r>
    <r>
      <rPr>
        <b/>
        <sz val="10"/>
        <color rgb="FF000000"/>
        <rFont val="Arial"/>
        <family val="2"/>
      </rPr>
      <t>vanuit het gekoppelde systeem</t>
    </r>
    <r>
      <rPr>
        <sz val="10"/>
        <color rgb="FF000000"/>
        <rFont val="Arial"/>
        <family val="2"/>
      </rPr>
      <t>, de gegevens kunnen wijzigen in het Bibliotheeksysteem:</t>
    </r>
  </si>
  <si>
    <r>
      <rPr>
        <b/>
        <sz val="10"/>
        <color rgb="FF000000"/>
        <rFont val="Arial"/>
        <family val="2"/>
      </rPr>
      <t>Persoons-wijzig-API</t>
    </r>
    <r>
      <rPr>
        <sz val="10"/>
        <color rgb="FF000000"/>
        <rFont val="Arial"/>
        <family val="2"/>
      </rPr>
      <t>: Is  er een (real-time) koppelvlak/API beschikbaar, waarmee een gekoppeld systeem Persoonsgegevens van een lid/klant kan muteren, in het Bibliotheeksysteem? Wijzigingen alleen op basis van een in dat API-verzoek meegeleverd lid/klant-ID (een ID die het bibliotheeksysteem al kent), maar inclusief de mogelijkheid om een nieuwe (nog niet in het bibliotheeksysteem voorkomend(e)) lid/klant toe te voegen aan de Klantenadministratie van het Bibliotheeksysteem?</t>
    </r>
  </si>
  <si>
    <r>
      <rPr>
        <b/>
        <sz val="10"/>
        <color rgb="FF000000"/>
        <rFont val="Arial"/>
        <family val="2"/>
      </rPr>
      <t>Contactdata-wijzig-API</t>
    </r>
    <r>
      <rPr>
        <sz val="10"/>
        <color rgb="FF000000"/>
        <rFont val="Arial"/>
        <family val="2"/>
      </rPr>
      <t>: Is  er een (real-time) koppelvlak/API beschikbaar, waarmee een gekoppeld systeem Contactgegevens van een lid/klant (zoals bijv. zijn Email-adres) kan muteren, in het Bibliotheeksysteem? Wijzigingen alleen op basis van een in dat API-verzoek meegeleverd lid/klant-ID (een ID die het bibliotheeksysteem al kent)!</t>
    </r>
  </si>
  <si>
    <r>
      <rPr>
        <b/>
        <sz val="10"/>
        <color rgb="FF000000"/>
        <rFont val="Arial"/>
        <family val="2"/>
      </rPr>
      <t>Deelnamedata-wijzig-API</t>
    </r>
    <r>
      <rPr>
        <sz val="10"/>
        <color rgb="FF000000"/>
        <rFont val="Arial"/>
        <family val="2"/>
      </rPr>
      <t>: Is  er een (real-time) koppelvlak/API beschikbaar, waarmee een gekoppeld systeem Deelnamegegevens van een lid/klant kan muteren/toevoegen, in het Bibliotheeksysteem? Wijzigingen alleen op basis van een in dat API-verzoek meegeleverd lid/klant-ID (een ID die het bibliotheeksysteem al kent)!</t>
    </r>
  </si>
  <si>
    <r>
      <rPr>
        <b/>
        <sz val="10"/>
        <color rgb="FF000000"/>
        <rFont val="Arial"/>
        <family val="2"/>
      </rPr>
      <t>Wijzig-API voor overige data</t>
    </r>
    <r>
      <rPr>
        <sz val="10"/>
        <color rgb="FF000000"/>
        <rFont val="Arial"/>
        <family val="2"/>
      </rPr>
      <t>: Is  er een (real-time) koppelvlak/API beschikbaar, waarmee een gekoppeld systeem ook andere (nog door aanbesteder te definierten) gegevens van een lid/klant kan muteren/toevoegen, in het Bibliotheeksysteem? Wijzigingen alleen op basis van een in dat API-verzoek meegeleverd lid/klant-ID (een ID die het bibliotheeksysteem al kent)!</t>
    </r>
  </si>
  <si>
    <r>
      <t xml:space="preserve">Zijn bovengenoemde 'real-time' koppelvlakken (vanaf rgl 124) beschikbaar op basis van de </t>
    </r>
    <r>
      <rPr>
        <b/>
        <sz val="10"/>
        <color rgb="FF000000"/>
        <rFont val="Arial"/>
        <family val="2"/>
      </rPr>
      <t>REST</t>
    </r>
    <r>
      <rPr>
        <sz val="10"/>
        <color rgb="FF000000"/>
        <rFont val="Arial"/>
        <family val="2"/>
      </rPr>
      <t xml:space="preserve">-architectuur, het </t>
    </r>
    <r>
      <rPr>
        <b/>
        <sz val="10"/>
        <color rgb="FF000000"/>
        <rFont val="Arial"/>
        <family val="2"/>
      </rPr>
      <t>SOAP-Protocol</t>
    </r>
    <r>
      <rPr>
        <sz val="10"/>
        <color rgb="FF000000"/>
        <rFont val="Arial"/>
        <family val="2"/>
      </rPr>
      <t xml:space="preserve">, als </t>
    </r>
    <r>
      <rPr>
        <b/>
        <sz val="10"/>
        <color rgb="FF000000"/>
        <rFont val="Arial"/>
        <family val="2"/>
      </rPr>
      <t>Web-hook</t>
    </r>
    <r>
      <rPr>
        <sz val="10"/>
        <color rgb="FF000000"/>
        <rFont val="Arial"/>
        <family val="2"/>
      </rPr>
      <t xml:space="preserve"> (= Microsoft, Event-based) en/of op basis van</t>
    </r>
    <r>
      <rPr>
        <b/>
        <sz val="10"/>
        <color rgb="FF000000"/>
        <rFont val="Arial"/>
        <family val="2"/>
      </rPr>
      <t xml:space="preserve"> een ander(e) internationaal/-ale standaard</t>
    </r>
    <r>
      <rPr>
        <sz val="10"/>
        <color rgb="FF000000"/>
        <rFont val="Arial"/>
        <family val="2"/>
      </rPr>
      <t xml:space="preserve"> protocol/Architectuur? Zo ja volgens welke standaard/-den zijn die realtime koppelingen dan beschikbaar?</t>
    </r>
  </si>
  <si>
    <t>Ondersteunt dat realtime-koppelvlak JSON als taal/structuur voor de data-inhoud?</t>
  </si>
  <si>
    <t>Ondersteunt dat realtime-koppelvlak XML als taal/structuur voor de data-inhoud?</t>
  </si>
  <si>
    <t>Ondersteunt dat realtime-koppelvlak nog andere sturcturen/talen voor de data-inhoud (zoals HTML, plain-tekst) en zo ja welke?</t>
  </si>
  <si>
    <t>Zijn alle beschikbare API's van het Bibliotheeksysteem zodanig helder en uitgebreid gedocumenteerd, dat een (leverancier van een) nieuw te koppelen systeem die API volledig op basis van die documentatie kan realiseren?</t>
  </si>
  <si>
    <t>Zijn de gebruikte datamodellen en koppelvlakken zodanig gedocumenteerd dat communicatie met externe webservices mogelijk is, zonder tussenkomst van technische specialisten van uw organisatie?</t>
  </si>
  <si>
    <t>Zijn 'off-line'/batchmatige koppelvlakken beschikbaar bij de applicatie (voor het - geautomatiseerd -  uitwisselen van databestanden met gekoppelde systemen?</t>
  </si>
  <si>
    <t>Via S-FTP?</t>
  </si>
  <si>
    <t>Via een ander protocol voor bestandsuitwisseling, namelijk ...?</t>
  </si>
  <si>
    <t>Kunnen bestanden met - alle - klant/lid-gegevens op die manier uitgewisseld worden met een gekoppeld systeem?</t>
  </si>
  <si>
    <t>Kunnen bestanden met - alle - exemplaar/bezits-gegevens op die manier uitgewisseld worden met een gekoppeld systeem?</t>
  </si>
  <si>
    <t>Kunnen bestanden met - alle - Leentransactie-gegevens op die manier uitgewisseld worden met een gekoppeld systeem?</t>
  </si>
  <si>
    <t>Kunnen bestanden met - alle - Reserverings-gegevens op die manier uitgewisseld worden met een gekoppeld systeem?</t>
  </si>
  <si>
    <t>Kunnen bestanden met - alle - Deelname/kaartaanschaf-gegevens op die manier uitgewisseld worden met een gekoppeld systeem (alleen bij gebruik van de eigen Activiteitenmodule van de applicatie)?</t>
  </si>
  <si>
    <t>Kan het systeem bovengenoemde bestanden met (bibliotheek)data ook vullen met alleen de data van leden, exemplaren en transacties die de afgelopen 1 tot 3 dagen (configureerbaar!)  gewijzigd zijn in de dataverzameling/-opslag van het systeem (= incrementele bestanden aanmaken)?</t>
  </si>
  <si>
    <t>Kan het systeem alle klant- exemplaar-  en de verschillende bibliotheek-transactie-gegevens (= uitlenen, inleveren, reserveren en evt kaartaanschaf) naar verschillende bestanden exporteren en die data daarmee beschikbaar maken voor een 'totaal'-export van (bibliotheek)data (exclusief titel-, bestel en systeemconfiguratie-data, dus!)</t>
  </si>
  <si>
    <t>Is het mogelijk om dit volgens een schema herhaaldelijk, automatisch uit te laten voeren</t>
  </si>
  <si>
    <t>Protocollen en technische standaarden</t>
  </si>
  <si>
    <t>Voldoet de applicatie en gekoppelde interfaces, voor zover toegankelijk via het web, aan de OWASP top 10?</t>
  </si>
  <si>
    <t>https://owasp.org/www-project-top-ten/</t>
  </si>
  <si>
    <t>Kan het bibliotheeksysteem via SIP2 communiceren met andere applicaties en/of randapparatuur?</t>
  </si>
  <si>
    <t>naar 47</t>
  </si>
  <si>
    <r>
      <rPr>
        <sz val="10"/>
        <color rgb="FFFF0000"/>
        <rFont val="Arial"/>
        <family val="2"/>
      </rPr>
      <t>Knock-out criterium</t>
    </r>
    <r>
      <rPr>
        <sz val="10"/>
        <color rgb="FF000000"/>
        <rFont val="Arial"/>
        <family val="2"/>
      </rPr>
      <t>; anders is veel van de bestaande randapparatuur bij bibliotheken niet meer bruikbaar.</t>
    </r>
  </si>
  <si>
    <t>Verloopt alle communicatie met het Bibliotheeksysteem via HTTPS?</t>
  </si>
  <si>
    <t>Kock-out criterium (PvdL)</t>
  </si>
  <si>
    <t>- Client</t>
  </si>
  <si>
    <t>- Webomgeving en -applicatie</t>
  </si>
  <si>
    <t>- SIP2</t>
  </si>
  <si>
    <t>Ondersteunt de applicatie de communicatie volgens de Nederlandse afspraken m.b.t. RFID datamodel?</t>
  </si>
  <si>
    <t xml:space="preserve">Wordt codeset UTF-8 ondersteund? </t>
  </si>
  <si>
    <t>Knock-out criterium;</t>
  </si>
  <si>
    <t>Reminder</t>
  </si>
  <si>
    <t>----&gt; Voor elk van die beschikbare (real-time ?) koppelvlakken ook uitvragen of dat momenteel operationeel is, bij welke organisatie en of aanbesteders daar een demo van kunnen geven?</t>
  </si>
  <si>
    <t>MD: lijkt mij een belangrijke eis!</t>
  </si>
  <si>
    <t>14. Technische eisen en wensen</t>
  </si>
  <si>
    <t>14.1</t>
  </si>
  <si>
    <t>Geleverde systeemomgeving(en)</t>
  </si>
  <si>
    <t>14.1.1</t>
  </si>
  <si>
    <t>De oplossing is volledig een SaaS-dienst.</t>
  </si>
  <si>
    <t>14.1.2</t>
  </si>
  <si>
    <t>De oplossing werkt in de browser zonder add-ons, plug-ins of andere extra software aan de kant van de gebruiker. De oplossing sluit aan op de de nieuwste versies van de gangbare browsers.</t>
  </si>
  <si>
    <t>14.1.3</t>
  </si>
  <si>
    <t>Alle mogelijke interfaces van de oplossing zijn via internet beschikbaar waarbij oudere versies van gangbare browsers, zoals Edge, Chrome, Firefox en Safari, nog minimaal 1 jaar ondersteund worden.</t>
  </si>
  <si>
    <t>14.1.4</t>
  </si>
  <si>
    <t>De oplossing ondersteund werken op basis van thin-cliënt architectuur (server based computing), denk bijvoorbeeld aan MS terminal server of Citrix.</t>
  </si>
  <si>
    <t>14.1.5</t>
  </si>
  <si>
    <t>De oplossing omvat minimaal een volledige Test, Acceptatie en Productie -omgeving.</t>
  </si>
  <si>
    <t>14.1.6</t>
  </si>
  <si>
    <t>De opdrachtnemer kan (tijdelijk) extra Test of acceptatieomgevingen beschikbaar stellen.</t>
  </si>
  <si>
    <t>14.1.7</t>
  </si>
  <si>
    <t>De Test- of Acceptatieomgevingen verversen automatisch volgens een vast schema, minimaal wekelijks, met data en systeem-configuratie van de Productieomgeving zonder dat dit impact heeft op de Productieomgeving</t>
  </si>
  <si>
    <t>14.1.8</t>
  </si>
  <si>
    <t xml:space="preserve">Test en acceptatieomgevingen zijn geanonimiseerd /er zijn maatregelen genomen om datalekken te voorkomen. </t>
  </si>
  <si>
    <t>14.1.9</t>
  </si>
  <si>
    <t>In aanvulling op 14.1.7: het is ook mogelijk om de de Test- of Acceptatieomgevingen handmatig te verversen met data en systeemconfiguratie van de Productieomgeving zonder dat dit impact heeft op de Productieomgeving.</t>
  </si>
  <si>
    <t>14.1.10</t>
  </si>
  <si>
    <t>Als uw oplossing gebruik maakt van een niet-webbased gebruikersinterface: de interface van de oplossing werkt op werkplekken die voldoen aan de aanbevolen systeemeisen van Windows/MacOS versies van maximaal 5 jaar oud.</t>
  </si>
  <si>
    <t>14.1.11</t>
  </si>
  <si>
    <t>De oplossing ondersteunt codeset UTF-8.</t>
  </si>
  <si>
    <t>14.1.12</t>
  </si>
  <si>
    <t>De oplossing maakt gebruik van barcodes die getoond worden volgens Codabar of Code39</t>
  </si>
  <si>
    <t>14.2</t>
  </si>
  <si>
    <t>Systeembeschikbaarheid en performance 
(zie ook uitgangspunten SLA paragraaf 5)</t>
  </si>
  <si>
    <t>14.2.1</t>
  </si>
  <si>
    <t>Kan de applicatie een individuele set aangevraagde gegevens (= persoonsgegevens van één klant, abonnementsgegevens van één lid, transactiegegevens van één uitlening) binnen 1-seconde na indienen van de aanvraag ophalen (= de effectieve responstijd/levertijd van een enkele aanvraag)?</t>
  </si>
  <si>
    <t>14.2.2</t>
  </si>
  <si>
    <t>De oplossing toont bij activiteiten die een lange responstijd vragen een medeling of een andere cursor.</t>
  </si>
  <si>
    <t>14.2.3</t>
  </si>
  <si>
    <t>De oplossing toont bij activiteiten die een lange responstijd vragen de mogelijkheid om de activiteit te annuleren.</t>
  </si>
  <si>
    <t>14.2.4</t>
  </si>
  <si>
    <t>De oplossing geeft een melding, inclusief reden, wanneer een aanvraag voor gegevensuitwisseling niet afgehandeld kan worden.</t>
  </si>
  <si>
    <t>14.2.5</t>
  </si>
  <si>
    <t>Leverancier heeft 24/7 actieve monitoring op de beschikbaarheid van het systeem en neemt bij calamiteit gelijk actie om beschikbaarheid te herstellen. [vraag 25, nvi 1]</t>
  </si>
  <si>
    <t>14.2.6</t>
  </si>
  <si>
    <t xml:space="preserve">De oplossing bevat een noodprocedure om bij onverhoopt offline zijn toch met name uitlening en inname van materialen toch ondersteund wordt. ( Toegevoegd op 4 april)  </t>
  </si>
  <si>
    <t>14.3</t>
  </si>
  <si>
    <t>Toegangsmanagement</t>
  </si>
  <si>
    <t>14.3.1</t>
  </si>
  <si>
    <t>Binnen de oplossing zijn bibliotheekmedewerkers uniek identificeerbaar/onderscheidbaar op basis van een uniek kenmerk zoals bijvoorbeeld een inlog /systeem-ID.</t>
  </si>
  <si>
    <t>14.3.2</t>
  </si>
  <si>
    <t>Toegang tot de oplossing is mogelijk/instelbaar via opvoer van een geldige combinatie. Denk aan: &lt;pasnr, gebruikersnaam of medew-id&gt;  + &lt;wachtwoord&gt;.</t>
  </si>
  <si>
    <t>14.3.3</t>
  </si>
  <si>
    <t>De oplossing ondersteunt de mogelijkheid van multi-factorauthenticatie  voor functioneel beheerders en voor medewerkers bibliotheken (per bibliotheek instelbaar).</t>
  </si>
  <si>
    <t>14.3.4</t>
  </si>
  <si>
    <t xml:space="preserve">De oplossing ondersteunt het koppelen met een externe (SSO-)voorziening buiten de bibliotheekapplicatie voor medewerkers. </t>
  </si>
  <si>
    <t>14.3.5</t>
  </si>
  <si>
    <t>Toegang tot de oplossing is mogelijk/instelbaar via het aanbieden, via bijvoorbeeld een paslezer, van een (pas)nummer dat de bibliotheekmedewerker uniek identificeert.</t>
  </si>
  <si>
    <t>14.3.6</t>
  </si>
  <si>
    <t>Medewerkers hebben in de oplossing rolgebaseerde toegangscontrole en rechten. Medewerkers kunnen één of meerdere rollen hebben.</t>
  </si>
  <si>
    <t>14.3.7</t>
  </si>
  <si>
    <t>Per rol zijn er in de toepassing op verschillende niveaus rechten toe te kennen. Daarbij onderscheiden we in oplopende volgorde 'Inzagerechten', 'Opvoerrechten', 'Muteerrechten' en 'Verwijderrechten', waarbij de hogere niveau's altijd ook de rechten hebben van de lagere niveau's.</t>
  </si>
  <si>
    <t>14.3.8</t>
  </si>
  <si>
    <t>Rollen instelbaar / toewijsbaar op niveau van vestiging, bibliotheekorganisatie of overall ( alle deelnemende bibliotheken).</t>
  </si>
  <si>
    <t>14.3.9</t>
  </si>
  <si>
    <t>De oplossing heeft een gescheiden rol voor (centraal) functioneel beheerders.</t>
  </si>
  <si>
    <t>14.3.10</t>
  </si>
  <si>
    <t>De oplossing wijzigt de rechten direct wanneer de rechten in die groep/rol aangepast worden.</t>
  </si>
  <si>
    <t>14.3.11</t>
  </si>
  <si>
    <t xml:space="preserve">De oplossing heeft wachtwoordfunctionaliteit (lengte, bijzondere tekens, geldigheidsduur) voor de gebruikers zonder bibliotheekaccount (zonder toekomstig Single Identity account), waarbij wachtwoordeisen configureerbaar zijn. </t>
  </si>
  <si>
    <t>14.3.12</t>
  </si>
  <si>
    <t>Een bibliotheekmedewerker en bibliotheekgebruiker zijn gerechtigd hun eigen wachtwoord (inloggegevens) te resetten zonder tussenkomst (handmatige actie) van de beheerorganisatie.</t>
  </si>
  <si>
    <t>14.3.13</t>
  </si>
  <si>
    <t>De oplossing kan per koppeling rechten en rollen definiëren waarmee de toegang tot verschillende datatypen, zoals persoonsgegevens, financiële data en statistieken, eenduidig afgebakend worden.</t>
  </si>
  <si>
    <t>14.4</t>
  </si>
  <si>
    <t>Monitoring en audits</t>
  </si>
  <si>
    <t>14.4.1</t>
  </si>
  <si>
    <t>Leverancier (en eventuele onderaannemers) verplichten zich om informatie op te leveren ten behoeve van de audits die bibliotheken opgelegd krijgen.</t>
  </si>
  <si>
    <t>14.4.2</t>
  </si>
  <si>
    <t>De oplossing logt iedere wijziging door klant of door bibliotheekmedewerker, in de oplossing zelf en in de database met Bibliotheekdata. Hierbij legt de oplossing in ieder geval het tijdstip van de wijziging vast en ID van de uitvoerder.</t>
  </si>
  <si>
    <t>14.4.3</t>
  </si>
  <si>
    <t>De oplossing logt de toegang tot de loggegevens.</t>
  </si>
  <si>
    <t>14.4.4</t>
  </si>
  <si>
    <t>De oplossing logt iedere wijziging in de configuratie/beheeromgeving van de oplossing door bibliotheekmedewerker en/of beheerder. Hierbij legt de oplossing bij deze wijziging in ieder geval het tijdstip van de wijziging vast en ID van de uitvoerder.</t>
  </si>
  <si>
    <t>14.4.5</t>
  </si>
  <si>
    <t>De oplossing bewaart de log-informatie minimaal zes maanden en langer wanneer wij aangeven dat dit voor een langere periode bewaard moet worden.</t>
  </si>
  <si>
    <t>14.4.6</t>
  </si>
  <si>
    <t>De log-informatie is beschikbaar voor medewerkers van biblbiotheekorganisatie, mits medewerker voldoende rechten heeft om die log-informatie te bekijken.</t>
  </si>
  <si>
    <t>14.4.7</t>
  </si>
  <si>
    <t>De oplossing bewaart alle activiteiten waarbij query’s naar persoonsgegevens worden uitgevoerd voor minimaal 6 maanden en maximaal 5 jaar.</t>
  </si>
  <si>
    <t>14.5</t>
  </si>
  <si>
    <t>Data-integriteit</t>
  </si>
  <si>
    <t>14.5.1</t>
  </si>
  <si>
    <t>De oplossing heeft een invoercontrole op de vitale in te voeren velden, zoals adres, postcode, telefoonnummer, IBAN, datums, hoofdlettergebruik, geldig emailadres, et cetera, ten behoeve van de betrouwbaarheid van de invoer.</t>
  </si>
  <si>
    <t>14.5.2</t>
  </si>
  <si>
    <t>De oplossing heeft een controle op duplicaten bij het importeren van gegevens door middel van bijvoorbeeld uitvallijsten.</t>
  </si>
  <si>
    <t>Inrichting processen functioneel beheer</t>
  </si>
  <si>
    <t>Toelichting: De oplossing heeft een aparte beheeromgeving voor gemeenschappelijk functioneel beheer voor alle bibliotheekorganisaties en voor lokaal beheer (niveau van de individuele bibliotheek)</t>
  </si>
  <si>
    <t>Gemeenschappelijk functioneel beheer</t>
  </si>
  <si>
    <t>14.6</t>
  </si>
  <si>
    <t>Beschikbaarheid specifieke beheeromgeving: Betreft het inrichten en onderhouden van alle parameters van de oplossing om de functionaliteiten te realiseren in de hier genoemde afzonderlijke tabbladen (o.a. bibliotheekorganisatie-beheer,  abonnementsbeheer, collectie- en catalogusbeheer, beheer aanvullende modules, beheer van de koppelingen, financieelbeheer etc.)</t>
  </si>
  <si>
    <t>14.7</t>
  </si>
  <si>
    <t>Lokaal beheer (superusers per bibliotheek)</t>
  </si>
  <si>
    <t>14.7.1</t>
  </si>
  <si>
    <t>Bibliotheekorganisatie (superuser) is zelf in staat om medewerkers koppelen aan rollen. (verwerken medewerkersmutaties)</t>
  </si>
  <si>
    <t>14.7.2</t>
  </si>
  <si>
    <t>Bibliotheekorganisatie (superuser) is zelf in staat om kalender (open/gesloten dagen) van haar vestigingen te onderhouden.</t>
  </si>
  <si>
    <t>14.7.3</t>
  </si>
  <si>
    <t>Bibliotheekorganisatie (superuser) kan zelf de teksten van haar klantberichten aanpassen (op het niveau van de individuele bibliotheek.)</t>
  </si>
  <si>
    <t>15. Koppelingen</t>
  </si>
  <si>
    <t>15.1</t>
  </si>
  <si>
    <t>Bibliotheekstandaarden (bestaande standaardkoppelingen in de branche)</t>
  </si>
  <si>
    <r>
      <t>U garandeert dat de onderstaande standaarden uiterlijk zes maanden na de start van de overeenkomst geheel operationeel zijn. De standaarden aangemerkt met (*) na de nummering zijn onderdeel van de proefopdracht (zie paragraaf 2.8 van het beschrijvend document). U moet deze als aantoonbaar resultaat opleveren binnen de proefperiode van zes maanden.</t>
    </r>
    <r>
      <rPr>
        <i/>
        <sz val="10"/>
        <color rgb="FFFF0000"/>
        <rFont val="Calibri"/>
        <family val="2"/>
        <scheme val="minor"/>
      </rPr>
      <t xml:space="preserve"> </t>
    </r>
    <r>
      <rPr>
        <sz val="10"/>
        <color rgb="FFFF0000"/>
        <rFont val="Calibri"/>
        <family val="2"/>
        <scheme val="minor"/>
      </rPr>
      <t>[vraag 102, nvi 2]</t>
    </r>
  </si>
  <si>
    <t>De oplossing werkt volledig met de onderstaande bibliotheekstandaarden:</t>
  </si>
  <si>
    <t>15.1.1 *</t>
  </si>
  <si>
    <r>
      <rPr>
        <sz val="10"/>
        <color rgb="FF000000"/>
        <rFont val="Calibri"/>
        <family val="2"/>
        <scheme val="minor"/>
      </rPr>
      <t>- SIP2 (koppeling met zelfbedieningsapparatuur</t>
    </r>
    <r>
      <rPr>
        <u/>
        <sz val="10"/>
        <color rgb="FF000000"/>
        <rFont val="Calibri"/>
        <family val="2"/>
        <scheme val="minor"/>
      </rPr>
      <t xml:space="preserve"> en</t>
    </r>
    <r>
      <rPr>
        <sz val="10"/>
        <color rgb="FF000000"/>
        <rFont val="Calibri"/>
        <family val="2"/>
        <scheme val="minor"/>
      </rPr>
      <t xml:space="preserve"> sorteerapparatuur) over HTTPS</t>
    </r>
  </si>
  <si>
    <t>15.1.2 *</t>
  </si>
  <si>
    <t>- NBC (zoals: Auteur, Titel, ISBN, ISMN, ISSN, PPN, CDR, BNR) volgens recente specs van de KB</t>
  </si>
  <si>
    <t>15.1.3 *</t>
  </si>
  <si>
    <t>- NBC synchronisatie exemplaren volgens recente specs van de KB</t>
  </si>
  <si>
    <t>15.1.4 *</t>
  </si>
  <si>
    <t>- GGC koppeling voor bibliografische metadata volgens specs van OCLC</t>
  </si>
  <si>
    <t>15.1.5 *</t>
  </si>
  <si>
    <t>- IBL-V (Inter Bibliothecair Leenverkeer), volgens recente specs van de KB</t>
  </si>
  <si>
    <t>15.1.6 *</t>
  </si>
  <si>
    <t>- Single Identity (is een lopend project van KB en (alle) NL-regio-bibliotheken), volgens recente specs van de KB</t>
  </si>
  <si>
    <t>15.1.7 *</t>
  </si>
  <si>
    <t>- een koppeling met "Cover list", boekomslagen (NBD-Biblion). volgens recente specs van de NBD-Biblion</t>
  </si>
  <si>
    <t>15.1.8 *</t>
  </si>
  <si>
    <t>- Landelijk Lenen volgens recente specs van de KB</t>
  </si>
  <si>
    <t>15.1.9 *</t>
  </si>
  <si>
    <t>- RFID-datamodel, volgens recente specs van KB</t>
  </si>
  <si>
    <t>15.1.10 *</t>
  </si>
  <si>
    <t>- Aanmaak data voor het landelijke datawarehouse.</t>
  </si>
  <si>
    <t>15.2</t>
  </si>
  <si>
    <r>
      <t>U garandeert dat de onderstaande koppelingen uiterlijk zes maanden na de start van de overeenkomst geheel operationeel zijn. De standaarden aangemerkt met (*) zijn onderdeel van de proefopdracht (zie paragraaf 2.8 van het beschrijvend document). U moet deze als aantoonbaar resultaat opleveren binnen de proefperiode van zes maanden.</t>
    </r>
    <r>
      <rPr>
        <i/>
        <sz val="10"/>
        <color rgb="FFFF0000"/>
        <rFont val="Calibri"/>
        <family val="2"/>
        <scheme val="minor"/>
      </rPr>
      <t xml:space="preserve"> </t>
    </r>
    <r>
      <rPr>
        <sz val="10"/>
        <color rgb="FFFF0000"/>
        <rFont val="Calibri"/>
        <family val="2"/>
        <scheme val="minor"/>
      </rPr>
      <t>[vraag 102, nvi 2]</t>
    </r>
  </si>
  <si>
    <t>15.2.1 *</t>
  </si>
  <si>
    <t>De oplossing heeft een realtime koppeling met Payment Service Providers zoals Buckaroo, Adyen, Mollie</t>
  </si>
  <si>
    <t xml:space="preserve">15.2.2 * </t>
  </si>
  <si>
    <t>De oplossing heeft een koppelmogelijkheid met een pinautomaat binnen de bibliotheek voor betalingen.</t>
  </si>
  <si>
    <t>15.3</t>
  </si>
  <si>
    <t>Schoolbibliotheek applicaties</t>
  </si>
  <si>
    <r>
      <t>U garandeert dat de onderstaande koppelvlakken uiterlijk zes maanden na de start van de overeenkomst geheel operationeel zijn.</t>
    </r>
    <r>
      <rPr>
        <b/>
        <sz val="10"/>
        <color rgb="FFFF0000"/>
        <rFont val="Calibri"/>
        <family val="2"/>
        <scheme val="minor"/>
      </rPr>
      <t xml:space="preserve"> </t>
    </r>
    <r>
      <rPr>
        <sz val="10"/>
        <color rgb="FFFF0000"/>
        <rFont val="Calibri"/>
        <family val="2"/>
        <scheme val="minor"/>
      </rPr>
      <t>[vraag 102, nvi 2]</t>
    </r>
  </si>
  <si>
    <t>15.3.1</t>
  </si>
  <si>
    <t>De oplossing biedt de mogelijkheid tot een real-time koppeling, bijvoorbeeld een API,  met Schoolbibliotheekapplicaties waarbij minimaal onderstaande entiteiten uitgewisseld kunnen worden:</t>
  </si>
  <si>
    <t>15.3.2</t>
  </si>
  <si>
    <t>- Relaties Leerlingvolgsystemen</t>
  </si>
  <si>
    <t>15.3.3</t>
  </si>
  <si>
    <t>- Titels/exemplaren</t>
  </si>
  <si>
    <t>15.4</t>
  </si>
  <si>
    <t>Ticketing applicaties</t>
  </si>
  <si>
    <t>15.4.1</t>
  </si>
  <si>
    <t>De oplossing biedt de mogelijkheid tot een real-time koppeling, bijvoorbeeld een API, voor (minimaal) het exporteren van:</t>
  </si>
  <si>
    <t>15.4.2</t>
  </si>
  <si>
    <t>- Relaties</t>
  </si>
  <si>
    <t>15.5</t>
  </si>
  <si>
    <t>CRM</t>
  </si>
  <si>
    <t>15.5.1</t>
  </si>
  <si>
    <r>
      <t xml:space="preserve">De oplossing biedt de mogelijkheid tot een real-time koppeling met </t>
    </r>
    <r>
      <rPr>
        <b/>
        <sz val="10"/>
        <rFont val="Calibri"/>
        <family val="2"/>
        <scheme val="minor"/>
      </rPr>
      <t>CRM</t>
    </r>
    <r>
      <rPr>
        <sz val="10"/>
        <rFont val="Calibri"/>
        <family val="2"/>
        <scheme val="minor"/>
      </rPr>
      <t>-applicaties, bijvoorbeeld een API, voor het (minimaal) exporteren van:</t>
    </r>
  </si>
  <si>
    <t>15.5.2</t>
  </si>
  <si>
    <t>15.5.3</t>
  </si>
  <si>
    <t>15.5.4</t>
  </si>
  <si>
    <t>- Transacties</t>
  </si>
  <si>
    <t>15.5.5</t>
  </si>
  <si>
    <t xml:space="preserve">- Exemplaargegevens </t>
  </si>
  <si>
    <t>15.5.6</t>
  </si>
  <si>
    <t>15.5.7</t>
  </si>
  <si>
    <t>- Blokkade op lidmaatschap</t>
  </si>
  <si>
    <t>15.6</t>
  </si>
  <si>
    <t>Financiele applicaties</t>
  </si>
  <si>
    <t>15.6.1</t>
  </si>
  <si>
    <t xml:space="preserve">De oplossing biedt de mogelijkheid tot een koppeling met financiële applicaties zoals Exact, Unit4 en AFAS voor het exporteren van minimaal de volgende gegevens: totalen debet en credit, per type transactie, per ontvangstwijze, per periode, met kostenplaats, grootboekrekening, btw-bedrag debet en credit tarief en btw-rekeningnummer. [vraag 47, nvi 1] </t>
  </si>
  <si>
    <t>15.7</t>
  </si>
  <si>
    <t>API's</t>
  </si>
  <si>
    <t>Algemene eisen API (real-time koppelvlak waarbij extern systeem gegevens kan ophalen of wegschrijven)</t>
  </si>
  <si>
    <t>15.7.1</t>
  </si>
  <si>
    <t xml:space="preserve">De oplossing biedt de mogelijkheid tot (real-time)koppelvlakken obv het zogenaamde 'pull-mechanisme' ten behoeve van externe systemen: </t>
  </si>
  <si>
    <t>15.7.2</t>
  </si>
  <si>
    <t>De oplossing biedt de mogelijkheid tot (real-time)koppelvlakken, zodat gekoppelde systemen via een Push-API-verbinding, de gegevens kunnen wijzigen in de aangeboden oplossing.</t>
  </si>
  <si>
    <t>15.7.3</t>
  </si>
  <si>
    <t>De oplossing heeft real-time koppelvlakken die ten minste betrekking hebben op leden, relaties, deelnemers, transacties, exemplaren en bestanden.</t>
  </si>
  <si>
    <t>15.7.4</t>
  </si>
  <si>
    <t>De API biedt operaties (opties?) voor het starten van alle functionele processen in de oplossing (zoals bijvoorbeeld inschrijven van een nieuw lid).</t>
  </si>
  <si>
    <t>15.7.5</t>
  </si>
  <si>
    <t xml:space="preserve">De API waarborgt data-integriteit: een format check vindt plaats tijdens het verwerken van gegevens. </t>
  </si>
  <si>
    <t>15.7.6</t>
  </si>
  <si>
    <t>De oplossing genereert "events" voor aanpassingen in data, zodat "event gebaseerde" integratie kan worden toegepast.</t>
  </si>
  <si>
    <t>15.7.7</t>
  </si>
  <si>
    <t xml:space="preserve">De API is (configureerbaar) beveiligd door middel van encryptie en authenticatie op basis van actuele best-practices waarbij opdrachtgever mede bepaalt welke eisen aan beveiliging van API koppelingen gesteld worden. </t>
  </si>
  <si>
    <t>15.7.8</t>
  </si>
  <si>
    <t>De API ondersteunt versies, waarbij de vorige versie van de koppeling voor een periode van minimaal 6 maanden ondersteund blijft worden.</t>
  </si>
  <si>
    <t>15.7.9</t>
  </si>
  <si>
    <r>
      <rPr>
        <sz val="10"/>
        <color rgb="FF000000"/>
        <rFont val="Calibri"/>
        <family val="2"/>
      </rPr>
      <t xml:space="preserve">De oplossing biedt de mogelijkheid tot (real-time)koppelvlakken op basis van </t>
    </r>
    <r>
      <rPr>
        <b/>
        <sz val="10"/>
        <color rgb="FF000000"/>
        <rFont val="Calibri"/>
        <family val="2"/>
      </rPr>
      <t>REST</t>
    </r>
    <r>
      <rPr>
        <sz val="10"/>
        <color rgb="FF000000"/>
        <rFont val="Calibri"/>
        <family val="2"/>
      </rPr>
      <t xml:space="preserve">, het </t>
    </r>
    <r>
      <rPr>
        <b/>
        <sz val="10"/>
        <color rgb="FF000000"/>
        <rFont val="Calibri"/>
        <family val="2"/>
      </rPr>
      <t>SOAP</t>
    </r>
    <r>
      <rPr>
        <sz val="10"/>
        <color rgb="FF000000"/>
        <rFont val="Calibri"/>
        <family val="2"/>
      </rPr>
      <t xml:space="preserve">, </t>
    </r>
    <r>
      <rPr>
        <b/>
        <sz val="10"/>
        <color rgb="FF000000"/>
        <rFont val="Calibri"/>
        <family val="2"/>
      </rPr>
      <t>Web-hook</t>
    </r>
    <r>
      <rPr>
        <sz val="10"/>
        <color rgb="FF000000"/>
        <rFont val="Calibri"/>
        <family val="2"/>
      </rPr>
      <t xml:space="preserve"> (= Microsoft, Event-based), </t>
    </r>
    <r>
      <rPr>
        <b/>
        <sz val="10"/>
        <color rgb="FF000000"/>
        <rFont val="Calibri"/>
        <family val="2"/>
      </rPr>
      <t>JSON</t>
    </r>
    <r>
      <rPr>
        <sz val="10"/>
        <color rgb="FF000000"/>
        <rFont val="Calibri"/>
        <family val="2"/>
      </rPr>
      <t xml:space="preserve">, </t>
    </r>
    <r>
      <rPr>
        <b/>
        <sz val="10"/>
        <color rgb="FF000000"/>
        <rFont val="Calibri"/>
        <family val="2"/>
      </rPr>
      <t>XML</t>
    </r>
    <r>
      <rPr>
        <sz val="10"/>
        <color rgb="FF000000"/>
        <rFont val="Calibri"/>
        <family val="2"/>
      </rPr>
      <t xml:space="preserve"> en/of op basis van</t>
    </r>
    <r>
      <rPr>
        <b/>
        <sz val="10"/>
        <color rgb="FF000000"/>
        <rFont val="Calibri"/>
        <family val="2"/>
      </rPr>
      <t xml:space="preserve"> een andere actuele internationaal/-ale standaard</t>
    </r>
    <r>
      <rPr>
        <sz val="10"/>
        <color rgb="FF000000"/>
        <rFont val="Calibri"/>
        <family val="2"/>
      </rPr>
      <t xml:space="preserve"> protocol/Architectuur.</t>
    </r>
  </si>
  <si>
    <t>15.7.10</t>
  </si>
  <si>
    <t>De oplossing heeft een "Sandbox" (zandbakomgeving) om te experimenteren met de API.</t>
  </si>
  <si>
    <t>15.7.11</t>
  </si>
  <si>
    <t>De API is beschikbaar in de volledige OTAP (Ontwikkel, Test, Acceptatie, Productie) straat.</t>
  </si>
  <si>
    <t>15.7.12</t>
  </si>
  <si>
    <t>De API heeft volledige Nederlandse en/of Engelse documentatie, zoals Swagger.</t>
  </si>
  <si>
    <t>15.7.13</t>
  </si>
  <si>
    <t>De gebruikte datamodellen en koppelvlakken zijn zodanig gedocumenteerd dat communicatie met externe webservices mogelijk is, zonder tussenkomst van technische specialisten van uw organisatie.</t>
  </si>
  <si>
    <t>15.7.14</t>
  </si>
  <si>
    <t xml:space="preserve">Het realtime-koppelvlak van uw oplossing ondersteunt nog andere structuren/talen voor de data-inhoud zoals HTML en plain-tekst. </t>
  </si>
  <si>
    <t>Uitgaande API waarbij geboden oplossing data verstuurt</t>
  </si>
  <si>
    <t>15.7.15</t>
  </si>
  <si>
    <t xml:space="preserve">De oplossing biedt de mogelijkheid tot real-timekoppelvlakken, zodat de oplossing actief data kan leveren aan gekoppelde applicaties: een mechanisme waarbij de data actief 'gepushed' wordt vanuit de oplossing naar applicaties van derden. </t>
  </si>
  <si>
    <t>15.7.16</t>
  </si>
  <si>
    <t>De beheerder is gerechtigd zelf aan te geven welke gekoppelde systemen geabonneerd zijn op wijzigingen in gegevens via de bovengenoemde 'push-' API's.</t>
  </si>
  <si>
    <t>15.8</t>
  </si>
  <si>
    <t>Batch gegevens uitwisseling</t>
  </si>
  <si>
    <t>15.8.1</t>
  </si>
  <si>
    <t xml:space="preserve">Koppelvlakken voeren 'offline'/batchmatige gegevens uit voor het - geautomatiseerd en repeterend- in bulk uitwisselen van databestanden met gekoppelde systemen op basis van CSV of SFTP.
Voorbeeld hiervan is het de koppeling naar DWH. </t>
  </si>
  <si>
    <t xml:space="preserve"> 16. Uitvoeringseisen</t>
  </si>
  <si>
    <t>geen</t>
  </si>
  <si>
    <t>n.v.t.</t>
  </si>
  <si>
    <t xml:space="preserve">Alle uitvoeringseisen gelden als knock-outcriterium. </t>
  </si>
  <si>
    <t>16.1</t>
  </si>
  <si>
    <t>Governance</t>
  </si>
  <si>
    <t>16.1.1</t>
  </si>
  <si>
    <t>De opdrachtnemer laat zich in de stuurgroep van de coöperatie vertegenwoordigen door een vertegenwoordiger van de opdrachtnemer met mandaat om namens de opdrachtnemer bindende afspraken te maken.</t>
  </si>
  <si>
    <t>16.1.2</t>
  </si>
  <si>
    <t>De vertegenwoordiger van de opdrachtnemer is de Nederlandse taal machtig.</t>
  </si>
  <si>
    <t>16.2</t>
  </si>
  <si>
    <t>Implementatie algemeen</t>
  </si>
  <si>
    <t>16.2.1</t>
  </si>
  <si>
    <t xml:space="preserve">De opdrachtnemer organiseert een implementatieteam dat aansluit bij de projectorganisatie van de coöperatie. </t>
  </si>
  <si>
    <t>16.2.2</t>
  </si>
  <si>
    <t xml:space="preserve">De opdrachtnemerm pakt de implementatie zodanig aan dat de continuïteit van de bibliotheekfunctie van de bibliotheekorganisaties altijd is gewaarborgd en de overgang van een bestaande applicatie naar het GBS voor alle betrokken partijen geruisloos en zo efficiënt en effectief mogelijk wordt uitgevoerd.
Reeds gemigreerde bibliotheken moeten online op het GBS kunnen blijven bij de daarop volgende migraties. </t>
  </si>
  <si>
    <t>16.2.3</t>
  </si>
  <si>
    <t>De opdrachtnemer heeft de verplichting om de coöperatie telkens tijdig te wijzen op eventuele risico’s die ontstaan tijdens de implementatie.</t>
  </si>
  <si>
    <t>16.2.4</t>
  </si>
  <si>
    <t>De opdrachtnemer bereidt tijdens de implementatie zijn organisatie voor op het leveren van de gevraagde operationele diensten, zodanig dat deze na de geslaagde migratie (en afronding nazorg) van de eerste bibliotheekorganisatie meteen conform het SLA kunnen worden geleverd.</t>
  </si>
  <si>
    <t>16.3</t>
  </si>
  <si>
    <t>Testen</t>
  </si>
  <si>
    <t>16.3.1</t>
  </si>
  <si>
    <t>De opdrachtnemer hanteert een risico-gebaseerde testaanpak.</t>
  </si>
  <si>
    <t>16.3.2</t>
  </si>
  <si>
    <t>Ten behoeve van de oplevering van het GBS voert de opdrachtnemer minimaal de volgende testen uit: configuratietest, unit-/systeemtest, systeemintegratietest (regressietest), performancetest. En de opdrachtnemer ondersteunent de coöperatie bij de functionele acceptatietest.</t>
  </si>
  <si>
    <t>16.3.3</t>
  </si>
  <si>
    <t>De opdrachtnemer gebruikt een testmethodiek als TMAP, ISTQB, of vergelijkbaar.</t>
  </si>
  <si>
    <t>16.3.4</t>
  </si>
  <si>
    <t>De opdrachtnemer zorgt voor de tooling die nodig is om alle testen uit te kunnen voeren.</t>
  </si>
  <si>
    <t>16.3.5</t>
  </si>
  <si>
    <t>De opdrachtnemer conformeert zich aan de volgende classificaties van bevindingen bij het testen. De coöperatie bepaalt welke classificatie aan een bevinding wordt gegeven. Blokkerende, critical en major bevindingen staan in de weg van acceptatie. De coöperatie beslist wanneer de bevindingen in voldoende mate door de opdrachtnemer zijn verholpen.</t>
  </si>
  <si>
    <t>16.4</t>
  </si>
  <si>
    <t>Documentatie</t>
  </si>
  <si>
    <t>16.4.1</t>
  </si>
  <si>
    <t>De opdrachtnemer zorgt ervoor dat gebruikersdocumentatie online toegankelijk is voor gebruikers.</t>
  </si>
  <si>
    <t>16.4.2</t>
  </si>
  <si>
    <t>De opdrachtnemer verstrekt in ieder geval de gebruikers- en opleidingsdocumentatie in de Nederlandse taal. Documentatie die niet voor gebruikers is bedoeld mag in de Engelse taal worden verstrekt.</t>
  </si>
  <si>
    <t>16.4.3</t>
  </si>
  <si>
    <t>De opdrachtnemer zorgt ervoor dat alle documentatie begrijpelijk en goed leesbaar is.</t>
  </si>
  <si>
    <t>16.4.4.</t>
  </si>
  <si>
    <t>De opdrachtnemer zorgt ervoor dat alle documentatie actueel is en blijft.</t>
  </si>
  <si>
    <t>16.5</t>
  </si>
  <si>
    <t>Opleiden</t>
  </si>
  <si>
    <t>16.5.1</t>
  </si>
  <si>
    <t xml:space="preserve">De opdrachtnemer leidt de kerninstructeurs van de coöperatie op (train-the-trainer). </t>
  </si>
  <si>
    <t>16.5.2</t>
  </si>
  <si>
    <t>De opdrachtnemer voorziet de coöperatie van documentatie in de Nederlandse taal waarmee de coöperatie opleidingsmateriaal kan ontwikkelen en gebruikers kan opleiden.</t>
  </si>
  <si>
    <t>16.5.3</t>
  </si>
  <si>
    <t>De opdrachtnemer voorziet de coöperatie van een ingerichte opleidingsomgeving waarop gebruikers kunnen oefenen met het gebruik van het GBS.</t>
  </si>
  <si>
    <t>16.6</t>
  </si>
  <si>
    <t>Migraties</t>
  </si>
  <si>
    <t>16.6.1</t>
  </si>
  <si>
    <t>De migratieactiviteiten kunnen pas starten nadat de coöperatie het door de opdrachtnemer op te stellen migratieplan heeft goedgekeurd.</t>
  </si>
  <si>
    <t>16.6.2</t>
  </si>
  <si>
    <t>De opdrachtnemer levert het plan uiterlijk twee weken na de start van de implementatie op. In het plan adresseert de opdrachtnemer minimaal de volgende onderwerpen: aanpak, projectorganisatie, risico’s en beheersmaatregelen.</t>
  </si>
  <si>
    <t>16.6.3</t>
  </si>
  <si>
    <t>De migratie geschiedt in tranches.</t>
  </si>
  <si>
    <t>16.6.4</t>
  </si>
  <si>
    <t>Weekenden zijn niet bij voorbaat uitgesloten van migraties. De Coöperatie is leidend bij de keuzes in de planning</t>
  </si>
  <si>
    <t>16.6.5</t>
  </si>
  <si>
    <t>De opdrachtnemer bereidt elke migratie dusdanig voor dat de activiteiten en de risico’s tijdens elke migratie tot een minimum worden beperkt.</t>
  </si>
  <si>
    <t>16.6.6</t>
  </si>
  <si>
    <t>De opdrachtnemer maakt per tranche een draaiboek en laat dit accepteren door de coöperatie.</t>
  </si>
  <si>
    <t>16.6.7</t>
  </si>
  <si>
    <t>De opdrachtnemer zet tijdens een migratie geen onomkeerbare stappen die een rollback naar de huidige applicatie van de bibliotheekorganisatie in de weg staan, tenzij er expliciete toestemming is van de coöperatie.</t>
  </si>
  <si>
    <t>16.6.8</t>
  </si>
  <si>
    <t>Tijdens een migratie zijn minimaal twee medewerkers van de opdrachtnemer (waarvan één met functionele GBS-expertise en één met technische GBS-expertise) fysiek aanwezig op de voor die migratie relevante locatie. Deze medewerkers zijn voldoende gekwalificeerd om eventuele issues bij de migratie te kunnen oplossen, een rollback uit te voeren en gemandateerd om, indien nodig, in capaciteit en kwaliteit van de opdrachtnemer op te schalen.</t>
  </si>
  <si>
    <t>16.6.9</t>
  </si>
  <si>
    <t>Tijdens de in artikel 7.14 van de overeenkomst bedoelde nazorgperiodes geldt dat de opdrachtnemer 'verhoogde waakzaamheid' dient in te stellen. Onder 'verhoogde waakzaamheid' wordt verstaan dat de opdrachtnemer en onderaannemers capaciteit met voldoende kwaliteit reserveren voor de coöperatie om een verhoogd aantal verstoringen en problemen die zich na de migratie van elke bibliotheekorganisatie zouden kunnen voordoen, binnen de servicelevels in het SLA te kunnen oplossen.</t>
  </si>
  <si>
    <t>16.6.10</t>
  </si>
  <si>
    <t xml:space="preserve">Eerder gemigreerde bibliotheken mogen geen hinder (beschikbaarheid / performance) ondervinden van de later in de tijd uitgevoerde migraties.  </t>
  </si>
  <si>
    <t>16.7</t>
  </si>
  <si>
    <t>Instandhouding</t>
  </si>
  <si>
    <t>16.7.1</t>
  </si>
  <si>
    <t>De opdrachtnemer houdt het GBS in stand door het uitvoeren van preventieve, correctieve en adaptieve maatregelen die nodig zijn om de functionaliteit, veiligheid en continuïteit van het GBS te borgen.</t>
  </si>
  <si>
    <t>16.7.2</t>
  </si>
  <si>
    <t>Instandhouding omvat in ieder geval technisch beheer, applicatiebeheer en lifecyclemanagement.</t>
  </si>
  <si>
    <t>16.7.3</t>
  </si>
  <si>
    <t xml:space="preserve">Lifecyclemanagement:
- De opdrachtnemer verzorgt het lifecyclemanagement van het GBS gedurende de looptijd van de overeenkomst.
- De opdrachtnemer zorgt ervoor dat de voor het GBS toegepaste programmatuur en diensten (van de opdrachtnemer en alle eventuele onderaannemers) te allen tijde up-to-date zijn, zodat de continuïteit en de veiligheid van het GBS zijn geborgd. Hieronder vallen bijvoorbeeld het uitvoeren van updates/upgradres voor het oplossen van bugs of ten behoeve van het mitigeren van (veiligheids)risico's, het uitvoeren van software-assetmanagement en het vervangen van onderdelen die niet langer door onderaannemers worden gesupport.  </t>
  </si>
  <si>
    <t>16.8</t>
  </si>
  <si>
    <t>Doorontwikkeling</t>
  </si>
  <si>
    <t>16.8.1</t>
  </si>
  <si>
    <t>Doorontwikkeling kan plaatsvinden op initiatief van de opdrachtnemer (via roadmap) en de coöperatie ( via wijzigingsprocedure)</t>
  </si>
  <si>
    <t>16.8.2</t>
  </si>
  <si>
    <t xml:space="preserve">De opdrachtnemer dient een verzoek van de coöperatie tot het opnemen van functionaliteit op de roadmap te beoordelen en beargumenteerd te onderbouwen indien het verzoek wordt afgewezen. </t>
  </si>
  <si>
    <t xml:space="preserve">Dit betreft alleen het gewicht van de wensen. Aan de eisen wordt geen weging toegekend; zij gelden als knock-out. </t>
  </si>
  <si>
    <t>Onderdeel</t>
  </si>
  <si>
    <t>Max. aantal punten</t>
  </si>
  <si>
    <t>2. (Medewerker) Catalogus</t>
  </si>
  <si>
    <t>2. (Medewerker) catalogus</t>
  </si>
  <si>
    <t>4. Exemplaren</t>
  </si>
  <si>
    <t>5. Bestel</t>
  </si>
  <si>
    <t>6B. Module marketing</t>
  </si>
  <si>
    <t>8. Module schoolbibliotheek</t>
  </si>
  <si>
    <t>9. Module ticketing</t>
  </si>
  <si>
    <t>10. Frontend</t>
  </si>
  <si>
    <t>12. Rapportages en selecties</t>
  </si>
  <si>
    <t>14. Technische eisen</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</si>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</sst>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2"/>
      <color theme="1"/>
      <name val="Calibri"/>
      <family val="2"/>
      <scheme val="minor"/>
    </font>
    <font>
      <sz val="10"/>
      <name val="Arial"/>
      <family val="2"/>
    </font>
    <font>
      <b/>
      <sz val="18"/>
      <name val="Arial"/>
      <family val="2"/>
    </font>
    <font>
      <b/>
      <sz val="10"/>
      <name val="Arial"/>
      <family val="2"/>
    </font>
    <font>
      <sz val="10"/>
      <color rgb="FF00B050"/>
      <name val="Arial"/>
      <family val="2"/>
    </font>
    <font>
      <sz val="10"/>
      <color rgb="FF70AD47"/>
      <name val="Arial"/>
      <family val="2"/>
    </font>
    <font>
      <sz val="10"/>
      <color rgb="FF000000"/>
      <name val="Arial"/>
      <family val="2"/>
    </font>
    <font>
      <sz val="10"/>
      <color indexed="8"/>
      <name val="MS Sans Serif"/>
    </font>
    <font>
      <u/>
      <sz val="12"/>
      <color theme="10"/>
      <name val="Calibri"/>
      <family val="2"/>
      <scheme val="minor"/>
    </font>
    <font>
      <sz val="10"/>
      <color rgb="FF548235"/>
      <name val="Arial"/>
      <family val="2"/>
    </font>
    <font>
      <sz val="10"/>
      <color rgb="FFFF0000"/>
      <name val="Arial"/>
      <family val="2"/>
    </font>
    <font>
      <sz val="10"/>
      <name val="Arial"/>
      <family val="2"/>
    </font>
    <font>
      <b/>
      <sz val="10"/>
      <color rgb="FF000000"/>
      <name val="Arial"/>
      <family val="2"/>
    </font>
    <font>
      <b/>
      <sz val="10"/>
      <color rgb="FFFF0000"/>
      <name val="Arial"/>
      <family val="2"/>
    </font>
    <font>
      <sz val="10"/>
      <color theme="1"/>
      <name val="Arial"/>
      <family val="2"/>
    </font>
    <font>
      <sz val="10"/>
      <color rgb="FF444444"/>
      <name val="Arial"/>
      <family val="2"/>
    </font>
    <font>
      <sz val="10"/>
      <color theme="1"/>
      <name val="Calibri"/>
      <family val="2"/>
      <scheme val="minor"/>
    </font>
    <font>
      <u/>
      <sz val="10"/>
      <color theme="10"/>
      <name val="Calibri"/>
      <family val="2"/>
      <scheme val="minor"/>
    </font>
    <font>
      <sz val="10"/>
      <color theme="5"/>
      <name val="Arial"/>
      <family val="2"/>
    </font>
    <font>
      <b/>
      <sz val="16"/>
      <color theme="1"/>
      <name val="Calibri"/>
      <family val="2"/>
      <scheme val="minor"/>
    </font>
    <font>
      <sz val="8"/>
      <name val="Calibri"/>
      <family val="2"/>
      <scheme val="minor"/>
    </font>
    <font>
      <b/>
      <sz val="10"/>
      <color theme="1"/>
      <name val="Calibri"/>
      <family val="2"/>
      <scheme val="minor"/>
    </font>
    <font>
      <b/>
      <sz val="10"/>
      <color rgb="FF000000"/>
      <name val="Calibri"/>
      <family val="2"/>
      <scheme val="minor"/>
    </font>
    <font>
      <sz val="10"/>
      <color rgb="FF444444"/>
      <name val="Calibri"/>
      <family val="2"/>
    </font>
    <font>
      <sz val="10"/>
      <color rgb="FF0070C0"/>
      <name val="Calibri"/>
      <family val="2"/>
      <scheme val="minor"/>
    </font>
    <font>
      <sz val="10"/>
      <color rgb="FFFF0000"/>
      <name val="Calibri"/>
      <family val="2"/>
      <scheme val="minor"/>
    </font>
    <font>
      <sz val="10"/>
      <color rgb="FF000000"/>
      <name val="Calibri"/>
      <family val="2"/>
      <scheme val="minor"/>
    </font>
    <font>
      <i/>
      <sz val="10"/>
      <color theme="1"/>
      <name val="Calibri"/>
      <family val="2"/>
      <scheme val="minor"/>
    </font>
    <font>
      <sz val="10"/>
      <name val="Calibri"/>
      <family val="2"/>
      <scheme val="minor"/>
    </font>
    <font>
      <b/>
      <strike/>
      <sz val="10"/>
      <name val="Calibri"/>
      <family val="2"/>
      <scheme val="minor"/>
    </font>
    <font>
      <b/>
      <sz val="10"/>
      <name val="Calibri"/>
      <family val="2"/>
      <scheme val="minor"/>
    </font>
    <font>
      <strike/>
      <sz val="10"/>
      <name val="Calibri"/>
      <family val="2"/>
      <scheme val="minor"/>
    </font>
    <font>
      <b/>
      <sz val="10"/>
      <color rgb="FFFF0000"/>
      <name val="Calibri"/>
      <family val="2"/>
      <scheme val="minor"/>
    </font>
    <font>
      <sz val="10"/>
      <color rgb="FFFF0000"/>
      <name val="Calibri"/>
      <family val="2"/>
    </font>
    <font>
      <sz val="10"/>
      <color theme="4"/>
      <name val="Calibri"/>
      <family val="2"/>
      <scheme val="minor"/>
    </font>
    <font>
      <strike/>
      <sz val="10"/>
      <color rgb="FFFF0000"/>
      <name val="Calibri"/>
      <family val="2"/>
      <scheme val="minor"/>
    </font>
    <font>
      <sz val="9"/>
      <name val="Calibri"/>
      <family val="2"/>
      <scheme val="minor"/>
    </font>
    <font>
      <sz val="10"/>
      <color theme="0" tint="-0.499984740745262"/>
      <name val="Calibri"/>
      <family val="2"/>
      <scheme val="minor"/>
    </font>
    <font>
      <b/>
      <sz val="10"/>
      <color theme="0" tint="-0.499984740745262"/>
      <name val="Calibri"/>
      <family val="2"/>
      <scheme val="minor"/>
    </font>
    <font>
      <sz val="12"/>
      <color theme="0" tint="-0.499984740745262"/>
      <name val="Calibri"/>
      <family val="2"/>
      <scheme val="minor"/>
    </font>
    <font>
      <sz val="9"/>
      <color rgb="FF000000"/>
      <name val="Calibri"/>
      <family val="2"/>
      <scheme val="minor"/>
    </font>
    <font>
      <sz val="9"/>
      <color theme="0" tint="-0.499984740745262"/>
      <name val="Calibri"/>
      <family val="2"/>
      <scheme val="minor"/>
    </font>
    <font>
      <b/>
      <sz val="9"/>
      <color rgb="FF000000"/>
      <name val="Calibri"/>
      <family val="2"/>
      <scheme val="minor"/>
    </font>
    <font>
      <sz val="8"/>
      <color theme="0" tint="-0.249977111117893"/>
      <name val="Calibri"/>
      <family val="2"/>
      <scheme val="minor"/>
    </font>
    <font>
      <sz val="16"/>
      <color theme="0" tint="-0.499984740745262"/>
      <name val="Calibri"/>
      <family val="2"/>
      <scheme val="minor"/>
    </font>
    <font>
      <sz val="16"/>
      <color theme="1"/>
      <name val="Calibri"/>
      <family val="2"/>
      <scheme val="minor"/>
    </font>
    <font>
      <sz val="10"/>
      <color theme="4" tint="-0.249977111117893"/>
      <name val="Calibri"/>
      <family val="2"/>
      <scheme val="minor"/>
    </font>
    <font>
      <sz val="8"/>
      <color rgb="FF000000"/>
      <name val="Calibri"/>
      <family val="2"/>
      <scheme val="minor"/>
    </font>
    <font>
      <sz val="10"/>
      <color rgb="FF242424"/>
      <name val="Calibri"/>
      <family val="2"/>
      <scheme val="minor"/>
    </font>
    <font>
      <sz val="10"/>
      <color theme="8" tint="-0.249977111117893"/>
      <name val="Calibri"/>
      <family val="2"/>
      <scheme val="minor"/>
    </font>
    <font>
      <strike/>
      <sz val="10"/>
      <color theme="0" tint="-0.499984740745262"/>
      <name val="Calibri"/>
      <family val="2"/>
      <scheme val="minor"/>
    </font>
    <font>
      <b/>
      <sz val="10"/>
      <color theme="2" tint="-0.499984740745262"/>
      <name val="Calibri"/>
      <family val="2"/>
      <scheme val="minor"/>
    </font>
    <font>
      <sz val="16"/>
      <name val="Calibri"/>
      <family val="2"/>
      <scheme val="minor"/>
    </font>
    <font>
      <i/>
      <sz val="10"/>
      <color rgb="FF000000"/>
      <name val="Calibri"/>
      <family val="2"/>
      <scheme val="minor"/>
    </font>
    <font>
      <b/>
      <sz val="16"/>
      <name val="Calibri"/>
      <family val="2"/>
      <scheme val="minor"/>
    </font>
    <font>
      <sz val="12"/>
      <name val="Calibri"/>
      <family val="2"/>
      <scheme val="minor"/>
    </font>
    <font>
      <i/>
      <sz val="10"/>
      <name val="Calibri"/>
      <family val="2"/>
      <scheme val="minor"/>
    </font>
    <font>
      <sz val="10"/>
      <name val="Calibri"/>
      <family val="2"/>
    </font>
    <font>
      <i/>
      <sz val="9"/>
      <name val="Calibri"/>
      <family val="2"/>
      <scheme val="minor"/>
    </font>
    <font>
      <u val="double"/>
      <sz val="10"/>
      <name val="Calibri"/>
      <family val="2"/>
      <scheme val="minor"/>
    </font>
    <font>
      <sz val="10"/>
      <color theme="0" tint="-0.34998626667073579"/>
      <name val="Calibri"/>
      <family val="2"/>
      <scheme val="minor"/>
    </font>
    <font>
      <sz val="10"/>
      <color rgb="FF000000"/>
      <name val="Calibri"/>
      <family val="2"/>
    </font>
    <font>
      <b/>
      <sz val="10"/>
      <color rgb="FF000000"/>
      <name val="Calibri"/>
      <family val="2"/>
    </font>
    <font>
      <sz val="10"/>
      <color rgb="FF000000"/>
      <name val="Calibri"/>
      <family val="2"/>
      <scheme val="minor"/>
    </font>
    <font>
      <u/>
      <sz val="10"/>
      <color rgb="FF000000"/>
      <name val="Calibri"/>
      <family val="2"/>
      <scheme val="minor"/>
    </font>
    <font>
      <strike/>
      <sz val="10"/>
      <color rgb="FFFF0000"/>
      <name val="Calibri"/>
      <family val="2"/>
    </font>
    <font>
      <b/>
      <sz val="10"/>
      <color rgb="FFFF0000"/>
      <name val="Calibri"/>
      <family val="2"/>
    </font>
    <font>
      <sz val="10"/>
      <color theme="2" tint="-0.499984740745262"/>
      <name val="Calibri"/>
      <family val="2"/>
      <scheme val="minor"/>
    </font>
    <font>
      <b/>
      <strike/>
      <sz val="10"/>
      <color theme="2" tint="-0.499984740745262"/>
      <name val="Calibri"/>
      <family val="2"/>
      <scheme val="minor"/>
    </font>
    <font>
      <b/>
      <sz val="10"/>
      <color rgb="FFFF0000"/>
      <name val="Calibri"/>
      <family val="2"/>
      <scheme val="minor"/>
    </font>
    <font>
      <strike/>
      <sz val="10"/>
      <color rgb="FFFF0000"/>
      <name val="Calibri"/>
      <family val="2"/>
    </font>
    <font>
      <i/>
      <strike/>
      <sz val="10"/>
      <color rgb="FFFF0000"/>
      <name val="Calibri"/>
      <family val="2"/>
      <scheme val="minor"/>
    </font>
    <font>
      <b/>
      <strike/>
      <sz val="10"/>
      <color rgb="FFFF0000"/>
      <name val="Calibri"/>
      <family val="2"/>
      <scheme val="minor"/>
    </font>
    <font>
      <i/>
      <sz val="10"/>
      <color rgb="FFFF0000"/>
      <name val="Calibri"/>
      <family val="2"/>
      <scheme val="minor"/>
    </font>
  </fonts>
  <fills count="12">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6"/>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medium">
        <color rgb="FF000000"/>
      </left>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top style="thin">
        <color rgb="FF000000"/>
      </top>
      <bottom style="medium">
        <color rgb="FF000000"/>
      </bottom>
      <diagonal/>
    </border>
    <border>
      <left style="thin">
        <color rgb="FF000000"/>
      </left>
      <right style="thin">
        <color rgb="FF000000"/>
      </right>
      <top style="thin">
        <color indexed="64"/>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rgb="FF000000"/>
      </left>
      <right style="thin">
        <color rgb="FF000000"/>
      </right>
      <top style="thin">
        <color rgb="FF000000"/>
      </top>
      <bottom style="medium">
        <color rgb="FF000000"/>
      </bottom>
      <diagonal/>
    </border>
  </borders>
  <cellStyleXfs count="3">
    <xf numFmtId="0" fontId="0" fillId="0" borderId="0"/>
    <xf numFmtId="0" fontId="7" fillId="0" borderId="0"/>
    <xf numFmtId="0" fontId="8" fillId="0" borderId="0" applyNumberFormat="0" applyFill="0" applyBorder="0" applyAlignment="0" applyProtection="0"/>
  </cellStyleXfs>
  <cellXfs count="419">
    <xf numFmtId="0" fontId="0" fillId="0" borderId="0" xfId="0"/>
    <xf numFmtId="0" fontId="3" fillId="0" borderId="0" xfId="0" applyFont="1" applyAlignment="1">
      <alignment wrapText="1"/>
    </xf>
    <xf numFmtId="0" fontId="1" fillId="0" borderId="0" xfId="0" applyFont="1" applyAlignment="1">
      <alignment wrapText="1"/>
    </xf>
    <xf numFmtId="0" fontId="1" fillId="0" borderId="1" xfId="0" applyFont="1" applyBorder="1" applyAlignment="1">
      <alignment wrapText="1"/>
    </xf>
    <xf numFmtId="0" fontId="11" fillId="0" borderId="0" xfId="0" applyFont="1" applyAlignment="1">
      <alignment wrapText="1"/>
    </xf>
    <xf numFmtId="0" fontId="6" fillId="0" borderId="1" xfId="0" applyFont="1" applyBorder="1" applyAlignment="1">
      <alignment horizontal="left" wrapText="1"/>
    </xf>
    <xf numFmtId="0" fontId="14" fillId="5" borderId="1" xfId="0" applyFont="1" applyFill="1" applyBorder="1" applyAlignment="1">
      <alignment horizontal="left" wrapText="1"/>
    </xf>
    <xf numFmtId="0" fontId="14" fillId="0" borderId="0" xfId="0" applyFont="1" applyAlignment="1">
      <alignment wrapText="1"/>
    </xf>
    <xf numFmtId="0" fontId="6" fillId="0" borderId="0" xfId="0" applyFont="1" applyAlignment="1">
      <alignment wrapText="1"/>
    </xf>
    <xf numFmtId="0" fontId="10" fillId="0" borderId="0" xfId="0" applyFont="1" applyAlignment="1">
      <alignment wrapText="1"/>
    </xf>
    <xf numFmtId="0" fontId="15" fillId="4" borderId="0" xfId="0" applyFont="1" applyFill="1" applyAlignment="1">
      <alignment horizontal="left" wrapText="1"/>
    </xf>
    <xf numFmtId="0" fontId="14" fillId="0" borderId="0" xfId="0" quotePrefix="1" applyFont="1" applyAlignment="1">
      <alignment wrapText="1"/>
    </xf>
    <xf numFmtId="0" fontId="14" fillId="5" borderId="0" xfId="0" applyFont="1" applyFill="1" applyAlignment="1">
      <alignment horizontal="left" wrapText="1"/>
    </xf>
    <xf numFmtId="0" fontId="13" fillId="0" borderId="0" xfId="0" applyFont="1" applyAlignment="1">
      <alignment wrapText="1"/>
    </xf>
    <xf numFmtId="0" fontId="17" fillId="0" borderId="0" xfId="2" applyFont="1" applyBorder="1" applyAlignment="1">
      <alignment wrapText="1"/>
    </xf>
    <xf numFmtId="0" fontId="15" fillId="0" borderId="0" xfId="0" applyFont="1" applyAlignment="1">
      <alignment wrapText="1"/>
    </xf>
    <xf numFmtId="0" fontId="14" fillId="5" borderId="1" xfId="0" quotePrefix="1" applyFont="1" applyFill="1" applyBorder="1" applyAlignment="1">
      <alignment horizontal="left" wrapText="1"/>
    </xf>
    <xf numFmtId="0" fontId="14" fillId="4" borderId="1" xfId="0" applyFont="1" applyFill="1" applyBorder="1" applyAlignment="1">
      <alignment horizontal="left" vertical="top" wrapText="1"/>
    </xf>
    <xf numFmtId="0" fontId="14" fillId="4" borderId="1" xfId="0" applyFont="1" applyFill="1" applyBorder="1" applyAlignment="1">
      <alignment horizontal="left" wrapText="1"/>
    </xf>
    <xf numFmtId="0" fontId="6" fillId="5" borderId="1" xfId="0" applyFont="1" applyFill="1" applyBorder="1" applyAlignment="1">
      <alignment horizontal="left" wrapText="1"/>
    </xf>
    <xf numFmtId="0" fontId="4" fillId="0" borderId="1" xfId="0" applyFont="1" applyBorder="1" applyAlignment="1">
      <alignment wrapText="1"/>
    </xf>
    <xf numFmtId="0" fontId="9" fillId="5" borderId="1" xfId="0" applyFont="1" applyFill="1" applyBorder="1" applyAlignment="1">
      <alignment horizontal="left" wrapText="1"/>
    </xf>
    <xf numFmtId="0" fontId="11" fillId="0" borderId="1" xfId="0" applyFont="1" applyBorder="1" applyAlignment="1">
      <alignment wrapText="1"/>
    </xf>
    <xf numFmtId="0" fontId="14" fillId="5" borderId="1" xfId="0" applyFont="1" applyFill="1" applyBorder="1" applyAlignment="1">
      <alignment wrapText="1"/>
    </xf>
    <xf numFmtId="0" fontId="5" fillId="0" borderId="1" xfId="0" applyFont="1" applyBorder="1" applyAlignment="1">
      <alignment wrapText="1"/>
    </xf>
    <xf numFmtId="0" fontId="6" fillId="5" borderId="1" xfId="1" applyFont="1" applyFill="1" applyBorder="1" applyAlignment="1">
      <alignment horizontal="left" wrapText="1"/>
    </xf>
    <xf numFmtId="0" fontId="14" fillId="0" borderId="1" xfId="0" applyFont="1" applyBorder="1" applyAlignment="1">
      <alignment horizontal="left" wrapText="1"/>
    </xf>
    <xf numFmtId="0" fontId="9" fillId="0" borderId="1" xfId="0" applyFont="1" applyBorder="1" applyAlignment="1">
      <alignment horizontal="left" wrapText="1"/>
    </xf>
    <xf numFmtId="0" fontId="4" fillId="0" borderId="1" xfId="0" applyFont="1" applyBorder="1" applyAlignment="1">
      <alignment horizontal="left" wrapText="1"/>
    </xf>
    <xf numFmtId="0" fontId="9" fillId="0" borderId="1" xfId="0" quotePrefix="1" applyFont="1" applyBorder="1" applyAlignment="1">
      <alignment horizontal="left" wrapText="1"/>
    </xf>
    <xf numFmtId="0" fontId="16" fillId="0" borderId="1" xfId="0" applyFont="1" applyBorder="1" applyAlignment="1">
      <alignment wrapText="1"/>
    </xf>
    <xf numFmtId="0" fontId="5" fillId="5" borderId="1" xfId="0" applyFont="1" applyFill="1" applyBorder="1" applyAlignment="1">
      <alignment horizontal="left" wrapText="1"/>
    </xf>
    <xf numFmtId="0" fontId="14" fillId="5" borderId="1" xfId="0" applyFont="1" applyFill="1" applyBorder="1" applyAlignment="1">
      <alignment horizontal="left" vertical="top" wrapText="1"/>
    </xf>
    <xf numFmtId="0" fontId="14" fillId="0" borderId="1" xfId="0" applyFont="1" applyBorder="1" applyAlignment="1">
      <alignment wrapText="1"/>
    </xf>
    <xf numFmtId="0" fontId="18" fillId="5" borderId="1" xfId="0" applyFont="1" applyFill="1" applyBorder="1" applyAlignment="1">
      <alignment horizontal="left" wrapText="1"/>
    </xf>
    <xf numFmtId="0" fontId="6" fillId="2" borderId="1" xfId="0" applyFont="1" applyFill="1" applyBorder="1" applyAlignment="1">
      <alignment horizontal="left" wrapText="1"/>
    </xf>
    <xf numFmtId="0" fontId="3" fillId="0" borderId="1" xfId="0" applyFont="1" applyBorder="1" applyAlignment="1">
      <alignment wrapText="1"/>
    </xf>
    <xf numFmtId="0" fontId="1" fillId="0" borderId="1" xfId="0" applyFont="1" applyBorder="1" applyAlignment="1">
      <alignment horizontal="left" wrapText="1"/>
    </xf>
    <xf numFmtId="0" fontId="2" fillId="0" borderId="1" xfId="0" applyFont="1" applyBorder="1" applyAlignment="1">
      <alignment horizontal="left" wrapText="1"/>
    </xf>
    <xf numFmtId="0" fontId="3" fillId="0" borderId="1" xfId="0" applyFont="1" applyBorder="1" applyAlignment="1">
      <alignment horizontal="left" wrapText="1"/>
    </xf>
    <xf numFmtId="0" fontId="3" fillId="5" borderId="1" xfId="0" applyFont="1" applyFill="1" applyBorder="1" applyAlignment="1">
      <alignment horizontal="left" wrapText="1"/>
    </xf>
    <xf numFmtId="0" fontId="1" fillId="0" borderId="1" xfId="1" applyFont="1" applyBorder="1" applyAlignment="1">
      <alignment horizontal="left" wrapText="1"/>
    </xf>
    <xf numFmtId="0" fontId="21" fillId="0" borderId="0" xfId="0" applyFont="1" applyAlignment="1">
      <alignment horizontal="left" vertical="top"/>
    </xf>
    <xf numFmtId="0" fontId="16" fillId="0" borderId="2" xfId="0" applyFont="1" applyBorder="1" applyAlignment="1">
      <alignment horizontal="left" vertical="top"/>
    </xf>
    <xf numFmtId="0" fontId="16" fillId="0" borderId="0" xfId="0" applyFont="1" applyAlignment="1">
      <alignment vertical="top" wrapText="1"/>
    </xf>
    <xf numFmtId="0" fontId="16" fillId="0" borderId="2" xfId="0" applyFont="1" applyBorder="1" applyAlignment="1">
      <alignment horizontal="left" vertical="top" wrapText="1"/>
    </xf>
    <xf numFmtId="0" fontId="24" fillId="0" borderId="0" xfId="0" quotePrefix="1" applyFont="1" applyAlignment="1">
      <alignment vertical="top" wrapText="1"/>
    </xf>
    <xf numFmtId="0" fontId="25" fillId="0" borderId="0" xfId="0" applyFont="1" applyAlignment="1">
      <alignment vertical="top" wrapText="1"/>
    </xf>
    <xf numFmtId="0" fontId="24" fillId="0" borderId="0" xfId="0" applyFont="1" applyAlignment="1">
      <alignment vertical="top" wrapText="1"/>
    </xf>
    <xf numFmtId="0" fontId="16" fillId="0" borderId="5" xfId="0" applyFont="1" applyBorder="1" applyAlignment="1">
      <alignment horizontal="left" vertical="top"/>
    </xf>
    <xf numFmtId="0" fontId="16" fillId="0" borderId="5" xfId="0" applyFont="1" applyBorder="1" applyAlignment="1">
      <alignment horizontal="left" vertical="top" wrapText="1"/>
    </xf>
    <xf numFmtId="0" fontId="16" fillId="0" borderId="0" xfId="0" applyFont="1" applyAlignment="1">
      <alignment horizontal="left" vertical="top"/>
    </xf>
    <xf numFmtId="0" fontId="16" fillId="0" borderId="0" xfId="0" applyFont="1" applyAlignment="1">
      <alignment vertical="top"/>
    </xf>
    <xf numFmtId="0" fontId="16" fillId="0" borderId="2" xfId="0" applyFont="1" applyBorder="1" applyAlignment="1">
      <alignment vertical="top"/>
    </xf>
    <xf numFmtId="0" fontId="16" fillId="0" borderId="0" xfId="0" applyFont="1" applyAlignment="1">
      <alignment horizontal="left" vertical="top" wrapText="1"/>
    </xf>
    <xf numFmtId="0" fontId="16" fillId="0" borderId="2" xfId="0" applyFont="1" applyBorder="1" applyAlignment="1">
      <alignment vertical="top" wrapText="1"/>
    </xf>
    <xf numFmtId="0" fontId="26" fillId="0" borderId="2" xfId="0" applyFont="1" applyBorder="1" applyAlignment="1">
      <alignment vertical="top" wrapText="1"/>
    </xf>
    <xf numFmtId="0" fontId="21" fillId="0" borderId="0" xfId="0" applyFont="1" applyAlignment="1">
      <alignment vertical="top" wrapText="1"/>
    </xf>
    <xf numFmtId="0" fontId="21" fillId="4" borderId="0" xfId="0" applyFont="1" applyFill="1" applyAlignment="1">
      <alignment vertical="top" wrapText="1"/>
    </xf>
    <xf numFmtId="0" fontId="27" fillId="4" borderId="0" xfId="0" applyFont="1" applyFill="1" applyAlignment="1">
      <alignment vertical="top" wrapText="1"/>
    </xf>
    <xf numFmtId="0" fontId="28" fillId="0" borderId="0" xfId="0" applyFont="1" applyAlignment="1">
      <alignment vertical="top" wrapText="1"/>
    </xf>
    <xf numFmtId="0" fontId="16" fillId="4" borderId="0" xfId="0" applyFont="1" applyFill="1" applyAlignment="1">
      <alignment vertical="top" wrapText="1"/>
    </xf>
    <xf numFmtId="0" fontId="16" fillId="4" borderId="0" xfId="0" applyFont="1" applyFill="1" applyAlignment="1">
      <alignment horizontal="left" vertical="top" wrapText="1"/>
    </xf>
    <xf numFmtId="0" fontId="25" fillId="0" borderId="0" xfId="0" applyFont="1" applyAlignment="1">
      <alignment vertical="top"/>
    </xf>
    <xf numFmtId="0" fontId="26" fillId="0" borderId="0" xfId="0" applyFont="1" applyAlignment="1">
      <alignment horizontal="center" vertical="top" wrapText="1"/>
    </xf>
    <xf numFmtId="0" fontId="16" fillId="6" borderId="0" xfId="0" applyFont="1" applyFill="1" applyAlignment="1">
      <alignment vertical="top"/>
    </xf>
    <xf numFmtId="0" fontId="23" fillId="0" borderId="0" xfId="0" applyFont="1" applyAlignment="1">
      <alignment vertical="top"/>
    </xf>
    <xf numFmtId="0" fontId="16" fillId="0" borderId="13" xfId="0" applyFont="1" applyBorder="1" applyAlignment="1">
      <alignment horizontal="left" vertical="top"/>
    </xf>
    <xf numFmtId="0" fontId="21" fillId="0" borderId="13" xfId="0" applyFont="1" applyBorder="1" applyAlignment="1">
      <alignment vertical="top"/>
    </xf>
    <xf numFmtId="0" fontId="21" fillId="0" borderId="13" xfId="0" applyFont="1" applyBorder="1" applyAlignment="1">
      <alignment horizontal="left" vertical="top" wrapText="1"/>
    </xf>
    <xf numFmtId="0" fontId="33" fillId="0" borderId="0" xfId="0" applyFont="1" applyAlignment="1">
      <alignment vertical="top"/>
    </xf>
    <xf numFmtId="0" fontId="26" fillId="0" borderId="0" xfId="0" applyFont="1" applyAlignment="1">
      <alignment vertical="top"/>
    </xf>
    <xf numFmtId="0" fontId="28" fillId="0" borderId="1" xfId="0" applyFont="1" applyBorder="1" applyAlignment="1">
      <alignment horizontal="left" vertical="top" wrapText="1"/>
    </xf>
    <xf numFmtId="0" fontId="28" fillId="0" borderId="1" xfId="0" applyFont="1" applyBorder="1" applyAlignment="1">
      <alignment vertical="top" wrapText="1"/>
    </xf>
    <xf numFmtId="0" fontId="25" fillId="0" borderId="1" xfId="0" applyFont="1" applyBorder="1" applyAlignment="1">
      <alignment vertical="top" wrapText="1"/>
    </xf>
    <xf numFmtId="0" fontId="26" fillId="0" borderId="2" xfId="0" applyFont="1" applyBorder="1" applyAlignment="1">
      <alignment vertical="top"/>
    </xf>
    <xf numFmtId="0" fontId="28" fillId="0" borderId="0" xfId="0" applyFont="1" applyAlignment="1">
      <alignment vertical="top"/>
    </xf>
    <xf numFmtId="0" fontId="28" fillId="0" borderId="1" xfId="0" applyFont="1" applyBorder="1" applyAlignment="1">
      <alignment horizontal="center" vertical="top" wrapText="1"/>
    </xf>
    <xf numFmtId="0" fontId="26" fillId="0" borderId="1" xfId="0" applyFont="1" applyBorder="1" applyAlignment="1">
      <alignment vertical="top" wrapText="1"/>
    </xf>
    <xf numFmtId="0" fontId="28" fillId="0" borderId="0" xfId="0" applyFont="1" applyAlignment="1">
      <alignment horizontal="left" vertical="top" wrapText="1"/>
    </xf>
    <xf numFmtId="0" fontId="26" fillId="0" borderId="0" xfId="0" applyFont="1" applyAlignment="1">
      <alignment vertical="top" wrapText="1"/>
    </xf>
    <xf numFmtId="0" fontId="28" fillId="0" borderId="0" xfId="0" applyFont="1" applyAlignment="1">
      <alignment horizontal="left" vertical="top"/>
    </xf>
    <xf numFmtId="0" fontId="28" fillId="0" borderId="1" xfId="0" applyFont="1" applyBorder="1" applyAlignment="1">
      <alignment horizontal="left" vertical="top"/>
    </xf>
    <xf numFmtId="0" fontId="26" fillId="0" borderId="0" xfId="0" applyFont="1" applyAlignment="1">
      <alignment horizontal="left" vertical="top"/>
    </xf>
    <xf numFmtId="0" fontId="28" fillId="0" borderId="0" xfId="0" applyFont="1" applyAlignment="1">
      <alignment horizontal="center" vertical="top" wrapText="1"/>
    </xf>
    <xf numFmtId="0" fontId="26" fillId="0" borderId="0" xfId="0" applyFont="1" applyAlignment="1">
      <alignment horizontal="center" vertical="top"/>
    </xf>
    <xf numFmtId="0" fontId="26" fillId="0" borderId="1" xfId="0" applyFont="1" applyBorder="1" applyAlignment="1">
      <alignment horizontal="left" vertical="top"/>
    </xf>
    <xf numFmtId="0" fontId="28" fillId="0" borderId="1" xfId="0" applyFont="1" applyBorder="1" applyAlignment="1">
      <alignment horizontal="center" vertical="top"/>
    </xf>
    <xf numFmtId="0" fontId="26" fillId="6" borderId="1" xfId="0" applyFont="1" applyFill="1" applyBorder="1" applyAlignment="1">
      <alignment horizontal="left" vertical="top"/>
    </xf>
    <xf numFmtId="0" fontId="28" fillId="6" borderId="1" xfId="0" applyFont="1" applyFill="1" applyBorder="1" applyAlignment="1">
      <alignment horizontal="center" vertical="top"/>
    </xf>
    <xf numFmtId="2" fontId="28" fillId="6" borderId="1" xfId="0" applyNumberFormat="1" applyFont="1" applyFill="1" applyBorder="1" applyAlignment="1">
      <alignment horizontal="center" vertical="top"/>
    </xf>
    <xf numFmtId="0" fontId="26" fillId="6" borderId="1" xfId="0" applyFont="1" applyFill="1" applyBorder="1" applyAlignment="1">
      <alignment horizontal="left" vertical="top" wrapText="1"/>
    </xf>
    <xf numFmtId="0" fontId="26" fillId="0" borderId="1" xfId="0" applyFont="1" applyBorder="1" applyAlignment="1">
      <alignment horizontal="left" vertical="top" wrapText="1"/>
    </xf>
    <xf numFmtId="0" fontId="28" fillId="6" borderId="1" xfId="0" applyFont="1" applyFill="1" applyBorder="1" applyAlignment="1">
      <alignment horizontal="left" vertical="top" wrapText="1"/>
    </xf>
    <xf numFmtId="2" fontId="28" fillId="0" borderId="1" xfId="0" applyNumberFormat="1" applyFont="1" applyBorder="1" applyAlignment="1">
      <alignment horizontal="center" vertical="top"/>
    </xf>
    <xf numFmtId="0" fontId="26" fillId="0" borderId="1" xfId="0" applyFont="1" applyBorder="1" applyAlignment="1">
      <alignment horizontal="center" vertical="top"/>
    </xf>
    <xf numFmtId="2" fontId="26" fillId="0" borderId="1" xfId="0" applyNumberFormat="1" applyFont="1" applyBorder="1" applyAlignment="1">
      <alignment horizontal="center" vertical="top"/>
    </xf>
    <xf numFmtId="0" fontId="26" fillId="0" borderId="2" xfId="0" applyFont="1" applyBorder="1" applyAlignment="1">
      <alignment horizontal="center" vertical="top"/>
    </xf>
    <xf numFmtId="0" fontId="26" fillId="0" borderId="0" xfId="0" applyFont="1" applyAlignment="1">
      <alignment horizontal="left" vertical="top" wrapText="1"/>
    </xf>
    <xf numFmtId="9" fontId="22" fillId="0" borderId="1" xfId="0" applyNumberFormat="1" applyFont="1" applyBorder="1" applyAlignment="1">
      <alignment horizontal="left" vertical="top" wrapText="1"/>
    </xf>
    <xf numFmtId="0" fontId="16" fillId="0" borderId="0" xfId="0" applyFont="1" applyAlignment="1">
      <alignment horizontal="center" vertical="top"/>
    </xf>
    <xf numFmtId="0" fontId="30" fillId="0" borderId="1" xfId="0" applyFont="1" applyBorder="1" applyAlignment="1">
      <alignment horizontal="left" vertical="top" wrapText="1"/>
    </xf>
    <xf numFmtId="0" fontId="25" fillId="0" borderId="1" xfId="0" applyFont="1" applyBorder="1" applyAlignment="1">
      <alignment horizontal="left" vertical="top" wrapText="1"/>
    </xf>
    <xf numFmtId="0" fontId="16" fillId="0" borderId="1" xfId="0" applyFont="1" applyBorder="1" applyAlignment="1">
      <alignment horizontal="left" vertical="top"/>
    </xf>
    <xf numFmtId="0" fontId="16" fillId="0" borderId="1" xfId="0" applyFont="1" applyBorder="1" applyAlignment="1">
      <alignment horizontal="center" vertical="top"/>
    </xf>
    <xf numFmtId="0" fontId="16" fillId="0" borderId="1" xfId="0" applyFont="1" applyBorder="1" applyAlignment="1">
      <alignment horizontal="left" vertical="top" wrapText="1"/>
    </xf>
    <xf numFmtId="0" fontId="16" fillId="0" borderId="1" xfId="0" quotePrefix="1" applyFont="1" applyBorder="1" applyAlignment="1">
      <alignment horizontal="left" vertical="top" wrapText="1"/>
    </xf>
    <xf numFmtId="0" fontId="28" fillId="0" borderId="1" xfId="1" applyFont="1" applyBorder="1" applyAlignment="1">
      <alignment horizontal="left" vertical="top" wrapText="1"/>
    </xf>
    <xf numFmtId="0" fontId="28" fillId="0" borderId="1" xfId="0" applyFont="1" applyBorder="1" applyAlignment="1">
      <alignment vertical="top"/>
    </xf>
    <xf numFmtId="0" fontId="26" fillId="0" borderId="1" xfId="0" applyFont="1" applyBorder="1" applyAlignment="1">
      <alignment vertical="top"/>
    </xf>
    <xf numFmtId="0" fontId="25" fillId="0" borderId="1" xfId="1" applyFont="1" applyBorder="1" applyAlignment="1">
      <alignment horizontal="left" vertical="top" wrapText="1"/>
    </xf>
    <xf numFmtId="0" fontId="25" fillId="0" borderId="1" xfId="0" applyFont="1" applyBorder="1" applyAlignment="1">
      <alignment horizontal="center" vertical="top"/>
    </xf>
    <xf numFmtId="0" fontId="30" fillId="0" borderId="1" xfId="1" applyFont="1" applyBorder="1" applyAlignment="1">
      <alignment horizontal="left" vertical="top" wrapText="1"/>
    </xf>
    <xf numFmtId="0" fontId="30" fillId="6" borderId="1" xfId="1" applyFont="1" applyFill="1" applyBorder="1" applyAlignment="1">
      <alignment horizontal="left" vertical="top" wrapText="1"/>
    </xf>
    <xf numFmtId="0" fontId="26" fillId="0" borderId="6" xfId="0" applyFont="1" applyBorder="1" applyAlignment="1">
      <alignment horizontal="center" vertical="top"/>
    </xf>
    <xf numFmtId="0" fontId="26" fillId="0" borderId="6" xfId="0" applyFont="1" applyBorder="1" applyAlignment="1">
      <alignment vertical="top"/>
    </xf>
    <xf numFmtId="0" fontId="28" fillId="9" borderId="1" xfId="0" applyFont="1" applyFill="1" applyBorder="1" applyAlignment="1">
      <alignment horizontal="center" vertical="top" wrapText="1"/>
    </xf>
    <xf numFmtId="9" fontId="28" fillId="8" borderId="1" xfId="0" applyNumberFormat="1" applyFont="1" applyFill="1" applyBorder="1" applyAlignment="1">
      <alignment horizontal="center" vertical="top" wrapText="1"/>
    </xf>
    <xf numFmtId="0" fontId="26" fillId="0" borderId="0" xfId="0" applyFont="1" applyAlignment="1">
      <alignment horizontal="right" vertical="top"/>
    </xf>
    <xf numFmtId="0" fontId="26" fillId="8" borderId="1" xfId="0" applyFont="1" applyFill="1" applyBorder="1" applyAlignment="1">
      <alignment horizontal="left" vertical="top" wrapText="1"/>
    </xf>
    <xf numFmtId="0" fontId="22" fillId="8" borderId="1" xfId="0" applyFont="1" applyFill="1" applyBorder="1" applyAlignment="1">
      <alignment horizontal="center" vertical="top" wrapText="1"/>
    </xf>
    <xf numFmtId="0" fontId="28" fillId="8" borderId="1" xfId="0" applyFont="1" applyFill="1" applyBorder="1" applyAlignment="1">
      <alignment horizontal="center" vertical="top" wrapText="1"/>
    </xf>
    <xf numFmtId="0" fontId="26" fillId="9" borderId="1" xfId="0" applyFont="1" applyFill="1" applyBorder="1" applyAlignment="1">
      <alignment horizontal="left" vertical="top" wrapText="1"/>
    </xf>
    <xf numFmtId="0" fontId="26" fillId="9" borderId="1" xfId="0" applyFont="1" applyFill="1" applyBorder="1" applyAlignment="1">
      <alignment horizontal="center" vertical="top" wrapText="1"/>
    </xf>
    <xf numFmtId="0" fontId="22" fillId="9" borderId="1" xfId="0" applyFont="1" applyFill="1" applyBorder="1" applyAlignment="1">
      <alignment vertical="top" wrapText="1"/>
    </xf>
    <xf numFmtId="0" fontId="26" fillId="0" borderId="1" xfId="0" applyFont="1" applyBorder="1" applyAlignment="1">
      <alignment horizontal="center" vertical="top" wrapText="1"/>
    </xf>
    <xf numFmtId="0" fontId="26" fillId="0" borderId="1" xfId="0" quotePrefix="1" applyFont="1" applyBorder="1" applyAlignment="1">
      <alignment horizontal="left" vertical="top" wrapText="1"/>
    </xf>
    <xf numFmtId="0" fontId="26" fillId="0" borderId="1" xfId="0" quotePrefix="1" applyFont="1" applyBorder="1" applyAlignment="1">
      <alignment horizontal="center" vertical="top" wrapText="1"/>
    </xf>
    <xf numFmtId="0" fontId="26" fillId="3" borderId="1" xfId="0" applyFont="1" applyFill="1" applyBorder="1" applyAlignment="1">
      <alignment horizontal="center" vertical="top" wrapText="1"/>
    </xf>
    <xf numFmtId="0" fontId="37" fillId="0" borderId="0" xfId="0" applyFont="1" applyAlignment="1">
      <alignment horizontal="center" vertical="top" wrapText="1"/>
    </xf>
    <xf numFmtId="0" fontId="39" fillId="0" borderId="0" xfId="0" applyFont="1"/>
    <xf numFmtId="0" fontId="37" fillId="0" borderId="0" xfId="0" applyFont="1" applyAlignment="1">
      <alignment horizontal="center" vertical="top"/>
    </xf>
    <xf numFmtId="0" fontId="38" fillId="0" borderId="0" xfId="0" applyFont="1" applyAlignment="1">
      <alignment horizontal="center" vertical="top"/>
    </xf>
    <xf numFmtId="0" fontId="37" fillId="8" borderId="1" xfId="0" applyFont="1" applyFill="1" applyBorder="1" applyAlignment="1">
      <alignment horizontal="center" vertical="top" wrapText="1"/>
    </xf>
    <xf numFmtId="0" fontId="37" fillId="8" borderId="1" xfId="0" applyFont="1" applyFill="1" applyBorder="1" applyAlignment="1">
      <alignment horizontal="left" vertical="top" wrapText="1"/>
    </xf>
    <xf numFmtId="0" fontId="37" fillId="9" borderId="1" xfId="0" applyFont="1" applyFill="1" applyBorder="1" applyAlignment="1">
      <alignment horizontal="center" vertical="top" wrapText="1"/>
    </xf>
    <xf numFmtId="0" fontId="38" fillId="9" borderId="1" xfId="0" applyFont="1" applyFill="1" applyBorder="1" applyAlignment="1">
      <alignment horizontal="center" vertical="top" wrapText="1"/>
    </xf>
    <xf numFmtId="2" fontId="38" fillId="9" borderId="1" xfId="0" applyNumberFormat="1" applyFont="1" applyFill="1" applyBorder="1" applyAlignment="1">
      <alignment horizontal="center" vertical="top" wrapText="1"/>
    </xf>
    <xf numFmtId="0" fontId="37" fillId="0" borderId="1" xfId="0" applyFont="1" applyBorder="1" applyAlignment="1">
      <alignment horizontal="center" vertical="top"/>
    </xf>
    <xf numFmtId="0" fontId="37" fillId="0" borderId="1" xfId="0" applyFont="1" applyBorder="1" applyAlignment="1">
      <alignment horizontal="center" vertical="top" wrapText="1"/>
    </xf>
    <xf numFmtId="2" fontId="37" fillId="0" borderId="1" xfId="0" applyNumberFormat="1" applyFont="1" applyBorder="1" applyAlignment="1">
      <alignment horizontal="center" vertical="top" wrapText="1"/>
    </xf>
    <xf numFmtId="2" fontId="37" fillId="0" borderId="1" xfId="0" applyNumberFormat="1" applyFont="1" applyBorder="1" applyAlignment="1">
      <alignment horizontal="center" vertical="top"/>
    </xf>
    <xf numFmtId="0" fontId="38" fillId="0" borderId="1" xfId="0" applyFont="1" applyBorder="1" applyAlignment="1">
      <alignment horizontal="center" vertical="top" wrapText="1"/>
    </xf>
    <xf numFmtId="2" fontId="38" fillId="0" borderId="1" xfId="0" applyNumberFormat="1" applyFont="1" applyBorder="1" applyAlignment="1">
      <alignment horizontal="center" vertical="top" wrapText="1"/>
    </xf>
    <xf numFmtId="0" fontId="40" fillId="0" borderId="0" xfId="0" applyFont="1" applyAlignment="1">
      <alignment vertical="top"/>
    </xf>
    <xf numFmtId="0" fontId="26" fillId="10" borderId="1" xfId="0" applyFont="1" applyFill="1" applyBorder="1" applyAlignment="1">
      <alignment horizontal="left" vertical="top" wrapText="1"/>
    </xf>
    <xf numFmtId="0" fontId="22" fillId="10" borderId="1" xfId="0" applyFont="1" applyFill="1" applyBorder="1" applyAlignment="1">
      <alignment horizontal="center" vertical="top" wrapText="1"/>
    </xf>
    <xf numFmtId="0" fontId="30" fillId="10" borderId="1" xfId="0" applyFont="1" applyFill="1" applyBorder="1" applyAlignment="1">
      <alignment horizontal="center" vertical="top" wrapText="1"/>
    </xf>
    <xf numFmtId="0" fontId="22" fillId="0" borderId="0" xfId="0" applyFont="1" applyAlignment="1">
      <alignment horizontal="center" vertical="top"/>
    </xf>
    <xf numFmtId="2" fontId="26" fillId="0" borderId="0" xfId="0" applyNumberFormat="1" applyFont="1" applyAlignment="1">
      <alignment horizontal="center" vertical="top"/>
    </xf>
    <xf numFmtId="2" fontId="22" fillId="10" borderId="1" xfId="0" applyNumberFormat="1" applyFont="1" applyFill="1" applyBorder="1" applyAlignment="1">
      <alignment horizontal="center" vertical="top" wrapText="1"/>
    </xf>
    <xf numFmtId="2" fontId="26" fillId="0" borderId="0" xfId="0" applyNumberFormat="1" applyFont="1" applyAlignment="1">
      <alignment vertical="top"/>
    </xf>
    <xf numFmtId="0" fontId="42" fillId="0" borderId="1" xfId="0" applyFont="1" applyBorder="1" applyAlignment="1">
      <alignment horizontal="center" vertical="top"/>
    </xf>
    <xf numFmtId="9" fontId="26" fillId="9" borderId="1" xfId="0" applyNumberFormat="1" applyFont="1" applyFill="1" applyBorder="1" applyAlignment="1">
      <alignment horizontal="center" vertical="top" wrapText="1"/>
    </xf>
    <xf numFmtId="9" fontId="43" fillId="0" borderId="0" xfId="0" applyNumberFormat="1" applyFont="1" applyAlignment="1">
      <alignment horizontal="center" vertical="center"/>
    </xf>
    <xf numFmtId="9" fontId="43" fillId="0" borderId="0" xfId="0" applyNumberFormat="1" applyFont="1" applyAlignment="1">
      <alignment horizontal="left" vertical="center"/>
    </xf>
    <xf numFmtId="0" fontId="45" fillId="6" borderId="0" xfId="0" applyFont="1" applyFill="1" applyAlignment="1">
      <alignment vertical="top"/>
    </xf>
    <xf numFmtId="0" fontId="26" fillId="8" borderId="4" xfId="0" applyFont="1" applyFill="1" applyBorder="1" applyAlignment="1">
      <alignment horizontal="left" vertical="top" wrapText="1"/>
    </xf>
    <xf numFmtId="9" fontId="28" fillId="8" borderId="4" xfId="0" applyNumberFormat="1" applyFont="1" applyFill="1" applyBorder="1" applyAlignment="1">
      <alignment horizontal="center" vertical="top" wrapText="1"/>
    </xf>
    <xf numFmtId="0" fontId="22" fillId="8" borderId="4" xfId="0" applyFont="1" applyFill="1" applyBorder="1" applyAlignment="1">
      <alignment horizontal="center" vertical="top" wrapText="1"/>
    </xf>
    <xf numFmtId="0" fontId="28" fillId="8" borderId="4" xfId="0" applyFont="1" applyFill="1" applyBorder="1" applyAlignment="1">
      <alignment horizontal="center" vertical="top" wrapText="1"/>
    </xf>
    <xf numFmtId="0" fontId="37" fillId="8" borderId="4" xfId="0" applyFont="1" applyFill="1" applyBorder="1" applyAlignment="1">
      <alignment horizontal="center" vertical="top" wrapText="1"/>
    </xf>
    <xf numFmtId="0" fontId="37" fillId="8" borderId="4" xfId="0" applyFont="1" applyFill="1" applyBorder="1" applyAlignment="1">
      <alignment horizontal="left" vertical="top" wrapText="1"/>
    </xf>
    <xf numFmtId="0" fontId="40" fillId="8" borderId="3" xfId="0" applyFont="1" applyFill="1" applyBorder="1" applyAlignment="1">
      <alignment horizontal="left" vertical="top" wrapText="1"/>
    </xf>
    <xf numFmtId="0" fontId="40" fillId="8" borderId="3" xfId="0" applyFont="1" applyFill="1" applyBorder="1" applyAlignment="1">
      <alignment horizontal="center" vertical="top"/>
    </xf>
    <xf numFmtId="0" fontId="40" fillId="8" borderId="3" xfId="0" applyFont="1" applyFill="1" applyBorder="1" applyAlignment="1">
      <alignment horizontal="center" vertical="top" wrapText="1"/>
    </xf>
    <xf numFmtId="0" fontId="36" fillId="8" borderId="3" xfId="0" applyFont="1" applyFill="1" applyBorder="1" applyAlignment="1">
      <alignment horizontal="center" vertical="top" wrapText="1"/>
    </xf>
    <xf numFmtId="0" fontId="41" fillId="8" borderId="3" xfId="0" applyFont="1" applyFill="1" applyBorder="1" applyAlignment="1">
      <alignment horizontal="center" vertical="top"/>
    </xf>
    <xf numFmtId="0" fontId="41" fillId="8" borderId="3" xfId="0" applyFont="1" applyFill="1" applyBorder="1" applyAlignment="1">
      <alignment horizontal="center" vertical="top" wrapText="1"/>
    </xf>
    <xf numFmtId="2" fontId="41" fillId="8" borderId="3" xfId="0" applyNumberFormat="1" applyFont="1" applyFill="1" applyBorder="1" applyAlignment="1">
      <alignment horizontal="center" vertical="top" wrapText="1"/>
    </xf>
    <xf numFmtId="0" fontId="28" fillId="8" borderId="3" xfId="0" applyFont="1" applyFill="1" applyBorder="1" applyAlignment="1">
      <alignment horizontal="center" vertical="top" wrapText="1"/>
    </xf>
    <xf numFmtId="0" fontId="22" fillId="0" borderId="0" xfId="0" applyFont="1" applyAlignment="1">
      <alignment horizontal="right" vertical="top"/>
    </xf>
    <xf numFmtId="2" fontId="22" fillId="0" borderId="0" xfId="0" applyNumberFormat="1" applyFont="1" applyAlignment="1">
      <alignment horizontal="right" vertical="top"/>
    </xf>
    <xf numFmtId="0" fontId="32"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0" xfId="0" applyFont="1"/>
    <xf numFmtId="0" fontId="26" fillId="0" borderId="0" xfId="0" applyFont="1"/>
    <xf numFmtId="0" fontId="39" fillId="0" borderId="0" xfId="0" applyFont="1" applyAlignment="1">
      <alignment horizontal="center"/>
    </xf>
    <xf numFmtId="0" fontId="32" fillId="0" borderId="0" xfId="0" applyFont="1"/>
    <xf numFmtId="0" fontId="25" fillId="0" borderId="0" xfId="0" applyFont="1"/>
    <xf numFmtId="0" fontId="21" fillId="0" borderId="0" xfId="0" applyFont="1"/>
    <xf numFmtId="0" fontId="22" fillId="0" borderId="9" xfId="0" applyFont="1" applyBorder="1" applyAlignment="1">
      <alignment horizontal="right"/>
    </xf>
    <xf numFmtId="0" fontId="16" fillId="0" borderId="10" xfId="0" applyFont="1" applyBorder="1" applyAlignment="1">
      <alignment horizontal="right"/>
    </xf>
    <xf numFmtId="0" fontId="16" fillId="0" borderId="11" xfId="0" applyFont="1" applyBorder="1"/>
    <xf numFmtId="0" fontId="16" fillId="0" borderId="10" xfId="0" applyFont="1" applyBorder="1"/>
    <xf numFmtId="0" fontId="16" fillId="0" borderId="12" xfId="0" applyFont="1" applyBorder="1"/>
    <xf numFmtId="49" fontId="28" fillId="0" borderId="1" xfId="0" applyNumberFormat="1" applyFont="1" applyBorder="1" applyAlignment="1">
      <alignment horizontal="left" vertical="top" wrapText="1"/>
    </xf>
    <xf numFmtId="49" fontId="26" fillId="0" borderId="1" xfId="0" applyNumberFormat="1" applyFont="1" applyBorder="1" applyAlignment="1">
      <alignment horizontal="left" vertical="top" wrapText="1"/>
    </xf>
    <xf numFmtId="49" fontId="28" fillId="0" borderId="0" xfId="0" applyNumberFormat="1" applyFont="1" applyAlignment="1">
      <alignment horizontal="left" vertical="top"/>
    </xf>
    <xf numFmtId="9" fontId="28" fillId="0" borderId="0" xfId="0" applyNumberFormat="1" applyFont="1" applyAlignment="1">
      <alignment horizontal="left" vertical="top" wrapText="1"/>
    </xf>
    <xf numFmtId="0" fontId="25" fillId="0" borderId="1" xfId="0" applyFont="1" applyBorder="1" applyAlignment="1">
      <alignment horizontal="center" vertical="top" wrapText="1"/>
    </xf>
    <xf numFmtId="0" fontId="24" fillId="0" borderId="1" xfId="0" applyFont="1" applyBorder="1" applyAlignment="1">
      <alignment horizontal="center" vertical="top" wrapText="1"/>
    </xf>
    <xf numFmtId="0" fontId="45" fillId="6" borderId="0" xfId="0" applyFont="1" applyFill="1" applyAlignment="1">
      <alignment horizontal="center" vertical="top"/>
    </xf>
    <xf numFmtId="0" fontId="44" fillId="6" borderId="0" xfId="0" applyFont="1" applyFill="1" applyAlignment="1">
      <alignment horizontal="center" vertical="top"/>
    </xf>
    <xf numFmtId="0" fontId="37" fillId="0" borderId="2" xfId="0" applyFont="1" applyBorder="1" applyAlignment="1">
      <alignment horizontal="center" vertical="top"/>
    </xf>
    <xf numFmtId="0" fontId="37" fillId="0" borderId="6" xfId="0" applyFont="1" applyBorder="1" applyAlignment="1">
      <alignment horizontal="center" vertical="top"/>
    </xf>
    <xf numFmtId="0" fontId="26" fillId="9" borderId="1" xfId="0" applyFont="1" applyFill="1" applyBorder="1" applyAlignment="1">
      <alignment vertical="top"/>
    </xf>
    <xf numFmtId="0" fontId="26" fillId="9" borderId="1" xfId="0" applyFont="1" applyFill="1" applyBorder="1" applyAlignment="1">
      <alignment horizontal="center" vertical="top"/>
    </xf>
    <xf numFmtId="0" fontId="37" fillId="9" borderId="1" xfId="0" applyFont="1" applyFill="1" applyBorder="1" applyAlignment="1">
      <alignment horizontal="center" vertical="top"/>
    </xf>
    <xf numFmtId="2" fontId="37" fillId="9" borderId="1" xfId="0" applyNumberFormat="1" applyFont="1" applyFill="1" applyBorder="1" applyAlignment="1">
      <alignment horizontal="center" vertical="top"/>
    </xf>
    <xf numFmtId="0" fontId="38" fillId="9" borderId="1" xfId="0" applyFont="1" applyFill="1" applyBorder="1" applyAlignment="1">
      <alignment horizontal="center" vertical="top"/>
    </xf>
    <xf numFmtId="0" fontId="38" fillId="0" borderId="1" xfId="0" applyFont="1" applyBorder="1" applyAlignment="1">
      <alignment horizontal="center" vertical="top"/>
    </xf>
    <xf numFmtId="0" fontId="16" fillId="0" borderId="1" xfId="0" applyFont="1" applyBorder="1" applyAlignment="1">
      <alignment vertical="top"/>
    </xf>
    <xf numFmtId="9" fontId="26" fillId="9" borderId="1" xfId="0" applyNumberFormat="1" applyFont="1" applyFill="1" applyBorder="1" applyAlignment="1">
      <alignment horizontal="center" vertical="top"/>
    </xf>
    <xf numFmtId="0" fontId="46" fillId="0" borderId="1" xfId="0" applyFont="1" applyBorder="1" applyAlignment="1">
      <alignment horizontal="left" vertical="top"/>
    </xf>
    <xf numFmtId="0" fontId="46" fillId="0" borderId="1" xfId="1" applyFont="1" applyBorder="1" applyAlignment="1">
      <alignment horizontal="center" vertical="top" wrapText="1"/>
    </xf>
    <xf numFmtId="0" fontId="37" fillId="0" borderId="1" xfId="1" applyFont="1" applyBorder="1" applyAlignment="1">
      <alignment horizontal="center" vertical="top" wrapText="1"/>
    </xf>
    <xf numFmtId="0" fontId="28" fillId="0" borderId="0" xfId="0" applyFont="1" applyAlignment="1">
      <alignment horizontal="center" vertical="top"/>
    </xf>
    <xf numFmtId="0" fontId="28" fillId="0" borderId="1" xfId="0" quotePrefix="1" applyFont="1" applyBorder="1" applyAlignment="1">
      <alignment vertical="top" wrapText="1"/>
    </xf>
    <xf numFmtId="0" fontId="16" fillId="0" borderId="1" xfId="0" applyFont="1" applyBorder="1" applyAlignment="1">
      <alignment vertical="top" wrapText="1"/>
    </xf>
    <xf numFmtId="0" fontId="16" fillId="0" borderId="0" xfId="0" applyFont="1" applyAlignment="1">
      <alignment horizontal="center" vertical="top" wrapText="1"/>
    </xf>
    <xf numFmtId="0" fontId="26" fillId="0" borderId="1" xfId="1" applyFont="1" applyBorder="1" applyAlignment="1">
      <alignment horizontal="left" vertical="top" wrapText="1"/>
    </xf>
    <xf numFmtId="0" fontId="28" fillId="0" borderId="1" xfId="0" quotePrefix="1" applyFont="1" applyBorder="1" applyAlignment="1">
      <alignment horizontal="left" vertical="top" wrapText="1"/>
    </xf>
    <xf numFmtId="0" fontId="22" fillId="0" borderId="1" xfId="0" applyFont="1" applyBorder="1" applyAlignment="1">
      <alignment horizontal="center" vertical="top" wrapText="1"/>
    </xf>
    <xf numFmtId="0" fontId="50" fillId="0" borderId="1" xfId="0" applyFont="1" applyBorder="1" applyAlignment="1">
      <alignment horizontal="center" vertical="top" wrapText="1"/>
    </xf>
    <xf numFmtId="0" fontId="28" fillId="3" borderId="1" xfId="0" applyFont="1" applyFill="1" applyBorder="1" applyAlignment="1">
      <alignment vertical="top" wrapText="1"/>
    </xf>
    <xf numFmtId="49" fontId="16" fillId="0" borderId="1" xfId="0" applyNumberFormat="1" applyFont="1" applyBorder="1" applyAlignment="1">
      <alignment horizontal="left" vertical="top" wrapText="1"/>
    </xf>
    <xf numFmtId="49" fontId="28" fillId="0" borderId="1" xfId="0" applyNumberFormat="1" applyFont="1" applyBorder="1" applyAlignment="1">
      <alignment vertical="top" wrapText="1"/>
    </xf>
    <xf numFmtId="49" fontId="26" fillId="0" borderId="1" xfId="0" applyNumberFormat="1" applyFont="1" applyBorder="1" applyAlignment="1">
      <alignment horizontal="center" vertical="top" wrapText="1"/>
    </xf>
    <xf numFmtId="49" fontId="37" fillId="0" borderId="1" xfId="0" applyNumberFormat="1" applyFont="1" applyBorder="1" applyAlignment="1">
      <alignment horizontal="center" vertical="top" wrapText="1"/>
    </xf>
    <xf numFmtId="0" fontId="34" fillId="0" borderId="1" xfId="0" applyFont="1" applyBorder="1" applyAlignment="1">
      <alignment horizontal="center" vertical="top" wrapText="1"/>
    </xf>
    <xf numFmtId="49" fontId="28" fillId="0" borderId="1" xfId="0" quotePrefix="1" applyNumberFormat="1" applyFont="1" applyBorder="1" applyAlignment="1">
      <alignment vertical="top" wrapText="1"/>
    </xf>
    <xf numFmtId="49" fontId="26" fillId="0" borderId="1" xfId="0" applyNumberFormat="1" applyFont="1" applyBorder="1" applyAlignment="1">
      <alignment vertical="top" wrapText="1"/>
    </xf>
    <xf numFmtId="49" fontId="28" fillId="6" borderId="1" xfId="0" applyNumberFormat="1" applyFont="1" applyFill="1" applyBorder="1" applyAlignment="1">
      <alignment horizontal="left" vertical="top" wrapText="1"/>
    </xf>
    <xf numFmtId="0" fontId="16" fillId="9" borderId="1" xfId="0" applyFont="1" applyFill="1" applyBorder="1" applyAlignment="1">
      <alignment horizontal="left" vertical="top" wrapText="1"/>
    </xf>
    <xf numFmtId="9" fontId="16" fillId="9" borderId="1" xfId="0" applyNumberFormat="1" applyFont="1" applyFill="1" applyBorder="1" applyAlignment="1">
      <alignment horizontal="center" vertical="top" wrapText="1"/>
    </xf>
    <xf numFmtId="0" fontId="16" fillId="9" borderId="1" xfId="0" applyFont="1" applyFill="1" applyBorder="1" applyAlignment="1">
      <alignment horizontal="center" vertical="top" wrapText="1"/>
    </xf>
    <xf numFmtId="2" fontId="37" fillId="9" borderId="1" xfId="0" applyNumberFormat="1" applyFont="1" applyFill="1" applyBorder="1" applyAlignment="1">
      <alignment horizontal="center" vertical="top" wrapText="1"/>
    </xf>
    <xf numFmtId="0" fontId="16" fillId="9" borderId="1" xfId="0" applyFont="1" applyFill="1" applyBorder="1" applyAlignment="1">
      <alignment horizontal="left" vertical="top"/>
    </xf>
    <xf numFmtId="0" fontId="22" fillId="0" borderId="0" xfId="0" applyFont="1" applyAlignment="1">
      <alignment vertical="top" wrapText="1"/>
    </xf>
    <xf numFmtId="9" fontId="28" fillId="0" borderId="1" xfId="0" quotePrefix="1" applyNumberFormat="1" applyFont="1" applyBorder="1" applyAlignment="1">
      <alignment horizontal="left" vertical="top" wrapText="1"/>
    </xf>
    <xf numFmtId="0" fontId="28" fillId="6" borderId="1" xfId="0" quotePrefix="1" applyFont="1" applyFill="1" applyBorder="1" applyAlignment="1">
      <alignment horizontal="left" vertical="top" wrapText="1"/>
    </xf>
    <xf numFmtId="0" fontId="26" fillId="6" borderId="1" xfId="0" applyFont="1" applyFill="1" applyBorder="1" applyAlignment="1">
      <alignment horizontal="center" vertical="top"/>
    </xf>
    <xf numFmtId="0" fontId="28" fillId="0" borderId="1" xfId="1" applyFont="1" applyBorder="1" applyAlignment="1">
      <alignment vertical="top"/>
    </xf>
    <xf numFmtId="2" fontId="28" fillId="0" borderId="1" xfId="0" applyNumberFormat="1" applyFont="1" applyBorder="1" applyAlignment="1">
      <alignment horizontal="center" vertical="top" wrapText="1"/>
    </xf>
    <xf numFmtId="0" fontId="37" fillId="0" borderId="0" xfId="0" applyFont="1" applyAlignment="1">
      <alignment horizontal="right" vertical="top"/>
    </xf>
    <xf numFmtId="0" fontId="38" fillId="0" borderId="0" xfId="0" applyFont="1" applyAlignment="1">
      <alignment horizontal="right" vertical="top"/>
    </xf>
    <xf numFmtId="0" fontId="37" fillId="6" borderId="1" xfId="0" applyFont="1" applyFill="1" applyBorder="1" applyAlignment="1">
      <alignment horizontal="center" vertical="top"/>
    </xf>
    <xf numFmtId="2" fontId="37" fillId="6" borderId="1" xfId="0" applyNumberFormat="1" applyFont="1" applyFill="1" applyBorder="1" applyAlignment="1">
      <alignment horizontal="center" vertical="top"/>
    </xf>
    <xf numFmtId="0" fontId="37" fillId="0" borderId="0" xfId="0" applyFont="1" applyAlignment="1">
      <alignment horizontal="left" vertical="top"/>
    </xf>
    <xf numFmtId="0" fontId="51" fillId="10" borderId="1" xfId="0" applyFont="1" applyFill="1" applyBorder="1" applyAlignment="1">
      <alignment horizontal="center" vertical="top" wrapText="1"/>
    </xf>
    <xf numFmtId="0" fontId="52" fillId="6" borderId="0" xfId="0" applyFont="1" applyFill="1" applyAlignment="1">
      <alignment horizontal="center" vertical="top"/>
    </xf>
    <xf numFmtId="0" fontId="30" fillId="0" borderId="0" xfId="0" applyFont="1" applyAlignment="1">
      <alignment horizontal="center" vertical="top"/>
    </xf>
    <xf numFmtId="9" fontId="20" fillId="0" borderId="0" xfId="0" applyNumberFormat="1" applyFont="1" applyAlignment="1">
      <alignment horizontal="center" vertical="center"/>
    </xf>
    <xf numFmtId="0" fontId="28" fillId="8" borderId="1" xfId="0" applyFont="1" applyFill="1" applyBorder="1" applyAlignment="1">
      <alignment horizontal="left" vertical="top" wrapText="1"/>
    </xf>
    <xf numFmtId="0" fontId="30" fillId="9" borderId="1" xfId="0" applyFont="1" applyFill="1" applyBorder="1" applyAlignment="1">
      <alignment horizontal="center" vertical="top" wrapText="1"/>
    </xf>
    <xf numFmtId="9" fontId="26" fillId="0" borderId="1" xfId="0" applyNumberFormat="1" applyFont="1" applyBorder="1" applyAlignment="1">
      <alignment horizontal="left" vertical="top" wrapText="1"/>
    </xf>
    <xf numFmtId="49" fontId="28" fillId="0" borderId="1" xfId="0" applyNumberFormat="1" applyFont="1" applyBorder="1" applyAlignment="1">
      <alignment horizontal="center" vertical="top"/>
    </xf>
    <xf numFmtId="49" fontId="37" fillId="0" borderId="1" xfId="0" applyNumberFormat="1" applyFont="1" applyBorder="1" applyAlignment="1">
      <alignment horizontal="center" vertical="top"/>
    </xf>
    <xf numFmtId="9" fontId="28" fillId="0" borderId="1" xfId="0" applyNumberFormat="1" applyFont="1" applyBorder="1" applyAlignment="1">
      <alignment horizontal="left" vertical="top" wrapText="1"/>
    </xf>
    <xf numFmtId="0" fontId="16" fillId="9" borderId="1" xfId="0" applyFont="1" applyFill="1" applyBorder="1" applyAlignment="1">
      <alignment horizontal="center" vertical="top"/>
    </xf>
    <xf numFmtId="2" fontId="38" fillId="0" borderId="1" xfId="0" applyNumberFormat="1" applyFont="1" applyBorder="1" applyAlignment="1">
      <alignment horizontal="center" vertical="top"/>
    </xf>
    <xf numFmtId="0" fontId="31" fillId="0" borderId="1" xfId="0" applyFont="1" applyBorder="1" applyAlignment="1">
      <alignment horizontal="center" vertical="top" wrapText="1"/>
    </xf>
    <xf numFmtId="0" fontId="26" fillId="0" borderId="1" xfId="1" applyFont="1" applyBorder="1" applyAlignment="1">
      <alignment horizontal="center" vertical="top" wrapText="1"/>
    </xf>
    <xf numFmtId="0" fontId="26" fillId="0" borderId="1" xfId="1" quotePrefix="1" applyFont="1" applyBorder="1" applyAlignment="1">
      <alignment horizontal="center" vertical="top" wrapText="1"/>
    </xf>
    <xf numFmtId="0" fontId="28" fillId="6" borderId="1" xfId="0" applyFont="1" applyFill="1" applyBorder="1" applyAlignment="1">
      <alignment horizontal="center" vertical="top" wrapText="1"/>
    </xf>
    <xf numFmtId="0" fontId="28" fillId="0" borderId="1" xfId="0" quotePrefix="1" applyFont="1" applyBorder="1" applyAlignment="1">
      <alignment horizontal="center" vertical="top" wrapText="1"/>
    </xf>
    <xf numFmtId="49" fontId="28" fillId="0" borderId="1" xfId="0" quotePrefix="1" applyNumberFormat="1" applyFont="1" applyBorder="1" applyAlignment="1">
      <alignment horizontal="center" vertical="top" wrapText="1"/>
    </xf>
    <xf numFmtId="0" fontId="25" fillId="6" borderId="1" xfId="0" applyFont="1" applyFill="1" applyBorder="1" applyAlignment="1">
      <alignment horizontal="center" vertical="top" wrapText="1"/>
    </xf>
    <xf numFmtId="0" fontId="35" fillId="0" borderId="1" xfId="0" applyFont="1" applyBorder="1" applyAlignment="1">
      <alignment horizontal="center" vertical="top" wrapText="1"/>
    </xf>
    <xf numFmtId="0" fontId="16" fillId="9" borderId="1" xfId="0" applyFont="1" applyFill="1" applyBorder="1" applyAlignment="1">
      <alignment vertical="top"/>
    </xf>
    <xf numFmtId="0" fontId="28" fillId="9" borderId="1" xfId="0" applyFont="1" applyFill="1" applyBorder="1" applyAlignment="1">
      <alignment horizontal="center" vertical="top"/>
    </xf>
    <xf numFmtId="0" fontId="31" fillId="9" borderId="1" xfId="0" applyFont="1" applyFill="1" applyBorder="1" applyAlignment="1">
      <alignment horizontal="center" vertical="top" wrapText="1"/>
    </xf>
    <xf numFmtId="2" fontId="38" fillId="9" borderId="1" xfId="0" applyNumberFormat="1" applyFont="1" applyFill="1" applyBorder="1" applyAlignment="1">
      <alignment horizontal="center" vertical="top"/>
    </xf>
    <xf numFmtId="0" fontId="28" fillId="0" borderId="0" xfId="0" applyFont="1" applyAlignment="1">
      <alignment horizontal="right" vertical="top" wrapText="1"/>
    </xf>
    <xf numFmtId="0" fontId="28" fillId="0" borderId="1" xfId="1" applyFont="1" applyBorder="1" applyAlignment="1">
      <alignment horizontal="center" vertical="top" wrapText="1"/>
    </xf>
    <xf numFmtId="0" fontId="28" fillId="0" borderId="1" xfId="1" applyFont="1" applyBorder="1" applyAlignment="1">
      <alignment horizontal="left" vertical="top"/>
    </xf>
    <xf numFmtId="0" fontId="28" fillId="0" borderId="1" xfId="1" applyFont="1" applyBorder="1" applyAlignment="1">
      <alignment horizontal="center" vertical="top"/>
    </xf>
    <xf numFmtId="0" fontId="37" fillId="0" borderId="1" xfId="1" applyFont="1" applyBorder="1" applyAlignment="1">
      <alignment horizontal="center" vertical="top"/>
    </xf>
    <xf numFmtId="2" fontId="37" fillId="0" borderId="1" xfId="1" applyNumberFormat="1" applyFont="1" applyBorder="1" applyAlignment="1">
      <alignment horizontal="center" vertical="top"/>
    </xf>
    <xf numFmtId="0" fontId="28" fillId="0" borderId="1" xfId="1" quotePrefix="1" applyFont="1" applyBorder="1" applyAlignment="1">
      <alignment horizontal="left" vertical="top" wrapText="1"/>
    </xf>
    <xf numFmtId="0" fontId="28" fillId="0" borderId="1" xfId="1" quotePrefix="1" applyFont="1" applyBorder="1" applyAlignment="1">
      <alignment horizontal="center" vertical="top" wrapText="1"/>
    </xf>
    <xf numFmtId="0" fontId="26" fillId="6" borderId="1" xfId="1" applyFont="1" applyFill="1" applyBorder="1" applyAlignment="1">
      <alignment horizontal="center" vertical="top" wrapText="1"/>
    </xf>
    <xf numFmtId="0" fontId="28" fillId="6" borderId="1" xfId="1" quotePrefix="1" applyFont="1" applyFill="1" applyBorder="1" applyAlignment="1">
      <alignment horizontal="center" vertical="top" wrapText="1"/>
    </xf>
    <xf numFmtId="0" fontId="26" fillId="0" borderId="1" xfId="1" applyFont="1" applyBorder="1" applyAlignment="1">
      <alignment horizontal="center" vertical="top"/>
    </xf>
    <xf numFmtId="0" fontId="38" fillId="0" borderId="1" xfId="1" applyFont="1" applyBorder="1" applyAlignment="1">
      <alignment horizontal="center" vertical="top"/>
    </xf>
    <xf numFmtId="2" fontId="38" fillId="0" borderId="1" xfId="1" applyNumberFormat="1" applyFont="1" applyBorder="1" applyAlignment="1">
      <alignment horizontal="center" vertical="top"/>
    </xf>
    <xf numFmtId="0" fontId="28" fillId="6" borderId="1" xfId="1" applyFont="1" applyFill="1" applyBorder="1" applyAlignment="1">
      <alignment horizontal="left" vertical="top" wrapText="1"/>
    </xf>
    <xf numFmtId="0" fontId="26" fillId="5" borderId="1" xfId="0" applyFont="1" applyFill="1" applyBorder="1" applyAlignment="1">
      <alignment horizontal="center" vertical="top" wrapText="1"/>
    </xf>
    <xf numFmtId="9" fontId="26" fillId="0" borderId="1" xfId="0" applyNumberFormat="1" applyFont="1" applyBorder="1" applyAlignment="1">
      <alignment horizontal="center" vertical="top"/>
    </xf>
    <xf numFmtId="0" fontId="16" fillId="5" borderId="1" xfId="0" applyFont="1" applyFill="1" applyBorder="1" applyAlignment="1">
      <alignment horizontal="left" vertical="top" wrapText="1"/>
    </xf>
    <xf numFmtId="0" fontId="28" fillId="9" borderId="1" xfId="0" applyFont="1" applyFill="1" applyBorder="1" applyAlignment="1">
      <alignment horizontal="left" vertical="top"/>
    </xf>
    <xf numFmtId="0" fontId="25" fillId="5" borderId="1" xfId="0" quotePrefix="1" applyFont="1" applyFill="1" applyBorder="1" applyAlignment="1">
      <alignment horizontal="left" vertical="top" wrapText="1"/>
    </xf>
    <xf numFmtId="0" fontId="16" fillId="5" borderId="1" xfId="0" quotePrefix="1" applyFont="1" applyFill="1" applyBorder="1" applyAlignment="1">
      <alignment horizontal="left" vertical="top" wrapText="1"/>
    </xf>
    <xf numFmtId="0" fontId="16" fillId="6" borderId="1" xfId="0" quotePrefix="1" applyFont="1" applyFill="1" applyBorder="1" applyAlignment="1">
      <alignment horizontal="left" vertical="top" wrapText="1"/>
    </xf>
    <xf numFmtId="0" fontId="49" fillId="0" borderId="1" xfId="0" applyFont="1" applyBorder="1" applyAlignment="1">
      <alignment horizontal="center" vertical="top" wrapText="1"/>
    </xf>
    <xf numFmtId="0" fontId="26" fillId="5" borderId="1" xfId="0" applyFont="1" applyFill="1" applyBorder="1" applyAlignment="1">
      <alignment horizontal="left" vertical="top" wrapText="1"/>
    </xf>
    <xf numFmtId="0" fontId="26" fillId="5" borderId="1" xfId="0" quotePrefix="1" applyFont="1" applyFill="1" applyBorder="1" applyAlignment="1">
      <alignment horizontal="left" vertical="top" wrapText="1"/>
    </xf>
    <xf numFmtId="2" fontId="49" fillId="0" borderId="1" xfId="0" applyNumberFormat="1" applyFont="1" applyBorder="1" applyAlignment="1">
      <alignment horizontal="center" vertical="top" wrapText="1"/>
    </xf>
    <xf numFmtId="0" fontId="48" fillId="5" borderId="1" xfId="0" applyFont="1" applyFill="1" applyBorder="1" applyAlignment="1">
      <alignment vertical="top" wrapText="1"/>
    </xf>
    <xf numFmtId="0" fontId="48" fillId="0" borderId="1" xfId="0" applyFont="1" applyBorder="1" applyAlignment="1">
      <alignment vertical="top" wrapText="1"/>
    </xf>
    <xf numFmtId="0" fontId="26" fillId="5" borderId="1" xfId="0" applyFont="1" applyFill="1" applyBorder="1" applyAlignment="1">
      <alignment vertical="top" wrapText="1"/>
    </xf>
    <xf numFmtId="0" fontId="30" fillId="10" borderId="1" xfId="0" applyFont="1" applyFill="1" applyBorder="1" applyAlignment="1">
      <alignment horizontal="left" vertical="top" wrapText="1"/>
    </xf>
    <xf numFmtId="0" fontId="21" fillId="0" borderId="0" xfId="0" applyFont="1" applyAlignment="1">
      <alignment vertical="top"/>
    </xf>
    <xf numFmtId="0" fontId="21" fillId="0" borderId="8" xfId="0" applyFont="1" applyBorder="1" applyAlignment="1">
      <alignment horizontal="center"/>
    </xf>
    <xf numFmtId="0" fontId="25" fillId="0" borderId="0" xfId="0" quotePrefix="1" applyFont="1" applyAlignment="1">
      <alignment vertical="top" wrapText="1"/>
    </xf>
    <xf numFmtId="0" fontId="53" fillId="10" borderId="1" xfId="0" applyFont="1" applyFill="1" applyBorder="1" applyAlignment="1">
      <alignment horizontal="left" vertical="top" wrapText="1"/>
    </xf>
    <xf numFmtId="2" fontId="37" fillId="6" borderId="1" xfId="0" applyNumberFormat="1" applyFont="1" applyFill="1" applyBorder="1" applyAlignment="1">
      <alignment horizontal="center" vertical="top" wrapText="1"/>
    </xf>
    <xf numFmtId="0" fontId="26" fillId="6" borderId="1" xfId="0" applyFont="1" applyFill="1" applyBorder="1" applyAlignment="1">
      <alignment horizontal="center" vertical="top" wrapText="1"/>
    </xf>
    <xf numFmtId="0" fontId="16" fillId="6" borderId="1" xfId="0" applyFont="1" applyFill="1" applyBorder="1" applyAlignment="1">
      <alignment horizontal="center" vertical="top"/>
    </xf>
    <xf numFmtId="0" fontId="37" fillId="6" borderId="1" xfId="0" applyFont="1" applyFill="1" applyBorder="1" applyAlignment="1">
      <alignment horizontal="center" vertical="top" wrapText="1"/>
    </xf>
    <xf numFmtId="0" fontId="38" fillId="6" borderId="1" xfId="0" applyFont="1" applyFill="1" applyBorder="1" applyAlignment="1">
      <alignment horizontal="center" vertical="top" wrapText="1"/>
    </xf>
    <xf numFmtId="2" fontId="26" fillId="6" borderId="1" xfId="0" applyNumberFormat="1" applyFont="1" applyFill="1" applyBorder="1" applyAlignment="1">
      <alignment horizontal="center" vertical="top"/>
    </xf>
    <xf numFmtId="0" fontId="26" fillId="6" borderId="1" xfId="0" quotePrefix="1" applyFont="1" applyFill="1" applyBorder="1" applyAlignment="1">
      <alignment horizontal="center" vertical="top" wrapText="1"/>
    </xf>
    <xf numFmtId="0" fontId="32" fillId="6" borderId="0" xfId="0" applyFont="1" applyFill="1" applyAlignment="1">
      <alignment horizontal="center" vertical="top"/>
    </xf>
    <xf numFmtId="0" fontId="32" fillId="6" borderId="0" xfId="0" applyFont="1" applyFill="1" applyAlignment="1">
      <alignment horizontal="center" vertical="top" wrapText="1"/>
    </xf>
    <xf numFmtId="0" fontId="32" fillId="6" borderId="0" xfId="0" applyFont="1" applyFill="1" applyAlignment="1">
      <alignment horizontal="right" vertical="top"/>
    </xf>
    <xf numFmtId="0" fontId="30" fillId="0" borderId="1" xfId="0" quotePrefix="1" applyFont="1" applyBorder="1" applyAlignment="1">
      <alignment horizontal="left" wrapText="1"/>
    </xf>
    <xf numFmtId="0" fontId="19" fillId="6" borderId="0" xfId="0" applyFont="1" applyFill="1" applyAlignment="1">
      <alignment horizontal="left" vertical="top" wrapText="1"/>
    </xf>
    <xf numFmtId="0" fontId="28" fillId="7" borderId="1" xfId="0" applyFont="1" applyFill="1" applyBorder="1" applyAlignment="1">
      <alignment horizontal="center" vertical="top" wrapText="1"/>
    </xf>
    <xf numFmtId="0" fontId="50" fillId="9" borderId="1" xfId="0" applyFont="1" applyFill="1" applyBorder="1" applyAlignment="1">
      <alignment horizontal="center" vertical="top" wrapText="1"/>
    </xf>
    <xf numFmtId="0" fontId="50" fillId="0" borderId="1" xfId="0" quotePrefix="1" applyFont="1" applyBorder="1" applyAlignment="1">
      <alignment horizontal="center" vertical="top" wrapText="1"/>
    </xf>
    <xf numFmtId="9" fontId="26" fillId="9" borderId="3" xfId="0" applyNumberFormat="1" applyFont="1" applyFill="1" applyBorder="1" applyAlignment="1">
      <alignment horizontal="center" vertical="top" wrapText="1"/>
    </xf>
    <xf numFmtId="0" fontId="30" fillId="10" borderId="4" xfId="0" applyFont="1" applyFill="1" applyBorder="1" applyAlignment="1">
      <alignment horizontal="center" vertical="top" wrapText="1"/>
    </xf>
    <xf numFmtId="0" fontId="26" fillId="10" borderId="3" xfId="0" applyFont="1" applyFill="1" applyBorder="1" applyAlignment="1">
      <alignment horizontal="left" vertical="top" wrapText="1"/>
    </xf>
    <xf numFmtId="0" fontId="26" fillId="9" borderId="3" xfId="0" applyFont="1" applyFill="1" applyBorder="1" applyAlignment="1">
      <alignment horizontal="left" vertical="top" wrapText="1"/>
    </xf>
    <xf numFmtId="0" fontId="26" fillId="10" borderId="4" xfId="0" applyFont="1" applyFill="1" applyBorder="1" applyAlignment="1">
      <alignment horizontal="left" vertical="top" wrapText="1"/>
    </xf>
    <xf numFmtId="0" fontId="30" fillId="10" borderId="16" xfId="0" applyFont="1" applyFill="1" applyBorder="1" applyAlignment="1">
      <alignment horizontal="center" vertical="top" wrapText="1"/>
    </xf>
    <xf numFmtId="0" fontId="26" fillId="10" borderId="7" xfId="0" applyFont="1" applyFill="1" applyBorder="1" applyAlignment="1">
      <alignment horizontal="left" vertical="top" wrapText="1"/>
    </xf>
    <xf numFmtId="0" fontId="30" fillId="10" borderId="14" xfId="0" applyFont="1" applyFill="1" applyBorder="1" applyAlignment="1">
      <alignment horizontal="center" vertical="top" wrapText="1"/>
    </xf>
    <xf numFmtId="0" fontId="25" fillId="0" borderId="0" xfId="0" applyFont="1" applyAlignment="1">
      <alignment horizontal="center" vertical="top"/>
    </xf>
    <xf numFmtId="0" fontId="28" fillId="9" borderId="3" xfId="0" applyFont="1" applyFill="1" applyBorder="1" applyAlignment="1">
      <alignment horizontal="center" vertical="top"/>
    </xf>
    <xf numFmtId="0" fontId="31" fillId="9" borderId="3" xfId="0" applyFont="1" applyFill="1" applyBorder="1" applyAlignment="1">
      <alignment horizontal="center" vertical="top" wrapText="1"/>
    </xf>
    <xf numFmtId="0" fontId="22" fillId="10" borderId="4" xfId="0" applyFont="1" applyFill="1" applyBorder="1" applyAlignment="1">
      <alignment horizontal="center" vertical="top" wrapText="1"/>
    </xf>
    <xf numFmtId="0" fontId="30" fillId="10" borderId="15" xfId="0" applyFont="1" applyFill="1" applyBorder="1" applyAlignment="1">
      <alignment horizontal="center" vertical="top" wrapText="1"/>
    </xf>
    <xf numFmtId="0" fontId="50" fillId="9" borderId="3" xfId="0" applyFont="1" applyFill="1" applyBorder="1" applyAlignment="1">
      <alignment horizontal="center" vertical="top" wrapText="1"/>
    </xf>
    <xf numFmtId="0" fontId="37" fillId="9" borderId="3" xfId="0" applyFont="1" applyFill="1" applyBorder="1" applyAlignment="1">
      <alignment horizontal="center" vertical="top"/>
    </xf>
    <xf numFmtId="0" fontId="38" fillId="9" borderId="3" xfId="0" applyFont="1" applyFill="1" applyBorder="1" applyAlignment="1">
      <alignment horizontal="center" vertical="top"/>
    </xf>
    <xf numFmtId="2" fontId="38" fillId="9" borderId="3" xfId="0" applyNumberFormat="1" applyFont="1" applyFill="1" applyBorder="1" applyAlignment="1">
      <alignment horizontal="center" vertical="top"/>
    </xf>
    <xf numFmtId="0" fontId="16" fillId="9" borderId="3" xfId="0" applyFont="1" applyFill="1" applyBorder="1" applyAlignment="1">
      <alignment horizontal="center" vertical="top"/>
    </xf>
    <xf numFmtId="0" fontId="16" fillId="9" borderId="3" xfId="0" applyFont="1" applyFill="1" applyBorder="1" applyAlignment="1">
      <alignment vertical="top"/>
    </xf>
    <xf numFmtId="0" fontId="51" fillId="10" borderId="4" xfId="0" applyFont="1" applyFill="1" applyBorder="1" applyAlignment="1">
      <alignment horizontal="center" vertical="top" wrapText="1"/>
    </xf>
    <xf numFmtId="2" fontId="22" fillId="10" borderId="4" xfId="0" applyNumberFormat="1" applyFont="1" applyFill="1" applyBorder="1" applyAlignment="1">
      <alignment horizontal="center" vertical="top" wrapText="1"/>
    </xf>
    <xf numFmtId="0" fontId="16" fillId="0" borderId="18" xfId="0" applyFont="1" applyBorder="1"/>
    <xf numFmtId="0" fontId="26" fillId="0" borderId="11" xfId="0" applyFont="1" applyBorder="1"/>
    <xf numFmtId="0" fontId="21" fillId="0" borderId="10" xfId="0" applyFont="1" applyBorder="1"/>
    <xf numFmtId="0" fontId="32" fillId="0" borderId="0" xfId="0" applyFont="1" applyAlignment="1">
      <alignment horizontal="center" vertical="top"/>
    </xf>
    <xf numFmtId="0" fontId="32" fillId="0" borderId="0" xfId="0" applyFont="1" applyAlignment="1">
      <alignment horizontal="center" vertical="top" wrapText="1"/>
    </xf>
    <xf numFmtId="0" fontId="28" fillId="10" borderId="1" xfId="0" applyFont="1" applyFill="1" applyBorder="1" applyAlignment="1">
      <alignment horizontal="left" vertical="top" wrapText="1"/>
    </xf>
    <xf numFmtId="0" fontId="30" fillId="9" borderId="1" xfId="0" applyFont="1" applyFill="1" applyBorder="1" applyAlignment="1">
      <alignment vertical="top" wrapText="1"/>
    </xf>
    <xf numFmtId="0" fontId="28" fillId="0" borderId="1" xfId="0" quotePrefix="1" applyFont="1" applyBorder="1" applyAlignment="1">
      <alignment vertical="top"/>
    </xf>
    <xf numFmtId="0" fontId="28" fillId="5" borderId="1" xfId="0" quotePrefix="1" applyFont="1" applyFill="1" applyBorder="1" applyAlignment="1">
      <alignment horizontal="left" vertical="top" wrapText="1"/>
    </xf>
    <xf numFmtId="0" fontId="28" fillId="5" borderId="1" xfId="0" applyFont="1" applyFill="1" applyBorder="1" applyAlignment="1">
      <alignment horizontal="left" vertical="top" wrapText="1"/>
    </xf>
    <xf numFmtId="0" fontId="55" fillId="0" borderId="0" xfId="0" applyFont="1"/>
    <xf numFmtId="0" fontId="56" fillId="10" borderId="1" xfId="0" applyFont="1" applyFill="1" applyBorder="1" applyAlignment="1">
      <alignment horizontal="left" vertical="top" wrapText="1"/>
    </xf>
    <xf numFmtId="0" fontId="30" fillId="8" borderId="1" xfId="0" applyFont="1" applyFill="1" applyBorder="1" applyAlignment="1">
      <alignment horizontal="left" vertical="top" wrapText="1"/>
    </xf>
    <xf numFmtId="0" fontId="28" fillId="0" borderId="2" xfId="0" applyFont="1" applyBorder="1" applyAlignment="1">
      <alignment wrapText="1"/>
    </xf>
    <xf numFmtId="0" fontId="28" fillId="0" borderId="2" xfId="0" applyFont="1" applyBorder="1" applyAlignment="1">
      <alignment horizontal="left" wrapText="1"/>
    </xf>
    <xf numFmtId="0" fontId="57" fillId="0" borderId="2" xfId="0" quotePrefix="1" applyFont="1" applyBorder="1"/>
    <xf numFmtId="0" fontId="57" fillId="0" borderId="2" xfId="0" applyFont="1" applyBorder="1" applyAlignment="1">
      <alignment wrapText="1"/>
    </xf>
    <xf numFmtId="0" fontId="57" fillId="0" borderId="1" xfId="0" applyFont="1" applyBorder="1" applyAlignment="1">
      <alignment vertical="top" wrapText="1"/>
    </xf>
    <xf numFmtId="0" fontId="57" fillId="0" borderId="2" xfId="0" quotePrefix="1" applyFont="1" applyBorder="1" applyAlignment="1">
      <alignment horizontal="left" wrapText="1"/>
    </xf>
    <xf numFmtId="0" fontId="30" fillId="8" borderId="4" xfId="0" applyFont="1" applyFill="1" applyBorder="1" applyAlignment="1">
      <alignment horizontal="left" vertical="top" wrapText="1"/>
    </xf>
    <xf numFmtId="0" fontId="58" fillId="8" borderId="3" xfId="0" applyFont="1" applyFill="1" applyBorder="1" applyAlignment="1">
      <alignment vertical="top" wrapText="1"/>
    </xf>
    <xf numFmtId="0" fontId="57" fillId="0" borderId="2" xfId="0" applyFont="1" applyBorder="1" applyAlignment="1">
      <alignment horizontal="left" wrapText="1"/>
    </xf>
    <xf numFmtId="0" fontId="57" fillId="0" borderId="2" xfId="0" applyFont="1" applyBorder="1"/>
    <xf numFmtId="0" fontId="57" fillId="0" borderId="5" xfId="0" applyFont="1" applyBorder="1" applyAlignment="1">
      <alignment vertical="center" wrapText="1"/>
    </xf>
    <xf numFmtId="0" fontId="57" fillId="0" borderId="2" xfId="0" applyFont="1" applyBorder="1" applyAlignment="1">
      <alignment vertical="center" wrapText="1"/>
    </xf>
    <xf numFmtId="0" fontId="28" fillId="0" borderId="6" xfId="0" applyFont="1" applyBorder="1" applyAlignment="1">
      <alignment vertical="top" wrapText="1"/>
    </xf>
    <xf numFmtId="0" fontId="28" fillId="0" borderId="2" xfId="0" applyFont="1" applyBorder="1" applyAlignment="1">
      <alignment vertical="top" wrapText="1"/>
    </xf>
    <xf numFmtId="0" fontId="31" fillId="0" borderId="1" xfId="0" quotePrefix="1" applyFont="1" applyBorder="1" applyAlignment="1">
      <alignment vertical="top" wrapText="1"/>
    </xf>
    <xf numFmtId="49" fontId="28" fillId="0" borderId="1" xfId="0" applyNumberFormat="1" applyFont="1" applyBorder="1" applyAlignment="1">
      <alignment vertical="top"/>
    </xf>
    <xf numFmtId="0" fontId="30" fillId="6" borderId="0" xfId="0" applyFont="1" applyFill="1" applyAlignment="1">
      <alignment vertical="top"/>
    </xf>
    <xf numFmtId="0" fontId="28" fillId="10" borderId="4" xfId="0" applyFont="1" applyFill="1" applyBorder="1" applyAlignment="1">
      <alignment horizontal="left" vertical="top" wrapText="1"/>
    </xf>
    <xf numFmtId="0" fontId="28" fillId="10" borderId="3" xfId="0" applyFont="1" applyFill="1" applyBorder="1" applyAlignment="1">
      <alignment horizontal="left" vertical="top" wrapText="1"/>
    </xf>
    <xf numFmtId="0" fontId="30" fillId="9" borderId="3" xfId="0" applyFont="1" applyFill="1" applyBorder="1" applyAlignment="1">
      <alignment vertical="top" wrapText="1"/>
    </xf>
    <xf numFmtId="0" fontId="31" fillId="0" borderId="1" xfId="0" applyFont="1" applyBorder="1" applyAlignment="1">
      <alignment horizontal="left" vertical="top" wrapText="1"/>
    </xf>
    <xf numFmtId="49" fontId="28" fillId="0" borderId="0" xfId="0" applyNumberFormat="1" applyFont="1" applyAlignment="1">
      <alignment horizontal="left" vertical="top" wrapText="1"/>
    </xf>
    <xf numFmtId="0" fontId="28" fillId="6" borderId="1" xfId="1" quotePrefix="1" applyFont="1" applyFill="1" applyBorder="1" applyAlignment="1">
      <alignment horizontal="left" vertical="top" wrapText="1"/>
    </xf>
    <xf numFmtId="0" fontId="30" fillId="0" borderId="1" xfId="1" quotePrefix="1" applyFont="1" applyBorder="1" applyAlignment="1">
      <alignment horizontal="left" vertical="top" wrapText="1"/>
    </xf>
    <xf numFmtId="9" fontId="28" fillId="9" borderId="1" xfId="0" applyNumberFormat="1" applyFont="1" applyFill="1" applyBorder="1" applyAlignment="1">
      <alignment horizontal="center" vertical="top" wrapText="1"/>
    </xf>
    <xf numFmtId="0" fontId="28" fillId="6" borderId="1" xfId="1" applyFont="1" applyFill="1" applyBorder="1" applyAlignment="1">
      <alignment horizontal="center" vertical="top" wrapText="1"/>
    </xf>
    <xf numFmtId="0" fontId="28" fillId="9" borderId="1" xfId="0" applyFont="1" applyFill="1" applyBorder="1" applyAlignment="1">
      <alignment horizontal="left" vertical="top" wrapText="1"/>
    </xf>
    <xf numFmtId="0" fontId="56" fillId="0" borderId="0" xfId="0" applyFont="1"/>
    <xf numFmtId="0" fontId="26" fillId="11" borderId="1" xfId="0" applyFont="1" applyFill="1" applyBorder="1" applyAlignment="1" applyProtection="1">
      <alignment horizontal="center" vertical="top" wrapText="1"/>
      <protection locked="0"/>
    </xf>
    <xf numFmtId="0" fontId="28" fillId="11" borderId="1" xfId="0" applyFont="1" applyFill="1" applyBorder="1" applyAlignment="1" applyProtection="1">
      <alignment horizontal="center" vertical="top" wrapText="1"/>
      <protection locked="0"/>
    </xf>
    <xf numFmtId="0" fontId="16" fillId="11" borderId="2" xfId="0" applyFont="1" applyFill="1" applyBorder="1" applyAlignment="1" applyProtection="1">
      <alignment vertical="top" wrapText="1"/>
      <protection locked="0"/>
    </xf>
    <xf numFmtId="0" fontId="25" fillId="11" borderId="2" xfId="0" applyFont="1" applyFill="1" applyBorder="1" applyAlignment="1" applyProtection="1">
      <alignment vertical="top" wrapText="1"/>
      <protection locked="0"/>
    </xf>
    <xf numFmtId="0" fontId="26" fillId="11" borderId="2" xfId="0" applyFont="1" applyFill="1" applyBorder="1" applyAlignment="1" applyProtection="1">
      <alignment vertical="top" wrapText="1"/>
      <protection locked="0"/>
    </xf>
    <xf numFmtId="0" fontId="60" fillId="6" borderId="0" xfId="0" applyFont="1" applyFill="1" applyAlignment="1">
      <alignment horizontal="right" vertical="top"/>
    </xf>
    <xf numFmtId="0" fontId="61" fillId="5" borderId="1" xfId="0" applyFont="1" applyFill="1" applyBorder="1" applyAlignment="1">
      <alignment horizontal="left" vertical="top" wrapText="1"/>
    </xf>
    <xf numFmtId="0" fontId="63" fillId="0" borderId="1" xfId="0" quotePrefix="1" applyFont="1" applyBorder="1" applyAlignment="1">
      <alignment vertical="top"/>
    </xf>
    <xf numFmtId="0" fontId="25" fillId="0" borderId="1" xfId="0" applyFont="1" applyBorder="1" applyAlignment="1">
      <alignment vertical="top"/>
    </xf>
    <xf numFmtId="0" fontId="25" fillId="0" borderId="1" xfId="0" quotePrefix="1" applyFont="1" applyBorder="1" applyAlignment="1">
      <alignment vertical="top" wrapText="1"/>
    </xf>
    <xf numFmtId="0" fontId="25" fillId="0" borderId="2" xfId="0" applyFont="1" applyBorder="1" applyAlignment="1">
      <alignment vertical="top"/>
    </xf>
    <xf numFmtId="0" fontId="25" fillId="0" borderId="2" xfId="0" applyFont="1" applyBorder="1" applyAlignment="1">
      <alignment vertical="top" wrapText="1"/>
    </xf>
    <xf numFmtId="0" fontId="25" fillId="5" borderId="1" xfId="0" applyFont="1" applyFill="1" applyBorder="1" applyAlignment="1">
      <alignment horizontal="left" vertical="top" wrapText="1"/>
    </xf>
    <xf numFmtId="0" fontId="25" fillId="0" borderId="1" xfId="0" quotePrefix="1" applyFont="1" applyBorder="1" applyAlignment="1">
      <alignment horizontal="left" vertical="top" wrapText="1"/>
    </xf>
    <xf numFmtId="0" fontId="25" fillId="0" borderId="1" xfId="0" applyFont="1" applyBorder="1" applyAlignment="1">
      <alignment horizontal="left" vertical="top"/>
    </xf>
    <xf numFmtId="49" fontId="33" fillId="0" borderId="1" xfId="0" applyNumberFormat="1" applyFont="1" applyBorder="1" applyAlignment="1">
      <alignment horizontal="left" vertical="top" wrapText="1"/>
    </xf>
    <xf numFmtId="2" fontId="25" fillId="0" borderId="1" xfId="0" applyNumberFormat="1" applyFont="1" applyBorder="1" applyAlignment="1">
      <alignment horizontal="center" vertical="top"/>
    </xf>
    <xf numFmtId="0" fontId="67" fillId="9" borderId="1" xfId="0" applyFont="1" applyFill="1" applyBorder="1" applyAlignment="1">
      <alignment horizontal="center" vertical="top"/>
    </xf>
    <xf numFmtId="0" fontId="51" fillId="9" borderId="1" xfId="0" applyFont="1" applyFill="1" applyBorder="1" applyAlignment="1">
      <alignment horizontal="center" vertical="top"/>
    </xf>
    <xf numFmtId="2" fontId="51" fillId="9" borderId="1" xfId="0" applyNumberFormat="1" applyFont="1" applyFill="1" applyBorder="1" applyAlignment="1">
      <alignment horizontal="center" vertical="top"/>
    </xf>
    <xf numFmtId="0" fontId="67" fillId="0" borderId="1" xfId="0" applyFont="1" applyBorder="1" applyAlignment="1">
      <alignment horizontal="center" vertical="top" wrapText="1"/>
    </xf>
    <xf numFmtId="0" fontId="51" fillId="0" borderId="1" xfId="0" applyFont="1" applyBorder="1" applyAlignment="1">
      <alignment horizontal="center" vertical="top"/>
    </xf>
    <xf numFmtId="2" fontId="51" fillId="0" borderId="1" xfId="0" applyNumberFormat="1" applyFont="1" applyBorder="1" applyAlignment="1">
      <alignment horizontal="center" vertical="top"/>
    </xf>
    <xf numFmtId="2" fontId="67" fillId="0" borderId="1" xfId="0" applyNumberFormat="1" applyFont="1" applyBorder="1" applyAlignment="1">
      <alignment horizontal="center" vertical="top"/>
    </xf>
    <xf numFmtId="0" fontId="51" fillId="0" borderId="1" xfId="0" applyFont="1" applyBorder="1" applyAlignment="1">
      <alignment horizontal="center" vertical="top" wrapText="1"/>
    </xf>
    <xf numFmtId="0" fontId="51" fillId="6" borderId="1" xfId="0" applyFont="1" applyFill="1" applyBorder="1" applyAlignment="1">
      <alignment horizontal="center" vertical="top"/>
    </xf>
    <xf numFmtId="2" fontId="51" fillId="6" borderId="1" xfId="0" applyNumberFormat="1" applyFont="1" applyFill="1" applyBorder="1" applyAlignment="1">
      <alignment horizontal="center" vertical="top"/>
    </xf>
    <xf numFmtId="0" fontId="68" fillId="9" borderId="1" xfId="0" applyFont="1" applyFill="1" applyBorder="1" applyAlignment="1">
      <alignment horizontal="center" vertical="top" wrapText="1"/>
    </xf>
    <xf numFmtId="0" fontId="25" fillId="9" borderId="1" xfId="0" applyFont="1" applyFill="1" applyBorder="1" applyAlignment="1">
      <alignment horizontal="center" vertical="top" wrapText="1"/>
    </xf>
    <xf numFmtId="0" fontId="32" fillId="9" borderId="1" xfId="0" applyFont="1" applyFill="1" applyBorder="1" applyAlignment="1">
      <alignment horizontal="center" vertical="top" wrapText="1"/>
    </xf>
    <xf numFmtId="2" fontId="32" fillId="9" borderId="1" xfId="0" applyNumberFormat="1" applyFont="1" applyFill="1" applyBorder="1" applyAlignment="1">
      <alignment horizontal="center" vertical="top" wrapText="1"/>
    </xf>
    <xf numFmtId="2" fontId="25" fillId="0" borderId="1" xfId="0" applyNumberFormat="1" applyFont="1" applyBorder="1" applyAlignment="1">
      <alignment horizontal="center" vertical="top" wrapText="1"/>
    </xf>
    <xf numFmtId="9" fontId="25" fillId="9" borderId="1" xfId="0" applyNumberFormat="1" applyFont="1" applyFill="1" applyBorder="1" applyAlignment="1">
      <alignment horizontal="center" vertical="top" wrapText="1"/>
    </xf>
    <xf numFmtId="0" fontId="69" fillId="9" borderId="1" xfId="0" applyFont="1" applyFill="1" applyBorder="1" applyAlignment="1">
      <alignment vertical="top" wrapText="1"/>
    </xf>
    <xf numFmtId="0" fontId="70" fillId="0" borderId="1" xfId="0" applyFont="1" applyBorder="1" applyAlignment="1">
      <alignment horizontal="left" vertical="top" wrapText="1"/>
    </xf>
    <xf numFmtId="0" fontId="25" fillId="9" borderId="1" xfId="0" applyFont="1" applyFill="1" applyBorder="1" applyAlignment="1">
      <alignment horizontal="left" vertical="top" wrapText="1"/>
    </xf>
    <xf numFmtId="0" fontId="32" fillId="9" borderId="1" xfId="0" applyFont="1" applyFill="1" applyBorder="1" applyAlignment="1">
      <alignment vertical="top" wrapText="1"/>
    </xf>
    <xf numFmtId="0" fontId="71" fillId="0" borderId="1" xfId="0" quotePrefix="1" applyFont="1" applyBorder="1" applyAlignment="1">
      <alignment vertical="top" wrapText="1"/>
    </xf>
    <xf numFmtId="0" fontId="72" fillId="0" borderId="1" xfId="0" quotePrefix="1" applyFont="1" applyBorder="1" applyAlignment="1">
      <alignment vertical="top" wrapText="1"/>
    </xf>
    <xf numFmtId="0" fontId="25" fillId="6" borderId="0" xfId="0" applyFont="1" applyFill="1" applyAlignment="1">
      <alignment vertical="top" wrapText="1"/>
    </xf>
    <xf numFmtId="0" fontId="25" fillId="6" borderId="0" xfId="0" applyFont="1" applyFill="1" applyAlignment="1">
      <alignment horizontal="left" vertical="top"/>
    </xf>
    <xf numFmtId="0" fontId="19" fillId="6" borderId="0" xfId="0" applyFont="1" applyFill="1" applyAlignment="1">
      <alignment horizontal="left" vertical="top" wrapText="1"/>
    </xf>
    <xf numFmtId="0" fontId="25" fillId="0" borderId="7" xfId="0" applyFont="1" applyBorder="1" applyAlignment="1">
      <alignment horizontal="center" vertical="top"/>
    </xf>
    <xf numFmtId="0" fontId="30" fillId="10" borderId="17" xfId="0" applyFont="1" applyFill="1" applyBorder="1" applyAlignment="1">
      <alignment horizontal="center" vertical="top" wrapText="1"/>
    </xf>
    <xf numFmtId="0" fontId="54" fillId="6" borderId="0" xfId="0" applyFont="1" applyFill="1" applyAlignment="1">
      <alignment horizontal="left" vertical="top" wrapText="1"/>
    </xf>
  </cellXfs>
  <cellStyles count="3">
    <cellStyle name="Hyperlink" xfId="2" builtinId="8"/>
    <cellStyle name="Standaard" xfId="0" builtinId="0"/>
    <cellStyle name="Standaard_technische Eisen 2" xfId="1" xr:uid="{391BDF26-425D-478D-8C36-15284633FCF1}"/>
  </cellStyles>
  <dxfs count="108">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s>
  <tableStyles count="0" defaultTableStyle="TableStyleMedium2" defaultPivotStyle="PivotStyleLight16"/>
  <colors>
    <mruColors>
      <color rgb="FFFF8585"/>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hyperlink" Target="https://owasp.org/www-project-top-ten/"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E2EEF-93CD-457E-89E1-2ED8B907CB99}">
  <sheetPr>
    <tabColor theme="4" tint="0.39997558519241921"/>
  </sheetPr>
  <dimension ref="B1:E30"/>
  <sheetViews>
    <sheetView showGridLines="0" zoomScaleNormal="100" workbookViewId="0">
      <selection activeCell="A55" sqref="A55"/>
    </sheetView>
  </sheetViews>
  <sheetFormatPr defaultColWidth="8.58203125" defaultRowHeight="15.75" customHeight="1" x14ac:dyDescent="0.35"/>
  <cols>
    <col min="1" max="1" width="0.83203125" style="52" customWidth="1"/>
    <col min="2" max="2" width="5.83203125" style="51" customWidth="1"/>
    <col min="3" max="3" width="33.75" style="52" customWidth="1"/>
    <col min="4" max="4" width="107.08203125" style="54" customWidth="1"/>
    <col min="5" max="5" width="31.58203125" style="44" customWidth="1"/>
    <col min="6" max="16384" width="8.58203125" style="52"/>
  </cols>
  <sheetData>
    <row r="1" spans="2:5" s="156" customFormat="1" ht="33" customHeight="1" x14ac:dyDescent="0.35">
      <c r="B1" s="415" t="s">
        <v>0</v>
      </c>
      <c r="C1" s="415"/>
      <c r="D1" s="415"/>
    </row>
    <row r="2" spans="2:5" s="65" customFormat="1" ht="19.5" customHeight="1" x14ac:dyDescent="0.35">
      <c r="B2" s="66" t="s">
        <v>1</v>
      </c>
      <c r="C2" s="70"/>
      <c r="D2" s="379" t="s">
        <v>2</v>
      </c>
      <c r="E2" s="156"/>
    </row>
    <row r="3" spans="2:5" ht="13" x14ac:dyDescent="0.35">
      <c r="B3" s="67"/>
      <c r="C3" s="68" t="s">
        <v>3</v>
      </c>
      <c r="D3" s="69" t="s">
        <v>4</v>
      </c>
      <c r="E3" s="46"/>
    </row>
    <row r="4" spans="2:5" ht="87.75" customHeight="1" x14ac:dyDescent="0.35">
      <c r="B4" s="43">
        <v>1</v>
      </c>
      <c r="C4" s="43" t="s">
        <v>5</v>
      </c>
      <c r="D4" s="45" t="s">
        <v>6</v>
      </c>
      <c r="E4" s="46"/>
    </row>
    <row r="5" spans="2:5" ht="182" x14ac:dyDescent="0.35">
      <c r="B5" s="43">
        <v>2</v>
      </c>
      <c r="C5" s="43" t="s">
        <v>7</v>
      </c>
      <c r="D5" s="45" t="s">
        <v>8</v>
      </c>
      <c r="E5" s="295"/>
    </row>
    <row r="6" spans="2:5" ht="42.75" customHeight="1" x14ac:dyDescent="0.35">
      <c r="B6" s="43">
        <v>3</v>
      </c>
      <c r="C6" s="43" t="s">
        <v>9</v>
      </c>
      <c r="D6" s="45" t="s">
        <v>10</v>
      </c>
      <c r="E6" s="47"/>
    </row>
    <row r="7" spans="2:5" ht="33.75" customHeight="1" x14ac:dyDescent="0.35">
      <c r="B7" s="43">
        <v>4</v>
      </c>
      <c r="C7" s="43" t="s">
        <v>11</v>
      </c>
      <c r="D7" s="45" t="s">
        <v>12</v>
      </c>
    </row>
    <row r="8" spans="2:5" ht="44.25" customHeight="1" x14ac:dyDescent="0.35">
      <c r="B8" s="43">
        <v>5</v>
      </c>
      <c r="C8" s="43" t="s">
        <v>13</v>
      </c>
      <c r="D8" s="45" t="s">
        <v>14</v>
      </c>
      <c r="E8" s="47"/>
    </row>
    <row r="9" spans="2:5" ht="39" x14ac:dyDescent="0.35">
      <c r="B9" s="43">
        <v>6</v>
      </c>
      <c r="C9" s="43" t="s">
        <v>15</v>
      </c>
      <c r="D9" s="45" t="s">
        <v>16</v>
      </c>
    </row>
    <row r="10" spans="2:5" ht="16.5" customHeight="1" x14ac:dyDescent="0.35">
      <c r="B10" s="43" t="s">
        <v>17</v>
      </c>
      <c r="C10" s="43" t="s">
        <v>18</v>
      </c>
      <c r="D10" s="45" t="s">
        <v>19</v>
      </c>
    </row>
    <row r="11" spans="2:5" ht="17.25" customHeight="1" x14ac:dyDescent="0.35">
      <c r="B11" s="43">
        <v>7</v>
      </c>
      <c r="C11" s="43" t="s">
        <v>20</v>
      </c>
      <c r="D11" s="45" t="s">
        <v>21</v>
      </c>
    </row>
    <row r="12" spans="2:5" ht="26" x14ac:dyDescent="0.35">
      <c r="B12" s="43">
        <v>8</v>
      </c>
      <c r="C12" s="45" t="s">
        <v>22</v>
      </c>
      <c r="D12" s="45" t="s">
        <v>23</v>
      </c>
    </row>
    <row r="13" spans="2:5" ht="31.5" customHeight="1" x14ac:dyDescent="0.35">
      <c r="B13" s="43">
        <v>9</v>
      </c>
      <c r="C13" s="45" t="s">
        <v>24</v>
      </c>
      <c r="D13" s="45" t="s">
        <v>25</v>
      </c>
    </row>
    <row r="14" spans="2:5" ht="32.25" customHeight="1" x14ac:dyDescent="0.35">
      <c r="B14" s="43">
        <v>10</v>
      </c>
      <c r="C14" s="43" t="s">
        <v>26</v>
      </c>
      <c r="D14" s="45" t="s">
        <v>27</v>
      </c>
      <c r="E14" s="44" t="s">
        <v>28</v>
      </c>
    </row>
    <row r="15" spans="2:5" ht="31.5" customHeight="1" x14ac:dyDescent="0.35">
      <c r="B15" s="43">
        <v>11</v>
      </c>
      <c r="C15" s="43" t="s">
        <v>29</v>
      </c>
      <c r="D15" s="45" t="s">
        <v>30</v>
      </c>
    </row>
    <row r="16" spans="2:5" ht="29.25" customHeight="1" x14ac:dyDescent="0.35">
      <c r="B16" s="43">
        <v>12</v>
      </c>
      <c r="C16" s="43" t="s">
        <v>31</v>
      </c>
      <c r="D16" s="45" t="s">
        <v>32</v>
      </c>
    </row>
    <row r="17" spans="2:5" ht="29.25" customHeight="1" x14ac:dyDescent="0.35">
      <c r="B17" s="43">
        <v>13</v>
      </c>
      <c r="C17" s="43" t="s">
        <v>33</v>
      </c>
      <c r="D17" s="45" t="s">
        <v>34</v>
      </c>
      <c r="E17" s="48"/>
    </row>
    <row r="18" spans="2:5" ht="26" x14ac:dyDescent="0.35">
      <c r="B18" s="43">
        <v>14</v>
      </c>
      <c r="C18" s="43" t="s">
        <v>35</v>
      </c>
      <c r="D18" s="45" t="s">
        <v>36</v>
      </c>
    </row>
    <row r="19" spans="2:5" ht="26" x14ac:dyDescent="0.35">
      <c r="B19" s="49">
        <v>15</v>
      </c>
      <c r="C19" s="49" t="s">
        <v>37</v>
      </c>
      <c r="D19" s="50" t="s">
        <v>38</v>
      </c>
      <c r="E19" s="44" t="s">
        <v>28</v>
      </c>
    </row>
    <row r="20" spans="2:5" ht="15.75" customHeight="1" x14ac:dyDescent="0.35">
      <c r="B20" s="43">
        <v>16</v>
      </c>
      <c r="C20" s="53" t="s">
        <v>39</v>
      </c>
      <c r="D20" s="45" t="s">
        <v>40</v>
      </c>
    </row>
    <row r="22" spans="2:5" ht="13" x14ac:dyDescent="0.35">
      <c r="B22" s="293" t="s">
        <v>41</v>
      </c>
    </row>
    <row r="23" spans="2:5" ht="13" x14ac:dyDescent="0.35">
      <c r="B23" s="52" t="s">
        <v>42</v>
      </c>
    </row>
    <row r="24" spans="2:5" ht="13" x14ac:dyDescent="0.35"/>
    <row r="25" spans="2:5" ht="13" x14ac:dyDescent="0.35"/>
    <row r="26" spans="2:5" ht="13" x14ac:dyDescent="0.35"/>
    <row r="27" spans="2:5" ht="13" x14ac:dyDescent="0.35"/>
    <row r="28" spans="2:5" ht="13" x14ac:dyDescent="0.35"/>
    <row r="29" spans="2:5" ht="13" x14ac:dyDescent="0.35"/>
    <row r="30" spans="2:5" ht="13" x14ac:dyDescent="0.35"/>
  </sheetData>
  <sheetProtection algorithmName="SHA-512" hashValue="M8DgCG3JFwbE13grKDrb7ui0PFTNcSzXKPHbDs/E0MKH6I916KDk0HobeQUFR8bLzRn5lXt+H6LkAWPHlUHwkA==" saltValue="7p7VvvTp/1y+9tGSOm7D3A==" spinCount="100000" sheet="1" objects="1" scenarios="1"/>
  <mergeCells count="1">
    <mergeCell ref="B1:D1"/>
  </mergeCells>
  <pageMargins left="0.7" right="0.7" top="0.75" bottom="0.75" header="0.3" footer="0.3"/>
  <pageSetup paperSize="9" scale="83" orientation="landscape" r:id="rId1"/>
  <colBreaks count="1" manualBreakCount="1">
    <brk id="4" max="19"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40D7-E07C-4E14-85DA-B4E661613498}">
  <sheetPr>
    <tabColor theme="4" tint="0.79998168889431442"/>
  </sheetPr>
  <dimension ref="A1:N42"/>
  <sheetViews>
    <sheetView showGridLines="0" zoomScaleNormal="100" workbookViewId="0">
      <pane ySplit="5" topLeftCell="A6" activePane="bottomLeft" state="frozen"/>
      <selection pane="bottomLeft" activeCell="F7" sqref="F7"/>
    </sheetView>
  </sheetViews>
  <sheetFormatPr defaultColWidth="9" defaultRowHeight="13" x14ac:dyDescent="0.35"/>
  <cols>
    <col min="1" max="1" width="0.83203125" style="71" customWidth="1"/>
    <col min="2" max="2" width="7.58203125" style="81" customWidth="1"/>
    <col min="3" max="3" width="75.58203125" style="79" customWidth="1"/>
    <col min="4" max="4" width="10.58203125" style="79" customWidth="1"/>
    <col min="5" max="6" width="10.58203125" style="81" customWidth="1"/>
    <col min="7" max="10" width="10.58203125" style="207" hidden="1" customWidth="1"/>
    <col min="11" max="12" width="10.58203125" style="207" customWidth="1"/>
    <col min="13" max="13" width="0.83203125" style="71" customWidth="1"/>
    <col min="14" max="16384" width="9" style="81"/>
  </cols>
  <sheetData>
    <row r="1" spans="1:14" s="156" customFormat="1" ht="21" customHeight="1" x14ac:dyDescent="0.35">
      <c r="B1" s="415" t="s">
        <v>1083</v>
      </c>
      <c r="C1" s="415"/>
      <c r="D1" s="415"/>
      <c r="E1" s="192"/>
      <c r="F1" s="192"/>
      <c r="G1" s="193"/>
      <c r="H1" s="193"/>
      <c r="I1" s="193"/>
      <c r="J1" s="193"/>
      <c r="K1" s="192"/>
      <c r="L1" s="192"/>
    </row>
    <row r="2" spans="1:14" s="71" customFormat="1" ht="15.5" x14ac:dyDescent="0.35">
      <c r="B2" s="98"/>
      <c r="E2" s="85"/>
      <c r="F2" s="84"/>
      <c r="G2" s="131"/>
      <c r="H2" s="131"/>
      <c r="I2" s="131"/>
      <c r="J2" s="177"/>
      <c r="K2" s="118" t="s">
        <v>103</v>
      </c>
      <c r="L2" s="118">
        <f>'17. Onderverdeling score'!C14</f>
        <v>110</v>
      </c>
    </row>
    <row r="3" spans="1:14" s="71" customFormat="1" ht="15.5" x14ac:dyDescent="0.35">
      <c r="B3" s="98"/>
      <c r="F3" s="84"/>
      <c r="G3" s="131"/>
      <c r="H3" s="132"/>
      <c r="I3" s="132"/>
      <c r="J3" s="177"/>
      <c r="K3" s="171" t="s">
        <v>104</v>
      </c>
      <c r="L3" s="172">
        <f>SUM(K7:K41)</f>
        <v>0</v>
      </c>
    </row>
    <row r="4" spans="1:14" s="71" customFormat="1" ht="15.65" customHeight="1" x14ac:dyDescent="0.35">
      <c r="B4" s="98"/>
      <c r="D4" s="154">
        <f>SUM(D6:D131)</f>
        <v>1</v>
      </c>
      <c r="E4" s="155" t="s">
        <v>105</v>
      </c>
      <c r="F4" s="84"/>
      <c r="G4" s="416" t="s">
        <v>106</v>
      </c>
      <c r="H4" s="416"/>
      <c r="I4" s="416"/>
      <c r="J4" s="416"/>
      <c r="K4" s="149"/>
      <c r="L4" s="85"/>
    </row>
    <row r="5" spans="1:14" s="71" customFormat="1" ht="68.5" customHeight="1" x14ac:dyDescent="0.35">
      <c r="B5" s="145"/>
      <c r="C5" s="145"/>
      <c r="D5" s="147" t="s">
        <v>108</v>
      </c>
      <c r="E5" s="146" t="s">
        <v>109</v>
      </c>
      <c r="F5" s="147" t="s">
        <v>110</v>
      </c>
      <c r="G5" s="240" t="s">
        <v>111</v>
      </c>
      <c r="H5" s="240" t="s">
        <v>112</v>
      </c>
      <c r="I5" s="240" t="s">
        <v>113</v>
      </c>
      <c r="J5" s="240" t="s">
        <v>114</v>
      </c>
      <c r="K5" s="150" t="s">
        <v>115</v>
      </c>
      <c r="L5" s="146" t="s">
        <v>116</v>
      </c>
    </row>
    <row r="6" spans="1:14" s="71" customFormat="1" ht="21" customHeight="1" x14ac:dyDescent="0.35">
      <c r="B6" s="122" t="s">
        <v>1084</v>
      </c>
      <c r="C6" s="124" t="s">
        <v>1085</v>
      </c>
      <c r="D6" s="153">
        <v>0.2</v>
      </c>
      <c r="E6" s="123"/>
      <c r="F6" s="116"/>
      <c r="G6" s="135"/>
      <c r="H6" s="136">
        <f>SUM(G7:G9)</f>
        <v>15</v>
      </c>
      <c r="I6" s="137">
        <f>J6/H6</f>
        <v>1.4666666666666666</v>
      </c>
      <c r="J6" s="136">
        <f>L$2*D6</f>
        <v>22</v>
      </c>
      <c r="K6" s="135"/>
      <c r="L6" s="135"/>
      <c r="N6" s="151"/>
    </row>
    <row r="7" spans="1:14" x14ac:dyDescent="0.35">
      <c r="B7" s="82" t="s">
        <v>1086</v>
      </c>
      <c r="C7" s="92" t="s">
        <v>1087</v>
      </c>
      <c r="D7" s="246"/>
      <c r="E7" s="87" t="s">
        <v>129</v>
      </c>
      <c r="F7" s="374"/>
      <c r="G7" s="139" cm="1">
        <f t="array" ref="G7">_xlfn.IFS(E7="a",5,E7="b",3,E7="c",1,TRUE,"")</f>
        <v>5</v>
      </c>
      <c r="H7" s="138"/>
      <c r="I7" s="141"/>
      <c r="J7" s="141">
        <f>G7*I$6</f>
        <v>7.333333333333333</v>
      </c>
      <c r="K7" s="96" t="str" cm="1">
        <f t="array" ref="K7">_xlfn.IFS($F7="ja",J7,$F7="nee",0,$F7="","-",$E7="","")</f>
        <v>-</v>
      </c>
      <c r="L7" s="152" t="str">
        <f>IF(AND(E7="ko",F7="Nee"),"Voldoet niet","")</f>
        <v/>
      </c>
    </row>
    <row r="8" spans="1:14" ht="29.25" customHeight="1" x14ac:dyDescent="0.35">
      <c r="B8" s="82" t="s">
        <v>1088</v>
      </c>
      <c r="C8" s="72" t="s">
        <v>1089</v>
      </c>
      <c r="D8" s="246"/>
      <c r="E8" s="87" t="s">
        <v>129</v>
      </c>
      <c r="F8" s="374"/>
      <c r="G8" s="139" cm="1">
        <f t="array" ref="G8">_xlfn.IFS(E8="a",5,E8="b",3,E8="c",1,TRUE,"")</f>
        <v>5</v>
      </c>
      <c r="H8" s="138"/>
      <c r="I8" s="141"/>
      <c r="J8" s="141">
        <f>G8*I$6</f>
        <v>7.333333333333333</v>
      </c>
      <c r="K8" s="96" t="str" cm="1">
        <f t="array" ref="K8">_xlfn.IFS($F8="ja",J8,$F8="nee",0,$F8="","-",$E8="","")</f>
        <v>-</v>
      </c>
      <c r="L8" s="152" t="str">
        <f>IF(AND(E8="ko",F8="Nee"),"Voldoet niet","")</f>
        <v/>
      </c>
    </row>
    <row r="9" spans="1:14" s="188" customFormat="1" ht="30.75" customHeight="1" x14ac:dyDescent="0.35">
      <c r="A9" s="71"/>
      <c r="B9" s="82" t="s">
        <v>1090</v>
      </c>
      <c r="C9" s="186" t="s">
        <v>1091</v>
      </c>
      <c r="D9" s="187"/>
      <c r="E9" s="247" t="s">
        <v>129</v>
      </c>
      <c r="F9" s="374"/>
      <c r="G9" s="139" cm="1">
        <f t="array" ref="G9">_xlfn.IFS(E9="a",5,E9="b",3,E9="c",1,TRUE,"")</f>
        <v>5</v>
      </c>
      <c r="H9" s="248"/>
      <c r="I9" s="141"/>
      <c r="J9" s="141">
        <f>G9*I$6</f>
        <v>7.333333333333333</v>
      </c>
      <c r="K9" s="96" t="str" cm="1">
        <f t="array" ref="K9">_xlfn.IFS($F9="ja",J9,$F9="nee",0,$F9="","-",$E9="","")</f>
        <v>-</v>
      </c>
      <c r="L9" s="152" t="str">
        <f>IF(AND(E9="ko",F9="Nee"),"Voldoet niet","")</f>
        <v/>
      </c>
      <c r="M9" s="71"/>
    </row>
    <row r="10" spans="1:14" x14ac:dyDescent="0.35">
      <c r="B10" s="82"/>
      <c r="C10" s="92"/>
      <c r="D10" s="249"/>
      <c r="E10" s="87"/>
      <c r="F10" s="82"/>
      <c r="G10" s="139" t="str" cm="1">
        <f t="array" ref="G10">_xlfn.IFS(E10="a",5,E10="b",3,E10="c",1,TRUE,"")</f>
        <v/>
      </c>
      <c r="H10" s="138"/>
      <c r="I10" s="141"/>
      <c r="J10" s="138"/>
      <c r="K10" s="87"/>
      <c r="L10" s="87"/>
    </row>
    <row r="11" spans="1:14" s="71" customFormat="1" ht="21" customHeight="1" x14ac:dyDescent="0.35">
      <c r="B11" s="122" t="s">
        <v>1092</v>
      </c>
      <c r="C11" s="124" t="s">
        <v>1093</v>
      </c>
      <c r="D11" s="153">
        <v>0.1</v>
      </c>
      <c r="E11" s="123"/>
      <c r="F11" s="116"/>
      <c r="G11" s="135" t="str" cm="1">
        <f t="array" ref="G11">_xlfn.IFS(E11="a",5,E11="b",3,E11="c",1,TRUE,"")</f>
        <v/>
      </c>
      <c r="H11" s="136">
        <f>SUM(G12:G14)</f>
        <v>15</v>
      </c>
      <c r="I11" s="137">
        <f>J11/H11</f>
        <v>0.73333333333333328</v>
      </c>
      <c r="J11" s="136">
        <f>L$2*D11</f>
        <v>11</v>
      </c>
      <c r="K11" s="135"/>
      <c r="L11" s="135"/>
      <c r="N11" s="151"/>
    </row>
    <row r="12" spans="1:14" ht="26" x14ac:dyDescent="0.35">
      <c r="B12" s="82" t="s">
        <v>1094</v>
      </c>
      <c r="C12" s="92" t="s">
        <v>1095</v>
      </c>
      <c r="D12" s="246"/>
      <c r="E12" s="87" t="s">
        <v>129</v>
      </c>
      <c r="F12" s="374"/>
      <c r="G12" s="139" cm="1">
        <f t="array" ref="G12">_xlfn.IFS(E12="a",5,E12="b",3,E12="c",1,TRUE,"")</f>
        <v>5</v>
      </c>
      <c r="H12" s="138"/>
      <c r="I12" s="141"/>
      <c r="J12" s="141">
        <f>G12*I$11</f>
        <v>3.6666666666666665</v>
      </c>
      <c r="K12" s="96" t="str" cm="1">
        <f t="array" ref="K12">_xlfn.IFS($F12="ja",J12,$F12="nee",0,$F12="","-",$E12="","")</f>
        <v>-</v>
      </c>
      <c r="L12" s="152" t="str">
        <f t="shared" ref="L12:L14" si="0">IF(AND(E12="ko",F12="Nee"),"Voldoet niet","")</f>
        <v/>
      </c>
    </row>
    <row r="13" spans="1:14" x14ac:dyDescent="0.35">
      <c r="B13" s="82" t="s">
        <v>1096</v>
      </c>
      <c r="C13" s="72" t="s">
        <v>1097</v>
      </c>
      <c r="D13" s="246"/>
      <c r="E13" s="87" t="s">
        <v>129</v>
      </c>
      <c r="F13" s="374"/>
      <c r="G13" s="139" cm="1">
        <f t="array" ref="G13">_xlfn.IFS(E13="a",5,E13="b",3,E13="c",1,TRUE,"")</f>
        <v>5</v>
      </c>
      <c r="H13" s="138"/>
      <c r="I13" s="141"/>
      <c r="J13" s="141">
        <f>G13*I$11</f>
        <v>3.6666666666666665</v>
      </c>
      <c r="K13" s="96" t="str" cm="1">
        <f t="array" ref="K13">_xlfn.IFS($F13="ja",J13,$F13="nee",0,$F13="","-",$E13="","")</f>
        <v>-</v>
      </c>
      <c r="L13" s="152" t="str">
        <f t="shared" si="0"/>
        <v/>
      </c>
    </row>
    <row r="14" spans="1:14" ht="26" x14ac:dyDescent="0.35">
      <c r="B14" s="82" t="s">
        <v>1098</v>
      </c>
      <c r="C14" s="72" t="s">
        <v>1099</v>
      </c>
      <c r="D14" s="246"/>
      <c r="E14" s="87" t="s">
        <v>129</v>
      </c>
      <c r="F14" s="374"/>
      <c r="G14" s="139" cm="1">
        <f t="array" ref="G14">_xlfn.IFS(E14="a",5,E14="b",3,E14="c",1,TRUE,"")</f>
        <v>5</v>
      </c>
      <c r="H14" s="138"/>
      <c r="I14" s="141"/>
      <c r="J14" s="141">
        <f>G14*I$11</f>
        <v>3.6666666666666665</v>
      </c>
      <c r="K14" s="96" t="str" cm="1">
        <f t="array" ref="K14">_xlfn.IFS($F14="ja",J14,$F14="nee",0,$F14="","-",$E14="","")</f>
        <v>-</v>
      </c>
      <c r="L14" s="152" t="str">
        <f t="shared" si="0"/>
        <v/>
      </c>
    </row>
    <row r="15" spans="1:14" x14ac:dyDescent="0.35">
      <c r="B15" s="82"/>
      <c r="C15" s="72"/>
      <c r="D15" s="249"/>
      <c r="E15" s="87"/>
      <c r="F15" s="82"/>
      <c r="G15" s="139" t="str" cm="1">
        <f t="array" ref="G15">_xlfn.IFS(E15="a",5,E15="b",3,E15="c",1,TRUE,"")</f>
        <v/>
      </c>
      <c r="H15" s="138"/>
      <c r="I15" s="141"/>
      <c r="J15" s="138"/>
      <c r="K15" s="87"/>
      <c r="L15" s="87"/>
    </row>
    <row r="16" spans="1:14" s="71" customFormat="1" ht="21" customHeight="1" x14ac:dyDescent="0.35">
      <c r="B16" s="122" t="s">
        <v>1100</v>
      </c>
      <c r="C16" s="124" t="s">
        <v>1101</v>
      </c>
      <c r="D16" s="153">
        <v>0.1</v>
      </c>
      <c r="E16" s="123"/>
      <c r="F16" s="116"/>
      <c r="G16" s="135" t="str" cm="1">
        <f t="array" ref="G16">_xlfn.IFS(E16="a",5,E16="b",3,E16="c",1,TRUE,"")</f>
        <v/>
      </c>
      <c r="H16" s="136">
        <f>SUM(G17:G18)</f>
        <v>10</v>
      </c>
      <c r="I16" s="137">
        <f>J16/H16</f>
        <v>1.1000000000000001</v>
      </c>
      <c r="J16" s="136">
        <f>L$2*D16</f>
        <v>11</v>
      </c>
      <c r="K16" s="135"/>
      <c r="L16" s="135"/>
      <c r="N16" s="151"/>
    </row>
    <row r="17" spans="2:14" ht="26" x14ac:dyDescent="0.35">
      <c r="B17" s="82" t="s">
        <v>1102</v>
      </c>
      <c r="C17" s="92" t="s">
        <v>1103</v>
      </c>
      <c r="D17" s="246"/>
      <c r="E17" s="125" t="s">
        <v>129</v>
      </c>
      <c r="F17" s="374"/>
      <c r="G17" s="139" cm="1">
        <f t="array" ref="G17">_xlfn.IFS(E17="a",5,E17="b",3,E17="c",1,TRUE,"")</f>
        <v>5</v>
      </c>
      <c r="H17" s="139"/>
      <c r="I17" s="140"/>
      <c r="J17" s="140">
        <f>G17*I$16</f>
        <v>5.5</v>
      </c>
      <c r="K17" s="96" t="str" cm="1">
        <f t="array" ref="K17">_xlfn.IFS($F17="ja",J17,$F17="nee",0,$F17="","-",$E17="","")</f>
        <v>-</v>
      </c>
      <c r="L17" s="152" t="str">
        <f t="shared" ref="L17:L18" si="1">IF(AND(E17="ko",F17="Nee"),"Voldoet niet","")</f>
        <v/>
      </c>
    </row>
    <row r="18" spans="2:14" ht="26" x14ac:dyDescent="0.35">
      <c r="B18" s="82" t="s">
        <v>1104</v>
      </c>
      <c r="C18" s="72" t="s">
        <v>1105</v>
      </c>
      <c r="D18" s="246"/>
      <c r="E18" s="87" t="s">
        <v>129</v>
      </c>
      <c r="F18" s="374"/>
      <c r="G18" s="139" cm="1">
        <f t="array" ref="G18">_xlfn.IFS(E18="a",5,E18="b",3,E18="c",1,TRUE,"")</f>
        <v>5</v>
      </c>
      <c r="H18" s="138"/>
      <c r="I18" s="141"/>
      <c r="J18" s="140">
        <f>G18*I$16</f>
        <v>5.5</v>
      </c>
      <c r="K18" s="96" t="str" cm="1">
        <f t="array" ref="K18">_xlfn.IFS($F18="ja",J18,$F18="nee",0,$F18="","-",$E18="","")</f>
        <v>-</v>
      </c>
      <c r="L18" s="152" t="str">
        <f t="shared" si="1"/>
        <v/>
      </c>
    </row>
    <row r="19" spans="2:14" x14ac:dyDescent="0.35">
      <c r="B19" s="82"/>
      <c r="C19" s="72"/>
      <c r="D19" s="249"/>
      <c r="E19" s="87"/>
      <c r="F19" s="82"/>
      <c r="G19" s="139" t="str" cm="1">
        <f t="array" ref="G19">_xlfn.IFS(E19="a",5,E19="b",3,E19="c",1,TRUE,"")</f>
        <v/>
      </c>
      <c r="H19" s="138"/>
      <c r="I19" s="141"/>
      <c r="J19" s="138"/>
      <c r="K19" s="87"/>
      <c r="L19" s="87"/>
    </row>
    <row r="20" spans="2:14" s="71" customFormat="1" ht="21" customHeight="1" x14ac:dyDescent="0.35">
      <c r="B20" s="122" t="s">
        <v>1106</v>
      </c>
      <c r="C20" s="124" t="s">
        <v>1107</v>
      </c>
      <c r="D20" s="153">
        <v>0.3</v>
      </c>
      <c r="E20" s="123"/>
      <c r="F20" s="116"/>
      <c r="G20" s="135" t="str" cm="1">
        <f t="array" ref="G20">_xlfn.IFS(E20="a",5,E20="b",3,E20="c",1,TRUE,"")</f>
        <v/>
      </c>
      <c r="H20" s="136">
        <f>SUM(G21:G26)</f>
        <v>30</v>
      </c>
      <c r="I20" s="137">
        <f>J20/H20</f>
        <v>1.1000000000000001</v>
      </c>
      <c r="J20" s="136">
        <f>L$2*D20</f>
        <v>33</v>
      </c>
      <c r="K20" s="135"/>
      <c r="L20" s="135"/>
      <c r="N20" s="151"/>
    </row>
    <row r="21" spans="2:14" ht="26" x14ac:dyDescent="0.35">
      <c r="B21" s="82" t="s">
        <v>1108</v>
      </c>
      <c r="C21" s="92" t="s">
        <v>1109</v>
      </c>
      <c r="D21" s="246"/>
      <c r="E21" s="87" t="s">
        <v>129</v>
      </c>
      <c r="F21" s="374"/>
      <c r="G21" s="139" cm="1">
        <f t="array" ref="G21">_xlfn.IFS(E21="a",5,E21="b",3,E21="c",1,TRUE,"")</f>
        <v>5</v>
      </c>
      <c r="H21" s="138"/>
      <c r="I21" s="141"/>
      <c r="J21" s="141">
        <f t="shared" ref="J21:J26" si="2">G21*I$20</f>
        <v>5.5</v>
      </c>
      <c r="K21" s="96" t="str" cm="1">
        <f t="array" ref="K21">_xlfn.IFS($F21="ja",J21,$F21="nee",0,$F21="","-",$E21="","")</f>
        <v>-</v>
      </c>
      <c r="L21" s="152" t="str">
        <f t="shared" ref="L21:L26" si="3">IF(AND(E21="ko",F21="Nee"),"Voldoet niet","")</f>
        <v/>
      </c>
    </row>
    <row r="22" spans="2:14" ht="26" x14ac:dyDescent="0.35">
      <c r="B22" s="82" t="s">
        <v>1110</v>
      </c>
      <c r="C22" s="72" t="s">
        <v>1111</v>
      </c>
      <c r="D22" s="246"/>
      <c r="E22" s="87" t="s">
        <v>129</v>
      </c>
      <c r="F22" s="374"/>
      <c r="G22" s="139" cm="1">
        <f t="array" ref="G22">_xlfn.IFS(E22="a",5,E22="b",3,E22="c",1,TRUE,"")</f>
        <v>5</v>
      </c>
      <c r="H22" s="138"/>
      <c r="I22" s="141"/>
      <c r="J22" s="141">
        <f t="shared" si="2"/>
        <v>5.5</v>
      </c>
      <c r="K22" s="96" t="str" cm="1">
        <f t="array" ref="K22">_xlfn.IFS($F22="ja",J22,$F22="nee",0,$F22="","-",$E22="","")</f>
        <v>-</v>
      </c>
      <c r="L22" s="152" t="str">
        <f t="shared" si="3"/>
        <v/>
      </c>
    </row>
    <row r="23" spans="2:14" x14ac:dyDescent="0.35">
      <c r="B23" s="82" t="s">
        <v>1112</v>
      </c>
      <c r="C23" s="72" t="s">
        <v>1113</v>
      </c>
      <c r="D23" s="246"/>
      <c r="E23" s="87" t="s">
        <v>129</v>
      </c>
      <c r="F23" s="374"/>
      <c r="G23" s="139" cm="1">
        <f t="array" ref="G23">_xlfn.IFS(E23="a",5,E23="b",3,E23="c",1,TRUE,"")</f>
        <v>5</v>
      </c>
      <c r="H23" s="138"/>
      <c r="I23" s="141"/>
      <c r="J23" s="141">
        <f t="shared" si="2"/>
        <v>5.5</v>
      </c>
      <c r="K23" s="96" t="str" cm="1">
        <f t="array" ref="K23">_xlfn.IFS($F23="ja",J23,$F23="nee",0,$F23="","-",$E23="","")</f>
        <v>-</v>
      </c>
      <c r="L23" s="152" t="str">
        <f t="shared" si="3"/>
        <v/>
      </c>
    </row>
    <row r="24" spans="2:14" ht="26" x14ac:dyDescent="0.35">
      <c r="B24" s="82" t="s">
        <v>1114</v>
      </c>
      <c r="C24" s="105" t="s">
        <v>1115</v>
      </c>
      <c r="D24" s="246"/>
      <c r="E24" s="87" t="s">
        <v>129</v>
      </c>
      <c r="F24" s="374"/>
      <c r="G24" s="139" cm="1">
        <f t="array" ref="G24">_xlfn.IFS(E24="a",5,E24="b",3,E24="c",1,TRUE,"")</f>
        <v>5</v>
      </c>
      <c r="H24" s="138"/>
      <c r="I24" s="141"/>
      <c r="J24" s="141">
        <f t="shared" si="2"/>
        <v>5.5</v>
      </c>
      <c r="K24" s="96" t="str" cm="1">
        <f t="array" ref="K24">_xlfn.IFS($F24="ja",J24,$F24="nee",0,$F24="","-",$E24="","")</f>
        <v>-</v>
      </c>
      <c r="L24" s="152" t="str">
        <f t="shared" si="3"/>
        <v/>
      </c>
    </row>
    <row r="25" spans="2:14" ht="26" x14ac:dyDescent="0.35">
      <c r="B25" s="82" t="s">
        <v>1116</v>
      </c>
      <c r="C25" s="105" t="s">
        <v>1117</v>
      </c>
      <c r="D25" s="246"/>
      <c r="E25" s="87" t="s">
        <v>129</v>
      </c>
      <c r="F25" s="374"/>
      <c r="G25" s="139" cm="1">
        <f t="array" ref="G25">_xlfn.IFS(E25="a",5,E25="b",3,E25="c",1,TRUE,"")</f>
        <v>5</v>
      </c>
      <c r="H25" s="138"/>
      <c r="I25" s="141"/>
      <c r="J25" s="141">
        <f t="shared" si="2"/>
        <v>5.5</v>
      </c>
      <c r="K25" s="96" t="str" cm="1">
        <f t="array" ref="K25">_xlfn.IFS($F25="ja",J25,$F25="nee",0,$F25="","-",$E25="","")</f>
        <v>-</v>
      </c>
      <c r="L25" s="152" t="str">
        <f t="shared" si="3"/>
        <v/>
      </c>
    </row>
    <row r="26" spans="2:14" x14ac:dyDescent="0.35">
      <c r="B26" s="82" t="s">
        <v>1118</v>
      </c>
      <c r="C26" s="92" t="s">
        <v>1119</v>
      </c>
      <c r="D26" s="246"/>
      <c r="E26" s="87" t="s">
        <v>129</v>
      </c>
      <c r="F26" s="374"/>
      <c r="G26" s="139" cm="1">
        <f t="array" ref="G26">_xlfn.IFS(E26="a",5,E26="b",3,E26="c",1,TRUE,"")</f>
        <v>5</v>
      </c>
      <c r="H26" s="138"/>
      <c r="I26" s="141"/>
      <c r="J26" s="141">
        <f t="shared" si="2"/>
        <v>5.5</v>
      </c>
      <c r="K26" s="96" t="str" cm="1">
        <f t="array" ref="K26">_xlfn.IFS($F26="ja",J26,$F26="nee",0,$F26="","-",$E26="","")</f>
        <v>-</v>
      </c>
      <c r="L26" s="152" t="str">
        <f t="shared" si="3"/>
        <v/>
      </c>
    </row>
    <row r="27" spans="2:14" x14ac:dyDescent="0.35">
      <c r="B27" s="82"/>
      <c r="C27" s="72"/>
      <c r="D27" s="249"/>
      <c r="E27" s="87"/>
      <c r="F27" s="82"/>
      <c r="G27" s="139" t="str" cm="1">
        <f t="array" ref="G27">_xlfn.IFS(E27="a",5,E27="b",3,E27="c",1,TRUE,"")</f>
        <v/>
      </c>
      <c r="H27" s="138"/>
      <c r="I27" s="141"/>
      <c r="J27" s="138"/>
      <c r="K27" s="87"/>
      <c r="L27" s="87"/>
    </row>
    <row r="28" spans="2:14" s="71" customFormat="1" ht="21" customHeight="1" x14ac:dyDescent="0.35">
      <c r="B28" s="122" t="s">
        <v>1120</v>
      </c>
      <c r="C28" s="124" t="s">
        <v>1121</v>
      </c>
      <c r="D28" s="153">
        <v>0.1</v>
      </c>
      <c r="E28" s="123"/>
      <c r="F28" s="116"/>
      <c r="G28" s="135" t="str" cm="1">
        <f t="array" ref="G28">_xlfn.IFS(E28="a",5,E28="b",3,E28="c",1,TRUE,"")</f>
        <v/>
      </c>
      <c r="H28" s="136">
        <f>SUM(G29:G31)</f>
        <v>11</v>
      </c>
      <c r="I28" s="137">
        <f>J28/H28</f>
        <v>1</v>
      </c>
      <c r="J28" s="136">
        <f>L$2*D28</f>
        <v>11</v>
      </c>
      <c r="K28" s="135"/>
      <c r="L28" s="135"/>
      <c r="N28" s="151"/>
    </row>
    <row r="29" spans="2:14" x14ac:dyDescent="0.35">
      <c r="B29" s="82" t="s">
        <v>1122</v>
      </c>
      <c r="C29" s="72" t="s">
        <v>1123</v>
      </c>
      <c r="D29" s="246"/>
      <c r="E29" s="87" t="s">
        <v>129</v>
      </c>
      <c r="F29" s="374"/>
      <c r="G29" s="139" cm="1">
        <f t="array" ref="G29">_xlfn.IFS(E29="a",5,E29="b",3,E29="c",1,TRUE,"")</f>
        <v>5</v>
      </c>
      <c r="H29" s="138"/>
      <c r="I29" s="141"/>
      <c r="J29" s="141">
        <f>G29*I$28</f>
        <v>5</v>
      </c>
      <c r="K29" s="96" t="str" cm="1">
        <f t="array" ref="K29">_xlfn.IFS($F29="ja",J29,$F29="nee",0,$F29="","-",$E29="","")</f>
        <v>-</v>
      </c>
      <c r="L29" s="152" t="str">
        <f t="shared" ref="L29:L31" si="4">IF(AND(E29="ko",F29="Nee"),"Voldoet niet","")</f>
        <v/>
      </c>
    </row>
    <row r="30" spans="2:14" x14ac:dyDescent="0.35">
      <c r="B30" s="82" t="s">
        <v>1124</v>
      </c>
      <c r="C30" s="72" t="s">
        <v>1125</v>
      </c>
      <c r="D30" s="246"/>
      <c r="E30" s="87" t="s">
        <v>129</v>
      </c>
      <c r="F30" s="374"/>
      <c r="G30" s="139" cm="1">
        <f t="array" ref="G30">_xlfn.IFS(E30="a",5,E30="b",3,E30="c",1,TRUE,"")</f>
        <v>5</v>
      </c>
      <c r="H30" s="138"/>
      <c r="I30" s="141"/>
      <c r="J30" s="141">
        <f>G30*I$28</f>
        <v>5</v>
      </c>
      <c r="K30" s="96" t="str" cm="1">
        <f t="array" ref="K30">_xlfn.IFS($F30="ja",J30,$F30="nee",0,$F30="","-",$E30="","")</f>
        <v>-</v>
      </c>
      <c r="L30" s="152" t="str">
        <f t="shared" si="4"/>
        <v/>
      </c>
    </row>
    <row r="31" spans="2:14" x14ac:dyDescent="0.35">
      <c r="B31" s="82" t="s">
        <v>1126</v>
      </c>
      <c r="C31" s="72" t="s">
        <v>1127</v>
      </c>
      <c r="D31" s="246"/>
      <c r="E31" s="87" t="s">
        <v>143</v>
      </c>
      <c r="F31" s="374"/>
      <c r="G31" s="139" cm="1">
        <f t="array" ref="G31">_xlfn.IFS(E31="a",5,E31="b",3,E31="c",1,TRUE,"")</f>
        <v>1</v>
      </c>
      <c r="H31" s="138"/>
      <c r="I31" s="141"/>
      <c r="J31" s="141">
        <f>G31*I$28</f>
        <v>1</v>
      </c>
      <c r="K31" s="96" t="str" cm="1">
        <f t="array" ref="K31">_xlfn.IFS($F31="ja",J31,$F31="nee",0,$F31="","-",$E31="","")</f>
        <v>-</v>
      </c>
      <c r="L31" s="152" t="str">
        <f t="shared" si="4"/>
        <v/>
      </c>
    </row>
    <row r="32" spans="2:14" x14ac:dyDescent="0.35">
      <c r="B32" s="82"/>
      <c r="C32" s="72"/>
      <c r="D32" s="249"/>
      <c r="E32" s="87"/>
      <c r="F32" s="82"/>
      <c r="G32" s="139" t="str" cm="1">
        <f t="array" ref="G32">_xlfn.IFS(E32="a",5,E32="b",3,E32="c",1,TRUE,"")</f>
        <v/>
      </c>
      <c r="H32" s="138"/>
      <c r="I32" s="141"/>
      <c r="J32" s="138"/>
      <c r="K32" s="87"/>
      <c r="L32" s="87"/>
    </row>
    <row r="33" spans="1:14" s="71" customFormat="1" ht="21" customHeight="1" x14ac:dyDescent="0.35">
      <c r="B33" s="122" t="s">
        <v>1128</v>
      </c>
      <c r="C33" s="124" t="s">
        <v>1129</v>
      </c>
      <c r="D33" s="153">
        <v>0.2</v>
      </c>
      <c r="E33" s="123"/>
      <c r="F33" s="116"/>
      <c r="G33" s="135" t="str" cm="1">
        <f t="array" ref="G33">_xlfn.IFS(E33="a",5,E33="b",3,E33="c",1,TRUE,"")</f>
        <v/>
      </c>
      <c r="H33" s="136">
        <f>SUM(G34:G41)</f>
        <v>29</v>
      </c>
      <c r="I33" s="137">
        <f>J33/H33</f>
        <v>0.75862068965517238</v>
      </c>
      <c r="J33" s="136">
        <f>L$2*D33</f>
        <v>22</v>
      </c>
      <c r="K33" s="135"/>
      <c r="L33" s="135"/>
      <c r="N33" s="151"/>
    </row>
    <row r="34" spans="1:14" ht="26" x14ac:dyDescent="0.35">
      <c r="B34" s="82" t="s">
        <v>1130</v>
      </c>
      <c r="C34" s="72" t="s">
        <v>1131</v>
      </c>
      <c r="D34" s="246"/>
      <c r="E34" s="87" t="s">
        <v>129</v>
      </c>
      <c r="F34" s="374"/>
      <c r="G34" s="139" cm="1">
        <f t="array" ref="G34">_xlfn.IFS(E34="a",5,E34="b",3,E34="c",1,TRUE,"")</f>
        <v>5</v>
      </c>
      <c r="H34" s="138"/>
      <c r="I34" s="141"/>
      <c r="J34" s="141">
        <f>G34*I$33</f>
        <v>3.7931034482758621</v>
      </c>
      <c r="K34" s="96" t="str" cm="1">
        <f t="array" ref="K34">_xlfn.IFS($F34="ja",J34,$F34="nee",0,$F34="","-",$E34="","")</f>
        <v>-</v>
      </c>
      <c r="L34" s="152" t="str">
        <f t="shared" ref="L34:L41" si="5">IF(AND(E34="ko",F34="Nee"),"Voldoet niet","")</f>
        <v/>
      </c>
    </row>
    <row r="35" spans="1:14" x14ac:dyDescent="0.35">
      <c r="B35" s="82" t="s">
        <v>1132</v>
      </c>
      <c r="C35" s="72" t="s">
        <v>1133</v>
      </c>
      <c r="D35" s="246"/>
      <c r="E35" s="87" t="s">
        <v>129</v>
      </c>
      <c r="F35" s="374"/>
      <c r="G35" s="139" cm="1">
        <f t="array" ref="G35">_xlfn.IFS(E35="a",5,E35="b",3,E35="c",1,TRUE,"")</f>
        <v>5</v>
      </c>
      <c r="H35" s="138"/>
      <c r="I35" s="141"/>
      <c r="J35" s="141">
        <f>G35*I$33</f>
        <v>3.7931034482758621</v>
      </c>
      <c r="K35" s="96" t="str" cm="1">
        <f t="array" ref="K35">_xlfn.IFS($F35="ja",J35,$F35="nee",0,$F35="","-",$E35="","")</f>
        <v>-</v>
      </c>
      <c r="L35" s="152" t="str">
        <f t="shared" si="5"/>
        <v/>
      </c>
    </row>
    <row r="36" spans="1:14" ht="26" x14ac:dyDescent="0.35">
      <c r="B36" s="82" t="s">
        <v>1134</v>
      </c>
      <c r="C36" s="72" t="s">
        <v>1135</v>
      </c>
      <c r="D36" s="246"/>
      <c r="E36" s="87" t="s">
        <v>138</v>
      </c>
      <c r="F36" s="374"/>
      <c r="G36" s="139" cm="1">
        <f t="array" ref="G36">_xlfn.IFS(E36="a",5,E36="b",3,E36="c",1,TRUE,"")</f>
        <v>3</v>
      </c>
      <c r="H36" s="138"/>
      <c r="I36" s="141"/>
      <c r="J36" s="141">
        <f>G36*I$33</f>
        <v>2.2758620689655169</v>
      </c>
      <c r="K36" s="96" t="str" cm="1">
        <f t="array" ref="K36">_xlfn.IFS($F36="ja",J36,$F36="nee",0,$F36="","-",$E36="","")</f>
        <v>-</v>
      </c>
      <c r="L36" s="152" t="str">
        <f t="shared" si="5"/>
        <v/>
      </c>
    </row>
    <row r="37" spans="1:14" ht="26" x14ac:dyDescent="0.35">
      <c r="B37" s="82" t="s">
        <v>1136</v>
      </c>
      <c r="C37" s="92" t="s">
        <v>1137</v>
      </c>
      <c r="D37" s="249"/>
      <c r="E37" s="95"/>
      <c r="F37" s="82"/>
      <c r="G37" s="139" t="str" cm="1">
        <f t="array" ref="G37">_xlfn.IFS(E37="a",5,E37="b",3,E37="c",1,TRUE,"")</f>
        <v/>
      </c>
      <c r="H37" s="138"/>
      <c r="I37" s="141"/>
      <c r="J37" s="141"/>
      <c r="K37" s="96" t="str" cm="1">
        <f t="array" ref="K37">_xlfn.IFS($F37="ja",J37,$F37="nee",0,$F37="","-",$E37="","")</f>
        <v>-</v>
      </c>
      <c r="L37" s="152" t="str">
        <f t="shared" si="5"/>
        <v/>
      </c>
    </row>
    <row r="38" spans="1:14" x14ac:dyDescent="0.35">
      <c r="A38" s="144"/>
      <c r="B38" s="82" t="s">
        <v>1138</v>
      </c>
      <c r="C38" s="212" t="s">
        <v>1139</v>
      </c>
      <c r="D38" s="246"/>
      <c r="E38" s="87" t="s">
        <v>129</v>
      </c>
      <c r="F38" s="374"/>
      <c r="G38" s="139" cm="1">
        <f t="array" ref="G38">_xlfn.IFS(E38="a",5,E38="b",3,E38="c",1,TRUE,"")</f>
        <v>5</v>
      </c>
      <c r="H38" s="138"/>
      <c r="I38" s="141"/>
      <c r="J38" s="141">
        <f>G38*I$33</f>
        <v>3.7931034482758621</v>
      </c>
      <c r="K38" s="96" t="str" cm="1">
        <f t="array" ref="K38">_xlfn.IFS($F38="ja",J38,$F38="nee",0,$F38="","-",$E38="","")</f>
        <v>-</v>
      </c>
      <c r="L38" s="152" t="str">
        <f t="shared" si="5"/>
        <v/>
      </c>
      <c r="M38" s="144"/>
    </row>
    <row r="39" spans="1:14" x14ac:dyDescent="0.35">
      <c r="B39" s="82" t="s">
        <v>1140</v>
      </c>
      <c r="C39" s="212" t="s">
        <v>1141</v>
      </c>
      <c r="D39" s="246"/>
      <c r="E39" s="87" t="s">
        <v>138</v>
      </c>
      <c r="F39" s="374"/>
      <c r="G39" s="139" cm="1">
        <f t="array" ref="G39">_xlfn.IFS(E39="a",5,E39="b",3,E39="c",1,TRUE,"")</f>
        <v>3</v>
      </c>
      <c r="H39" s="138"/>
      <c r="I39" s="141"/>
      <c r="J39" s="141">
        <f>G39*I$33</f>
        <v>2.2758620689655169</v>
      </c>
      <c r="K39" s="96" t="str" cm="1">
        <f t="array" ref="K39">_xlfn.IFS($F39="ja",J39,$F39="nee",0,$F39="","-",$E39="","")</f>
        <v>-</v>
      </c>
      <c r="L39" s="152" t="str">
        <f t="shared" si="5"/>
        <v/>
      </c>
    </row>
    <row r="40" spans="1:14" x14ac:dyDescent="0.35">
      <c r="B40" s="82" t="s">
        <v>1142</v>
      </c>
      <c r="C40" s="212" t="s">
        <v>1143</v>
      </c>
      <c r="D40" s="246"/>
      <c r="E40" s="87" t="s">
        <v>138</v>
      </c>
      <c r="F40" s="374"/>
      <c r="G40" s="139" cm="1">
        <f t="array" ref="G40">_xlfn.IFS(E40="a",5,E40="b",3,E40="c",1,TRUE,"")</f>
        <v>3</v>
      </c>
      <c r="H40" s="138"/>
      <c r="I40" s="141"/>
      <c r="J40" s="141">
        <f>G40*I$33</f>
        <v>2.2758620689655169</v>
      </c>
      <c r="K40" s="96" t="str" cm="1">
        <f t="array" ref="K40">_xlfn.IFS($F40="ja",J40,$F40="nee",0,$F40="","-",$E40="","")</f>
        <v>-</v>
      </c>
      <c r="L40" s="152" t="str">
        <f t="shared" si="5"/>
        <v/>
      </c>
    </row>
    <row r="41" spans="1:14" x14ac:dyDescent="0.35">
      <c r="B41" s="82" t="s">
        <v>1144</v>
      </c>
      <c r="C41" s="212" t="s">
        <v>1145</v>
      </c>
      <c r="D41" s="246"/>
      <c r="E41" s="87" t="s">
        <v>129</v>
      </c>
      <c r="F41" s="374"/>
      <c r="G41" s="139" cm="1">
        <f t="array" ref="G41">_xlfn.IFS(E41="a",5,E41="b",3,E41="c",1,TRUE,"")</f>
        <v>5</v>
      </c>
      <c r="H41" s="138"/>
      <c r="I41" s="141"/>
      <c r="J41" s="141">
        <f>G41*I$33</f>
        <v>3.7931034482758621</v>
      </c>
      <c r="K41" s="96" t="str" cm="1">
        <f t="array" ref="K41">_xlfn.IFS($F41="ja",J41,$F41="nee",0,$F41="","-",$E41="","")</f>
        <v>-</v>
      </c>
      <c r="L41" s="152" t="str">
        <f t="shared" si="5"/>
        <v/>
      </c>
    </row>
    <row r="42" spans="1:14" x14ac:dyDescent="0.35">
      <c r="D42" s="189"/>
    </row>
  </sheetData>
  <sheetProtection algorithmName="SHA-512" hashValue="7rgJbbhYwsSrL+c1MAiuemAewBuz7AmX6fqz3dnv7DJs+8c07laOFsygQa4cYjOmotbW4a+i9bUpwmEVuohwCA==" saltValue="cuy38dckD2BgMTcfiyy5Iw==" spinCount="100000" sheet="1" objects="1" scenarios="1"/>
  <mergeCells count="2">
    <mergeCell ref="B1:D1"/>
    <mergeCell ref="G4:J4"/>
  </mergeCells>
  <conditionalFormatting sqref="L7:L9">
    <cfRule type="cellIs" dxfId="60" priority="6" operator="equal">
      <formula>"Voldoet niet"</formula>
    </cfRule>
  </conditionalFormatting>
  <conditionalFormatting sqref="L12:L14">
    <cfRule type="cellIs" dxfId="59" priority="5" operator="equal">
      <formula>"Voldoet niet"</formula>
    </cfRule>
  </conditionalFormatting>
  <conditionalFormatting sqref="L17:L18">
    <cfRule type="cellIs" dxfId="58" priority="4" operator="equal">
      <formula>"Voldoet niet"</formula>
    </cfRule>
  </conditionalFormatting>
  <conditionalFormatting sqref="L21:L26">
    <cfRule type="cellIs" dxfId="57" priority="3" operator="equal">
      <formula>"Voldoet niet"</formula>
    </cfRule>
  </conditionalFormatting>
  <conditionalFormatting sqref="L29:L31">
    <cfRule type="cellIs" dxfId="56" priority="2" operator="equal">
      <formula>"Voldoet niet"</formula>
    </cfRule>
  </conditionalFormatting>
  <conditionalFormatting sqref="L34:L41">
    <cfRule type="cellIs" dxfId="55" priority="1" operator="equal">
      <formula>"Voldoet niet"</formula>
    </cfRule>
  </conditionalFormatting>
  <dataValidations count="2">
    <dataValidation allowBlank="1" showInputMessage="1" showErrorMessage="1" sqref="C5:C6 F1:F4 D1:E1 D6:L6 K42:L1048576 K1 E1:E3 F10:F11 F19:F20 F27:F28 F32:F33 F37 F15:F16 K10:L11 K15:L16 K19:L20 K27:L28 K32:L33 L1:L2 K4:L4 M1:XFD1048576 H7:J1048576 E6:E41 B1:B1048576 C7:E1048576 F42:G1048576" xr:uid="{66370D36-0118-4DE2-AA5B-C9321592E6C3}"/>
    <dataValidation type="list" allowBlank="1" showInputMessage="1" showErrorMessage="1" sqref="F7:F9 F12:F14 F17:F18 F21:F26 F29:F31 F34:F36 F38:F41" xr:uid="{BA5281F3-45AA-4665-B9FC-B9DF4219751C}">
      <formula1>"Ja,Nee"</formula1>
    </dataValidation>
  </dataValidations>
  <pageMargins left="0.7" right="0.7" top="0.75" bottom="0.75" header="0.3" footer="0.3"/>
  <pageSetup scale="55" orientation="portrait" r:id="rId1"/>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DCC6-578F-4FAB-8F65-1DEBA9EA7C20}">
  <sheetPr>
    <tabColor theme="4" tint="0.79998168889431442"/>
  </sheetPr>
  <dimension ref="A1:N359"/>
  <sheetViews>
    <sheetView showGridLines="0" zoomScaleNormal="100" workbookViewId="0">
      <selection activeCell="F8" sqref="F8"/>
    </sheetView>
  </sheetViews>
  <sheetFormatPr defaultColWidth="9" defaultRowHeight="13" x14ac:dyDescent="0.35"/>
  <cols>
    <col min="1" max="1" width="0.83203125" style="71" customWidth="1"/>
    <col min="2" max="2" width="7.58203125" style="103" customWidth="1"/>
    <col min="3" max="3" width="75.58203125" style="105" customWidth="1"/>
    <col min="4" max="4" width="10.58203125" style="54" customWidth="1"/>
    <col min="5" max="5" width="10.58203125" style="103" customWidth="1"/>
    <col min="6" max="6" width="10.58203125" style="51" customWidth="1"/>
    <col min="7" max="10" width="10.58203125" style="104" hidden="1" customWidth="1"/>
    <col min="11" max="12" width="10.58203125" style="51" customWidth="1"/>
    <col min="13" max="13" width="0.83203125" style="71" customWidth="1"/>
    <col min="14" max="16384" width="9" style="51"/>
  </cols>
  <sheetData>
    <row r="1" spans="2:14" s="156" customFormat="1" ht="21" customHeight="1" x14ac:dyDescent="0.35">
      <c r="B1" s="415" t="s">
        <v>1146</v>
      </c>
      <c r="C1" s="415"/>
      <c r="D1" s="415"/>
      <c r="E1" s="192"/>
      <c r="F1" s="192"/>
      <c r="G1" s="193"/>
      <c r="H1" s="193"/>
      <c r="I1" s="193"/>
      <c r="J1" s="193"/>
      <c r="K1" s="192"/>
      <c r="L1" s="192"/>
    </row>
    <row r="2" spans="2:14" s="71" customFormat="1" ht="15.5" x14ac:dyDescent="0.35">
      <c r="B2" s="98"/>
      <c r="E2" s="85"/>
      <c r="F2" s="84"/>
      <c r="G2" s="131"/>
      <c r="H2" s="131"/>
      <c r="I2" s="131"/>
      <c r="J2" s="177"/>
      <c r="K2" s="118" t="s">
        <v>103</v>
      </c>
      <c r="L2" s="118">
        <f>'17. Onderverdeling score'!C15</f>
        <v>50</v>
      </c>
    </row>
    <row r="3" spans="2:14" s="71" customFormat="1" ht="15.5" x14ac:dyDescent="0.35">
      <c r="B3" s="98"/>
      <c r="F3" s="84"/>
      <c r="G3" s="131"/>
      <c r="H3" s="132"/>
      <c r="I3" s="132"/>
      <c r="J3" s="177"/>
      <c r="K3" s="171" t="s">
        <v>104</v>
      </c>
      <c r="L3" s="172">
        <f>SUM(K7:K44)</f>
        <v>0</v>
      </c>
    </row>
    <row r="4" spans="2:14" s="71" customFormat="1" ht="15.65" customHeight="1" x14ac:dyDescent="0.35">
      <c r="B4" s="98"/>
      <c r="D4" s="154">
        <f>SUM(D6:D44)</f>
        <v>1</v>
      </c>
      <c r="E4" s="155" t="s">
        <v>105</v>
      </c>
      <c r="F4" s="84"/>
      <c r="G4" s="416" t="s">
        <v>106</v>
      </c>
      <c r="H4" s="416"/>
      <c r="I4" s="416"/>
      <c r="J4" s="416"/>
      <c r="K4" s="149"/>
      <c r="L4" s="85"/>
    </row>
    <row r="5" spans="2:14" s="71" customFormat="1" ht="54.65" customHeight="1" x14ac:dyDescent="0.35">
      <c r="B5" s="145"/>
      <c r="C5" s="145"/>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1147</v>
      </c>
      <c r="C6" s="124" t="s">
        <v>1148</v>
      </c>
      <c r="D6" s="153">
        <v>0.3</v>
      </c>
      <c r="E6" s="123"/>
      <c r="F6" s="116"/>
      <c r="G6" s="135" t="s">
        <v>28</v>
      </c>
      <c r="H6" s="136">
        <f>SUM(G8:G18)</f>
        <v>47</v>
      </c>
      <c r="I6" s="137">
        <f>J6/H6</f>
        <v>0.31914893617021278</v>
      </c>
      <c r="J6" s="136">
        <f>L2*D6</f>
        <v>15</v>
      </c>
      <c r="K6" s="135"/>
      <c r="L6" s="135"/>
      <c r="N6" s="151"/>
    </row>
    <row r="7" spans="2:14" ht="15" customHeight="1" x14ac:dyDescent="0.35">
      <c r="B7" s="228"/>
      <c r="C7" s="122" t="s">
        <v>1149</v>
      </c>
      <c r="D7" s="123"/>
      <c r="E7" s="250"/>
      <c r="F7" s="250"/>
      <c r="G7" s="198"/>
      <c r="H7" s="198"/>
      <c r="I7" s="198"/>
      <c r="J7" s="199"/>
      <c r="K7" s="135"/>
      <c r="L7" s="135"/>
    </row>
    <row r="8" spans="2:14" x14ac:dyDescent="0.35">
      <c r="B8" s="103" t="s">
        <v>1150</v>
      </c>
      <c r="C8" s="92" t="s">
        <v>1151</v>
      </c>
      <c r="D8" s="125"/>
      <c r="E8" s="104" t="s">
        <v>129</v>
      </c>
      <c r="F8" s="374"/>
      <c r="G8" s="138" cm="1">
        <f t="array" ref="G8">_xlfn.IFS(E8="a",5,E8="b",3,E8="c",1,TRUE,"  ")</f>
        <v>5</v>
      </c>
      <c r="H8" s="138"/>
      <c r="I8" s="138"/>
      <c r="J8" s="141">
        <f t="shared" ref="J8:J18" si="0">G8*I$6</f>
        <v>1.5957446808510638</v>
      </c>
      <c r="K8" s="96" t="str" cm="1">
        <f t="array" ref="K8">_xlfn.IFS($F8="ja",J8,$F8="nee",0,$F8="","-",$E8="","")</f>
        <v>-</v>
      </c>
      <c r="L8" s="152" t="str">
        <f t="shared" ref="L8:L18" si="1">IF(AND(E8="ko",F8="Nee"),"Voldoet niet","")</f>
        <v/>
      </c>
    </row>
    <row r="9" spans="2:14" x14ac:dyDescent="0.35">
      <c r="B9" s="103" t="s">
        <v>1152</v>
      </c>
      <c r="C9" s="105" t="s">
        <v>1153</v>
      </c>
      <c r="D9" s="125"/>
      <c r="E9" s="104" t="s">
        <v>129</v>
      </c>
      <c r="F9" s="374"/>
      <c r="G9" s="138" cm="1">
        <f t="array" ref="G9">_xlfn.IFS(E9="a",5,E9="b",3,E9="c",1,TRUE,"  ")</f>
        <v>5</v>
      </c>
      <c r="H9" s="138" t="s">
        <v>28</v>
      </c>
      <c r="I9" s="138"/>
      <c r="J9" s="141">
        <f t="shared" si="0"/>
        <v>1.5957446808510638</v>
      </c>
      <c r="K9" s="96" t="str" cm="1">
        <f t="array" ref="K9">_xlfn.IFS($F9="ja",J9,$F9="nee",0,$F9="","-",$E9="","")</f>
        <v>-</v>
      </c>
      <c r="L9" s="152" t="str">
        <f t="shared" si="1"/>
        <v/>
      </c>
    </row>
    <row r="10" spans="2:14" x14ac:dyDescent="0.35">
      <c r="B10" s="103" t="s">
        <v>1154</v>
      </c>
      <c r="C10" s="105" t="s">
        <v>1155</v>
      </c>
      <c r="D10" s="125"/>
      <c r="E10" s="104" t="s">
        <v>129</v>
      </c>
      <c r="F10" s="374"/>
      <c r="G10" s="138" cm="1">
        <f t="array" ref="G10">_xlfn.IFS(E10="a",5,E10="b",3,E10="c",1,TRUE,"  ")</f>
        <v>5</v>
      </c>
      <c r="H10" s="138"/>
      <c r="I10" s="138"/>
      <c r="J10" s="141">
        <f t="shared" si="0"/>
        <v>1.5957446808510638</v>
      </c>
      <c r="K10" s="96" t="str" cm="1">
        <f t="array" ref="K10">_xlfn.IFS($F10="ja",J10,$F10="nee",0,$F10="","-",$E10="","")</f>
        <v>-</v>
      </c>
      <c r="L10" s="152" t="str">
        <f t="shared" si="1"/>
        <v/>
      </c>
    </row>
    <row r="11" spans="2:14" ht="26" x14ac:dyDescent="0.35">
      <c r="B11" s="103" t="s">
        <v>1156</v>
      </c>
      <c r="C11" s="105" t="s">
        <v>1157</v>
      </c>
      <c r="D11" s="125"/>
      <c r="E11" s="104" t="s">
        <v>138</v>
      </c>
      <c r="F11" s="374"/>
      <c r="G11" s="138" cm="1">
        <f t="array" ref="G11">_xlfn.IFS(E11="a",5,E11="b",3,E11="c",1,TRUE,"  ")</f>
        <v>3</v>
      </c>
      <c r="H11" s="138"/>
      <c r="I11" s="138"/>
      <c r="J11" s="141">
        <f t="shared" si="0"/>
        <v>0.95744680851063835</v>
      </c>
      <c r="K11" s="96" t="str" cm="1">
        <f t="array" ref="K11">_xlfn.IFS($F11="ja",J11,$F11="nee",0,$F11="","-",$E11="","")</f>
        <v>-</v>
      </c>
      <c r="L11" s="152" t="str">
        <f t="shared" si="1"/>
        <v/>
      </c>
    </row>
    <row r="12" spans="2:14" x14ac:dyDescent="0.35">
      <c r="B12" s="103" t="s">
        <v>1158</v>
      </c>
      <c r="C12" s="105" t="s">
        <v>1159</v>
      </c>
      <c r="D12" s="125"/>
      <c r="E12" s="104" t="s">
        <v>129</v>
      </c>
      <c r="F12" s="374"/>
      <c r="G12" s="138" cm="1">
        <f t="array" ref="G12">_xlfn.IFS(E12="a",5,E12="b",3,E12="c",1,TRUE,"  ")</f>
        <v>5</v>
      </c>
      <c r="H12" s="138"/>
      <c r="I12" s="138"/>
      <c r="J12" s="141">
        <f t="shared" si="0"/>
        <v>1.5957446808510638</v>
      </c>
      <c r="K12" s="96" t="str" cm="1">
        <f t="array" ref="K12">_xlfn.IFS($F12="ja",J12,$F12="nee",0,$F12="","-",$E12="","")</f>
        <v>-</v>
      </c>
      <c r="L12" s="152" t="str">
        <f t="shared" si="1"/>
        <v/>
      </c>
    </row>
    <row r="13" spans="2:14" x14ac:dyDescent="0.35">
      <c r="B13" s="103" t="s">
        <v>1160</v>
      </c>
      <c r="C13" s="105" t="s">
        <v>1161</v>
      </c>
      <c r="D13" s="125"/>
      <c r="E13" s="104" t="s">
        <v>129</v>
      </c>
      <c r="F13" s="374"/>
      <c r="G13" s="138" cm="1">
        <f t="array" ref="G13">_xlfn.IFS(E13="a",5,E13="b",3,E13="c",1,TRUE,"  ")</f>
        <v>5</v>
      </c>
      <c r="H13" s="138"/>
      <c r="I13" s="138"/>
      <c r="J13" s="141">
        <f t="shared" si="0"/>
        <v>1.5957446808510638</v>
      </c>
      <c r="K13" s="96" t="str" cm="1">
        <f t="array" ref="K13">_xlfn.IFS($F13="ja",J13,$F13="nee",0,$F13="","-",$E13="","")</f>
        <v>-</v>
      </c>
      <c r="L13" s="152" t="str">
        <f t="shared" si="1"/>
        <v/>
      </c>
    </row>
    <row r="14" spans="2:14" x14ac:dyDescent="0.35">
      <c r="B14" s="103" t="s">
        <v>1162</v>
      </c>
      <c r="C14" s="105" t="s">
        <v>1163</v>
      </c>
      <c r="D14" s="125"/>
      <c r="E14" s="104" t="s">
        <v>129</v>
      </c>
      <c r="F14" s="374"/>
      <c r="G14" s="138" cm="1">
        <f t="array" ref="G14">_xlfn.IFS(E14="a",5,E14="b",3,E14="c",1,TRUE,"  ")</f>
        <v>5</v>
      </c>
      <c r="H14" s="138"/>
      <c r="I14" s="138"/>
      <c r="J14" s="141">
        <f t="shared" si="0"/>
        <v>1.5957446808510638</v>
      </c>
      <c r="K14" s="96" t="str" cm="1">
        <f t="array" ref="K14">_xlfn.IFS($F14="ja",J14,$F14="nee",0,$F14="","-",$E14="","")</f>
        <v>-</v>
      </c>
      <c r="L14" s="152" t="str">
        <f t="shared" si="1"/>
        <v/>
      </c>
    </row>
    <row r="15" spans="2:14" ht="26" x14ac:dyDescent="0.35">
      <c r="B15" s="103" t="s">
        <v>1164</v>
      </c>
      <c r="C15" s="105" t="s">
        <v>1165</v>
      </c>
      <c r="D15" s="125"/>
      <c r="E15" s="104" t="s">
        <v>138</v>
      </c>
      <c r="F15" s="374"/>
      <c r="G15" s="138" cm="1">
        <f t="array" ref="G15">_xlfn.IFS(E15="a",5,E15="b",3,E15="c",1,TRUE,"  ")</f>
        <v>3</v>
      </c>
      <c r="H15" s="138"/>
      <c r="I15" s="138"/>
      <c r="J15" s="141">
        <f t="shared" si="0"/>
        <v>0.95744680851063835</v>
      </c>
      <c r="K15" s="96" t="str" cm="1">
        <f t="array" ref="K15">_xlfn.IFS($F15="ja",J15,$F15="nee",0,$F15="","-",$E15="","")</f>
        <v>-</v>
      </c>
      <c r="L15" s="152" t="str">
        <f t="shared" si="1"/>
        <v/>
      </c>
    </row>
    <row r="16" spans="2:14" ht="26" x14ac:dyDescent="0.35">
      <c r="B16" s="103" t="s">
        <v>1166</v>
      </c>
      <c r="C16" s="105" t="s">
        <v>1167</v>
      </c>
      <c r="D16" s="125"/>
      <c r="E16" s="104" t="s">
        <v>129</v>
      </c>
      <c r="F16" s="374"/>
      <c r="G16" s="138" cm="1">
        <f t="array" ref="G16">_xlfn.IFS(E16="a",5,E16="b",3,E16="c",1,TRUE,"  ")</f>
        <v>5</v>
      </c>
      <c r="H16" s="138"/>
      <c r="I16" s="138"/>
      <c r="J16" s="141">
        <f t="shared" si="0"/>
        <v>1.5957446808510638</v>
      </c>
      <c r="K16" s="96" t="str" cm="1">
        <f t="array" ref="K16">_xlfn.IFS($F16="ja",J16,$F16="nee",0,$F16="","-",$E16="","")</f>
        <v>-</v>
      </c>
      <c r="L16" s="152" t="str">
        <f t="shared" si="1"/>
        <v/>
      </c>
    </row>
    <row r="17" spans="2:14" x14ac:dyDescent="0.35">
      <c r="B17" s="103" t="s">
        <v>1168</v>
      </c>
      <c r="C17" s="105" t="s">
        <v>1169</v>
      </c>
      <c r="D17" s="125"/>
      <c r="E17" s="104" t="s">
        <v>138</v>
      </c>
      <c r="F17" s="374"/>
      <c r="G17" s="138" cm="1">
        <f t="array" ref="G17">_xlfn.IFS(E17="a",5,E17="b",3,E17="c",1,TRUE,"  ")</f>
        <v>3</v>
      </c>
      <c r="H17" s="138"/>
      <c r="I17" s="138"/>
      <c r="J17" s="141">
        <f t="shared" si="0"/>
        <v>0.95744680851063835</v>
      </c>
      <c r="K17" s="96" t="str" cm="1">
        <f t="array" ref="K17">_xlfn.IFS($F17="ja",J17,$F17="nee",0,$F17="","-",$E17="","")</f>
        <v>-</v>
      </c>
      <c r="L17" s="152" t="str">
        <f t="shared" si="1"/>
        <v/>
      </c>
    </row>
    <row r="18" spans="2:14" x14ac:dyDescent="0.35">
      <c r="B18" s="103" t="s">
        <v>1170</v>
      </c>
      <c r="C18" s="105" t="s">
        <v>1171</v>
      </c>
      <c r="D18" s="125"/>
      <c r="E18" s="104" t="s">
        <v>138</v>
      </c>
      <c r="F18" s="374"/>
      <c r="G18" s="138" cm="1">
        <f t="array" ref="G18">_xlfn.IFS(E18="a",5,E18="b",3,E18="c",1,TRUE,"  ")</f>
        <v>3</v>
      </c>
      <c r="H18" s="138"/>
      <c r="I18" s="138"/>
      <c r="J18" s="141">
        <f t="shared" si="0"/>
        <v>0.95744680851063835</v>
      </c>
      <c r="K18" s="96" t="str" cm="1">
        <f t="array" ref="K18">_xlfn.IFS($F18="ja",J18,$F18="nee",0,$F18="","-",$E18="","")</f>
        <v>-</v>
      </c>
      <c r="L18" s="152" t="str">
        <f t="shared" si="1"/>
        <v/>
      </c>
    </row>
    <row r="19" spans="2:14" x14ac:dyDescent="0.35">
      <c r="D19" s="77"/>
      <c r="E19" s="104"/>
      <c r="F19" s="103"/>
      <c r="G19" s="138" t="str" cm="1">
        <f t="array" ref="G19">_xlfn.IFS(E19="a",5,E19="b",3,E19="c",1,TRUE,"  ")</f>
        <v xml:space="preserve">  </v>
      </c>
      <c r="H19" s="138"/>
      <c r="I19" s="138"/>
      <c r="J19" s="141"/>
      <c r="K19" s="103"/>
      <c r="L19" s="103"/>
    </row>
    <row r="20" spans="2:14" s="71" customFormat="1" ht="21" customHeight="1" x14ac:dyDescent="0.35">
      <c r="B20" s="122" t="s">
        <v>1172</v>
      </c>
      <c r="C20" s="124" t="s">
        <v>1173</v>
      </c>
      <c r="D20" s="153">
        <v>0.3</v>
      </c>
      <c r="E20" s="123"/>
      <c r="F20" s="116"/>
      <c r="G20" s="135" t="str" cm="1">
        <f t="array" ref="G20">_xlfn.IFS(E20="a",5,E20="b",3,E20="c",1,TRUE,"  ")</f>
        <v xml:space="preserve">  </v>
      </c>
      <c r="H20" s="136">
        <f>SUM(G21:G28)</f>
        <v>27</v>
      </c>
      <c r="I20" s="137">
        <f>J20/H20</f>
        <v>0.55555555555555558</v>
      </c>
      <c r="J20" s="136">
        <f>L2*D20</f>
        <v>15</v>
      </c>
      <c r="K20" s="135"/>
      <c r="L20" s="135"/>
      <c r="N20" s="151"/>
    </row>
    <row r="21" spans="2:14" x14ac:dyDescent="0.35">
      <c r="B21" s="103" t="s">
        <v>1174</v>
      </c>
      <c r="C21" s="105" t="s">
        <v>1175</v>
      </c>
      <c r="D21" s="125"/>
      <c r="E21" s="104" t="s">
        <v>129</v>
      </c>
      <c r="F21" s="374"/>
      <c r="G21" s="138" cm="1">
        <f t="array" ref="G21">_xlfn.IFS(E21="a",5,E21="b",3,E21="c",1,TRUE,"  ")</f>
        <v>5</v>
      </c>
      <c r="H21" s="138" t="s">
        <v>28</v>
      </c>
      <c r="I21" s="138"/>
      <c r="J21" s="141">
        <f>G21*I$20</f>
        <v>2.7777777777777777</v>
      </c>
      <c r="K21" s="96" t="str" cm="1">
        <f t="array" ref="K21">_xlfn.IFS($F21="ja",J21,$F21="nee",0,$F21="","-",$E21="","")</f>
        <v>-</v>
      </c>
      <c r="L21" s="152" t="str">
        <f>IF(AND(E21="ko",F21="Nee"),"Voldoet niet","")</f>
        <v/>
      </c>
    </row>
    <row r="22" spans="2:14" x14ac:dyDescent="0.35">
      <c r="B22" s="103" t="s">
        <v>1176</v>
      </c>
      <c r="C22" s="105" t="s">
        <v>1177</v>
      </c>
      <c r="D22" s="125"/>
      <c r="E22" s="104" t="s">
        <v>129</v>
      </c>
      <c r="F22" s="374"/>
      <c r="G22" s="138" cm="1">
        <f t="array" ref="G22">_xlfn.IFS(E22="a",5,E22="b",3,E22="c",1,TRUE,"  ")</f>
        <v>5</v>
      </c>
      <c r="H22" s="138"/>
      <c r="I22" s="138"/>
      <c r="J22" s="141">
        <f>G22*I$20</f>
        <v>2.7777777777777777</v>
      </c>
      <c r="K22" s="96" t="str" cm="1">
        <f t="array" ref="K22">_xlfn.IFS($F22="ja",J22,$F22="nee",0,$F22="","-",$E22="","")</f>
        <v>-</v>
      </c>
      <c r="L22" s="152" t="str">
        <f>IF(AND(E22="ko",F22="Nee"),"Voldoet niet","")</f>
        <v/>
      </c>
    </row>
    <row r="23" spans="2:14" ht="26" x14ac:dyDescent="0.35">
      <c r="B23" s="103" t="s">
        <v>1178</v>
      </c>
      <c r="C23" s="105" t="s">
        <v>1179</v>
      </c>
      <c r="D23" s="125"/>
      <c r="E23" s="104" t="s">
        <v>138</v>
      </c>
      <c r="F23" s="374"/>
      <c r="G23" s="138" cm="1">
        <f t="array" ref="G23">_xlfn.IFS(E23="a",5,E23="b",3,E23="c",1,TRUE,"  ")</f>
        <v>3</v>
      </c>
      <c r="H23" s="138"/>
      <c r="I23" s="138"/>
      <c r="J23" s="141">
        <f>G23*I$20</f>
        <v>1.6666666666666667</v>
      </c>
      <c r="K23" s="96" t="str" cm="1">
        <f t="array" ref="K23">_xlfn.IFS($F23="ja",J23,$F23="nee",0,$F23="","-",$E23="","")</f>
        <v>-</v>
      </c>
      <c r="L23" s="152" t="str">
        <f>IF(AND(E23="ko",F23="Nee"),"Voldoet niet","")</f>
        <v/>
      </c>
    </row>
    <row r="24" spans="2:14" ht="14.15" customHeight="1" x14ac:dyDescent="0.35">
      <c r="B24" s="103" t="s">
        <v>1180</v>
      </c>
      <c r="C24" s="105" t="s">
        <v>1181</v>
      </c>
      <c r="D24" s="125"/>
      <c r="E24" s="104" t="s">
        <v>138</v>
      </c>
      <c r="F24" s="374"/>
      <c r="G24" s="138" cm="1">
        <f t="array" ref="G24">_xlfn.IFS(E24="a",5,E24="b",3,E24="c",1,TRUE,"  ")</f>
        <v>3</v>
      </c>
      <c r="H24" s="138"/>
      <c r="I24" s="138"/>
      <c r="J24" s="141">
        <f>G24*I$20</f>
        <v>1.6666666666666667</v>
      </c>
      <c r="K24" s="96" t="str" cm="1">
        <f t="array" ref="K24">_xlfn.IFS($F24="ja",J24,$F24="nee",0,$F24="","-",$E24="","")</f>
        <v>-</v>
      </c>
      <c r="L24" s="152" t="str">
        <f>IF(AND(E24="ko",F24="Nee"),"Voldoet niet","")</f>
        <v/>
      </c>
    </row>
    <row r="25" spans="2:14" x14ac:dyDescent="0.35">
      <c r="B25" s="103" t="s">
        <v>1182</v>
      </c>
      <c r="C25" s="105" t="s">
        <v>1183</v>
      </c>
      <c r="D25" s="77"/>
      <c r="E25" s="104"/>
      <c r="F25" s="103"/>
      <c r="G25" s="138" t="str" cm="1">
        <f t="array" ref="G25">_xlfn.IFS(E25="a",5,E25="b",3,E25="c",1,TRUE,"  ")</f>
        <v xml:space="preserve">  </v>
      </c>
      <c r="H25" s="138"/>
      <c r="I25" s="138"/>
      <c r="J25" s="141"/>
      <c r="K25" s="103"/>
      <c r="L25" s="103"/>
    </row>
    <row r="26" spans="2:14" x14ac:dyDescent="0.35">
      <c r="B26" s="103" t="s">
        <v>1184</v>
      </c>
      <c r="C26" s="106" t="s">
        <v>1185</v>
      </c>
      <c r="D26" s="125"/>
      <c r="E26" s="104" t="s">
        <v>129</v>
      </c>
      <c r="F26" s="374"/>
      <c r="G26" s="138" cm="1">
        <f t="array" ref="G26">_xlfn.IFS(E26="a",5,E26="b",3,E26="c",1,TRUE,"  ")</f>
        <v>5</v>
      </c>
      <c r="H26" s="138"/>
      <c r="I26" s="138"/>
      <c r="J26" s="141">
        <f>G26*I$20</f>
        <v>2.7777777777777777</v>
      </c>
      <c r="K26" s="96" t="str" cm="1">
        <f t="array" ref="K26">_xlfn.IFS($F26="ja",J26,$F26="nee",0,$F26="","-",$E26="","")</f>
        <v>-</v>
      </c>
      <c r="L26" s="152" t="str">
        <f>IF(AND(E26="ko",F26="Nee"),"Voldoet niet","")</f>
        <v/>
      </c>
    </row>
    <row r="27" spans="2:14" x14ac:dyDescent="0.35">
      <c r="B27" s="103" t="s">
        <v>1186</v>
      </c>
      <c r="C27" s="106" t="s">
        <v>1187</v>
      </c>
      <c r="D27" s="125"/>
      <c r="E27" s="104" t="s">
        <v>138</v>
      </c>
      <c r="F27" s="374"/>
      <c r="G27" s="138" cm="1">
        <f t="array" ref="G27">_xlfn.IFS(E27="a",5,E27="b",3,E27="c",1,TRUE,"  ")</f>
        <v>3</v>
      </c>
      <c r="H27" s="138"/>
      <c r="I27" s="138"/>
      <c r="J27" s="141">
        <f>G27*I$20</f>
        <v>1.6666666666666667</v>
      </c>
      <c r="K27" s="96" t="str" cm="1">
        <f t="array" ref="K27">_xlfn.IFS($F27="ja",J27,$F27="nee",0,$F27="","-",$E27="","")</f>
        <v>-</v>
      </c>
      <c r="L27" s="152" t="str">
        <f>IF(AND(E27="ko",F27="Nee"),"Voldoet niet","")</f>
        <v/>
      </c>
    </row>
    <row r="28" spans="2:14" x14ac:dyDescent="0.35">
      <c r="B28" s="103" t="s">
        <v>1188</v>
      </c>
      <c r="C28" s="106" t="s">
        <v>1189</v>
      </c>
      <c r="D28" s="125"/>
      <c r="E28" s="104" t="s">
        <v>138</v>
      </c>
      <c r="F28" s="374"/>
      <c r="G28" s="138" cm="1">
        <f t="array" ref="G28">_xlfn.IFS(E28="a",5,E28="b",3,E28="c",1,TRUE,"  ")</f>
        <v>3</v>
      </c>
      <c r="H28" s="138"/>
      <c r="I28" s="138"/>
      <c r="J28" s="141">
        <f>G28*I$20</f>
        <v>1.6666666666666667</v>
      </c>
      <c r="K28" s="96" t="str" cm="1">
        <f t="array" ref="K28">_xlfn.IFS($F28="ja",J28,$F28="nee",0,$F28="","-",$E28="","")</f>
        <v>-</v>
      </c>
      <c r="L28" s="152" t="str">
        <f>IF(AND(E28="ko",F28="Nee"),"Voldoet niet","")</f>
        <v/>
      </c>
    </row>
    <row r="29" spans="2:14" x14ac:dyDescent="0.35">
      <c r="C29" s="91"/>
      <c r="D29" s="77"/>
      <c r="E29" s="104"/>
      <c r="F29" s="103"/>
      <c r="G29" s="138" t="str" cm="1">
        <f t="array" ref="G29">_xlfn.IFS(E29="a",5,E29="b",3,E29="c",1,TRUE,"  ")</f>
        <v xml:space="preserve">  </v>
      </c>
      <c r="H29" s="138"/>
      <c r="I29" s="138"/>
      <c r="J29" s="141"/>
      <c r="K29" s="96" t="str" cm="1">
        <f t="array" ref="K29">_xlfn.IFS($F29="ja",J29,$F29="nee",0,$F29="","-",$E29="","")</f>
        <v>-</v>
      </c>
      <c r="L29" s="152" t="str">
        <f>IF(AND(E29="ko",F29="Nee"),"Voldoet niet","")</f>
        <v/>
      </c>
    </row>
    <row r="30" spans="2:14" s="71" customFormat="1" ht="21" customHeight="1" x14ac:dyDescent="0.35">
      <c r="B30" s="122" t="s">
        <v>1190</v>
      </c>
      <c r="C30" s="124" t="s">
        <v>1191</v>
      </c>
      <c r="D30" s="153">
        <v>0.25</v>
      </c>
      <c r="E30" s="123"/>
      <c r="F30" s="116"/>
      <c r="G30" s="135" t="str" cm="1">
        <f t="array" ref="G30">_xlfn.IFS(E30="a",5,E30="b",3,E30="c",1,TRUE,"  ")</f>
        <v xml:space="preserve">  </v>
      </c>
      <c r="H30" s="136">
        <f>SUM(G31:G33)</f>
        <v>7</v>
      </c>
      <c r="I30" s="137">
        <f>J30/H30</f>
        <v>1.7857142857142858</v>
      </c>
      <c r="J30" s="136">
        <f>L2*D30</f>
        <v>12.5</v>
      </c>
      <c r="K30" s="135"/>
      <c r="L30" s="135"/>
      <c r="N30" s="151"/>
    </row>
    <row r="31" spans="2:14" x14ac:dyDescent="0.35">
      <c r="B31" s="103" t="s">
        <v>1192</v>
      </c>
      <c r="C31" s="105" t="s">
        <v>1193</v>
      </c>
      <c r="D31" s="125"/>
      <c r="E31" s="104" t="s">
        <v>129</v>
      </c>
      <c r="F31" s="374"/>
      <c r="G31" s="138" cm="1">
        <f t="array" ref="G31">_xlfn.IFS(E31="a",5,E31="b",3,E31="c",1,TRUE,"  ")</f>
        <v>5</v>
      </c>
      <c r="H31" s="201" t="s">
        <v>28</v>
      </c>
      <c r="I31" s="201"/>
      <c r="J31" s="141">
        <f>G31*I$30</f>
        <v>8.9285714285714288</v>
      </c>
      <c r="K31" s="96" t="str" cm="1">
        <f t="array" ref="K31">_xlfn.IFS($F31="ja",J31,$F31="nee",0,$F31="","-",$E31="","")</f>
        <v>-</v>
      </c>
      <c r="L31" s="152" t="str">
        <f>IF(AND(E31="ko",F31="Nee"),"Voldoet niet","")</f>
        <v/>
      </c>
    </row>
    <row r="32" spans="2:14" x14ac:dyDescent="0.35">
      <c r="B32" s="103" t="s">
        <v>1194</v>
      </c>
      <c r="C32" s="105" t="s">
        <v>1195</v>
      </c>
      <c r="D32" s="125"/>
      <c r="E32" s="104" t="s">
        <v>143</v>
      </c>
      <c r="F32" s="374"/>
      <c r="G32" s="138" cm="1">
        <f t="array" ref="G32">_xlfn.IFS(E32="a",5,E32="b",3,E32="c",1,TRUE,"  ")</f>
        <v>1</v>
      </c>
      <c r="H32" s="138"/>
      <c r="I32" s="138"/>
      <c r="J32" s="141">
        <f>G32*I$30</f>
        <v>1.7857142857142858</v>
      </c>
      <c r="K32" s="96" t="str" cm="1">
        <f t="array" ref="K32">_xlfn.IFS($F32="ja",J32,$F32="nee",0,$F32="","-",$E32="","")</f>
        <v>-</v>
      </c>
      <c r="L32" s="152" t="str">
        <f>IF(AND(E32="ko",F32="Nee"),"Voldoet niet","")</f>
        <v/>
      </c>
    </row>
    <row r="33" spans="1:14" ht="26" x14ac:dyDescent="0.35">
      <c r="B33" s="103" t="s">
        <v>1196</v>
      </c>
      <c r="C33" s="105" t="s">
        <v>1197</v>
      </c>
      <c r="D33" s="125"/>
      <c r="E33" s="104" t="s">
        <v>143</v>
      </c>
      <c r="F33" s="374"/>
      <c r="G33" s="138" cm="1">
        <f t="array" ref="G33">_xlfn.IFS(E33="a",5,E33="b",3,E33="c",1,TRUE,"  ")</f>
        <v>1</v>
      </c>
      <c r="H33" s="138"/>
      <c r="I33" s="138"/>
      <c r="J33" s="141">
        <f>G33*I$30</f>
        <v>1.7857142857142858</v>
      </c>
      <c r="K33" s="96" t="str" cm="1">
        <f t="array" ref="K33">_xlfn.IFS($F33="ja",J33,$F33="nee",0,$F33="","-",$E33="","")</f>
        <v>-</v>
      </c>
      <c r="L33" s="152" t="str">
        <f>IF(AND(E33="ko",F33="Nee"),"Voldoet niet","")</f>
        <v/>
      </c>
    </row>
    <row r="34" spans="1:14" x14ac:dyDescent="0.35">
      <c r="D34" s="77"/>
      <c r="E34" s="104"/>
      <c r="F34" s="103"/>
      <c r="G34" s="138" t="str" cm="1">
        <f t="array" ref="G34">_xlfn.IFS(E34="a",5,E34="b",3,E34="c",1,TRUE,"  ")</f>
        <v xml:space="preserve">  </v>
      </c>
      <c r="H34" s="138"/>
      <c r="I34" s="138"/>
      <c r="J34" s="141"/>
      <c r="K34" s="103"/>
      <c r="L34" s="103"/>
    </row>
    <row r="35" spans="1:14" s="71" customFormat="1" ht="21" customHeight="1" x14ac:dyDescent="0.35">
      <c r="B35" s="122" t="s">
        <v>1198</v>
      </c>
      <c r="C35" s="124" t="s">
        <v>1199</v>
      </c>
      <c r="D35" s="153">
        <v>0.1</v>
      </c>
      <c r="E35" s="123"/>
      <c r="F35" s="116"/>
      <c r="G35" s="135" t="str" cm="1">
        <f t="array" ref="G35">_xlfn.IFS(E35="a",5,E35="b",3,E35="c",1,TRUE,"  ")</f>
        <v xml:space="preserve">  </v>
      </c>
      <c r="H35" s="136">
        <f>SUM(G36:G41)</f>
        <v>28</v>
      </c>
      <c r="I35" s="137">
        <f>J35/H35</f>
        <v>0.17857142857142858</v>
      </c>
      <c r="J35" s="136">
        <f>L2*D35</f>
        <v>5</v>
      </c>
      <c r="K35" s="135"/>
      <c r="L35" s="135"/>
      <c r="N35" s="151"/>
    </row>
    <row r="36" spans="1:14" x14ac:dyDescent="0.35">
      <c r="B36" s="103" t="s">
        <v>1200</v>
      </c>
      <c r="C36" s="105" t="s">
        <v>1201</v>
      </c>
      <c r="D36" s="125"/>
      <c r="E36" s="104" t="s">
        <v>129</v>
      </c>
      <c r="F36" s="374"/>
      <c r="G36" s="138" cm="1">
        <f t="array" ref="G36">_xlfn.IFS(E36="a",5,E36="b",3,E36="c",1,TRUE,"  ")</f>
        <v>5</v>
      </c>
      <c r="H36" s="138"/>
      <c r="I36" s="138"/>
      <c r="J36" s="141">
        <f t="shared" ref="J36:J41" si="2">G36*I$35</f>
        <v>0.8928571428571429</v>
      </c>
      <c r="K36" s="96" t="str" cm="1">
        <f t="array" ref="K36">_xlfn.IFS($F36="ja",J36,$F36="nee",0,$F36="","-",$E36="","")</f>
        <v>-</v>
      </c>
      <c r="L36" s="152" t="str">
        <f t="shared" ref="L36:L41" si="3">IF(AND(E36="ko",F36="Nee"),"Voldoet niet","")</f>
        <v/>
      </c>
    </row>
    <row r="37" spans="1:14" x14ac:dyDescent="0.35">
      <c r="B37" s="103" t="s">
        <v>1202</v>
      </c>
      <c r="C37" s="105" t="s">
        <v>1203</v>
      </c>
      <c r="D37" s="125"/>
      <c r="E37" s="104" t="s">
        <v>129</v>
      </c>
      <c r="F37" s="374"/>
      <c r="G37" s="138" cm="1">
        <f t="array" ref="G37">_xlfn.IFS(E37="a",5,E37="b",3,E37="c",1,TRUE,"  ")</f>
        <v>5</v>
      </c>
      <c r="H37" s="138"/>
      <c r="I37" s="138"/>
      <c r="J37" s="141">
        <f t="shared" si="2"/>
        <v>0.8928571428571429</v>
      </c>
      <c r="K37" s="96" t="str" cm="1">
        <f t="array" ref="K37">_xlfn.IFS($F37="ja",J37,$F37="nee",0,$F37="","-",$E37="","")</f>
        <v>-</v>
      </c>
      <c r="L37" s="152" t="str">
        <f t="shared" si="3"/>
        <v/>
      </c>
    </row>
    <row r="38" spans="1:14" ht="26" x14ac:dyDescent="0.35">
      <c r="B38" s="103" t="s">
        <v>1204</v>
      </c>
      <c r="C38" s="105" t="s">
        <v>1205</v>
      </c>
      <c r="D38" s="125"/>
      <c r="E38" s="104" t="s">
        <v>129</v>
      </c>
      <c r="F38" s="374"/>
      <c r="G38" s="138" cm="1">
        <f t="array" ref="G38">_xlfn.IFS(E38="a",5,E38="b",3,E38="c",1,TRUE,"  ")</f>
        <v>5</v>
      </c>
      <c r="H38" s="138"/>
      <c r="I38" s="138"/>
      <c r="J38" s="141">
        <f t="shared" si="2"/>
        <v>0.8928571428571429</v>
      </c>
      <c r="K38" s="96" t="str" cm="1">
        <f t="array" ref="K38">_xlfn.IFS($F38="ja",J38,$F38="nee",0,$F38="","-",$E38="","")</f>
        <v>-</v>
      </c>
      <c r="L38" s="152" t="str">
        <f t="shared" si="3"/>
        <v/>
      </c>
    </row>
    <row r="39" spans="1:14" x14ac:dyDescent="0.35">
      <c r="B39" s="103" t="s">
        <v>1206</v>
      </c>
      <c r="C39" s="105" t="s">
        <v>1207</v>
      </c>
      <c r="D39" s="125"/>
      <c r="E39" s="104" t="s">
        <v>129</v>
      </c>
      <c r="F39" s="374"/>
      <c r="G39" s="138" cm="1">
        <f t="array" ref="G39">_xlfn.IFS(E39="a",5,E39="b",3,E39="c",1,TRUE,"  ")</f>
        <v>5</v>
      </c>
      <c r="H39" s="138"/>
      <c r="I39" s="138"/>
      <c r="J39" s="141">
        <f t="shared" si="2"/>
        <v>0.8928571428571429</v>
      </c>
      <c r="K39" s="96" t="str" cm="1">
        <f t="array" ref="K39">_xlfn.IFS($F39="ja",J39,$F39="nee",0,$F39="","-",$E39="","")</f>
        <v>-</v>
      </c>
      <c r="L39" s="152" t="str">
        <f t="shared" si="3"/>
        <v/>
      </c>
    </row>
    <row r="40" spans="1:14" ht="26" x14ac:dyDescent="0.35">
      <c r="A40" s="144"/>
      <c r="B40" s="103" t="s">
        <v>1208</v>
      </c>
      <c r="C40" s="105" t="s">
        <v>1209</v>
      </c>
      <c r="D40" s="125"/>
      <c r="E40" s="104" t="s">
        <v>129</v>
      </c>
      <c r="F40" s="374"/>
      <c r="G40" s="138" cm="1">
        <f t="array" ref="G40">_xlfn.IFS(E40="a",5,E40="b",3,E40="c",1,TRUE,"  ")</f>
        <v>5</v>
      </c>
      <c r="H40" s="138"/>
      <c r="I40" s="138"/>
      <c r="J40" s="141">
        <f t="shared" si="2"/>
        <v>0.8928571428571429</v>
      </c>
      <c r="K40" s="96" t="str" cm="1">
        <f t="array" ref="K40">_xlfn.IFS($F40="ja",J40,$F40="nee",0,$F40="","-",$E40="","")</f>
        <v>-</v>
      </c>
      <c r="L40" s="152" t="str">
        <f t="shared" si="3"/>
        <v/>
      </c>
      <c r="M40" s="144"/>
    </row>
    <row r="41" spans="1:14" x14ac:dyDescent="0.35">
      <c r="B41" s="103" t="s">
        <v>1210</v>
      </c>
      <c r="C41" s="105" t="s">
        <v>1211</v>
      </c>
      <c r="D41" s="125"/>
      <c r="E41" s="104" t="s">
        <v>138</v>
      </c>
      <c r="F41" s="374"/>
      <c r="G41" s="138" cm="1">
        <f t="array" ref="G41">_xlfn.IFS(E41="a",5,E41="b",3,E41="c",1,TRUE,"  ")</f>
        <v>3</v>
      </c>
      <c r="H41" s="138"/>
      <c r="I41" s="138"/>
      <c r="J41" s="141">
        <f t="shared" si="2"/>
        <v>0.5357142857142857</v>
      </c>
      <c r="K41" s="96" t="str" cm="1">
        <f t="array" ref="K41">_xlfn.IFS($F41="ja",J41,$F41="nee",0,$F41="","-",$E41="","")</f>
        <v>-</v>
      </c>
      <c r="L41" s="152" t="str">
        <f t="shared" si="3"/>
        <v/>
      </c>
    </row>
    <row r="42" spans="1:14" x14ac:dyDescent="0.35">
      <c r="D42" s="77"/>
      <c r="E42" s="104"/>
      <c r="F42" s="103"/>
      <c r="G42" s="138" t="str" cm="1">
        <f t="array" ref="G42">_xlfn.IFS(E42="a",5,E42="b",3,E42="c",1,TRUE,"  ")</f>
        <v xml:space="preserve">  </v>
      </c>
      <c r="H42" s="138"/>
      <c r="I42" s="138"/>
      <c r="J42" s="138"/>
      <c r="K42" s="103"/>
      <c r="L42" s="103"/>
    </row>
    <row r="43" spans="1:14" s="71" customFormat="1" ht="21" customHeight="1" x14ac:dyDescent="0.35">
      <c r="B43" s="122" t="s">
        <v>1212</v>
      </c>
      <c r="C43" s="124" t="s">
        <v>1213</v>
      </c>
      <c r="D43" s="153">
        <v>0.05</v>
      </c>
      <c r="E43" s="123"/>
      <c r="F43" s="116"/>
      <c r="G43" s="135" t="str" cm="1">
        <f t="array" ref="G43">_xlfn.IFS(E43="a",5,E43="b",3,E43="c",1,TRUE,"  ")</f>
        <v xml:space="preserve">  </v>
      </c>
      <c r="H43" s="136">
        <f>SUM(G44)</f>
        <v>3</v>
      </c>
      <c r="I43" s="137">
        <f>J43/H43</f>
        <v>0.83333333333333337</v>
      </c>
      <c r="J43" s="136">
        <f>L2*D43</f>
        <v>2.5</v>
      </c>
      <c r="K43" s="135"/>
      <c r="L43" s="135"/>
      <c r="N43" s="151"/>
    </row>
    <row r="44" spans="1:14" x14ac:dyDescent="0.35">
      <c r="B44" s="103" t="s">
        <v>1214</v>
      </c>
      <c r="C44" s="92" t="s">
        <v>1215</v>
      </c>
      <c r="D44" s="125"/>
      <c r="E44" s="104" t="s">
        <v>138</v>
      </c>
      <c r="F44" s="374"/>
      <c r="G44" s="138" cm="1">
        <f t="array" ref="G44">_xlfn.IFS(E44="a",5,E44="b",3,E44="c",1,TRUE,"  ")</f>
        <v>3</v>
      </c>
      <c r="H44" s="138"/>
      <c r="I44" s="138"/>
      <c r="J44" s="138">
        <f>I43*G44</f>
        <v>2.5</v>
      </c>
      <c r="K44" s="96" t="str" cm="1">
        <f t="array" ref="K44">_xlfn.IFS($F44="ja",J44,$F44="nee",0,$F44="","-",$E44="","")</f>
        <v>-</v>
      </c>
      <c r="L44" s="152" t="str">
        <f>IF(AND(E44="ko",F44="Nee"),"Voldoet niet","")</f>
        <v/>
      </c>
    </row>
    <row r="45" spans="1:14" x14ac:dyDescent="0.35">
      <c r="B45" s="51"/>
      <c r="C45" s="54"/>
      <c r="D45" s="79"/>
      <c r="E45" s="51"/>
      <c r="G45" s="100"/>
      <c r="H45" s="100"/>
      <c r="I45" s="100"/>
      <c r="J45" s="100"/>
    </row>
    <row r="46" spans="1:14" x14ac:dyDescent="0.35">
      <c r="B46" s="51"/>
      <c r="C46" s="54"/>
      <c r="D46" s="79"/>
      <c r="E46" s="51"/>
      <c r="G46" s="100"/>
      <c r="H46" s="100"/>
      <c r="I46" s="100"/>
      <c r="J46" s="100"/>
    </row>
    <row r="47" spans="1:14" x14ac:dyDescent="0.35">
      <c r="B47" s="51"/>
      <c r="C47" s="54"/>
      <c r="D47" s="79"/>
      <c r="E47" s="51"/>
      <c r="G47" s="100"/>
      <c r="H47" s="100"/>
      <c r="I47" s="100"/>
      <c r="J47" s="100"/>
    </row>
    <row r="48" spans="1:14" x14ac:dyDescent="0.35">
      <c r="B48" s="51"/>
      <c r="C48" s="54"/>
      <c r="D48" s="79"/>
      <c r="E48" s="51"/>
      <c r="G48" s="100"/>
      <c r="H48" s="100"/>
      <c r="I48" s="100"/>
      <c r="J48" s="100"/>
    </row>
    <row r="49" spans="2:10" x14ac:dyDescent="0.35">
      <c r="B49" s="51"/>
      <c r="C49" s="54"/>
      <c r="D49" s="79"/>
      <c r="E49" s="51"/>
      <c r="G49" s="100"/>
      <c r="H49" s="100"/>
      <c r="I49" s="100"/>
      <c r="J49" s="100"/>
    </row>
    <row r="50" spans="2:10" x14ac:dyDescent="0.35">
      <c r="B50" s="51"/>
      <c r="C50" s="54"/>
      <c r="D50" s="79"/>
      <c r="E50" s="51"/>
      <c r="G50" s="100"/>
      <c r="H50" s="100"/>
      <c r="I50" s="100"/>
      <c r="J50" s="100"/>
    </row>
    <row r="51" spans="2:10" x14ac:dyDescent="0.35">
      <c r="B51" s="81"/>
      <c r="C51" s="81"/>
      <c r="D51" s="81"/>
      <c r="E51" s="81"/>
      <c r="G51" s="207"/>
      <c r="H51" s="207"/>
      <c r="I51" s="207"/>
      <c r="J51" s="207"/>
    </row>
    <row r="52" spans="2:10" x14ac:dyDescent="0.35">
      <c r="B52" s="81"/>
      <c r="C52" s="81"/>
      <c r="D52" s="81"/>
      <c r="E52" s="81"/>
      <c r="G52" s="207"/>
      <c r="H52" s="207"/>
      <c r="I52" s="207"/>
      <c r="J52" s="207"/>
    </row>
    <row r="53" spans="2:10" x14ac:dyDescent="0.35">
      <c r="B53" s="81"/>
      <c r="C53" s="81"/>
      <c r="D53" s="81"/>
      <c r="E53" s="81"/>
      <c r="G53" s="207"/>
      <c r="H53" s="207"/>
      <c r="I53" s="207"/>
      <c r="J53" s="207"/>
    </row>
    <row r="54" spans="2:10" x14ac:dyDescent="0.35">
      <c r="B54" s="81"/>
      <c r="C54" s="81"/>
      <c r="D54" s="81"/>
      <c r="E54" s="81"/>
      <c r="G54" s="207"/>
      <c r="H54" s="207"/>
      <c r="I54" s="207"/>
      <c r="J54" s="207"/>
    </row>
    <row r="55" spans="2:10" x14ac:dyDescent="0.35">
      <c r="B55" s="81"/>
      <c r="C55" s="81"/>
      <c r="D55" s="81"/>
      <c r="E55" s="81"/>
      <c r="G55" s="207"/>
      <c r="H55" s="207"/>
      <c r="I55" s="207"/>
      <c r="J55" s="207"/>
    </row>
    <row r="56" spans="2:10" x14ac:dyDescent="0.35">
      <c r="B56" s="81"/>
      <c r="C56" s="81"/>
      <c r="D56" s="81"/>
      <c r="E56" s="81"/>
      <c r="G56" s="207"/>
      <c r="H56" s="207"/>
      <c r="I56" s="207"/>
      <c r="J56" s="207"/>
    </row>
    <row r="57" spans="2:10" x14ac:dyDescent="0.35">
      <c r="B57" s="81"/>
      <c r="C57" s="81"/>
      <c r="D57" s="81"/>
      <c r="E57" s="81"/>
      <c r="G57" s="207"/>
      <c r="H57" s="207"/>
      <c r="I57" s="207"/>
      <c r="J57" s="207"/>
    </row>
    <row r="58" spans="2:10" x14ac:dyDescent="0.35">
      <c r="B58" s="81"/>
      <c r="C58" s="81"/>
      <c r="D58" s="81"/>
      <c r="E58" s="81"/>
      <c r="G58" s="207"/>
      <c r="H58" s="207"/>
      <c r="I58" s="207"/>
      <c r="J58" s="207"/>
    </row>
    <row r="59" spans="2:10" x14ac:dyDescent="0.35">
      <c r="B59" s="81"/>
      <c r="C59" s="81"/>
      <c r="D59" s="81"/>
      <c r="E59" s="81"/>
      <c r="G59" s="207"/>
      <c r="H59" s="207"/>
      <c r="I59" s="207"/>
      <c r="J59" s="207"/>
    </row>
    <row r="60" spans="2:10" x14ac:dyDescent="0.35">
      <c r="B60" s="81"/>
      <c r="C60" s="81"/>
      <c r="D60" s="81"/>
      <c r="E60" s="81"/>
      <c r="G60" s="207"/>
      <c r="H60" s="207"/>
      <c r="I60" s="207"/>
      <c r="J60" s="207"/>
    </row>
    <row r="61" spans="2:10" x14ac:dyDescent="0.35">
      <c r="B61" s="81"/>
      <c r="C61" s="81"/>
      <c r="D61" s="81"/>
      <c r="E61" s="81"/>
      <c r="G61" s="207"/>
      <c r="H61" s="207"/>
      <c r="I61" s="207"/>
      <c r="J61" s="207"/>
    </row>
    <row r="62" spans="2:10" x14ac:dyDescent="0.35">
      <c r="B62" s="81"/>
      <c r="C62" s="81"/>
      <c r="D62" s="81"/>
      <c r="E62" s="81"/>
      <c r="G62" s="207"/>
      <c r="H62" s="207"/>
      <c r="I62" s="207"/>
      <c r="J62" s="207"/>
    </row>
    <row r="63" spans="2:10" x14ac:dyDescent="0.35">
      <c r="B63" s="81"/>
      <c r="C63" s="81"/>
      <c r="D63" s="81"/>
      <c r="E63" s="81"/>
      <c r="G63" s="207"/>
      <c r="H63" s="207"/>
      <c r="I63" s="207"/>
      <c r="J63" s="207"/>
    </row>
    <row r="64" spans="2:10" x14ac:dyDescent="0.35">
      <c r="B64" s="81"/>
      <c r="C64" s="81"/>
      <c r="D64" s="81"/>
      <c r="E64" s="81"/>
      <c r="G64" s="207"/>
      <c r="H64" s="207"/>
      <c r="I64" s="207"/>
      <c r="J64" s="207"/>
    </row>
    <row r="65" spans="2:10" x14ac:dyDescent="0.35">
      <c r="B65" s="81"/>
      <c r="C65" s="81"/>
      <c r="D65" s="81"/>
      <c r="E65" s="81"/>
      <c r="G65" s="207"/>
      <c r="H65" s="207"/>
      <c r="I65" s="207"/>
      <c r="J65" s="207"/>
    </row>
    <row r="66" spans="2:10" x14ac:dyDescent="0.35">
      <c r="B66" s="81"/>
      <c r="C66" s="81"/>
      <c r="D66" s="81"/>
      <c r="E66" s="81"/>
      <c r="G66" s="207"/>
      <c r="H66" s="207"/>
      <c r="I66" s="207"/>
      <c r="J66" s="207"/>
    </row>
    <row r="67" spans="2:10" x14ac:dyDescent="0.35">
      <c r="B67" s="81"/>
      <c r="C67" s="81"/>
      <c r="D67" s="81"/>
      <c r="E67" s="81"/>
      <c r="G67" s="207"/>
      <c r="H67" s="207"/>
      <c r="I67" s="207"/>
      <c r="J67" s="207"/>
    </row>
    <row r="68" spans="2:10" x14ac:dyDescent="0.35">
      <c r="B68" s="81"/>
      <c r="C68" s="81"/>
      <c r="D68" s="81"/>
      <c r="E68" s="81"/>
      <c r="G68" s="207"/>
      <c r="H68" s="207"/>
      <c r="I68" s="207"/>
      <c r="J68" s="207"/>
    </row>
    <row r="69" spans="2:10" x14ac:dyDescent="0.35">
      <c r="B69" s="81"/>
      <c r="C69" s="81"/>
      <c r="D69" s="81"/>
      <c r="E69" s="81"/>
      <c r="G69" s="207"/>
      <c r="H69" s="207"/>
      <c r="I69" s="207"/>
      <c r="J69" s="207"/>
    </row>
    <row r="70" spans="2:10" x14ac:dyDescent="0.35">
      <c r="B70" s="81"/>
      <c r="C70" s="81"/>
      <c r="D70" s="81"/>
      <c r="E70" s="81"/>
      <c r="G70" s="207"/>
      <c r="H70" s="207"/>
      <c r="I70" s="207"/>
      <c r="J70" s="207"/>
    </row>
    <row r="71" spans="2:10" x14ac:dyDescent="0.35">
      <c r="B71" s="81"/>
      <c r="C71" s="81"/>
      <c r="D71" s="81"/>
      <c r="E71" s="81"/>
      <c r="G71" s="207"/>
      <c r="H71" s="207"/>
      <c r="I71" s="207"/>
      <c r="J71" s="207"/>
    </row>
    <row r="72" spans="2:10" x14ac:dyDescent="0.35">
      <c r="B72" s="81"/>
      <c r="C72" s="81"/>
      <c r="D72" s="81"/>
      <c r="E72" s="81"/>
      <c r="G72" s="207"/>
      <c r="H72" s="207"/>
      <c r="I72" s="207"/>
      <c r="J72" s="207"/>
    </row>
    <row r="73" spans="2:10" x14ac:dyDescent="0.35">
      <c r="B73" s="81"/>
      <c r="C73" s="81"/>
      <c r="D73" s="81"/>
      <c r="E73" s="81"/>
      <c r="G73" s="207"/>
      <c r="H73" s="207"/>
      <c r="I73" s="207"/>
      <c r="J73" s="207"/>
    </row>
    <row r="74" spans="2:10" x14ac:dyDescent="0.35">
      <c r="B74" s="81"/>
      <c r="C74" s="81"/>
      <c r="D74" s="81"/>
      <c r="E74" s="81"/>
      <c r="G74" s="207"/>
      <c r="H74" s="207"/>
      <c r="I74" s="207"/>
      <c r="J74" s="207"/>
    </row>
    <row r="75" spans="2:10" x14ac:dyDescent="0.35">
      <c r="B75" s="81"/>
      <c r="C75" s="81"/>
      <c r="D75" s="81"/>
      <c r="E75" s="81"/>
      <c r="G75" s="207"/>
      <c r="H75" s="207"/>
      <c r="I75" s="207"/>
      <c r="J75" s="207"/>
    </row>
    <row r="76" spans="2:10" x14ac:dyDescent="0.35">
      <c r="B76" s="81"/>
      <c r="C76" s="81"/>
      <c r="D76" s="81"/>
      <c r="E76" s="81"/>
      <c r="G76" s="207"/>
      <c r="H76" s="207"/>
      <c r="I76" s="207"/>
      <c r="J76" s="207"/>
    </row>
    <row r="77" spans="2:10" x14ac:dyDescent="0.35">
      <c r="B77" s="81"/>
      <c r="C77" s="81"/>
      <c r="D77" s="81"/>
      <c r="E77" s="81"/>
      <c r="G77" s="207"/>
      <c r="H77" s="207"/>
      <c r="I77" s="207"/>
      <c r="J77" s="207"/>
    </row>
    <row r="78" spans="2:10" x14ac:dyDescent="0.35">
      <c r="B78" s="81"/>
      <c r="C78" s="81"/>
      <c r="D78" s="81"/>
      <c r="E78" s="81"/>
      <c r="G78" s="207"/>
      <c r="H78" s="207"/>
      <c r="I78" s="207"/>
      <c r="J78" s="207"/>
    </row>
    <row r="79" spans="2:10" x14ac:dyDescent="0.35">
      <c r="B79" s="81"/>
      <c r="C79" s="81"/>
      <c r="D79" s="81"/>
      <c r="E79" s="81"/>
      <c r="G79" s="207"/>
      <c r="H79" s="207"/>
      <c r="I79" s="207"/>
      <c r="J79" s="207"/>
    </row>
    <row r="80" spans="2:10" x14ac:dyDescent="0.35">
      <c r="B80" s="81"/>
      <c r="C80" s="81"/>
      <c r="D80" s="81"/>
      <c r="E80" s="81"/>
      <c r="G80" s="207"/>
      <c r="H80" s="207"/>
      <c r="I80" s="207"/>
      <c r="J80" s="207"/>
    </row>
    <row r="81" spans="2:10" x14ac:dyDescent="0.35">
      <c r="B81" s="81"/>
      <c r="C81" s="81"/>
      <c r="D81" s="81"/>
      <c r="E81" s="81"/>
      <c r="G81" s="207"/>
      <c r="H81" s="207"/>
      <c r="I81" s="207"/>
      <c r="J81" s="207"/>
    </row>
    <row r="82" spans="2:10" x14ac:dyDescent="0.35">
      <c r="B82" s="81"/>
      <c r="C82" s="81"/>
      <c r="D82" s="81"/>
      <c r="E82" s="81"/>
      <c r="G82" s="207"/>
      <c r="H82" s="207"/>
      <c r="I82" s="207"/>
      <c r="J82" s="207"/>
    </row>
    <row r="83" spans="2:10" x14ac:dyDescent="0.35">
      <c r="B83" s="81"/>
      <c r="C83" s="81"/>
      <c r="D83" s="81"/>
      <c r="E83" s="81"/>
      <c r="G83" s="207"/>
      <c r="H83" s="207"/>
      <c r="I83" s="207"/>
      <c r="J83" s="207"/>
    </row>
    <row r="84" spans="2:10" x14ac:dyDescent="0.35">
      <c r="B84" s="81"/>
      <c r="C84" s="81"/>
      <c r="D84" s="81"/>
      <c r="E84" s="81"/>
      <c r="G84" s="207"/>
      <c r="H84" s="207"/>
      <c r="I84" s="207"/>
      <c r="J84" s="207"/>
    </row>
    <row r="85" spans="2:10" x14ac:dyDescent="0.35">
      <c r="B85" s="81"/>
      <c r="C85" s="81"/>
      <c r="D85" s="81"/>
      <c r="E85" s="81"/>
      <c r="G85" s="207"/>
      <c r="H85" s="207"/>
      <c r="I85" s="207"/>
      <c r="J85" s="207"/>
    </row>
    <row r="86" spans="2:10" x14ac:dyDescent="0.35">
      <c r="B86" s="81"/>
      <c r="C86" s="81"/>
      <c r="D86" s="81"/>
      <c r="E86" s="81"/>
      <c r="G86" s="207"/>
      <c r="H86" s="207"/>
      <c r="I86" s="207"/>
      <c r="J86" s="207"/>
    </row>
    <row r="87" spans="2:10" x14ac:dyDescent="0.35">
      <c r="B87" s="81"/>
      <c r="C87" s="81"/>
      <c r="D87" s="81"/>
      <c r="E87" s="81"/>
      <c r="G87" s="207"/>
      <c r="H87" s="207"/>
      <c r="I87" s="207"/>
      <c r="J87" s="207"/>
    </row>
    <row r="88" spans="2:10" x14ac:dyDescent="0.35">
      <c r="B88" s="81"/>
      <c r="C88" s="81"/>
      <c r="D88" s="81"/>
      <c r="E88" s="81"/>
      <c r="G88" s="207"/>
      <c r="H88" s="207"/>
      <c r="I88" s="207"/>
      <c r="J88" s="207"/>
    </row>
    <row r="89" spans="2:10" x14ac:dyDescent="0.35">
      <c r="B89" s="81"/>
      <c r="C89" s="81"/>
      <c r="D89" s="81"/>
      <c r="E89" s="81"/>
      <c r="G89" s="207"/>
      <c r="H89" s="207"/>
      <c r="I89" s="207"/>
      <c r="J89" s="207"/>
    </row>
    <row r="90" spans="2:10" x14ac:dyDescent="0.35">
      <c r="B90" s="81"/>
      <c r="C90" s="81"/>
      <c r="D90" s="81"/>
      <c r="E90" s="81"/>
      <c r="G90" s="207"/>
      <c r="H90" s="207"/>
      <c r="I90" s="207"/>
      <c r="J90" s="207"/>
    </row>
    <row r="91" spans="2:10" x14ac:dyDescent="0.35">
      <c r="B91" s="81"/>
      <c r="C91" s="81"/>
      <c r="D91" s="81"/>
      <c r="E91" s="81"/>
      <c r="G91" s="207"/>
      <c r="H91" s="207"/>
      <c r="I91" s="207"/>
      <c r="J91" s="207"/>
    </row>
    <row r="92" spans="2:10" x14ac:dyDescent="0.35">
      <c r="B92" s="81"/>
      <c r="C92" s="81"/>
      <c r="D92" s="81"/>
      <c r="E92" s="81"/>
      <c r="G92" s="207"/>
      <c r="H92" s="207"/>
      <c r="I92" s="207"/>
      <c r="J92" s="207"/>
    </row>
    <row r="93" spans="2:10" x14ac:dyDescent="0.35">
      <c r="B93" s="81"/>
      <c r="C93" s="81"/>
      <c r="D93" s="81"/>
      <c r="E93" s="81"/>
      <c r="G93" s="207"/>
      <c r="H93" s="207"/>
      <c r="I93" s="207"/>
      <c r="J93" s="207"/>
    </row>
    <row r="94" spans="2:10" x14ac:dyDescent="0.35">
      <c r="B94" s="81"/>
      <c r="C94" s="81"/>
      <c r="D94" s="81"/>
      <c r="E94" s="81"/>
      <c r="G94" s="207"/>
      <c r="H94" s="207"/>
      <c r="I94" s="207"/>
      <c r="J94" s="207"/>
    </row>
    <row r="95" spans="2:10" x14ac:dyDescent="0.35">
      <c r="B95" s="81"/>
      <c r="C95" s="81"/>
      <c r="D95" s="81"/>
      <c r="E95" s="81"/>
      <c r="G95" s="207"/>
      <c r="H95" s="207"/>
      <c r="I95" s="207"/>
      <c r="J95" s="207"/>
    </row>
    <row r="96" spans="2:10" x14ac:dyDescent="0.35">
      <c r="B96" s="81"/>
      <c r="C96" s="81"/>
      <c r="D96" s="81"/>
      <c r="E96" s="81"/>
      <c r="G96" s="207"/>
      <c r="H96" s="207"/>
      <c r="I96" s="207"/>
      <c r="J96" s="207"/>
    </row>
    <row r="97" spans="2:10" x14ac:dyDescent="0.35">
      <c r="B97" s="81"/>
      <c r="C97" s="81"/>
      <c r="D97" s="81"/>
      <c r="E97" s="81"/>
      <c r="G97" s="207"/>
      <c r="H97" s="207"/>
      <c r="I97" s="207"/>
      <c r="J97" s="207"/>
    </row>
    <row r="98" spans="2:10" x14ac:dyDescent="0.35">
      <c r="B98" s="81"/>
      <c r="C98" s="81"/>
      <c r="D98" s="81"/>
      <c r="E98" s="81"/>
      <c r="G98" s="207"/>
      <c r="H98" s="207"/>
      <c r="I98" s="207"/>
      <c r="J98" s="207"/>
    </row>
    <row r="99" spans="2:10" x14ac:dyDescent="0.35">
      <c r="B99" s="81"/>
      <c r="C99" s="81"/>
      <c r="D99" s="81"/>
      <c r="E99" s="81"/>
      <c r="G99" s="207"/>
      <c r="H99" s="207"/>
      <c r="I99" s="207"/>
      <c r="J99" s="207"/>
    </row>
    <row r="100" spans="2:10" x14ac:dyDescent="0.35">
      <c r="B100" s="81"/>
      <c r="C100" s="81"/>
      <c r="D100" s="81"/>
      <c r="E100" s="81"/>
      <c r="G100" s="207"/>
      <c r="H100" s="207"/>
      <c r="I100" s="207"/>
      <c r="J100" s="207"/>
    </row>
    <row r="101" spans="2:10" x14ac:dyDescent="0.35">
      <c r="B101" s="81"/>
      <c r="C101" s="81"/>
      <c r="D101" s="81"/>
      <c r="E101" s="81"/>
      <c r="G101" s="207"/>
      <c r="H101" s="207"/>
      <c r="I101" s="207"/>
      <c r="J101" s="207"/>
    </row>
    <row r="102" spans="2:10" x14ac:dyDescent="0.35">
      <c r="B102" s="81"/>
      <c r="C102" s="81"/>
      <c r="D102" s="81"/>
      <c r="E102" s="81"/>
      <c r="G102" s="207"/>
      <c r="H102" s="207"/>
      <c r="I102" s="207"/>
      <c r="J102" s="207"/>
    </row>
    <row r="103" spans="2:10" x14ac:dyDescent="0.35">
      <c r="B103" s="81"/>
      <c r="C103" s="81"/>
      <c r="D103" s="81"/>
      <c r="E103" s="81"/>
      <c r="G103" s="207"/>
      <c r="H103" s="207"/>
      <c r="I103" s="207"/>
      <c r="J103" s="207"/>
    </row>
    <row r="104" spans="2:10" x14ac:dyDescent="0.35">
      <c r="B104" s="81"/>
      <c r="C104" s="81"/>
      <c r="D104" s="81"/>
      <c r="E104" s="81"/>
      <c r="G104" s="207"/>
      <c r="H104" s="207"/>
      <c r="I104" s="207"/>
      <c r="J104" s="207"/>
    </row>
    <row r="105" spans="2:10" x14ac:dyDescent="0.35">
      <c r="B105" s="81"/>
      <c r="C105" s="81"/>
      <c r="D105" s="81"/>
      <c r="E105" s="81"/>
      <c r="G105" s="207"/>
      <c r="H105" s="207"/>
      <c r="I105" s="207"/>
      <c r="J105" s="207"/>
    </row>
    <row r="106" spans="2:10" x14ac:dyDescent="0.35">
      <c r="B106" s="81"/>
      <c r="C106" s="81"/>
      <c r="D106" s="81"/>
      <c r="E106" s="81"/>
      <c r="G106" s="207"/>
      <c r="H106" s="207"/>
      <c r="I106" s="207"/>
      <c r="J106" s="207"/>
    </row>
    <row r="107" spans="2:10" x14ac:dyDescent="0.35">
      <c r="B107" s="81"/>
      <c r="C107" s="81"/>
      <c r="D107" s="81"/>
      <c r="E107" s="81"/>
      <c r="G107" s="207"/>
      <c r="H107" s="207"/>
      <c r="I107" s="207"/>
      <c r="J107" s="207"/>
    </row>
    <row r="108" spans="2:10" x14ac:dyDescent="0.35">
      <c r="B108" s="81"/>
      <c r="C108" s="81"/>
      <c r="D108" s="81"/>
      <c r="E108" s="81"/>
      <c r="G108" s="207"/>
      <c r="H108" s="207"/>
      <c r="I108" s="207"/>
      <c r="J108" s="207"/>
    </row>
    <row r="109" spans="2:10" x14ac:dyDescent="0.35">
      <c r="B109" s="81"/>
      <c r="C109" s="81"/>
      <c r="D109" s="81"/>
      <c r="E109" s="81"/>
      <c r="G109" s="207"/>
      <c r="H109" s="207"/>
      <c r="I109" s="207"/>
      <c r="J109" s="207"/>
    </row>
    <row r="110" spans="2:10" x14ac:dyDescent="0.35">
      <c r="B110" s="81"/>
      <c r="C110" s="81"/>
      <c r="D110" s="81"/>
      <c r="E110" s="81"/>
      <c r="G110" s="207"/>
      <c r="H110" s="207"/>
      <c r="I110" s="207"/>
      <c r="J110" s="207"/>
    </row>
    <row r="111" spans="2:10" x14ac:dyDescent="0.35">
      <c r="B111" s="81"/>
      <c r="C111" s="81"/>
      <c r="D111" s="81"/>
      <c r="E111" s="81"/>
      <c r="G111" s="207"/>
      <c r="H111" s="207"/>
      <c r="I111" s="207"/>
      <c r="J111" s="207"/>
    </row>
    <row r="112" spans="2:10" x14ac:dyDescent="0.35">
      <c r="B112" s="81"/>
      <c r="C112" s="81"/>
      <c r="D112" s="81"/>
      <c r="E112" s="81"/>
      <c r="G112" s="207"/>
      <c r="H112" s="207"/>
      <c r="I112" s="207"/>
      <c r="J112" s="207"/>
    </row>
    <row r="113" spans="2:10" x14ac:dyDescent="0.35">
      <c r="B113" s="81"/>
      <c r="C113" s="81"/>
      <c r="D113" s="81"/>
      <c r="E113" s="81"/>
      <c r="G113" s="207"/>
      <c r="H113" s="207"/>
      <c r="I113" s="207"/>
      <c r="J113" s="207"/>
    </row>
    <row r="114" spans="2:10" x14ac:dyDescent="0.35">
      <c r="B114" s="81"/>
      <c r="C114" s="81"/>
      <c r="D114" s="81"/>
      <c r="E114" s="81"/>
      <c r="G114" s="207"/>
      <c r="H114" s="207"/>
      <c r="I114" s="207"/>
      <c r="J114" s="207"/>
    </row>
    <row r="115" spans="2:10" x14ac:dyDescent="0.35">
      <c r="B115" s="81"/>
      <c r="C115" s="81"/>
      <c r="D115" s="81"/>
      <c r="E115" s="81"/>
      <c r="G115" s="207"/>
      <c r="H115" s="207"/>
      <c r="I115" s="207"/>
      <c r="J115" s="207"/>
    </row>
    <row r="116" spans="2:10" x14ac:dyDescent="0.35">
      <c r="B116" s="81"/>
      <c r="C116" s="81"/>
      <c r="D116" s="81"/>
      <c r="E116" s="81"/>
      <c r="G116" s="207"/>
      <c r="H116" s="207"/>
      <c r="I116" s="207"/>
      <c r="J116" s="207"/>
    </row>
    <row r="117" spans="2:10" x14ac:dyDescent="0.35">
      <c r="B117" s="81"/>
      <c r="C117" s="81"/>
      <c r="D117" s="81"/>
      <c r="E117" s="81"/>
      <c r="G117" s="207"/>
      <c r="H117" s="207"/>
      <c r="I117" s="207"/>
      <c r="J117" s="207"/>
    </row>
    <row r="118" spans="2:10" x14ac:dyDescent="0.35">
      <c r="B118" s="81"/>
      <c r="C118" s="81"/>
      <c r="D118" s="81"/>
      <c r="E118" s="81"/>
      <c r="G118" s="207"/>
      <c r="H118" s="207"/>
      <c r="I118" s="207"/>
      <c r="J118" s="207"/>
    </row>
    <row r="119" spans="2:10" x14ac:dyDescent="0.35">
      <c r="B119" s="81"/>
      <c r="C119" s="81"/>
      <c r="D119" s="81"/>
      <c r="E119" s="81"/>
      <c r="G119" s="207"/>
      <c r="H119" s="207"/>
      <c r="I119" s="207"/>
      <c r="J119" s="207"/>
    </row>
    <row r="120" spans="2:10" x14ac:dyDescent="0.35">
      <c r="B120" s="81"/>
      <c r="C120" s="81"/>
      <c r="D120" s="81"/>
      <c r="E120" s="81"/>
      <c r="G120" s="207"/>
      <c r="H120" s="207"/>
      <c r="I120" s="207"/>
      <c r="J120" s="207"/>
    </row>
    <row r="121" spans="2:10" x14ac:dyDescent="0.35">
      <c r="B121" s="81"/>
      <c r="C121" s="81"/>
      <c r="D121" s="81"/>
      <c r="E121" s="81"/>
      <c r="G121" s="207"/>
      <c r="H121" s="207"/>
      <c r="I121" s="207"/>
      <c r="J121" s="207"/>
    </row>
    <row r="122" spans="2:10" x14ac:dyDescent="0.35">
      <c r="B122" s="81"/>
      <c r="C122" s="81"/>
      <c r="D122" s="81"/>
      <c r="E122" s="81"/>
      <c r="G122" s="207"/>
      <c r="H122" s="207"/>
      <c r="I122" s="207"/>
      <c r="J122" s="207"/>
    </row>
    <row r="123" spans="2:10" x14ac:dyDescent="0.35">
      <c r="B123" s="81"/>
      <c r="C123" s="81"/>
      <c r="D123" s="81"/>
      <c r="E123" s="81"/>
      <c r="G123" s="207"/>
      <c r="H123" s="207"/>
      <c r="I123" s="207"/>
      <c r="J123" s="207"/>
    </row>
    <row r="124" spans="2:10" x14ac:dyDescent="0.35">
      <c r="B124" s="81"/>
      <c r="C124" s="81"/>
      <c r="D124" s="81"/>
      <c r="E124" s="81"/>
      <c r="G124" s="207"/>
      <c r="H124" s="207"/>
      <c r="I124" s="207"/>
      <c r="J124" s="207"/>
    </row>
    <row r="125" spans="2:10" x14ac:dyDescent="0.35">
      <c r="B125" s="81"/>
      <c r="C125" s="81"/>
      <c r="D125" s="81"/>
      <c r="E125" s="81"/>
      <c r="G125" s="207"/>
      <c r="H125" s="207"/>
      <c r="I125" s="207"/>
      <c r="J125" s="207"/>
    </row>
    <row r="126" spans="2:10" x14ac:dyDescent="0.35">
      <c r="B126" s="81"/>
      <c r="C126" s="81"/>
      <c r="D126" s="81"/>
      <c r="E126" s="81"/>
      <c r="G126" s="207"/>
      <c r="H126" s="207"/>
      <c r="I126" s="207"/>
      <c r="J126" s="207"/>
    </row>
    <row r="127" spans="2:10" x14ac:dyDescent="0.35">
      <c r="B127" s="81"/>
      <c r="C127" s="81"/>
      <c r="D127" s="81"/>
      <c r="E127" s="81"/>
      <c r="G127" s="207"/>
      <c r="H127" s="207"/>
      <c r="I127" s="207"/>
      <c r="J127" s="207"/>
    </row>
    <row r="128" spans="2:10" x14ac:dyDescent="0.35">
      <c r="B128" s="81"/>
      <c r="C128" s="81"/>
      <c r="D128" s="81"/>
      <c r="E128" s="81"/>
      <c r="G128" s="207"/>
      <c r="H128" s="207"/>
      <c r="I128" s="207"/>
      <c r="J128" s="207"/>
    </row>
    <row r="129" spans="2:10" x14ac:dyDescent="0.35">
      <c r="B129" s="81"/>
      <c r="C129" s="81"/>
      <c r="D129" s="81"/>
      <c r="E129" s="81"/>
      <c r="G129" s="207"/>
      <c r="H129" s="207"/>
      <c r="I129" s="207"/>
      <c r="J129" s="207"/>
    </row>
    <row r="130" spans="2:10" x14ac:dyDescent="0.35">
      <c r="B130" s="81"/>
      <c r="C130" s="81"/>
      <c r="D130" s="81"/>
      <c r="E130" s="81"/>
      <c r="G130" s="207"/>
      <c r="H130" s="207"/>
      <c r="I130" s="207"/>
      <c r="J130" s="207"/>
    </row>
    <row r="131" spans="2:10" x14ac:dyDescent="0.35">
      <c r="B131" s="81"/>
      <c r="C131" s="81"/>
      <c r="D131" s="81"/>
      <c r="E131" s="81"/>
      <c r="G131" s="207"/>
      <c r="H131" s="207"/>
      <c r="I131" s="207"/>
      <c r="J131" s="207"/>
    </row>
    <row r="132" spans="2:10" x14ac:dyDescent="0.35">
      <c r="B132" s="81"/>
      <c r="C132" s="81"/>
      <c r="D132" s="81"/>
      <c r="E132" s="81"/>
      <c r="G132" s="207"/>
      <c r="H132" s="207"/>
      <c r="I132" s="207"/>
      <c r="J132" s="207"/>
    </row>
    <row r="133" spans="2:10" x14ac:dyDescent="0.35">
      <c r="B133" s="81"/>
      <c r="C133" s="81"/>
      <c r="D133" s="81"/>
      <c r="E133" s="81"/>
      <c r="G133" s="207"/>
      <c r="H133" s="207"/>
      <c r="I133" s="207"/>
      <c r="J133" s="207"/>
    </row>
    <row r="134" spans="2:10" x14ac:dyDescent="0.35">
      <c r="B134" s="81"/>
      <c r="C134" s="81"/>
      <c r="D134" s="81"/>
      <c r="E134" s="81"/>
      <c r="G134" s="207"/>
      <c r="H134" s="207"/>
      <c r="I134" s="207"/>
      <c r="J134" s="207"/>
    </row>
    <row r="135" spans="2:10" x14ac:dyDescent="0.35">
      <c r="B135" s="81"/>
      <c r="C135" s="81"/>
      <c r="D135" s="81"/>
      <c r="E135" s="81"/>
      <c r="G135" s="207"/>
      <c r="H135" s="207"/>
      <c r="I135" s="207"/>
      <c r="J135" s="207"/>
    </row>
    <row r="136" spans="2:10" x14ac:dyDescent="0.35">
      <c r="B136" s="81"/>
      <c r="C136" s="81"/>
      <c r="D136" s="81"/>
      <c r="E136" s="81"/>
      <c r="G136" s="207"/>
      <c r="H136" s="207"/>
      <c r="I136" s="207"/>
      <c r="J136" s="207"/>
    </row>
    <row r="137" spans="2:10" x14ac:dyDescent="0.35">
      <c r="B137" s="81"/>
      <c r="C137" s="81"/>
      <c r="D137" s="81"/>
      <c r="E137" s="81"/>
      <c r="G137" s="207"/>
      <c r="H137" s="207"/>
      <c r="I137" s="207"/>
      <c r="J137" s="207"/>
    </row>
    <row r="138" spans="2:10" x14ac:dyDescent="0.35">
      <c r="B138" s="81"/>
      <c r="C138" s="81"/>
      <c r="D138" s="81"/>
      <c r="E138" s="81"/>
      <c r="G138" s="207"/>
      <c r="H138" s="207"/>
      <c r="I138" s="207"/>
      <c r="J138" s="207"/>
    </row>
    <row r="139" spans="2:10" x14ac:dyDescent="0.35">
      <c r="B139" s="81"/>
      <c r="C139" s="81"/>
      <c r="D139" s="81"/>
      <c r="E139" s="81"/>
      <c r="G139" s="207"/>
      <c r="H139" s="207"/>
      <c r="I139" s="207"/>
      <c r="J139" s="207"/>
    </row>
    <row r="140" spans="2:10" x14ac:dyDescent="0.35">
      <c r="B140" s="81"/>
      <c r="C140" s="81"/>
      <c r="D140" s="81"/>
      <c r="E140" s="81"/>
      <c r="G140" s="207"/>
      <c r="H140" s="207"/>
      <c r="I140" s="207"/>
      <c r="J140" s="207"/>
    </row>
    <row r="141" spans="2:10" x14ac:dyDescent="0.35">
      <c r="B141" s="81"/>
      <c r="C141" s="81"/>
      <c r="D141" s="81"/>
      <c r="E141" s="81"/>
      <c r="G141" s="207"/>
      <c r="H141" s="207"/>
      <c r="I141" s="207"/>
      <c r="J141" s="207"/>
    </row>
    <row r="142" spans="2:10" x14ac:dyDescent="0.35">
      <c r="B142" s="81"/>
      <c r="C142" s="81"/>
      <c r="D142" s="81"/>
      <c r="E142" s="81"/>
      <c r="G142" s="207"/>
      <c r="H142" s="207"/>
      <c r="I142" s="207"/>
      <c r="J142" s="207"/>
    </row>
    <row r="143" spans="2:10" x14ac:dyDescent="0.35">
      <c r="B143" s="81"/>
      <c r="C143" s="81"/>
      <c r="D143" s="81"/>
      <c r="E143" s="81"/>
      <c r="G143" s="207"/>
      <c r="H143" s="207"/>
      <c r="I143" s="207"/>
      <c r="J143" s="207"/>
    </row>
    <row r="144" spans="2:10" x14ac:dyDescent="0.35">
      <c r="B144" s="81"/>
      <c r="C144" s="81"/>
      <c r="D144" s="81"/>
      <c r="E144" s="81"/>
      <c r="G144" s="207"/>
      <c r="H144" s="207"/>
      <c r="I144" s="207"/>
      <c r="J144" s="207"/>
    </row>
    <row r="145" spans="2:10" x14ac:dyDescent="0.35">
      <c r="B145" s="81"/>
      <c r="C145" s="81"/>
      <c r="D145" s="81"/>
      <c r="E145" s="81"/>
      <c r="G145" s="207"/>
      <c r="H145" s="207"/>
      <c r="I145" s="207"/>
      <c r="J145" s="207"/>
    </row>
    <row r="146" spans="2:10" x14ac:dyDescent="0.35">
      <c r="B146" s="81"/>
      <c r="C146" s="81"/>
      <c r="D146" s="81"/>
      <c r="E146" s="81"/>
      <c r="G146" s="207"/>
      <c r="H146" s="207"/>
      <c r="I146" s="207"/>
      <c r="J146" s="207"/>
    </row>
    <row r="147" spans="2:10" x14ac:dyDescent="0.35">
      <c r="B147" s="81"/>
      <c r="C147" s="81"/>
      <c r="D147" s="81"/>
      <c r="E147" s="81"/>
      <c r="G147" s="207"/>
      <c r="H147" s="207"/>
      <c r="I147" s="207"/>
      <c r="J147" s="207"/>
    </row>
    <row r="148" spans="2:10" x14ac:dyDescent="0.35">
      <c r="B148" s="81"/>
      <c r="C148" s="81"/>
      <c r="D148" s="81"/>
      <c r="E148" s="81"/>
      <c r="G148" s="207"/>
      <c r="H148" s="207"/>
      <c r="I148" s="207"/>
      <c r="J148" s="207"/>
    </row>
    <row r="149" spans="2:10" x14ac:dyDescent="0.35">
      <c r="B149" s="81"/>
      <c r="C149" s="81"/>
      <c r="D149" s="81"/>
      <c r="E149" s="81"/>
      <c r="G149" s="207"/>
      <c r="H149" s="207"/>
      <c r="I149" s="207"/>
      <c r="J149" s="207"/>
    </row>
    <row r="150" spans="2:10" x14ac:dyDescent="0.35">
      <c r="B150" s="81"/>
      <c r="C150" s="81"/>
      <c r="D150" s="81"/>
      <c r="E150" s="81"/>
      <c r="G150" s="207"/>
      <c r="H150" s="207"/>
      <c r="I150" s="207"/>
      <c r="J150" s="207"/>
    </row>
    <row r="151" spans="2:10" x14ac:dyDescent="0.35">
      <c r="B151" s="81"/>
      <c r="C151" s="81"/>
      <c r="D151" s="81"/>
      <c r="E151" s="81"/>
      <c r="G151" s="207"/>
      <c r="H151" s="207"/>
      <c r="I151" s="207"/>
      <c r="J151" s="207"/>
    </row>
    <row r="152" spans="2:10" x14ac:dyDescent="0.35">
      <c r="B152" s="81"/>
      <c r="C152" s="81"/>
      <c r="D152" s="81"/>
      <c r="E152" s="81"/>
      <c r="G152" s="207"/>
      <c r="H152" s="207"/>
      <c r="I152" s="207"/>
      <c r="J152" s="207"/>
    </row>
    <row r="153" spans="2:10" x14ac:dyDescent="0.35">
      <c r="B153" s="81"/>
      <c r="C153" s="81"/>
      <c r="D153" s="81"/>
      <c r="E153" s="81"/>
      <c r="G153" s="207"/>
      <c r="H153" s="207"/>
      <c r="I153" s="207"/>
      <c r="J153" s="207"/>
    </row>
    <row r="154" spans="2:10" x14ac:dyDescent="0.35">
      <c r="B154" s="81"/>
      <c r="C154" s="81"/>
      <c r="D154" s="81"/>
      <c r="E154" s="81"/>
      <c r="G154" s="207"/>
      <c r="H154" s="207"/>
      <c r="I154" s="207"/>
      <c r="J154" s="207"/>
    </row>
    <row r="155" spans="2:10" x14ac:dyDescent="0.35">
      <c r="B155" s="81"/>
      <c r="C155" s="81"/>
      <c r="D155" s="81"/>
      <c r="E155" s="81"/>
      <c r="G155" s="207"/>
      <c r="H155" s="207"/>
      <c r="I155" s="207"/>
      <c r="J155" s="207"/>
    </row>
    <row r="156" spans="2:10" x14ac:dyDescent="0.35">
      <c r="B156" s="81"/>
      <c r="C156" s="81"/>
      <c r="D156" s="81"/>
      <c r="E156" s="81"/>
      <c r="G156" s="207"/>
      <c r="H156" s="207"/>
      <c r="I156" s="207"/>
      <c r="J156" s="207"/>
    </row>
    <row r="157" spans="2:10" x14ac:dyDescent="0.35">
      <c r="B157" s="81"/>
      <c r="C157" s="81"/>
      <c r="D157" s="81"/>
      <c r="E157" s="81"/>
      <c r="G157" s="207"/>
      <c r="H157" s="207"/>
      <c r="I157" s="207"/>
      <c r="J157" s="207"/>
    </row>
    <row r="158" spans="2:10" x14ac:dyDescent="0.35">
      <c r="B158" s="81"/>
      <c r="C158" s="81"/>
      <c r="D158" s="81"/>
      <c r="E158" s="81"/>
      <c r="G158" s="207"/>
      <c r="H158" s="207"/>
      <c r="I158" s="207"/>
      <c r="J158" s="207"/>
    </row>
    <row r="159" spans="2:10" x14ac:dyDescent="0.35">
      <c r="B159" s="81"/>
      <c r="C159" s="81"/>
      <c r="D159" s="81"/>
      <c r="E159" s="81"/>
      <c r="G159" s="207"/>
      <c r="H159" s="207"/>
      <c r="I159" s="207"/>
      <c r="J159" s="207"/>
    </row>
    <row r="160" spans="2:10" x14ac:dyDescent="0.35">
      <c r="B160" s="81"/>
      <c r="C160" s="81"/>
      <c r="D160" s="81"/>
      <c r="E160" s="81"/>
      <c r="G160" s="207"/>
      <c r="H160" s="207"/>
      <c r="I160" s="207"/>
      <c r="J160" s="207"/>
    </row>
    <row r="161" spans="2:10" x14ac:dyDescent="0.35">
      <c r="B161" s="81"/>
      <c r="C161" s="81"/>
      <c r="D161" s="81"/>
      <c r="E161" s="81"/>
      <c r="G161" s="207"/>
      <c r="H161" s="207"/>
      <c r="I161" s="207"/>
      <c r="J161" s="207"/>
    </row>
    <row r="162" spans="2:10" x14ac:dyDescent="0.35">
      <c r="B162" s="81"/>
      <c r="C162" s="81"/>
      <c r="D162" s="81"/>
      <c r="E162" s="81"/>
      <c r="G162" s="207"/>
      <c r="H162" s="207"/>
      <c r="I162" s="207"/>
      <c r="J162" s="207"/>
    </row>
    <row r="163" spans="2:10" x14ac:dyDescent="0.35">
      <c r="B163" s="81"/>
      <c r="C163" s="81"/>
      <c r="D163" s="81"/>
      <c r="E163" s="81"/>
      <c r="G163" s="207"/>
      <c r="H163" s="207"/>
      <c r="I163" s="207"/>
      <c r="J163" s="207"/>
    </row>
    <row r="164" spans="2:10" x14ac:dyDescent="0.35">
      <c r="B164" s="81"/>
      <c r="C164" s="81"/>
      <c r="D164" s="81"/>
      <c r="E164" s="81"/>
      <c r="G164" s="207"/>
      <c r="H164" s="207"/>
      <c r="I164" s="207"/>
      <c r="J164" s="207"/>
    </row>
    <row r="165" spans="2:10" x14ac:dyDescent="0.35">
      <c r="B165" s="81"/>
      <c r="C165" s="81"/>
      <c r="D165" s="81"/>
      <c r="E165" s="81"/>
      <c r="G165" s="207"/>
      <c r="H165" s="207"/>
      <c r="I165" s="207"/>
      <c r="J165" s="207"/>
    </row>
    <row r="166" spans="2:10" x14ac:dyDescent="0.35">
      <c r="B166" s="81"/>
      <c r="C166" s="81"/>
      <c r="D166" s="81"/>
      <c r="E166" s="81"/>
      <c r="G166" s="207"/>
      <c r="H166" s="207"/>
      <c r="I166" s="207"/>
      <c r="J166" s="207"/>
    </row>
    <row r="167" spans="2:10" x14ac:dyDescent="0.35">
      <c r="B167" s="81"/>
      <c r="C167" s="81"/>
      <c r="D167" s="81"/>
      <c r="E167" s="81"/>
      <c r="G167" s="207"/>
      <c r="H167" s="207"/>
      <c r="I167" s="207"/>
      <c r="J167" s="207"/>
    </row>
    <row r="168" spans="2:10" x14ac:dyDescent="0.35">
      <c r="B168" s="81"/>
      <c r="C168" s="81"/>
      <c r="D168" s="81"/>
      <c r="E168" s="81"/>
      <c r="G168" s="207"/>
      <c r="H168" s="207"/>
      <c r="I168" s="207"/>
      <c r="J168" s="207"/>
    </row>
    <row r="169" spans="2:10" x14ac:dyDescent="0.35">
      <c r="B169" s="81"/>
      <c r="C169" s="81"/>
      <c r="D169" s="81"/>
      <c r="E169" s="81"/>
      <c r="G169" s="207"/>
      <c r="H169" s="207"/>
      <c r="I169" s="207"/>
      <c r="J169" s="207"/>
    </row>
    <row r="170" spans="2:10" x14ac:dyDescent="0.35">
      <c r="B170" s="81"/>
      <c r="C170" s="81"/>
      <c r="D170" s="81"/>
      <c r="E170" s="81"/>
      <c r="G170" s="207"/>
      <c r="H170" s="207"/>
      <c r="I170" s="207"/>
      <c r="J170" s="207"/>
    </row>
    <row r="171" spans="2:10" x14ac:dyDescent="0.35">
      <c r="B171" s="81"/>
      <c r="C171" s="81"/>
      <c r="D171" s="81"/>
      <c r="E171" s="81"/>
      <c r="G171" s="207"/>
      <c r="H171" s="207"/>
      <c r="I171" s="207"/>
      <c r="J171" s="207"/>
    </row>
    <row r="172" spans="2:10" x14ac:dyDescent="0.35">
      <c r="B172" s="81"/>
      <c r="C172" s="81"/>
      <c r="D172" s="81"/>
      <c r="E172" s="81"/>
      <c r="G172" s="207"/>
      <c r="H172" s="207"/>
      <c r="I172" s="207"/>
      <c r="J172" s="207"/>
    </row>
    <row r="173" spans="2:10" x14ac:dyDescent="0.35">
      <c r="B173" s="81"/>
      <c r="C173" s="81"/>
      <c r="D173" s="81"/>
      <c r="E173" s="81"/>
      <c r="G173" s="207"/>
      <c r="H173" s="207"/>
      <c r="I173" s="207"/>
      <c r="J173" s="207"/>
    </row>
    <row r="174" spans="2:10" x14ac:dyDescent="0.35">
      <c r="B174" s="81"/>
      <c r="C174" s="81"/>
      <c r="D174" s="81"/>
      <c r="E174" s="81"/>
      <c r="G174" s="207"/>
      <c r="H174" s="207"/>
      <c r="I174" s="207"/>
      <c r="J174" s="207"/>
    </row>
    <row r="175" spans="2:10" x14ac:dyDescent="0.35">
      <c r="B175" s="81"/>
      <c r="C175" s="81"/>
      <c r="D175" s="81"/>
      <c r="E175" s="81"/>
      <c r="G175" s="207"/>
      <c r="H175" s="207"/>
      <c r="I175" s="207"/>
      <c r="J175" s="207"/>
    </row>
    <row r="176" spans="2:10" x14ac:dyDescent="0.35">
      <c r="B176" s="81"/>
      <c r="C176" s="81"/>
      <c r="D176" s="81"/>
      <c r="E176" s="81"/>
      <c r="G176" s="207"/>
      <c r="H176" s="207"/>
      <c r="I176" s="207"/>
      <c r="J176" s="207"/>
    </row>
    <row r="177" spans="2:10" x14ac:dyDescent="0.35">
      <c r="B177" s="81"/>
      <c r="C177" s="81"/>
      <c r="D177" s="81"/>
      <c r="E177" s="81"/>
      <c r="G177" s="207"/>
      <c r="H177" s="207"/>
      <c r="I177" s="207"/>
      <c r="J177" s="207"/>
    </row>
    <row r="178" spans="2:10" x14ac:dyDescent="0.35">
      <c r="B178" s="81"/>
      <c r="C178" s="81"/>
      <c r="D178" s="81"/>
      <c r="E178" s="81"/>
      <c r="G178" s="207"/>
      <c r="H178" s="207"/>
      <c r="I178" s="207"/>
      <c r="J178" s="207"/>
    </row>
    <row r="179" spans="2:10" x14ac:dyDescent="0.35">
      <c r="B179" s="81"/>
      <c r="C179" s="81"/>
      <c r="D179" s="81"/>
      <c r="E179" s="81"/>
      <c r="G179" s="207"/>
      <c r="H179" s="207"/>
      <c r="I179" s="207"/>
      <c r="J179" s="207"/>
    </row>
    <row r="180" spans="2:10" x14ac:dyDescent="0.35">
      <c r="B180" s="81"/>
      <c r="C180" s="81"/>
      <c r="D180" s="81"/>
      <c r="E180" s="81"/>
      <c r="G180" s="207"/>
      <c r="H180" s="207"/>
      <c r="I180" s="207"/>
      <c r="J180" s="207"/>
    </row>
    <row r="181" spans="2:10" x14ac:dyDescent="0.35">
      <c r="B181" s="81"/>
      <c r="C181" s="81"/>
      <c r="D181" s="81"/>
      <c r="E181" s="81"/>
      <c r="G181" s="207"/>
      <c r="H181" s="207"/>
      <c r="I181" s="207"/>
      <c r="J181" s="207"/>
    </row>
    <row r="182" spans="2:10" x14ac:dyDescent="0.35">
      <c r="B182" s="81"/>
      <c r="C182" s="81"/>
      <c r="D182" s="81"/>
      <c r="E182" s="81"/>
      <c r="G182" s="207"/>
      <c r="H182" s="207"/>
      <c r="I182" s="207"/>
      <c r="J182" s="207"/>
    </row>
    <row r="183" spans="2:10" x14ac:dyDescent="0.35">
      <c r="B183" s="81"/>
      <c r="C183" s="81"/>
      <c r="D183" s="81"/>
      <c r="E183" s="81"/>
      <c r="G183" s="207"/>
      <c r="H183" s="207"/>
      <c r="I183" s="207"/>
      <c r="J183" s="207"/>
    </row>
    <row r="184" spans="2:10" x14ac:dyDescent="0.35">
      <c r="B184" s="81"/>
      <c r="C184" s="81"/>
      <c r="D184" s="81"/>
      <c r="E184" s="81"/>
      <c r="G184" s="207"/>
      <c r="H184" s="207"/>
      <c r="I184" s="207"/>
      <c r="J184" s="207"/>
    </row>
    <row r="185" spans="2:10" x14ac:dyDescent="0.35">
      <c r="B185" s="81"/>
      <c r="C185" s="81"/>
      <c r="D185" s="81"/>
      <c r="E185" s="81"/>
      <c r="G185" s="207"/>
      <c r="H185" s="207"/>
      <c r="I185" s="207"/>
      <c r="J185" s="207"/>
    </row>
    <row r="186" spans="2:10" x14ac:dyDescent="0.35">
      <c r="B186" s="81"/>
      <c r="C186" s="81"/>
      <c r="D186" s="81"/>
      <c r="E186" s="81"/>
      <c r="G186" s="207"/>
      <c r="H186" s="207"/>
      <c r="I186" s="207"/>
      <c r="J186" s="207"/>
    </row>
    <row r="187" spans="2:10" x14ac:dyDescent="0.35">
      <c r="B187" s="81"/>
      <c r="C187" s="81"/>
      <c r="D187" s="81"/>
      <c r="E187" s="81"/>
      <c r="G187" s="207"/>
      <c r="H187" s="207"/>
      <c r="I187" s="207"/>
      <c r="J187" s="207"/>
    </row>
    <row r="188" spans="2:10" x14ac:dyDescent="0.35">
      <c r="B188" s="81"/>
      <c r="C188" s="81"/>
      <c r="D188" s="81"/>
      <c r="E188" s="81"/>
      <c r="G188" s="207"/>
      <c r="H188" s="207"/>
      <c r="I188" s="207"/>
      <c r="J188" s="207"/>
    </row>
    <row r="189" spans="2:10" x14ac:dyDescent="0.35">
      <c r="B189" s="81"/>
      <c r="C189" s="81"/>
      <c r="D189" s="81"/>
      <c r="E189" s="81"/>
      <c r="G189" s="207"/>
      <c r="H189" s="207"/>
      <c r="I189" s="207"/>
      <c r="J189" s="207"/>
    </row>
    <row r="190" spans="2:10" x14ac:dyDescent="0.35">
      <c r="B190" s="81"/>
      <c r="C190" s="81"/>
      <c r="D190" s="81"/>
      <c r="E190" s="81"/>
      <c r="G190" s="207"/>
      <c r="H190" s="207"/>
      <c r="I190" s="207"/>
      <c r="J190" s="207"/>
    </row>
    <row r="191" spans="2:10" x14ac:dyDescent="0.35">
      <c r="B191" s="81"/>
      <c r="C191" s="81"/>
      <c r="D191" s="81"/>
      <c r="E191" s="81"/>
      <c r="G191" s="207"/>
      <c r="H191" s="207"/>
      <c r="I191" s="207"/>
      <c r="J191" s="207"/>
    </row>
    <row r="192" spans="2:10" x14ac:dyDescent="0.35">
      <c r="B192" s="81"/>
      <c r="C192" s="81"/>
      <c r="D192" s="81"/>
      <c r="E192" s="81"/>
      <c r="G192" s="207"/>
      <c r="H192" s="207"/>
      <c r="I192" s="207"/>
      <c r="J192" s="207"/>
    </row>
    <row r="193" spans="2:10" x14ac:dyDescent="0.35">
      <c r="B193" s="81"/>
      <c r="C193" s="81"/>
      <c r="D193" s="81"/>
      <c r="E193" s="81"/>
      <c r="G193" s="207"/>
      <c r="H193" s="207"/>
      <c r="I193" s="207"/>
      <c r="J193" s="207"/>
    </row>
    <row r="194" spans="2:10" x14ac:dyDescent="0.35">
      <c r="B194" s="81"/>
      <c r="C194" s="81"/>
      <c r="D194" s="81"/>
      <c r="E194" s="81"/>
      <c r="G194" s="207"/>
      <c r="H194" s="207"/>
      <c r="I194" s="207"/>
      <c r="J194" s="207"/>
    </row>
    <row r="195" spans="2:10" x14ac:dyDescent="0.35">
      <c r="B195" s="81"/>
      <c r="C195" s="81"/>
      <c r="D195" s="81"/>
      <c r="E195" s="81"/>
      <c r="G195" s="207"/>
      <c r="H195" s="207"/>
      <c r="I195" s="207"/>
      <c r="J195" s="207"/>
    </row>
    <row r="196" spans="2:10" x14ac:dyDescent="0.35">
      <c r="B196" s="81"/>
      <c r="C196" s="81"/>
      <c r="D196" s="81"/>
      <c r="E196" s="81"/>
      <c r="G196" s="207"/>
      <c r="H196" s="207"/>
      <c r="I196" s="207"/>
      <c r="J196" s="207"/>
    </row>
    <row r="197" spans="2:10" x14ac:dyDescent="0.35">
      <c r="B197" s="81"/>
      <c r="C197" s="81"/>
      <c r="D197" s="81"/>
      <c r="E197" s="81"/>
      <c r="G197" s="207"/>
      <c r="H197" s="207"/>
      <c r="I197" s="207"/>
      <c r="J197" s="207"/>
    </row>
    <row r="198" spans="2:10" x14ac:dyDescent="0.35">
      <c r="B198" s="81"/>
      <c r="C198" s="81"/>
      <c r="D198" s="81"/>
      <c r="E198" s="81"/>
      <c r="G198" s="207"/>
      <c r="H198" s="207"/>
      <c r="I198" s="207"/>
      <c r="J198" s="207"/>
    </row>
    <row r="199" spans="2:10" x14ac:dyDescent="0.35">
      <c r="B199" s="81"/>
      <c r="C199" s="81"/>
      <c r="D199" s="81"/>
      <c r="E199" s="81"/>
      <c r="G199" s="207"/>
      <c r="H199" s="207"/>
      <c r="I199" s="207"/>
      <c r="J199" s="207"/>
    </row>
    <row r="200" spans="2:10" x14ac:dyDescent="0.35">
      <c r="B200" s="81"/>
      <c r="C200" s="81"/>
      <c r="D200" s="81"/>
      <c r="E200" s="81"/>
      <c r="G200" s="207"/>
      <c r="H200" s="207"/>
      <c r="I200" s="207"/>
      <c r="J200" s="207"/>
    </row>
    <row r="201" spans="2:10" x14ac:dyDescent="0.35">
      <c r="B201" s="81"/>
      <c r="C201" s="81"/>
      <c r="D201" s="81"/>
      <c r="E201" s="81"/>
      <c r="G201" s="207"/>
      <c r="H201" s="207"/>
      <c r="I201" s="207"/>
      <c r="J201" s="207"/>
    </row>
    <row r="202" spans="2:10" x14ac:dyDescent="0.35">
      <c r="B202" s="81"/>
      <c r="C202" s="81"/>
      <c r="D202" s="81"/>
      <c r="E202" s="81"/>
      <c r="G202" s="207"/>
      <c r="H202" s="207"/>
      <c r="I202" s="207"/>
      <c r="J202" s="207"/>
    </row>
    <row r="203" spans="2:10" x14ac:dyDescent="0.35">
      <c r="B203" s="81"/>
      <c r="C203" s="81"/>
      <c r="D203" s="81"/>
      <c r="E203" s="81"/>
      <c r="G203" s="207"/>
      <c r="H203" s="207"/>
      <c r="I203" s="207"/>
      <c r="J203" s="207"/>
    </row>
    <row r="204" spans="2:10" x14ac:dyDescent="0.35">
      <c r="B204" s="81"/>
      <c r="C204" s="81"/>
      <c r="D204" s="81"/>
      <c r="E204" s="81"/>
      <c r="G204" s="207"/>
      <c r="H204" s="207"/>
      <c r="I204" s="207"/>
      <c r="J204" s="207"/>
    </row>
    <row r="205" spans="2:10" x14ac:dyDescent="0.35">
      <c r="B205" s="81"/>
      <c r="C205" s="81"/>
      <c r="D205" s="81"/>
      <c r="E205" s="81"/>
      <c r="G205" s="207"/>
      <c r="H205" s="207"/>
      <c r="I205" s="207"/>
      <c r="J205" s="207"/>
    </row>
    <row r="206" spans="2:10" x14ac:dyDescent="0.35">
      <c r="B206" s="81"/>
      <c r="C206" s="81"/>
      <c r="D206" s="81"/>
      <c r="E206" s="81"/>
      <c r="G206" s="207"/>
      <c r="H206" s="207"/>
      <c r="I206" s="207"/>
      <c r="J206" s="207"/>
    </row>
    <row r="207" spans="2:10" x14ac:dyDescent="0.35">
      <c r="B207" s="81"/>
      <c r="C207" s="81"/>
      <c r="D207" s="81"/>
      <c r="E207" s="81"/>
      <c r="G207" s="207"/>
      <c r="H207" s="207"/>
      <c r="I207" s="207"/>
      <c r="J207" s="207"/>
    </row>
    <row r="208" spans="2:10" x14ac:dyDescent="0.35">
      <c r="B208" s="81"/>
      <c r="C208" s="81"/>
      <c r="D208" s="81"/>
      <c r="E208" s="81"/>
      <c r="G208" s="207"/>
      <c r="H208" s="207"/>
      <c r="I208" s="207"/>
      <c r="J208" s="207"/>
    </row>
    <row r="209" spans="2:10" x14ac:dyDescent="0.35">
      <c r="B209" s="81"/>
      <c r="C209" s="81"/>
      <c r="D209" s="81"/>
      <c r="E209" s="81"/>
      <c r="G209" s="207"/>
      <c r="H209" s="207"/>
      <c r="I209" s="207"/>
      <c r="J209" s="207"/>
    </row>
    <row r="210" spans="2:10" x14ac:dyDescent="0.35">
      <c r="B210" s="81"/>
      <c r="C210" s="81"/>
      <c r="D210" s="81"/>
      <c r="E210" s="81"/>
      <c r="G210" s="207"/>
      <c r="H210" s="207"/>
      <c r="I210" s="207"/>
      <c r="J210" s="207"/>
    </row>
    <row r="211" spans="2:10" x14ac:dyDescent="0.35">
      <c r="B211" s="81"/>
      <c r="C211" s="81"/>
      <c r="D211" s="81"/>
      <c r="E211" s="81"/>
      <c r="G211" s="207"/>
      <c r="H211" s="207"/>
      <c r="I211" s="207"/>
      <c r="J211" s="207"/>
    </row>
    <row r="212" spans="2:10" x14ac:dyDescent="0.35">
      <c r="B212" s="81"/>
      <c r="C212" s="81"/>
      <c r="D212" s="81"/>
      <c r="E212" s="81"/>
      <c r="G212" s="207"/>
      <c r="H212" s="207"/>
      <c r="I212" s="207"/>
      <c r="J212" s="207"/>
    </row>
    <row r="213" spans="2:10" x14ac:dyDescent="0.35">
      <c r="B213" s="81"/>
      <c r="C213" s="81"/>
      <c r="D213" s="81"/>
      <c r="E213" s="81"/>
      <c r="G213" s="207"/>
      <c r="H213" s="207"/>
      <c r="I213" s="207"/>
      <c r="J213" s="207"/>
    </row>
    <row r="214" spans="2:10" x14ac:dyDescent="0.35">
      <c r="B214" s="81"/>
      <c r="C214" s="81"/>
      <c r="D214" s="81"/>
      <c r="E214" s="81"/>
      <c r="G214" s="207"/>
      <c r="H214" s="207"/>
      <c r="I214" s="207"/>
      <c r="J214" s="207"/>
    </row>
    <row r="215" spans="2:10" x14ac:dyDescent="0.35">
      <c r="B215" s="81"/>
      <c r="C215" s="81"/>
      <c r="D215" s="81"/>
      <c r="E215" s="81"/>
      <c r="G215" s="207"/>
      <c r="H215" s="207"/>
      <c r="I215" s="207"/>
      <c r="J215" s="207"/>
    </row>
    <row r="216" spans="2:10" x14ac:dyDescent="0.35">
      <c r="B216" s="81"/>
      <c r="C216" s="81"/>
      <c r="D216" s="81"/>
      <c r="E216" s="81"/>
      <c r="G216" s="207"/>
      <c r="H216" s="207"/>
      <c r="I216" s="207"/>
      <c r="J216" s="207"/>
    </row>
    <row r="217" spans="2:10" x14ac:dyDescent="0.35">
      <c r="B217" s="81"/>
      <c r="C217" s="81"/>
      <c r="D217" s="81"/>
      <c r="E217" s="81"/>
      <c r="G217" s="207"/>
      <c r="H217" s="207"/>
      <c r="I217" s="207"/>
      <c r="J217" s="207"/>
    </row>
    <row r="218" spans="2:10" x14ac:dyDescent="0.35">
      <c r="B218" s="81"/>
      <c r="C218" s="81"/>
      <c r="D218" s="81"/>
      <c r="E218" s="81"/>
      <c r="G218" s="207"/>
      <c r="H218" s="207"/>
      <c r="I218" s="207"/>
      <c r="J218" s="207"/>
    </row>
    <row r="219" spans="2:10" x14ac:dyDescent="0.35">
      <c r="B219" s="81"/>
      <c r="C219" s="81"/>
      <c r="D219" s="81"/>
      <c r="E219" s="81"/>
      <c r="G219" s="207"/>
      <c r="H219" s="207"/>
      <c r="I219" s="207"/>
      <c r="J219" s="207"/>
    </row>
    <row r="220" spans="2:10" x14ac:dyDescent="0.35">
      <c r="B220" s="81"/>
      <c r="C220" s="81"/>
      <c r="D220" s="81"/>
      <c r="E220" s="81"/>
      <c r="G220" s="207"/>
      <c r="H220" s="207"/>
      <c r="I220" s="207"/>
      <c r="J220" s="207"/>
    </row>
    <row r="221" spans="2:10" x14ac:dyDescent="0.35">
      <c r="B221" s="81"/>
      <c r="C221" s="81"/>
      <c r="D221" s="81"/>
      <c r="E221" s="81"/>
      <c r="G221" s="207"/>
      <c r="H221" s="207"/>
      <c r="I221" s="207"/>
      <c r="J221" s="207"/>
    </row>
    <row r="222" spans="2:10" x14ac:dyDescent="0.35">
      <c r="B222" s="81"/>
      <c r="C222" s="81"/>
      <c r="D222" s="81"/>
      <c r="E222" s="81"/>
      <c r="G222" s="207"/>
      <c r="H222" s="207"/>
      <c r="I222" s="207"/>
      <c r="J222" s="207"/>
    </row>
    <row r="223" spans="2:10" x14ac:dyDescent="0.35">
      <c r="B223" s="81"/>
      <c r="C223" s="81"/>
      <c r="D223" s="81"/>
      <c r="E223" s="81"/>
      <c r="G223" s="207"/>
      <c r="H223" s="207"/>
      <c r="I223" s="207"/>
      <c r="J223" s="207"/>
    </row>
    <row r="224" spans="2:10" x14ac:dyDescent="0.35">
      <c r="B224" s="81"/>
      <c r="C224" s="81"/>
      <c r="D224" s="81"/>
      <c r="E224" s="81"/>
      <c r="G224" s="207"/>
      <c r="H224" s="207"/>
      <c r="I224" s="207"/>
      <c r="J224" s="207"/>
    </row>
    <row r="225" spans="2:10" x14ac:dyDescent="0.35">
      <c r="B225" s="81"/>
      <c r="C225" s="81"/>
      <c r="D225" s="81"/>
      <c r="E225" s="81"/>
      <c r="G225" s="207"/>
      <c r="H225" s="207"/>
      <c r="I225" s="207"/>
      <c r="J225" s="207"/>
    </row>
    <row r="226" spans="2:10" x14ac:dyDescent="0.35">
      <c r="B226" s="81"/>
      <c r="C226" s="81"/>
      <c r="D226" s="81"/>
      <c r="E226" s="81"/>
      <c r="G226" s="207"/>
      <c r="H226" s="207"/>
      <c r="I226" s="207"/>
      <c r="J226" s="207"/>
    </row>
    <row r="227" spans="2:10" x14ac:dyDescent="0.35">
      <c r="B227" s="81"/>
      <c r="C227" s="81"/>
      <c r="D227" s="81"/>
      <c r="E227" s="81"/>
      <c r="G227" s="207"/>
      <c r="H227" s="207"/>
      <c r="I227" s="207"/>
      <c r="J227" s="207"/>
    </row>
    <row r="228" spans="2:10" x14ac:dyDescent="0.35">
      <c r="B228" s="81"/>
      <c r="C228" s="81"/>
      <c r="D228" s="81"/>
      <c r="E228" s="81"/>
      <c r="G228" s="207"/>
      <c r="H228" s="207"/>
      <c r="I228" s="207"/>
      <c r="J228" s="207"/>
    </row>
    <row r="229" spans="2:10" x14ac:dyDescent="0.35">
      <c r="B229" s="81"/>
      <c r="C229" s="81"/>
      <c r="D229" s="81"/>
      <c r="E229" s="81"/>
      <c r="G229" s="207"/>
      <c r="H229" s="207"/>
      <c r="I229" s="207"/>
      <c r="J229" s="207"/>
    </row>
    <row r="230" spans="2:10" x14ac:dyDescent="0.35">
      <c r="B230" s="81"/>
      <c r="C230" s="81"/>
      <c r="D230" s="81"/>
      <c r="E230" s="81"/>
      <c r="G230" s="207"/>
      <c r="H230" s="207"/>
      <c r="I230" s="207"/>
      <c r="J230" s="207"/>
    </row>
    <row r="231" spans="2:10" x14ac:dyDescent="0.35">
      <c r="B231" s="81"/>
      <c r="C231" s="81"/>
      <c r="D231" s="81"/>
      <c r="E231" s="81"/>
      <c r="G231" s="207"/>
      <c r="H231" s="207"/>
      <c r="I231" s="207"/>
      <c r="J231" s="207"/>
    </row>
    <row r="232" spans="2:10" x14ac:dyDescent="0.35">
      <c r="B232" s="81"/>
      <c r="C232" s="81"/>
      <c r="D232" s="81"/>
      <c r="E232" s="81"/>
      <c r="G232" s="207"/>
      <c r="H232" s="207"/>
      <c r="I232" s="207"/>
      <c r="J232" s="207"/>
    </row>
    <row r="233" spans="2:10" x14ac:dyDescent="0.35">
      <c r="B233" s="81"/>
      <c r="C233" s="81"/>
      <c r="D233" s="81"/>
      <c r="E233" s="81"/>
      <c r="G233" s="207"/>
      <c r="H233" s="207"/>
      <c r="I233" s="207"/>
      <c r="J233" s="207"/>
    </row>
    <row r="234" spans="2:10" x14ac:dyDescent="0.35">
      <c r="B234" s="81"/>
      <c r="C234" s="81"/>
      <c r="D234" s="81"/>
      <c r="E234" s="81"/>
      <c r="G234" s="207"/>
      <c r="H234" s="207"/>
      <c r="I234" s="207"/>
      <c r="J234" s="207"/>
    </row>
    <row r="235" spans="2:10" x14ac:dyDescent="0.35">
      <c r="B235" s="81"/>
      <c r="C235" s="81"/>
      <c r="D235" s="81"/>
      <c r="E235" s="81"/>
      <c r="G235" s="207"/>
      <c r="H235" s="207"/>
      <c r="I235" s="207"/>
      <c r="J235" s="207"/>
    </row>
    <row r="236" spans="2:10" x14ac:dyDescent="0.35">
      <c r="B236" s="81"/>
      <c r="C236" s="81"/>
      <c r="D236" s="81"/>
      <c r="E236" s="81"/>
      <c r="G236" s="207"/>
      <c r="H236" s="207"/>
      <c r="I236" s="207"/>
      <c r="J236" s="207"/>
    </row>
    <row r="237" spans="2:10" x14ac:dyDescent="0.35">
      <c r="B237" s="81"/>
      <c r="C237" s="81"/>
      <c r="D237" s="81"/>
      <c r="E237" s="81"/>
      <c r="G237" s="207"/>
      <c r="H237" s="207"/>
      <c r="I237" s="207"/>
      <c r="J237" s="207"/>
    </row>
    <row r="238" spans="2:10" x14ac:dyDescent="0.35">
      <c r="B238" s="81"/>
      <c r="C238" s="81"/>
      <c r="D238" s="81"/>
      <c r="E238" s="81"/>
      <c r="G238" s="207"/>
      <c r="H238" s="207"/>
      <c r="I238" s="207"/>
      <c r="J238" s="207"/>
    </row>
    <row r="239" spans="2:10" x14ac:dyDescent="0.35">
      <c r="B239" s="81"/>
      <c r="C239" s="81"/>
      <c r="D239" s="81"/>
      <c r="E239" s="81"/>
      <c r="G239" s="207"/>
      <c r="H239" s="207"/>
      <c r="I239" s="207"/>
      <c r="J239" s="207"/>
    </row>
    <row r="240" spans="2:10" x14ac:dyDescent="0.35">
      <c r="B240" s="81"/>
      <c r="C240" s="81"/>
      <c r="D240" s="81"/>
      <c r="E240" s="81"/>
      <c r="G240" s="207"/>
      <c r="H240" s="207"/>
      <c r="I240" s="207"/>
      <c r="J240" s="207"/>
    </row>
    <row r="241" spans="2:10" x14ac:dyDescent="0.35">
      <c r="B241" s="81"/>
      <c r="C241" s="81"/>
      <c r="D241" s="81"/>
      <c r="E241" s="81"/>
      <c r="G241" s="207"/>
      <c r="H241" s="207"/>
      <c r="I241" s="207"/>
      <c r="J241" s="207"/>
    </row>
    <row r="242" spans="2:10" x14ac:dyDescent="0.35">
      <c r="B242" s="81"/>
      <c r="C242" s="81"/>
      <c r="D242" s="81"/>
      <c r="E242" s="81"/>
      <c r="G242" s="207"/>
      <c r="H242" s="207"/>
      <c r="I242" s="207"/>
      <c r="J242" s="207"/>
    </row>
    <row r="243" spans="2:10" x14ac:dyDescent="0.35">
      <c r="B243" s="81"/>
      <c r="C243" s="81"/>
      <c r="D243" s="81"/>
      <c r="E243" s="81"/>
      <c r="G243" s="207"/>
      <c r="H243" s="207"/>
      <c r="I243" s="207"/>
      <c r="J243" s="207"/>
    </row>
    <row r="244" spans="2:10" x14ac:dyDescent="0.35">
      <c r="B244" s="81"/>
      <c r="C244" s="81"/>
      <c r="D244" s="81"/>
      <c r="E244" s="81"/>
      <c r="G244" s="207"/>
      <c r="H244" s="207"/>
      <c r="I244" s="207"/>
      <c r="J244" s="207"/>
    </row>
    <row r="245" spans="2:10" x14ac:dyDescent="0.35">
      <c r="B245" s="81"/>
      <c r="C245" s="81"/>
      <c r="D245" s="81"/>
      <c r="E245" s="81"/>
      <c r="G245" s="207"/>
      <c r="H245" s="207"/>
      <c r="I245" s="207"/>
      <c r="J245" s="207"/>
    </row>
    <row r="246" spans="2:10" x14ac:dyDescent="0.35">
      <c r="B246" s="81"/>
      <c r="C246" s="81"/>
      <c r="D246" s="81"/>
      <c r="E246" s="81"/>
      <c r="G246" s="207"/>
      <c r="H246" s="207"/>
      <c r="I246" s="207"/>
      <c r="J246" s="207"/>
    </row>
    <row r="247" spans="2:10" x14ac:dyDescent="0.35">
      <c r="B247" s="81"/>
      <c r="C247" s="81"/>
      <c r="D247" s="81"/>
      <c r="E247" s="81"/>
      <c r="G247" s="207"/>
      <c r="H247" s="207"/>
      <c r="I247" s="207"/>
      <c r="J247" s="207"/>
    </row>
    <row r="248" spans="2:10" x14ac:dyDescent="0.35">
      <c r="B248" s="81"/>
      <c r="C248" s="81"/>
      <c r="D248" s="81"/>
      <c r="E248" s="81"/>
      <c r="G248" s="207"/>
      <c r="H248" s="207"/>
      <c r="I248" s="207"/>
      <c r="J248" s="207"/>
    </row>
    <row r="249" spans="2:10" x14ac:dyDescent="0.35">
      <c r="B249" s="81"/>
      <c r="C249" s="81"/>
      <c r="D249" s="81"/>
      <c r="E249" s="81"/>
      <c r="G249" s="207"/>
      <c r="H249" s="207"/>
      <c r="I249" s="207"/>
      <c r="J249" s="207"/>
    </row>
    <row r="250" spans="2:10" x14ac:dyDescent="0.35">
      <c r="B250" s="81"/>
      <c r="C250" s="81"/>
      <c r="D250" s="81"/>
      <c r="E250" s="81"/>
      <c r="G250" s="207"/>
      <c r="H250" s="207"/>
      <c r="I250" s="207"/>
      <c r="J250" s="207"/>
    </row>
    <row r="251" spans="2:10" x14ac:dyDescent="0.35">
      <c r="B251" s="81"/>
      <c r="C251" s="81"/>
      <c r="D251" s="81"/>
      <c r="E251" s="81"/>
      <c r="G251" s="207"/>
      <c r="H251" s="207"/>
      <c r="I251" s="207"/>
      <c r="J251" s="207"/>
    </row>
    <row r="252" spans="2:10" x14ac:dyDescent="0.35">
      <c r="B252" s="81"/>
      <c r="C252" s="81"/>
      <c r="D252" s="81"/>
      <c r="E252" s="81"/>
      <c r="G252" s="207"/>
      <c r="H252" s="207"/>
      <c r="I252" s="207"/>
      <c r="J252" s="207"/>
    </row>
    <row r="253" spans="2:10" x14ac:dyDescent="0.35">
      <c r="B253" s="81"/>
      <c r="C253" s="81"/>
      <c r="D253" s="81"/>
      <c r="E253" s="81"/>
      <c r="G253" s="207"/>
      <c r="H253" s="207"/>
      <c r="I253" s="207"/>
      <c r="J253" s="207"/>
    </row>
    <row r="254" spans="2:10" x14ac:dyDescent="0.35">
      <c r="B254" s="81"/>
      <c r="C254" s="81"/>
      <c r="D254" s="81"/>
      <c r="E254" s="81"/>
      <c r="G254" s="207"/>
      <c r="H254" s="207"/>
      <c r="I254" s="207"/>
      <c r="J254" s="207"/>
    </row>
    <row r="255" spans="2:10" x14ac:dyDescent="0.35">
      <c r="B255" s="81"/>
      <c r="C255" s="81"/>
      <c r="D255" s="81"/>
      <c r="E255" s="81"/>
      <c r="G255" s="207"/>
      <c r="H255" s="207"/>
      <c r="I255" s="207"/>
      <c r="J255" s="207"/>
    </row>
    <row r="256" spans="2:10" x14ac:dyDescent="0.35">
      <c r="B256" s="81"/>
      <c r="C256" s="81"/>
      <c r="D256" s="81"/>
      <c r="E256" s="81"/>
      <c r="G256" s="207"/>
      <c r="H256" s="207"/>
      <c r="I256" s="207"/>
      <c r="J256" s="207"/>
    </row>
    <row r="257" spans="2:10" x14ac:dyDescent="0.35">
      <c r="B257" s="81"/>
      <c r="C257" s="81"/>
      <c r="D257" s="81"/>
      <c r="E257" s="81"/>
      <c r="G257" s="207"/>
      <c r="H257" s="207"/>
      <c r="I257" s="207"/>
      <c r="J257" s="207"/>
    </row>
    <row r="258" spans="2:10" x14ac:dyDescent="0.35">
      <c r="B258" s="81"/>
      <c r="C258" s="81"/>
      <c r="D258" s="81"/>
      <c r="E258" s="81"/>
      <c r="G258" s="207"/>
      <c r="H258" s="207"/>
      <c r="I258" s="207"/>
      <c r="J258" s="207"/>
    </row>
    <row r="259" spans="2:10" x14ac:dyDescent="0.35">
      <c r="B259" s="81"/>
      <c r="C259" s="81"/>
      <c r="D259" s="81"/>
      <c r="E259" s="81"/>
      <c r="G259" s="207"/>
      <c r="H259" s="207"/>
      <c r="I259" s="207"/>
      <c r="J259" s="207"/>
    </row>
    <row r="260" spans="2:10" x14ac:dyDescent="0.35">
      <c r="B260" s="81"/>
      <c r="C260" s="81"/>
      <c r="D260" s="81"/>
      <c r="E260" s="81"/>
      <c r="G260" s="207"/>
      <c r="H260" s="207"/>
      <c r="I260" s="207"/>
      <c r="J260" s="207"/>
    </row>
    <row r="261" spans="2:10" x14ac:dyDescent="0.35">
      <c r="B261" s="81"/>
      <c r="C261" s="81"/>
      <c r="D261" s="81"/>
      <c r="E261" s="81"/>
      <c r="G261" s="207"/>
      <c r="H261" s="207"/>
      <c r="I261" s="207"/>
      <c r="J261" s="207"/>
    </row>
    <row r="262" spans="2:10" x14ac:dyDescent="0.35">
      <c r="B262" s="81"/>
      <c r="C262" s="81"/>
      <c r="D262" s="81"/>
      <c r="E262" s="81"/>
      <c r="G262" s="207"/>
      <c r="H262" s="207"/>
      <c r="I262" s="207"/>
      <c r="J262" s="207"/>
    </row>
    <row r="263" spans="2:10" x14ac:dyDescent="0.35">
      <c r="B263" s="81"/>
      <c r="C263" s="81"/>
      <c r="D263" s="81"/>
      <c r="E263" s="81"/>
      <c r="G263" s="207"/>
      <c r="H263" s="207"/>
      <c r="I263" s="207"/>
      <c r="J263" s="207"/>
    </row>
    <row r="264" spans="2:10" x14ac:dyDescent="0.35">
      <c r="B264" s="81"/>
      <c r="C264" s="81"/>
      <c r="D264" s="81"/>
      <c r="E264" s="81"/>
      <c r="G264" s="207"/>
      <c r="H264" s="207"/>
      <c r="I264" s="207"/>
      <c r="J264" s="207"/>
    </row>
    <row r="265" spans="2:10" x14ac:dyDescent="0.35">
      <c r="B265" s="81"/>
      <c r="C265" s="81"/>
      <c r="D265" s="81"/>
      <c r="E265" s="81"/>
      <c r="G265" s="207"/>
      <c r="H265" s="207"/>
      <c r="I265" s="207"/>
      <c r="J265" s="207"/>
    </row>
    <row r="266" spans="2:10" x14ac:dyDescent="0.35">
      <c r="B266" s="81"/>
      <c r="C266" s="81"/>
      <c r="D266" s="81"/>
      <c r="E266" s="81"/>
      <c r="G266" s="207"/>
      <c r="H266" s="207"/>
      <c r="I266" s="207"/>
      <c r="J266" s="207"/>
    </row>
    <row r="267" spans="2:10" x14ac:dyDescent="0.35">
      <c r="B267" s="81"/>
      <c r="C267" s="81"/>
      <c r="D267" s="81"/>
      <c r="E267" s="81"/>
      <c r="G267" s="207"/>
      <c r="H267" s="207"/>
      <c r="I267" s="207"/>
      <c r="J267" s="207"/>
    </row>
    <row r="268" spans="2:10" x14ac:dyDescent="0.35">
      <c r="B268" s="81"/>
      <c r="C268" s="81"/>
      <c r="D268" s="81"/>
      <c r="E268" s="81"/>
      <c r="G268" s="207"/>
      <c r="H268" s="207"/>
      <c r="I268" s="207"/>
      <c r="J268" s="207"/>
    </row>
    <row r="269" spans="2:10" x14ac:dyDescent="0.35">
      <c r="B269" s="81"/>
      <c r="C269" s="81"/>
      <c r="D269" s="81"/>
      <c r="E269" s="81"/>
      <c r="G269" s="207"/>
      <c r="H269" s="207"/>
      <c r="I269" s="207"/>
      <c r="J269" s="207"/>
    </row>
    <row r="270" spans="2:10" x14ac:dyDescent="0.35">
      <c r="B270" s="81"/>
      <c r="C270" s="81"/>
      <c r="D270" s="81"/>
      <c r="E270" s="81"/>
      <c r="G270" s="207"/>
      <c r="H270" s="207"/>
      <c r="I270" s="207"/>
      <c r="J270" s="207"/>
    </row>
    <row r="271" spans="2:10" x14ac:dyDescent="0.35">
      <c r="B271" s="81"/>
      <c r="C271" s="81"/>
      <c r="D271" s="81"/>
      <c r="E271" s="81"/>
      <c r="G271" s="207"/>
      <c r="H271" s="207"/>
      <c r="I271" s="207"/>
      <c r="J271" s="207"/>
    </row>
    <row r="272" spans="2:10" x14ac:dyDescent="0.35">
      <c r="B272" s="81"/>
      <c r="C272" s="81"/>
      <c r="D272" s="81"/>
      <c r="E272" s="81"/>
      <c r="G272" s="207"/>
      <c r="H272" s="207"/>
      <c r="I272" s="207"/>
      <c r="J272" s="207"/>
    </row>
    <row r="273" spans="2:10" x14ac:dyDescent="0.35">
      <c r="B273" s="81"/>
      <c r="C273" s="81"/>
      <c r="D273" s="81"/>
      <c r="E273" s="81"/>
      <c r="G273" s="207"/>
      <c r="H273" s="207"/>
      <c r="I273" s="207"/>
      <c r="J273" s="207"/>
    </row>
    <row r="274" spans="2:10" x14ac:dyDescent="0.35">
      <c r="B274" s="81"/>
      <c r="C274" s="81"/>
      <c r="D274" s="81"/>
      <c r="E274" s="81"/>
      <c r="G274" s="207"/>
      <c r="H274" s="207"/>
      <c r="I274" s="207"/>
      <c r="J274" s="207"/>
    </row>
    <row r="275" spans="2:10" x14ac:dyDescent="0.35">
      <c r="B275" s="81"/>
      <c r="C275" s="81"/>
      <c r="D275" s="81"/>
      <c r="E275" s="81"/>
      <c r="G275" s="207"/>
      <c r="H275" s="207"/>
      <c r="I275" s="207"/>
      <c r="J275" s="207"/>
    </row>
    <row r="276" spans="2:10" x14ac:dyDescent="0.35">
      <c r="B276" s="81"/>
      <c r="C276" s="81"/>
      <c r="D276" s="81"/>
      <c r="E276" s="81"/>
      <c r="G276" s="207"/>
      <c r="H276" s="207"/>
      <c r="I276" s="207"/>
      <c r="J276" s="207"/>
    </row>
    <row r="277" spans="2:10" x14ac:dyDescent="0.35">
      <c r="B277" s="81"/>
      <c r="C277" s="81"/>
      <c r="D277" s="81"/>
      <c r="E277" s="81"/>
      <c r="G277" s="207"/>
      <c r="H277" s="207"/>
      <c r="I277" s="207"/>
      <c r="J277" s="207"/>
    </row>
    <row r="278" spans="2:10" x14ac:dyDescent="0.35">
      <c r="B278" s="81"/>
      <c r="C278" s="81"/>
      <c r="D278" s="81"/>
      <c r="E278" s="81"/>
      <c r="G278" s="207"/>
      <c r="H278" s="207"/>
      <c r="I278" s="207"/>
      <c r="J278" s="207"/>
    </row>
    <row r="279" spans="2:10" x14ac:dyDescent="0.35">
      <c r="B279" s="81"/>
      <c r="C279" s="81"/>
      <c r="D279" s="81"/>
      <c r="E279" s="81"/>
      <c r="G279" s="207"/>
      <c r="H279" s="207"/>
      <c r="I279" s="207"/>
      <c r="J279" s="207"/>
    </row>
    <row r="280" spans="2:10" x14ac:dyDescent="0.35">
      <c r="B280" s="81"/>
      <c r="C280" s="81"/>
      <c r="D280" s="81"/>
      <c r="E280" s="81"/>
      <c r="G280" s="207"/>
      <c r="H280" s="207"/>
      <c r="I280" s="207"/>
      <c r="J280" s="207"/>
    </row>
    <row r="281" spans="2:10" x14ac:dyDescent="0.35">
      <c r="B281" s="81"/>
      <c r="C281" s="81"/>
      <c r="D281" s="81"/>
      <c r="E281" s="81"/>
      <c r="G281" s="207"/>
      <c r="H281" s="207"/>
      <c r="I281" s="207"/>
      <c r="J281" s="207"/>
    </row>
    <row r="282" spans="2:10" x14ac:dyDescent="0.35">
      <c r="B282" s="81"/>
      <c r="C282" s="81"/>
      <c r="D282" s="81"/>
      <c r="E282" s="81"/>
      <c r="G282" s="207"/>
      <c r="H282" s="207"/>
      <c r="I282" s="207"/>
      <c r="J282" s="207"/>
    </row>
    <row r="283" spans="2:10" x14ac:dyDescent="0.35">
      <c r="B283" s="81"/>
      <c r="C283" s="81"/>
      <c r="D283" s="81"/>
      <c r="E283" s="81"/>
      <c r="G283" s="207"/>
      <c r="H283" s="207"/>
      <c r="I283" s="207"/>
      <c r="J283" s="207"/>
    </row>
    <row r="284" spans="2:10" x14ac:dyDescent="0.35">
      <c r="B284" s="81"/>
      <c r="C284" s="81"/>
      <c r="D284" s="81"/>
      <c r="E284" s="81"/>
      <c r="G284" s="207"/>
      <c r="H284" s="207"/>
      <c r="I284" s="207"/>
      <c r="J284" s="207"/>
    </row>
    <row r="285" spans="2:10" x14ac:dyDescent="0.35">
      <c r="B285" s="81"/>
      <c r="C285" s="81"/>
      <c r="D285" s="81"/>
      <c r="E285" s="81"/>
      <c r="G285" s="207"/>
      <c r="H285" s="207"/>
      <c r="I285" s="207"/>
      <c r="J285" s="207"/>
    </row>
    <row r="286" spans="2:10" x14ac:dyDescent="0.35">
      <c r="B286" s="81"/>
      <c r="C286" s="81"/>
      <c r="D286" s="81"/>
      <c r="E286" s="81"/>
      <c r="G286" s="207"/>
      <c r="H286" s="207"/>
      <c r="I286" s="207"/>
      <c r="J286" s="207"/>
    </row>
    <row r="287" spans="2:10" x14ac:dyDescent="0.35">
      <c r="B287" s="81"/>
      <c r="C287" s="81"/>
      <c r="D287" s="81"/>
      <c r="E287" s="81"/>
      <c r="G287" s="207"/>
      <c r="H287" s="207"/>
      <c r="I287" s="207"/>
      <c r="J287" s="207"/>
    </row>
    <row r="288" spans="2:10" x14ac:dyDescent="0.35">
      <c r="B288" s="81"/>
      <c r="C288" s="81"/>
      <c r="D288" s="81"/>
      <c r="E288" s="81"/>
      <c r="G288" s="207"/>
      <c r="H288" s="207"/>
      <c r="I288" s="207"/>
      <c r="J288" s="207"/>
    </row>
    <row r="289" spans="2:10" x14ac:dyDescent="0.35">
      <c r="B289" s="81"/>
      <c r="C289" s="81"/>
      <c r="D289" s="81"/>
      <c r="E289" s="81"/>
      <c r="G289" s="207"/>
      <c r="H289" s="207"/>
      <c r="I289" s="207"/>
      <c r="J289" s="207"/>
    </row>
    <row r="290" spans="2:10" x14ac:dyDescent="0.35">
      <c r="B290" s="81"/>
      <c r="C290" s="81"/>
      <c r="D290" s="81"/>
      <c r="E290" s="81"/>
      <c r="G290" s="207"/>
      <c r="H290" s="207"/>
      <c r="I290" s="207"/>
      <c r="J290" s="207"/>
    </row>
    <row r="291" spans="2:10" x14ac:dyDescent="0.35">
      <c r="B291" s="81"/>
      <c r="C291" s="81"/>
      <c r="D291" s="81"/>
      <c r="E291" s="81"/>
      <c r="G291" s="207"/>
      <c r="H291" s="207"/>
      <c r="I291" s="207"/>
      <c r="J291" s="207"/>
    </row>
    <row r="292" spans="2:10" x14ac:dyDescent="0.35">
      <c r="B292" s="81"/>
      <c r="C292" s="81"/>
      <c r="D292" s="81"/>
      <c r="E292" s="81"/>
      <c r="G292" s="207"/>
      <c r="H292" s="207"/>
      <c r="I292" s="207"/>
      <c r="J292" s="207"/>
    </row>
    <row r="293" spans="2:10" x14ac:dyDescent="0.35">
      <c r="B293" s="81"/>
      <c r="C293" s="81"/>
      <c r="D293" s="81"/>
      <c r="E293" s="81"/>
      <c r="G293" s="207"/>
      <c r="H293" s="207"/>
      <c r="I293" s="207"/>
      <c r="J293" s="207"/>
    </row>
    <row r="294" spans="2:10" x14ac:dyDescent="0.35">
      <c r="B294" s="81"/>
      <c r="C294" s="81"/>
      <c r="D294" s="81"/>
      <c r="E294" s="81"/>
      <c r="G294" s="207"/>
      <c r="H294" s="207"/>
      <c r="I294" s="207"/>
      <c r="J294" s="207"/>
    </row>
    <row r="295" spans="2:10" x14ac:dyDescent="0.35">
      <c r="B295" s="81"/>
      <c r="C295" s="81"/>
      <c r="D295" s="81"/>
      <c r="E295" s="81"/>
      <c r="G295" s="207"/>
      <c r="H295" s="207"/>
      <c r="I295" s="207"/>
      <c r="J295" s="207"/>
    </row>
    <row r="296" spans="2:10" x14ac:dyDescent="0.35">
      <c r="B296" s="81"/>
      <c r="C296" s="81"/>
      <c r="D296" s="81"/>
      <c r="E296" s="81"/>
      <c r="G296" s="207"/>
      <c r="H296" s="207"/>
      <c r="I296" s="207"/>
      <c r="J296" s="207"/>
    </row>
    <row r="297" spans="2:10" x14ac:dyDescent="0.35">
      <c r="B297" s="81"/>
      <c r="C297" s="81"/>
      <c r="D297" s="81"/>
      <c r="E297" s="81"/>
      <c r="G297" s="207"/>
      <c r="H297" s="207"/>
      <c r="I297" s="207"/>
      <c r="J297" s="207"/>
    </row>
    <row r="298" spans="2:10" x14ac:dyDescent="0.35">
      <c r="B298" s="81"/>
      <c r="C298" s="81"/>
      <c r="D298" s="81"/>
      <c r="E298" s="81"/>
      <c r="G298" s="207"/>
      <c r="H298" s="207"/>
      <c r="I298" s="207"/>
      <c r="J298" s="207"/>
    </row>
    <row r="299" spans="2:10" x14ac:dyDescent="0.35">
      <c r="B299" s="81"/>
      <c r="C299" s="81"/>
      <c r="D299" s="81"/>
      <c r="E299" s="81"/>
      <c r="G299" s="207"/>
      <c r="H299" s="207"/>
      <c r="I299" s="207"/>
      <c r="J299" s="207"/>
    </row>
    <row r="300" spans="2:10" x14ac:dyDescent="0.35">
      <c r="B300" s="81"/>
      <c r="C300" s="81"/>
      <c r="D300" s="81"/>
      <c r="E300" s="81"/>
      <c r="G300" s="207"/>
      <c r="H300" s="207"/>
      <c r="I300" s="207"/>
      <c r="J300" s="207"/>
    </row>
    <row r="301" spans="2:10" x14ac:dyDescent="0.35">
      <c r="B301" s="81"/>
      <c r="C301" s="81"/>
      <c r="D301" s="81"/>
      <c r="E301" s="81"/>
      <c r="G301" s="207"/>
      <c r="H301" s="207"/>
      <c r="I301" s="207"/>
      <c r="J301" s="207"/>
    </row>
    <row r="302" spans="2:10" x14ac:dyDescent="0.35">
      <c r="B302" s="81"/>
      <c r="C302" s="81"/>
      <c r="D302" s="81"/>
      <c r="E302" s="81"/>
      <c r="G302" s="207"/>
      <c r="H302" s="207"/>
      <c r="I302" s="207"/>
      <c r="J302" s="207"/>
    </row>
    <row r="303" spans="2:10" x14ac:dyDescent="0.35">
      <c r="B303" s="81"/>
      <c r="C303" s="81"/>
      <c r="D303" s="81"/>
      <c r="E303" s="81"/>
      <c r="G303" s="207"/>
      <c r="H303" s="207"/>
      <c r="I303" s="207"/>
      <c r="J303" s="207"/>
    </row>
    <row r="304" spans="2:10" x14ac:dyDescent="0.35">
      <c r="B304" s="81"/>
      <c r="C304" s="81"/>
      <c r="D304" s="81"/>
      <c r="E304" s="81"/>
      <c r="G304" s="207"/>
      <c r="H304" s="207"/>
      <c r="I304" s="207"/>
      <c r="J304" s="207"/>
    </row>
    <row r="305" spans="2:10" x14ac:dyDescent="0.35">
      <c r="B305" s="81"/>
      <c r="C305" s="81"/>
      <c r="D305" s="81"/>
      <c r="E305" s="81"/>
      <c r="G305" s="207"/>
      <c r="H305" s="207"/>
      <c r="I305" s="207"/>
      <c r="J305" s="207"/>
    </row>
    <row r="306" spans="2:10" x14ac:dyDescent="0.35">
      <c r="B306" s="81"/>
      <c r="C306" s="81"/>
      <c r="D306" s="81"/>
      <c r="E306" s="81"/>
      <c r="G306" s="207"/>
      <c r="H306" s="207"/>
      <c r="I306" s="207"/>
      <c r="J306" s="207"/>
    </row>
    <row r="307" spans="2:10" x14ac:dyDescent="0.35">
      <c r="B307" s="81"/>
      <c r="C307" s="81"/>
      <c r="D307" s="81"/>
      <c r="E307" s="81"/>
      <c r="G307" s="207"/>
      <c r="H307" s="207"/>
      <c r="I307" s="207"/>
      <c r="J307" s="207"/>
    </row>
    <row r="308" spans="2:10" x14ac:dyDescent="0.35">
      <c r="B308" s="81"/>
      <c r="C308" s="81"/>
      <c r="D308" s="81"/>
      <c r="E308" s="81"/>
      <c r="G308" s="207"/>
      <c r="H308" s="207"/>
      <c r="I308" s="207"/>
      <c r="J308" s="207"/>
    </row>
    <row r="309" spans="2:10" x14ac:dyDescent="0.35">
      <c r="B309" s="81"/>
      <c r="C309" s="81"/>
      <c r="D309" s="81"/>
      <c r="E309" s="81"/>
      <c r="G309" s="207"/>
      <c r="H309" s="207"/>
      <c r="I309" s="207"/>
      <c r="J309" s="207"/>
    </row>
    <row r="310" spans="2:10" x14ac:dyDescent="0.35">
      <c r="B310" s="81"/>
      <c r="C310" s="81"/>
      <c r="D310" s="81"/>
      <c r="E310" s="81"/>
      <c r="G310" s="207"/>
      <c r="H310" s="207"/>
      <c r="I310" s="207"/>
      <c r="J310" s="207"/>
    </row>
    <row r="311" spans="2:10" x14ac:dyDescent="0.35">
      <c r="B311" s="81"/>
      <c r="C311" s="81"/>
      <c r="D311" s="81"/>
      <c r="E311" s="81"/>
      <c r="G311" s="207"/>
      <c r="H311" s="207"/>
      <c r="I311" s="207"/>
      <c r="J311" s="207"/>
    </row>
    <row r="312" spans="2:10" x14ac:dyDescent="0.35">
      <c r="B312" s="81"/>
      <c r="C312" s="81"/>
      <c r="D312" s="81"/>
      <c r="E312" s="81"/>
      <c r="G312" s="207"/>
      <c r="H312" s="207"/>
      <c r="I312" s="207"/>
      <c r="J312" s="207"/>
    </row>
    <row r="313" spans="2:10" x14ac:dyDescent="0.35">
      <c r="B313" s="81"/>
      <c r="C313" s="81"/>
      <c r="D313" s="81"/>
      <c r="E313" s="81"/>
      <c r="G313" s="207"/>
      <c r="H313" s="207"/>
      <c r="I313" s="207"/>
      <c r="J313" s="207"/>
    </row>
    <row r="314" spans="2:10" x14ac:dyDescent="0.35">
      <c r="B314" s="81"/>
      <c r="C314" s="81"/>
      <c r="D314" s="81"/>
      <c r="E314" s="81"/>
      <c r="G314" s="207"/>
      <c r="H314" s="207"/>
      <c r="I314" s="207"/>
      <c r="J314" s="207"/>
    </row>
    <row r="315" spans="2:10" x14ac:dyDescent="0.35">
      <c r="B315" s="81"/>
      <c r="C315" s="81"/>
      <c r="D315" s="81"/>
      <c r="E315" s="81"/>
      <c r="G315" s="207"/>
      <c r="H315" s="207"/>
      <c r="I315" s="207"/>
      <c r="J315" s="207"/>
    </row>
    <row r="316" spans="2:10" x14ac:dyDescent="0.35">
      <c r="B316" s="81"/>
      <c r="C316" s="81"/>
      <c r="D316" s="81"/>
      <c r="E316" s="81"/>
      <c r="G316" s="207"/>
      <c r="H316" s="207"/>
      <c r="I316" s="207"/>
      <c r="J316" s="207"/>
    </row>
    <row r="317" spans="2:10" x14ac:dyDescent="0.35">
      <c r="B317" s="81"/>
      <c r="C317" s="81"/>
      <c r="D317" s="81"/>
      <c r="E317" s="81"/>
      <c r="G317" s="207"/>
      <c r="H317" s="207"/>
      <c r="I317" s="207"/>
      <c r="J317" s="207"/>
    </row>
    <row r="318" spans="2:10" x14ac:dyDescent="0.35">
      <c r="B318" s="81"/>
      <c r="C318" s="81"/>
      <c r="D318" s="81"/>
      <c r="E318" s="81"/>
      <c r="G318" s="207"/>
      <c r="H318" s="207"/>
      <c r="I318" s="207"/>
      <c r="J318" s="207"/>
    </row>
    <row r="319" spans="2:10" x14ac:dyDescent="0.35">
      <c r="B319" s="81"/>
      <c r="C319" s="81"/>
      <c r="D319" s="81"/>
      <c r="E319" s="81"/>
      <c r="G319" s="207"/>
      <c r="H319" s="207"/>
      <c r="I319" s="207"/>
      <c r="J319" s="207"/>
    </row>
    <row r="320" spans="2:10" x14ac:dyDescent="0.35">
      <c r="B320" s="81"/>
      <c r="C320" s="81"/>
      <c r="D320" s="81"/>
      <c r="E320" s="81"/>
      <c r="G320" s="207"/>
      <c r="H320" s="207"/>
      <c r="I320" s="207"/>
      <c r="J320" s="207"/>
    </row>
    <row r="321" spans="2:10" x14ac:dyDescent="0.35">
      <c r="B321" s="81"/>
      <c r="C321" s="81"/>
      <c r="D321" s="81"/>
      <c r="E321" s="81"/>
      <c r="G321" s="207"/>
      <c r="H321" s="207"/>
      <c r="I321" s="207"/>
      <c r="J321" s="207"/>
    </row>
    <row r="322" spans="2:10" x14ac:dyDescent="0.35">
      <c r="B322" s="81"/>
      <c r="C322" s="81"/>
      <c r="D322" s="81"/>
      <c r="E322" s="81"/>
      <c r="G322" s="207"/>
      <c r="H322" s="207"/>
      <c r="I322" s="207"/>
      <c r="J322" s="207"/>
    </row>
    <row r="323" spans="2:10" x14ac:dyDescent="0.35">
      <c r="B323" s="81"/>
      <c r="C323" s="81"/>
      <c r="D323" s="81"/>
      <c r="E323" s="81"/>
      <c r="G323" s="207"/>
      <c r="H323" s="207"/>
      <c r="I323" s="207"/>
      <c r="J323" s="207"/>
    </row>
    <row r="324" spans="2:10" x14ac:dyDescent="0.35">
      <c r="B324" s="81"/>
      <c r="C324" s="81"/>
      <c r="D324" s="81"/>
      <c r="E324" s="81"/>
      <c r="G324" s="207"/>
      <c r="H324" s="207"/>
      <c r="I324" s="207"/>
      <c r="J324" s="207"/>
    </row>
    <row r="325" spans="2:10" x14ac:dyDescent="0.35">
      <c r="B325" s="81"/>
      <c r="C325" s="81"/>
      <c r="D325" s="81"/>
      <c r="E325" s="81"/>
      <c r="G325" s="207"/>
      <c r="H325" s="207"/>
      <c r="I325" s="207"/>
      <c r="J325" s="207"/>
    </row>
    <row r="326" spans="2:10" x14ac:dyDescent="0.35">
      <c r="B326" s="81"/>
      <c r="C326" s="81"/>
      <c r="D326" s="81"/>
      <c r="E326" s="81"/>
      <c r="G326" s="207"/>
      <c r="H326" s="207"/>
      <c r="I326" s="207"/>
      <c r="J326" s="207"/>
    </row>
    <row r="327" spans="2:10" x14ac:dyDescent="0.35">
      <c r="B327" s="81"/>
      <c r="C327" s="81"/>
      <c r="D327" s="81"/>
      <c r="E327" s="81"/>
      <c r="G327" s="207"/>
      <c r="H327" s="207"/>
      <c r="I327" s="207"/>
      <c r="J327" s="207"/>
    </row>
    <row r="328" spans="2:10" x14ac:dyDescent="0.35">
      <c r="B328" s="81"/>
      <c r="C328" s="81"/>
      <c r="D328" s="81"/>
      <c r="E328" s="81"/>
      <c r="G328" s="207"/>
      <c r="H328" s="207"/>
      <c r="I328" s="207"/>
      <c r="J328" s="207"/>
    </row>
    <row r="329" spans="2:10" x14ac:dyDescent="0.35">
      <c r="B329" s="81"/>
      <c r="C329" s="81"/>
      <c r="D329" s="81"/>
      <c r="E329" s="81"/>
      <c r="G329" s="207"/>
      <c r="H329" s="207"/>
      <c r="I329" s="207"/>
      <c r="J329" s="207"/>
    </row>
    <row r="330" spans="2:10" x14ac:dyDescent="0.35">
      <c r="B330" s="81"/>
      <c r="C330" s="81"/>
      <c r="D330" s="81"/>
      <c r="E330" s="81"/>
      <c r="G330" s="207"/>
      <c r="H330" s="207"/>
      <c r="I330" s="207"/>
      <c r="J330" s="207"/>
    </row>
    <row r="331" spans="2:10" x14ac:dyDescent="0.35">
      <c r="B331" s="81"/>
      <c r="C331" s="81"/>
      <c r="D331" s="81"/>
      <c r="E331" s="81"/>
      <c r="G331" s="207"/>
      <c r="H331" s="207"/>
      <c r="I331" s="207"/>
      <c r="J331" s="207"/>
    </row>
    <row r="332" spans="2:10" x14ac:dyDescent="0.35">
      <c r="B332" s="81"/>
      <c r="C332" s="81"/>
      <c r="D332" s="81"/>
      <c r="E332" s="81"/>
      <c r="G332" s="207"/>
      <c r="H332" s="207"/>
      <c r="I332" s="207"/>
      <c r="J332" s="207"/>
    </row>
    <row r="333" spans="2:10" x14ac:dyDescent="0.35">
      <c r="B333" s="81"/>
      <c r="C333" s="81"/>
      <c r="D333" s="81"/>
      <c r="E333" s="81"/>
      <c r="G333" s="207"/>
      <c r="H333" s="207"/>
      <c r="I333" s="207"/>
      <c r="J333" s="207"/>
    </row>
    <row r="334" spans="2:10" x14ac:dyDescent="0.35">
      <c r="B334" s="81"/>
      <c r="C334" s="81"/>
      <c r="D334" s="81"/>
      <c r="E334" s="81"/>
      <c r="G334" s="207"/>
      <c r="H334" s="207"/>
      <c r="I334" s="207"/>
      <c r="J334" s="207"/>
    </row>
    <row r="335" spans="2:10" x14ac:dyDescent="0.35">
      <c r="B335" s="81"/>
      <c r="C335" s="81"/>
      <c r="D335" s="81"/>
      <c r="E335" s="81"/>
      <c r="G335" s="207"/>
      <c r="H335" s="207"/>
      <c r="I335" s="207"/>
      <c r="J335" s="207"/>
    </row>
    <row r="336" spans="2:10" x14ac:dyDescent="0.35">
      <c r="B336" s="81"/>
      <c r="C336" s="81"/>
      <c r="D336" s="81"/>
      <c r="E336" s="81"/>
      <c r="G336" s="207"/>
      <c r="H336" s="207"/>
      <c r="I336" s="207"/>
      <c r="J336" s="207"/>
    </row>
    <row r="337" spans="2:10" x14ac:dyDescent="0.35">
      <c r="B337" s="81"/>
      <c r="C337" s="81"/>
      <c r="D337" s="81"/>
      <c r="E337" s="81"/>
      <c r="G337" s="207"/>
      <c r="H337" s="207"/>
      <c r="I337" s="207"/>
      <c r="J337" s="207"/>
    </row>
    <row r="338" spans="2:10" x14ac:dyDescent="0.35">
      <c r="B338" s="81"/>
      <c r="C338" s="81"/>
      <c r="D338" s="81"/>
      <c r="E338" s="81"/>
      <c r="G338" s="207"/>
      <c r="H338" s="207"/>
      <c r="I338" s="207"/>
      <c r="J338" s="207"/>
    </row>
    <row r="339" spans="2:10" x14ac:dyDescent="0.35">
      <c r="B339" s="81"/>
      <c r="C339" s="81"/>
      <c r="D339" s="81"/>
      <c r="E339" s="81"/>
      <c r="G339" s="207"/>
      <c r="H339" s="207"/>
      <c r="I339" s="207"/>
      <c r="J339" s="207"/>
    </row>
    <row r="340" spans="2:10" x14ac:dyDescent="0.35">
      <c r="B340" s="81"/>
      <c r="C340" s="81"/>
      <c r="D340" s="81"/>
      <c r="E340" s="81"/>
      <c r="G340" s="207"/>
      <c r="H340" s="207"/>
      <c r="I340" s="207"/>
      <c r="J340" s="207"/>
    </row>
    <row r="341" spans="2:10" x14ac:dyDescent="0.35">
      <c r="B341" s="81"/>
      <c r="C341" s="81"/>
      <c r="D341" s="81"/>
      <c r="E341" s="81"/>
      <c r="G341" s="207"/>
      <c r="H341" s="207"/>
      <c r="I341" s="207"/>
      <c r="J341" s="207"/>
    </row>
    <row r="342" spans="2:10" x14ac:dyDescent="0.35">
      <c r="B342" s="81"/>
      <c r="C342" s="81"/>
      <c r="D342" s="81"/>
      <c r="E342" s="81"/>
      <c r="G342" s="207"/>
      <c r="H342" s="207"/>
      <c r="I342" s="207"/>
      <c r="J342" s="207"/>
    </row>
    <row r="343" spans="2:10" x14ac:dyDescent="0.35">
      <c r="B343" s="81"/>
      <c r="C343" s="81"/>
      <c r="D343" s="81"/>
      <c r="E343" s="81"/>
      <c r="G343" s="207"/>
      <c r="H343" s="207"/>
      <c r="I343" s="207"/>
      <c r="J343" s="207"/>
    </row>
    <row r="344" spans="2:10" x14ac:dyDescent="0.35">
      <c r="B344" s="81"/>
      <c r="C344" s="81"/>
      <c r="D344" s="81"/>
      <c r="E344" s="81"/>
      <c r="G344" s="207"/>
      <c r="H344" s="207"/>
      <c r="I344" s="207"/>
      <c r="J344" s="207"/>
    </row>
    <row r="345" spans="2:10" x14ac:dyDescent="0.35">
      <c r="B345" s="81"/>
      <c r="C345" s="81"/>
      <c r="D345" s="81"/>
      <c r="E345" s="81"/>
      <c r="G345" s="207"/>
      <c r="H345" s="207"/>
      <c r="I345" s="207"/>
      <c r="J345" s="207"/>
    </row>
    <row r="346" spans="2:10" x14ac:dyDescent="0.35">
      <c r="B346" s="81"/>
      <c r="C346" s="81"/>
      <c r="D346" s="81"/>
      <c r="E346" s="81"/>
      <c r="G346" s="207"/>
      <c r="H346" s="207"/>
      <c r="I346" s="207"/>
      <c r="J346" s="207"/>
    </row>
    <row r="347" spans="2:10" x14ac:dyDescent="0.35">
      <c r="B347" s="81"/>
      <c r="C347" s="81"/>
      <c r="D347" s="81"/>
      <c r="E347" s="81"/>
      <c r="G347" s="207"/>
      <c r="H347" s="207"/>
      <c r="I347" s="207"/>
      <c r="J347" s="207"/>
    </row>
    <row r="348" spans="2:10" x14ac:dyDescent="0.35">
      <c r="B348" s="81"/>
      <c r="C348" s="81"/>
      <c r="D348" s="81"/>
      <c r="E348" s="81"/>
      <c r="G348" s="207"/>
      <c r="H348" s="207"/>
      <c r="I348" s="207"/>
      <c r="J348" s="207"/>
    </row>
    <row r="349" spans="2:10" x14ac:dyDescent="0.35">
      <c r="B349" s="81"/>
      <c r="C349" s="81"/>
      <c r="D349" s="81"/>
      <c r="E349" s="81"/>
      <c r="G349" s="207"/>
      <c r="H349" s="207"/>
      <c r="I349" s="207"/>
      <c r="J349" s="207"/>
    </row>
    <row r="350" spans="2:10" x14ac:dyDescent="0.35">
      <c r="B350" s="81"/>
      <c r="C350" s="81"/>
      <c r="D350" s="81"/>
      <c r="E350" s="81"/>
      <c r="G350" s="207"/>
      <c r="H350" s="207"/>
      <c r="I350" s="207"/>
      <c r="J350" s="207"/>
    </row>
    <row r="351" spans="2:10" x14ac:dyDescent="0.35">
      <c r="B351" s="81"/>
      <c r="C351" s="81"/>
      <c r="D351" s="81"/>
      <c r="E351" s="81"/>
      <c r="G351" s="207"/>
      <c r="H351" s="207"/>
      <c r="I351" s="207"/>
      <c r="J351" s="207"/>
    </row>
    <row r="352" spans="2:10" x14ac:dyDescent="0.35">
      <c r="B352" s="81"/>
      <c r="C352" s="81"/>
      <c r="D352" s="81"/>
      <c r="E352" s="81"/>
      <c r="G352" s="207"/>
      <c r="H352" s="207"/>
      <c r="I352" s="207"/>
      <c r="J352" s="207"/>
    </row>
    <row r="353" spans="2:10" x14ac:dyDescent="0.35">
      <c r="B353" s="81"/>
      <c r="C353" s="81"/>
      <c r="D353" s="81"/>
      <c r="E353" s="81"/>
      <c r="G353" s="207"/>
      <c r="H353" s="207"/>
      <c r="I353" s="207"/>
      <c r="J353" s="207"/>
    </row>
    <row r="354" spans="2:10" x14ac:dyDescent="0.35">
      <c r="B354" s="81"/>
      <c r="C354" s="81"/>
      <c r="D354" s="81"/>
      <c r="E354" s="81"/>
      <c r="G354" s="207"/>
      <c r="H354" s="207"/>
      <c r="I354" s="207"/>
      <c r="J354" s="207"/>
    </row>
    <row r="355" spans="2:10" x14ac:dyDescent="0.35">
      <c r="B355" s="81"/>
      <c r="C355" s="81"/>
      <c r="D355" s="81"/>
      <c r="E355" s="81"/>
      <c r="G355" s="207"/>
      <c r="H355" s="207"/>
      <c r="I355" s="207"/>
      <c r="J355" s="207"/>
    </row>
    <row r="356" spans="2:10" x14ac:dyDescent="0.35">
      <c r="B356" s="81"/>
      <c r="C356" s="81"/>
      <c r="D356" s="81"/>
      <c r="E356" s="81"/>
      <c r="G356" s="207"/>
      <c r="H356" s="207"/>
      <c r="I356" s="207"/>
      <c r="J356" s="207"/>
    </row>
    <row r="357" spans="2:10" x14ac:dyDescent="0.35">
      <c r="B357" s="81"/>
      <c r="C357" s="81"/>
      <c r="D357" s="81"/>
      <c r="E357" s="81"/>
      <c r="G357" s="207"/>
      <c r="H357" s="207"/>
      <c r="I357" s="207"/>
      <c r="J357" s="207"/>
    </row>
    <row r="358" spans="2:10" x14ac:dyDescent="0.35">
      <c r="D358" s="79"/>
    </row>
    <row r="359" spans="2:10" x14ac:dyDescent="0.35">
      <c r="D359" s="79"/>
    </row>
  </sheetData>
  <sheetProtection algorithmName="SHA-512" hashValue="7AiXJmCkgz9pSuvEF4rgvyXT88fKXiuegA5YSKHQNLKZknvHuHzyJbYFOC4LUmslF0OYHlY7WJjwiB/ABCFZow==" saltValue="y7EPn8suqle8PBj2+FG9Ow==" spinCount="100000" sheet="1" objects="1" scenarios="1"/>
  <mergeCells count="2">
    <mergeCell ref="B1:D1"/>
    <mergeCell ref="G4:J4"/>
  </mergeCells>
  <conditionalFormatting sqref="L8:L18">
    <cfRule type="cellIs" dxfId="54" priority="6" operator="equal">
      <formula>"Voldoet niet"</formula>
    </cfRule>
  </conditionalFormatting>
  <conditionalFormatting sqref="L21:L24">
    <cfRule type="cellIs" dxfId="53" priority="5" operator="equal">
      <formula>"Voldoet niet"</formula>
    </cfRule>
  </conditionalFormatting>
  <conditionalFormatting sqref="L26:L29">
    <cfRule type="cellIs" dxfId="52" priority="4" operator="equal">
      <formula>"Voldoet niet"</formula>
    </cfRule>
  </conditionalFormatting>
  <conditionalFormatting sqref="L31:L33">
    <cfRule type="cellIs" dxfId="51" priority="3" operator="equal">
      <formula>"Voldoet niet"</formula>
    </cfRule>
  </conditionalFormatting>
  <conditionalFormatting sqref="L36:L41">
    <cfRule type="cellIs" dxfId="50" priority="2" operator="equal">
      <formula>"Voldoet niet"</formula>
    </cfRule>
  </conditionalFormatting>
  <conditionalFormatting sqref="L44">
    <cfRule type="cellIs" dxfId="49" priority="1" operator="equal">
      <formula>"Voldoet niet"</formula>
    </cfRule>
  </conditionalFormatting>
  <dataValidations count="2">
    <dataValidation type="list" allowBlank="1" showInputMessage="1" showErrorMessage="1" sqref="D31:D33 D36:D41 D44 D7:D18 D21:D24 D26:D28" xr:uid="{7E6DAA72-78D5-4552-A858-EE710FC9DA91}">
      <formula1>#REF!</formula1>
    </dataValidation>
    <dataValidation type="list" allowBlank="1" showInputMessage="1" showErrorMessage="1" sqref="F44 F21:F24 F26:F28 F31:F33 F36:F41 F8:F18" xr:uid="{3A579966-EB02-401E-9F16-75024C156B12}">
      <formula1>"Ja,Nee"</formula1>
    </dataValidation>
  </dataValidations>
  <pageMargins left="0.7" right="0.7" top="0.75" bottom="0.75" header="0.3" footer="0.3"/>
  <pageSetup scale="5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BFE0-D987-4B16-BA55-685824344A3E}">
  <sheetPr>
    <tabColor theme="8" tint="0.59999389629810485"/>
  </sheetPr>
  <dimension ref="A1:Q154"/>
  <sheetViews>
    <sheetView showGridLines="0" zoomScaleNormal="100" workbookViewId="0">
      <pane ySplit="6" topLeftCell="A7" activePane="bottomLeft" state="frozen"/>
      <selection pane="bottomLeft" activeCell="F8" sqref="F8"/>
    </sheetView>
  </sheetViews>
  <sheetFormatPr defaultColWidth="8.83203125" defaultRowHeight="15.5" x14ac:dyDescent="0.35"/>
  <cols>
    <col min="1" max="1" width="0.83203125" style="71" customWidth="1"/>
    <col min="2" max="2" width="7.58203125" customWidth="1"/>
    <col min="3" max="3" width="51" style="343" customWidth="1"/>
    <col min="4" max="9" width="10.58203125" customWidth="1"/>
    <col min="10" max="10" width="10.58203125" style="130" hidden="1" customWidth="1"/>
    <col min="11" max="14" width="10.58203125" hidden="1" customWidth="1"/>
    <col min="15" max="16" width="10.58203125" customWidth="1"/>
    <col min="17" max="17" width="0.83203125" customWidth="1"/>
  </cols>
  <sheetData>
    <row r="1" spans="1:17" ht="21" customHeight="1" x14ac:dyDescent="0.35">
      <c r="A1" s="156"/>
      <c r="B1" s="415" t="s">
        <v>1216</v>
      </c>
      <c r="C1" s="415"/>
      <c r="D1" s="193"/>
      <c r="E1" s="193"/>
      <c r="F1" s="193"/>
      <c r="G1" s="308"/>
      <c r="H1" s="192"/>
      <c r="I1" s="192"/>
      <c r="J1" s="193"/>
      <c r="K1" s="193"/>
      <c r="L1" s="192"/>
      <c r="M1" s="192"/>
      <c r="N1" s="156"/>
      <c r="O1" s="156"/>
      <c r="P1" s="156"/>
      <c r="Q1" s="156"/>
    </row>
    <row r="2" spans="1:17" x14ac:dyDescent="0.35">
      <c r="B2" s="98"/>
      <c r="C2" s="76"/>
      <c r="D2" s="131"/>
      <c r="E2" s="131"/>
      <c r="F2" s="131"/>
      <c r="G2" s="71"/>
      <c r="H2" s="85"/>
      <c r="I2" s="84"/>
      <c r="J2" s="131"/>
      <c r="K2" s="177"/>
      <c r="L2" s="118"/>
      <c r="M2" s="118"/>
      <c r="N2" s="71"/>
      <c r="O2" s="118" t="s">
        <v>103</v>
      </c>
      <c r="P2" s="71">
        <f>'17. Onderverdeling score'!C16</f>
        <v>410</v>
      </c>
      <c r="Q2" s="71"/>
    </row>
    <row r="3" spans="1:17" x14ac:dyDescent="0.35">
      <c r="B3" s="98"/>
      <c r="C3" s="362"/>
      <c r="D3" s="131"/>
      <c r="E3" s="132"/>
      <c r="F3" s="132"/>
      <c r="G3" s="304"/>
      <c r="H3" s="304"/>
      <c r="I3" s="306"/>
      <c r="J3" s="132"/>
      <c r="K3" s="177"/>
      <c r="L3" s="171"/>
      <c r="M3" s="172"/>
      <c r="N3" s="71"/>
      <c r="O3" s="171" t="s">
        <v>104</v>
      </c>
      <c r="P3" s="172">
        <f>SUM(O8:O115)</f>
        <v>0</v>
      </c>
      <c r="Q3" s="71"/>
    </row>
    <row r="4" spans="1:17" x14ac:dyDescent="0.35">
      <c r="B4" s="98"/>
      <c r="C4" s="76"/>
      <c r="D4" s="154">
        <f>SUM(D7:D114)</f>
        <v>1.0000000000000002</v>
      </c>
      <c r="E4" s="155" t="s">
        <v>105</v>
      </c>
      <c r="F4" s="320"/>
      <c r="G4" s="154"/>
      <c r="H4" s="155"/>
      <c r="I4" s="264"/>
      <c r="J4" s="416" t="s">
        <v>1217</v>
      </c>
      <c r="K4" s="416"/>
      <c r="L4" s="416"/>
      <c r="M4" s="416"/>
      <c r="N4" s="416"/>
      <c r="O4" s="71"/>
      <c r="P4" s="71"/>
      <c r="Q4" s="71"/>
    </row>
    <row r="5" spans="1:17" ht="56.15" customHeight="1" x14ac:dyDescent="0.35">
      <c r="B5" s="316"/>
      <c r="C5" s="363"/>
      <c r="D5" s="317" t="s">
        <v>108</v>
      </c>
      <c r="E5" s="323" t="s">
        <v>109</v>
      </c>
      <c r="F5" s="313" t="s">
        <v>110</v>
      </c>
      <c r="G5" s="417" t="s">
        <v>1218</v>
      </c>
      <c r="H5" s="417"/>
      <c r="I5" s="417"/>
      <c r="J5" s="331" t="s">
        <v>1219</v>
      </c>
      <c r="K5" s="331" t="s">
        <v>111</v>
      </c>
      <c r="L5" s="331" t="s">
        <v>112</v>
      </c>
      <c r="M5" s="331" t="s">
        <v>113</v>
      </c>
      <c r="N5" s="331" t="s">
        <v>114</v>
      </c>
      <c r="O5" s="332" t="s">
        <v>115</v>
      </c>
      <c r="P5" s="323" t="s">
        <v>116</v>
      </c>
      <c r="Q5" s="71"/>
    </row>
    <row r="6" spans="1:17" ht="26" x14ac:dyDescent="0.35">
      <c r="B6" s="314"/>
      <c r="C6" s="364"/>
      <c r="D6" s="318"/>
      <c r="E6" s="314"/>
      <c r="F6" s="314"/>
      <c r="G6" s="319" t="s">
        <v>1220</v>
      </c>
      <c r="H6" s="147" t="s">
        <v>1221</v>
      </c>
      <c r="I6" s="324" t="s">
        <v>1222</v>
      </c>
      <c r="J6" s="314"/>
      <c r="K6" s="314"/>
      <c r="L6" s="314"/>
      <c r="M6" s="314"/>
      <c r="N6" s="314"/>
      <c r="O6" s="314"/>
      <c r="P6" s="314"/>
    </row>
    <row r="7" spans="1:17" x14ac:dyDescent="0.35">
      <c r="B7" s="315" t="s">
        <v>1223</v>
      </c>
      <c r="C7" s="365" t="s">
        <v>5</v>
      </c>
      <c r="D7" s="312">
        <v>0.05</v>
      </c>
      <c r="E7" s="321"/>
      <c r="F7" s="322"/>
      <c r="G7" s="260"/>
      <c r="H7" s="260"/>
      <c r="I7" s="260"/>
      <c r="J7" s="325"/>
      <c r="K7" s="326"/>
      <c r="L7" s="327">
        <f>SUM(K9:K16)</f>
        <v>16</v>
      </c>
      <c r="M7" s="328">
        <f>N7/L7</f>
        <v>1.28125</v>
      </c>
      <c r="N7" s="327">
        <f>P$2*D7</f>
        <v>20.5</v>
      </c>
      <c r="O7" s="329"/>
      <c r="P7" s="330"/>
      <c r="Q7" s="71"/>
    </row>
    <row r="8" spans="1:17" x14ac:dyDescent="0.35">
      <c r="B8" s="107" t="s">
        <v>1224</v>
      </c>
      <c r="C8" s="107" t="s">
        <v>1225</v>
      </c>
      <c r="D8" s="253"/>
      <c r="E8" s="95" t="s">
        <v>122</v>
      </c>
      <c r="F8" s="374"/>
      <c r="G8" s="77"/>
      <c r="H8" s="77"/>
      <c r="I8" s="77"/>
      <c r="J8" s="139"/>
      <c r="K8" s="139" t="str" cm="1">
        <f t="array" ref="K8">_xlfn.IFS(E8="a",5,E8="b",3,E8="c",1,TRUE,"")</f>
        <v/>
      </c>
      <c r="L8" s="138"/>
      <c r="M8" s="141"/>
      <c r="N8" s="138"/>
      <c r="O8" s="96" t="str" cm="1">
        <f t="array" ref="O8">_xlfn.IFS($F8="ja",N8,$F8="nee",0,$F8="","-",$E8="","")</f>
        <v>-</v>
      </c>
      <c r="P8" s="152" t="str">
        <f>IF(AND(E8="ko",F8="Nee"),"Voldoet niet","")</f>
        <v/>
      </c>
      <c r="Q8" s="71"/>
    </row>
    <row r="9" spans="1:17" x14ac:dyDescent="0.35">
      <c r="B9" s="107" t="s">
        <v>1226</v>
      </c>
      <c r="C9" s="270" t="s">
        <v>1227</v>
      </c>
      <c r="D9" s="254"/>
      <c r="E9" s="95" t="s">
        <v>122</v>
      </c>
      <c r="F9" s="374"/>
      <c r="G9" s="77"/>
      <c r="H9" s="77"/>
      <c r="I9" s="77"/>
      <c r="J9" s="139"/>
      <c r="K9" s="139" t="str" cm="1">
        <f t="array" ref="K9">_xlfn.IFS(E9="a",5,E9="b",3,E9="c",1,TRUE,"")</f>
        <v/>
      </c>
      <c r="L9" s="201"/>
      <c r="M9" s="251"/>
      <c r="N9" s="201"/>
      <c r="O9" s="96" t="str" cm="1">
        <f t="array" ref="O9">_xlfn.IFS($F9="ja",N9,$F9="nee",0,$F9="","-",$E9="","")</f>
        <v>-</v>
      </c>
      <c r="P9" s="152" t="str">
        <f t="shared" ref="P9:P15" si="0">IF(AND(E9="ko",F9="Nee"),"Voldoet niet","")</f>
        <v/>
      </c>
      <c r="Q9" s="71"/>
    </row>
    <row r="10" spans="1:17" x14ac:dyDescent="0.35">
      <c r="B10" s="107" t="s">
        <v>1228</v>
      </c>
      <c r="C10" s="270" t="s">
        <v>1229</v>
      </c>
      <c r="D10" s="254"/>
      <c r="E10" s="95" t="s">
        <v>122</v>
      </c>
      <c r="F10" s="374"/>
      <c r="G10" s="77"/>
      <c r="H10" s="77"/>
      <c r="I10" s="77"/>
      <c r="J10" s="139"/>
      <c r="K10" s="139" t="str" cm="1">
        <f t="array" ref="K10">_xlfn.IFS(E10="a",5,E10="b",3,E10="c",1,TRUE,"")</f>
        <v/>
      </c>
      <c r="L10" s="201"/>
      <c r="M10" s="251"/>
      <c r="N10" s="201"/>
      <c r="O10" s="96" t="str" cm="1">
        <f t="array" ref="O10">_xlfn.IFS($F10="ja",N10,$F10="nee",0,$F10="","-",$E10="","")</f>
        <v>-</v>
      </c>
      <c r="P10" s="152" t="str">
        <f t="shared" si="0"/>
        <v/>
      </c>
      <c r="Q10" s="71"/>
    </row>
    <row r="11" spans="1:17" x14ac:dyDescent="0.35">
      <c r="B11" s="107" t="s">
        <v>1230</v>
      </c>
      <c r="C11" s="212" t="s">
        <v>1231</v>
      </c>
      <c r="D11" s="127"/>
      <c r="E11" s="95" t="s">
        <v>122</v>
      </c>
      <c r="F11" s="374"/>
      <c r="G11" s="77"/>
      <c r="H11" s="77"/>
      <c r="I11" s="77"/>
      <c r="J11" s="139"/>
      <c r="K11" s="139" t="str" cm="1">
        <f t="array" ref="K11">_xlfn.IFS(E11="a",5,E11="b",3,E11="c",1,TRUE,"")</f>
        <v/>
      </c>
      <c r="L11" s="201"/>
      <c r="M11" s="251"/>
      <c r="N11" s="201"/>
      <c r="O11" s="96" t="str" cm="1">
        <f t="array" ref="O11">_xlfn.IFS($F11="ja",N11,$F11="nee",0,$F11="","-",$E11="","")</f>
        <v>-</v>
      </c>
      <c r="P11" s="152" t="str">
        <f t="shared" si="0"/>
        <v/>
      </c>
      <c r="Q11" s="71"/>
    </row>
    <row r="12" spans="1:17" ht="31.5" customHeight="1" x14ac:dyDescent="0.35">
      <c r="B12" s="107" t="s">
        <v>1232</v>
      </c>
      <c r="C12" s="72" t="s">
        <v>1233</v>
      </c>
      <c r="D12" s="125"/>
      <c r="E12" s="95" t="s">
        <v>122</v>
      </c>
      <c r="F12" s="374"/>
      <c r="G12" s="77"/>
      <c r="H12" s="77"/>
      <c r="I12" s="77"/>
      <c r="J12" s="139"/>
      <c r="K12" s="139" t="str" cm="1">
        <f t="array" ref="K12">_xlfn.IFS(E12="a",5,E12="b",3,E12="c",1,TRUE,"")</f>
        <v/>
      </c>
      <c r="L12" s="201"/>
      <c r="M12" s="251"/>
      <c r="N12" s="201"/>
      <c r="O12" s="96" t="str" cm="1">
        <f t="array" ref="O12">_xlfn.IFS($F12="ja",N12,$F12="nee",0,$F12="","-",$E12="","")</f>
        <v>-</v>
      </c>
      <c r="P12" s="152" t="str">
        <f t="shared" si="0"/>
        <v/>
      </c>
      <c r="Q12" s="71"/>
    </row>
    <row r="13" spans="1:17" ht="30.75" customHeight="1" x14ac:dyDescent="0.35">
      <c r="B13" s="107" t="s">
        <v>1234</v>
      </c>
      <c r="C13" s="72" t="s">
        <v>1235</v>
      </c>
      <c r="D13" s="77"/>
      <c r="E13" s="87" t="s">
        <v>129</v>
      </c>
      <c r="F13" s="374"/>
      <c r="G13" s="77"/>
      <c r="H13" s="77"/>
      <c r="I13" s="77"/>
      <c r="J13" s="139"/>
      <c r="K13" s="139" cm="1">
        <f t="array" ref="K13">_xlfn.IFS(E13="a",5,E13="b",3,E13="c",1,TRUE,"")</f>
        <v>5</v>
      </c>
      <c r="L13" s="138"/>
      <c r="M13" s="141"/>
      <c r="N13" s="141">
        <f>K13*M$7</f>
        <v>6.40625</v>
      </c>
      <c r="O13" s="96" t="str" cm="1">
        <f t="array" ref="O13">_xlfn.IFS($F13="ja",N13,$F13="nee",0,$F13="","-",$E13="","")</f>
        <v>-</v>
      </c>
      <c r="P13" s="152" t="str">
        <f t="shared" si="0"/>
        <v/>
      </c>
      <c r="Q13" s="71"/>
    </row>
    <row r="14" spans="1:17" ht="26" x14ac:dyDescent="0.35">
      <c r="B14" s="107" t="s">
        <v>1236</v>
      </c>
      <c r="C14" s="72" t="s">
        <v>1237</v>
      </c>
      <c r="D14" s="125"/>
      <c r="E14" s="95" t="s">
        <v>138</v>
      </c>
      <c r="F14" s="77"/>
      <c r="G14" s="374"/>
      <c r="H14" s="374"/>
      <c r="I14" s="374"/>
      <c r="J14" s="139">
        <f>COUNTIF(G14:I14,"Ja")</f>
        <v>0</v>
      </c>
      <c r="K14" s="139" cm="1">
        <f t="array" ref="K14">_xlfn.IFS(E14="a",5,E14="b",3,E14="c",1,TRUE,"")</f>
        <v>3</v>
      </c>
      <c r="L14" s="138"/>
      <c r="M14" s="141"/>
      <c r="N14" s="141">
        <f>(K14*M$7)</f>
        <v>3.84375</v>
      </c>
      <c r="O14" s="96">
        <f>(J14/3)*N14</f>
        <v>0</v>
      </c>
      <c r="P14" s="152" t="str">
        <f t="shared" si="0"/>
        <v/>
      </c>
      <c r="Q14" s="71"/>
    </row>
    <row r="15" spans="1:17" x14ac:dyDescent="0.35">
      <c r="B15" s="107" t="s">
        <v>1238</v>
      </c>
      <c r="C15" s="72" t="s">
        <v>1239</v>
      </c>
      <c r="D15" s="77"/>
      <c r="E15" s="95" t="s">
        <v>138</v>
      </c>
      <c r="F15" s="77"/>
      <c r="G15" s="374"/>
      <c r="H15" s="374"/>
      <c r="I15" s="374"/>
      <c r="J15" s="139">
        <f t="shared" ref="J15:J16" si="1">COUNTIF(G15:I15,"Ja")</f>
        <v>0</v>
      </c>
      <c r="K15" s="139" cm="1">
        <f t="array" ref="K15">_xlfn.IFS(E15="a",5,E15="b",3,E15="c",1,TRUE,"")</f>
        <v>3</v>
      </c>
      <c r="L15" s="138"/>
      <c r="M15" s="141"/>
      <c r="N15" s="141">
        <f>K15*M$7</f>
        <v>3.84375</v>
      </c>
      <c r="O15" s="96">
        <f t="shared" ref="O15:O16" si="2">(J15/3)*N15</f>
        <v>0</v>
      </c>
      <c r="P15" s="152" t="str">
        <f t="shared" si="0"/>
        <v/>
      </c>
      <c r="Q15" s="71"/>
    </row>
    <row r="16" spans="1:17" ht="39" x14ac:dyDescent="0.35">
      <c r="B16" s="107" t="s">
        <v>1240</v>
      </c>
      <c r="C16" s="72" t="s">
        <v>1241</v>
      </c>
      <c r="D16" s="77"/>
      <c r="E16" s="95" t="s">
        <v>129</v>
      </c>
      <c r="F16" s="77"/>
      <c r="G16" s="374"/>
      <c r="H16" s="374"/>
      <c r="I16" s="374"/>
      <c r="J16" s="139">
        <f t="shared" si="1"/>
        <v>0</v>
      </c>
      <c r="K16" s="139" cm="1">
        <f t="array" ref="K16">_xlfn.IFS(E16="a",5,E16="b",3,E16="c",1,TRUE,"")</f>
        <v>5</v>
      </c>
      <c r="L16" s="138"/>
      <c r="M16" s="141"/>
      <c r="N16" s="141">
        <f>K16*M$7</f>
        <v>6.40625</v>
      </c>
      <c r="O16" s="96">
        <f t="shared" si="2"/>
        <v>0</v>
      </c>
      <c r="P16" s="152"/>
      <c r="Q16" s="71"/>
    </row>
    <row r="17" spans="2:17" x14ac:dyDescent="0.35">
      <c r="B17" s="110"/>
      <c r="C17" s="72"/>
      <c r="D17" s="77"/>
      <c r="E17" s="111"/>
      <c r="F17" s="77"/>
      <c r="G17" s="112"/>
      <c r="H17" s="112"/>
      <c r="I17" s="112"/>
      <c r="J17" s="139"/>
      <c r="K17" s="139" t="str" cm="1">
        <f t="array" ref="K17">_xlfn.IFS(E17="a",5,E17="b",3,E17="c",1,TRUE,"")</f>
        <v/>
      </c>
      <c r="L17" s="138"/>
      <c r="M17" s="141"/>
      <c r="N17" s="138"/>
      <c r="O17" s="96"/>
      <c r="P17" s="202"/>
      <c r="Q17" s="71"/>
    </row>
    <row r="18" spans="2:17" x14ac:dyDescent="0.35">
      <c r="B18" s="122" t="s">
        <v>1242</v>
      </c>
      <c r="C18" s="339" t="s">
        <v>1243</v>
      </c>
      <c r="D18" s="153">
        <v>0.1</v>
      </c>
      <c r="E18" s="261"/>
      <c r="F18" s="262"/>
      <c r="G18" s="260"/>
      <c r="H18" s="260"/>
      <c r="I18" s="260"/>
      <c r="J18" s="310"/>
      <c r="K18" s="198" t="str" cm="1">
        <f t="array" ref="K18">_xlfn.IFS(E18="a",5,E18="b",3,E18="c",1,TRUE,"")</f>
        <v/>
      </c>
      <c r="L18" s="200">
        <f>SUM(K19:K22)</f>
        <v>20</v>
      </c>
      <c r="M18" s="263">
        <f>N18/L18</f>
        <v>2.0499999999999998</v>
      </c>
      <c r="N18" s="200">
        <f>P$2*D18</f>
        <v>41</v>
      </c>
      <c r="O18" s="260"/>
      <c r="P18" s="260"/>
      <c r="Q18" s="71"/>
    </row>
    <row r="19" spans="2:17" ht="26" x14ac:dyDescent="0.35">
      <c r="B19" s="107" t="s">
        <v>1244</v>
      </c>
      <c r="C19" s="72" t="s">
        <v>1245</v>
      </c>
      <c r="D19" s="125"/>
      <c r="E19" s="87" t="s">
        <v>129</v>
      </c>
      <c r="F19" s="77"/>
      <c r="G19" s="374"/>
      <c r="H19" s="374"/>
      <c r="I19" s="374"/>
      <c r="J19" s="139">
        <f t="shared" ref="J19:J22" si="3">COUNTIF(G19:I19,"Ja")</f>
        <v>0</v>
      </c>
      <c r="K19" s="139" cm="1">
        <f t="array" ref="K19">_xlfn.IFS(E19="a",5,E19="b",3,E19="c",1,TRUE,"")</f>
        <v>5</v>
      </c>
      <c r="L19" s="138"/>
      <c r="M19" s="141"/>
      <c r="N19" s="141">
        <f>K19*M$18</f>
        <v>10.25</v>
      </c>
      <c r="O19" s="96">
        <f t="shared" ref="O19:O22" si="4">(J19/3)*N19</f>
        <v>0</v>
      </c>
      <c r="P19" s="152" t="str">
        <f t="shared" ref="P19:P22" si="5">IF(AND(E19="ko",F19="Nee"),"Voldoet niet","")</f>
        <v/>
      </c>
      <c r="Q19" s="71"/>
    </row>
    <row r="20" spans="2:17" ht="26" x14ac:dyDescent="0.35">
      <c r="B20" s="107" t="s">
        <v>1246</v>
      </c>
      <c r="C20" s="72" t="s">
        <v>1247</v>
      </c>
      <c r="D20" s="77"/>
      <c r="E20" s="87" t="s">
        <v>129</v>
      </c>
      <c r="F20" s="77"/>
      <c r="G20" s="374"/>
      <c r="H20" s="374"/>
      <c r="I20" s="374"/>
      <c r="J20" s="139">
        <f t="shared" si="3"/>
        <v>0</v>
      </c>
      <c r="K20" s="139" cm="1">
        <f t="array" ref="K20">_xlfn.IFS(E20="a",5,E20="b",3,E20="c",1,TRUE,"")</f>
        <v>5</v>
      </c>
      <c r="L20" s="138"/>
      <c r="M20" s="141"/>
      <c r="N20" s="141">
        <f>K20*M$18</f>
        <v>10.25</v>
      </c>
      <c r="O20" s="96">
        <f t="shared" si="4"/>
        <v>0</v>
      </c>
      <c r="P20" s="152" t="str">
        <f t="shared" si="5"/>
        <v/>
      </c>
      <c r="Q20" s="71"/>
    </row>
    <row r="21" spans="2:17" ht="39" x14ac:dyDescent="0.35">
      <c r="B21" s="107" t="s">
        <v>1248</v>
      </c>
      <c r="C21" s="93" t="s">
        <v>1249</v>
      </c>
      <c r="D21" s="255"/>
      <c r="E21" s="87" t="s">
        <v>129</v>
      </c>
      <c r="F21" s="77"/>
      <c r="G21" s="374"/>
      <c r="H21" s="374"/>
      <c r="I21" s="374"/>
      <c r="J21" s="139">
        <f t="shared" si="3"/>
        <v>0</v>
      </c>
      <c r="K21" s="139" cm="1">
        <f t="array" ref="K21">_xlfn.IFS(E21="a",5,E21="b",3,E21="c",1,TRUE,"")</f>
        <v>5</v>
      </c>
      <c r="L21" s="237"/>
      <c r="M21" s="238"/>
      <c r="N21" s="141">
        <f>K21*M$18</f>
        <v>10.25</v>
      </c>
      <c r="O21" s="96">
        <f t="shared" si="4"/>
        <v>0</v>
      </c>
      <c r="P21" s="152" t="str">
        <f t="shared" si="5"/>
        <v/>
      </c>
      <c r="Q21" s="71"/>
    </row>
    <row r="22" spans="2:17" ht="26" x14ac:dyDescent="0.35">
      <c r="B22" s="107" t="s">
        <v>1250</v>
      </c>
      <c r="C22" s="93" t="s">
        <v>1251</v>
      </c>
      <c r="D22" s="255"/>
      <c r="E22" s="87" t="s">
        <v>129</v>
      </c>
      <c r="F22" s="77"/>
      <c r="G22" s="374"/>
      <c r="H22" s="374"/>
      <c r="I22" s="374"/>
      <c r="J22" s="139">
        <f t="shared" si="3"/>
        <v>0</v>
      </c>
      <c r="K22" s="139" cm="1">
        <f t="array" ref="K22">_xlfn.IFS(E22="a",5,E22="b",3,E22="c",1,TRUE,"")</f>
        <v>5</v>
      </c>
      <c r="L22" s="237"/>
      <c r="M22" s="238"/>
      <c r="N22" s="141">
        <f>K22*M$18</f>
        <v>10.25</v>
      </c>
      <c r="O22" s="96">
        <f t="shared" si="4"/>
        <v>0</v>
      </c>
      <c r="P22" s="152" t="str">
        <f t="shared" si="5"/>
        <v/>
      </c>
      <c r="Q22" s="71"/>
    </row>
    <row r="23" spans="2:17" x14ac:dyDescent="0.35">
      <c r="B23" s="107"/>
      <c r="C23" s="72"/>
      <c r="D23" s="77"/>
      <c r="E23" s="87"/>
      <c r="F23" s="77"/>
      <c r="G23" s="73"/>
      <c r="H23" s="73"/>
      <c r="I23" s="73"/>
      <c r="J23" s="139"/>
      <c r="K23" s="139" t="str" cm="1">
        <f t="array" ref="K23">_xlfn.IFS(E23="a",5,E23="b",3,E23="c",1,TRUE,"")</f>
        <v/>
      </c>
      <c r="L23" s="138"/>
      <c r="M23" s="141"/>
      <c r="N23" s="138"/>
      <c r="O23" s="238"/>
      <c r="P23" s="202"/>
      <c r="Q23" s="71"/>
    </row>
    <row r="24" spans="2:17" x14ac:dyDescent="0.35">
      <c r="B24" s="122" t="s">
        <v>1252</v>
      </c>
      <c r="C24" s="339" t="s">
        <v>1253</v>
      </c>
      <c r="D24" s="153">
        <v>0.2</v>
      </c>
      <c r="E24" s="261"/>
      <c r="F24" s="261"/>
      <c r="G24" s="261"/>
      <c r="H24" s="261"/>
      <c r="I24" s="261"/>
      <c r="J24" s="261"/>
      <c r="K24" s="261"/>
      <c r="L24" s="200">
        <f>SUM(K25:K35)</f>
        <v>46</v>
      </c>
      <c r="M24" s="263">
        <f>N24/L24</f>
        <v>1.7826086956521738</v>
      </c>
      <c r="N24" s="200">
        <f>P$2*D24</f>
        <v>82</v>
      </c>
      <c r="O24" s="260"/>
      <c r="P24" s="260"/>
      <c r="Q24" s="71"/>
    </row>
    <row r="25" spans="2:17" ht="26" x14ac:dyDescent="0.35">
      <c r="B25" s="107" t="s">
        <v>1254</v>
      </c>
      <c r="C25" s="72" t="s">
        <v>1255</v>
      </c>
      <c r="D25" s="125"/>
      <c r="E25" s="87" t="s">
        <v>122</v>
      </c>
      <c r="F25" s="374"/>
      <c r="G25" s="77"/>
      <c r="H25" s="77"/>
      <c r="I25" s="77"/>
      <c r="J25" s="300"/>
      <c r="K25" s="139" t="str" cm="1">
        <f t="array" ref="K25">_xlfn.IFS(E25="a",5,E25="b",3,E25="c",1,TRUE,"")</f>
        <v/>
      </c>
      <c r="L25" s="138"/>
      <c r="M25" s="141"/>
      <c r="N25" s="141"/>
      <c r="O25" s="96" t="str" cm="1">
        <f t="array" ref="O25">_xlfn.IFS($F25="ja",N25,$F25="nee",0,$F25="","-",$E25="","")</f>
        <v>-</v>
      </c>
      <c r="P25" s="152" t="str">
        <f t="shared" ref="P25:P35" si="6">IF(AND(E25="ko",F25="Nee"),"Voldoet niet","")</f>
        <v/>
      </c>
      <c r="Q25" s="71"/>
    </row>
    <row r="26" spans="2:17" ht="26" x14ac:dyDescent="0.35">
      <c r="B26" s="107" t="s">
        <v>1256</v>
      </c>
      <c r="C26" s="72" t="s">
        <v>1257</v>
      </c>
      <c r="D26" s="125"/>
      <c r="E26" s="87" t="s">
        <v>138</v>
      </c>
      <c r="F26" s="77"/>
      <c r="G26" s="374"/>
      <c r="H26" s="374"/>
      <c r="I26" s="374"/>
      <c r="J26" s="139">
        <f t="shared" ref="J26:J35" si="7">COUNTIF(G26:I26,"Ja")</f>
        <v>0</v>
      </c>
      <c r="K26" s="139" cm="1">
        <f t="array" ref="K26">_xlfn.IFS(E26="a",5,E26="b",3,E26="c",1,TRUE,"")</f>
        <v>3</v>
      </c>
      <c r="L26" s="138"/>
      <c r="M26" s="141"/>
      <c r="N26" s="141">
        <f t="shared" ref="N26:N35" si="8">K26*M$24</f>
        <v>5.3478260869565215</v>
      </c>
      <c r="O26" s="96">
        <f t="shared" ref="O26:O35" si="9">(J26/3)*N26</f>
        <v>0</v>
      </c>
      <c r="P26" s="152" t="str">
        <f t="shared" si="6"/>
        <v/>
      </c>
      <c r="Q26" s="71"/>
    </row>
    <row r="27" spans="2:17" ht="26" x14ac:dyDescent="0.35">
      <c r="B27" s="107" t="s">
        <v>1258</v>
      </c>
      <c r="C27" s="72" t="s">
        <v>1259</v>
      </c>
      <c r="D27" s="77"/>
      <c r="E27" s="87" t="s">
        <v>129</v>
      </c>
      <c r="F27" s="77"/>
      <c r="G27" s="374"/>
      <c r="H27" s="374"/>
      <c r="I27" s="374"/>
      <c r="J27" s="139">
        <f t="shared" si="7"/>
        <v>0</v>
      </c>
      <c r="K27" s="139" cm="1">
        <f t="array" ref="K27">_xlfn.IFS(E27="a",5,E27="b",3,E27="c",1,TRUE,"")</f>
        <v>5</v>
      </c>
      <c r="L27" s="138"/>
      <c r="M27" s="141"/>
      <c r="N27" s="141">
        <f t="shared" si="8"/>
        <v>8.9130434782608692</v>
      </c>
      <c r="O27" s="96">
        <f t="shared" si="9"/>
        <v>0</v>
      </c>
      <c r="P27" s="152" t="str">
        <f t="shared" si="6"/>
        <v/>
      </c>
      <c r="Q27" s="71"/>
    </row>
    <row r="28" spans="2:17" x14ac:dyDescent="0.35">
      <c r="B28" s="107" t="s">
        <v>1260</v>
      </c>
      <c r="C28" s="72" t="s">
        <v>1261</v>
      </c>
      <c r="D28" s="77"/>
      <c r="E28" s="87" t="s">
        <v>129</v>
      </c>
      <c r="F28" s="77"/>
      <c r="G28" s="374"/>
      <c r="H28" s="374"/>
      <c r="I28" s="374"/>
      <c r="J28" s="139">
        <f t="shared" si="7"/>
        <v>0</v>
      </c>
      <c r="K28" s="139" cm="1">
        <f t="array" ref="K28">_xlfn.IFS(E28="a",5,E28="b",3,E28="c",1,TRUE,"")</f>
        <v>5</v>
      </c>
      <c r="L28" s="138"/>
      <c r="M28" s="141"/>
      <c r="N28" s="141">
        <f t="shared" si="8"/>
        <v>8.9130434782608692</v>
      </c>
      <c r="O28" s="96">
        <f t="shared" si="9"/>
        <v>0</v>
      </c>
      <c r="P28" s="152" t="str">
        <f t="shared" si="6"/>
        <v/>
      </c>
      <c r="Q28" s="71"/>
    </row>
    <row r="29" spans="2:17" ht="39" x14ac:dyDescent="0.35">
      <c r="B29" s="107" t="s">
        <v>1262</v>
      </c>
      <c r="C29" s="72" t="s">
        <v>1263</v>
      </c>
      <c r="D29" s="77"/>
      <c r="E29" s="87" t="s">
        <v>129</v>
      </c>
      <c r="F29" s="77"/>
      <c r="G29" s="374"/>
      <c r="H29" s="374"/>
      <c r="I29" s="374"/>
      <c r="J29" s="139">
        <f t="shared" si="7"/>
        <v>0</v>
      </c>
      <c r="K29" s="139" cm="1">
        <f t="array" ref="K29">_xlfn.IFS(E29="a",5,E29="b",3,E29="c",1,TRUE,"")</f>
        <v>5</v>
      </c>
      <c r="L29" s="138"/>
      <c r="M29" s="141"/>
      <c r="N29" s="141">
        <f t="shared" si="8"/>
        <v>8.9130434782608692</v>
      </c>
      <c r="O29" s="96">
        <f t="shared" si="9"/>
        <v>0</v>
      </c>
      <c r="P29" s="152" t="str">
        <f t="shared" si="6"/>
        <v/>
      </c>
      <c r="Q29" s="71"/>
    </row>
    <row r="30" spans="2:17" x14ac:dyDescent="0.35">
      <c r="B30" s="107" t="s">
        <v>1264</v>
      </c>
      <c r="C30" s="72" t="s">
        <v>1265</v>
      </c>
      <c r="D30" s="125"/>
      <c r="E30" s="87" t="s">
        <v>129</v>
      </c>
      <c r="F30" s="77"/>
      <c r="G30" s="374"/>
      <c r="H30" s="374"/>
      <c r="I30" s="374"/>
      <c r="J30" s="139">
        <f t="shared" si="7"/>
        <v>0</v>
      </c>
      <c r="K30" s="139" cm="1">
        <f t="array" ref="K30">_xlfn.IFS(E30="a",5,E30="b",3,E30="c",1,TRUE,"")</f>
        <v>5</v>
      </c>
      <c r="L30" s="138"/>
      <c r="M30" s="141"/>
      <c r="N30" s="141">
        <f t="shared" si="8"/>
        <v>8.9130434782608692</v>
      </c>
      <c r="O30" s="96">
        <f t="shared" si="9"/>
        <v>0</v>
      </c>
      <c r="P30" s="152" t="str">
        <f t="shared" si="6"/>
        <v/>
      </c>
      <c r="Q30" s="71"/>
    </row>
    <row r="31" spans="2:17" ht="26" x14ac:dyDescent="0.35">
      <c r="B31" s="107" t="s">
        <v>1266</v>
      </c>
      <c r="C31" s="72" t="s">
        <v>1267</v>
      </c>
      <c r="D31" s="125"/>
      <c r="E31" s="87" t="s">
        <v>129</v>
      </c>
      <c r="F31" s="77"/>
      <c r="G31" s="374"/>
      <c r="H31" s="374"/>
      <c r="I31" s="374"/>
      <c r="J31" s="139">
        <f t="shared" si="7"/>
        <v>0</v>
      </c>
      <c r="K31" s="139" cm="1">
        <f t="array" ref="K31">_xlfn.IFS(E31="a",5,E31="b",3,E31="c",1,TRUE,"")</f>
        <v>5</v>
      </c>
      <c r="L31" s="138"/>
      <c r="M31" s="141"/>
      <c r="N31" s="141">
        <f t="shared" si="8"/>
        <v>8.9130434782608692</v>
      </c>
      <c r="O31" s="96">
        <f t="shared" si="9"/>
        <v>0</v>
      </c>
      <c r="P31" s="152"/>
      <c r="Q31" s="71"/>
    </row>
    <row r="32" spans="2:17" x14ac:dyDescent="0.35">
      <c r="B32" s="107" t="s">
        <v>1268</v>
      </c>
      <c r="C32" s="212" t="s">
        <v>1269</v>
      </c>
      <c r="D32" s="127"/>
      <c r="E32" s="87" t="s">
        <v>129</v>
      </c>
      <c r="F32" s="77"/>
      <c r="G32" s="374"/>
      <c r="H32" s="374"/>
      <c r="I32" s="374"/>
      <c r="J32" s="139">
        <f t="shared" si="7"/>
        <v>0</v>
      </c>
      <c r="K32" s="139" cm="1">
        <f t="array" ref="K32">_xlfn.IFS(E32="a",5,E32="b",3,E32="c",1,TRUE,"")</f>
        <v>5</v>
      </c>
      <c r="L32" s="138"/>
      <c r="M32" s="141"/>
      <c r="N32" s="141">
        <f t="shared" si="8"/>
        <v>8.9130434782608692</v>
      </c>
      <c r="O32" s="96">
        <f t="shared" si="9"/>
        <v>0</v>
      </c>
      <c r="P32" s="152" t="str">
        <f t="shared" si="6"/>
        <v/>
      </c>
      <c r="Q32" s="71"/>
    </row>
    <row r="33" spans="1:17" ht="26" x14ac:dyDescent="0.35">
      <c r="B33" s="107" t="s">
        <v>1270</v>
      </c>
      <c r="C33" s="72" t="s">
        <v>1271</v>
      </c>
      <c r="D33" s="125" t="s">
        <v>28</v>
      </c>
      <c r="E33" s="87" t="s">
        <v>129</v>
      </c>
      <c r="F33" s="77"/>
      <c r="G33" s="374"/>
      <c r="H33" s="374"/>
      <c r="I33" s="374"/>
      <c r="J33" s="139">
        <f t="shared" si="7"/>
        <v>0</v>
      </c>
      <c r="K33" s="139" cm="1">
        <f t="array" ref="K33">_xlfn.IFS(E33="a",5,E33="b",3,E33="c",1,TRUE,"")</f>
        <v>5</v>
      </c>
      <c r="L33" s="138"/>
      <c r="M33" s="141"/>
      <c r="N33" s="141">
        <f t="shared" si="8"/>
        <v>8.9130434782608692</v>
      </c>
      <c r="O33" s="96">
        <f t="shared" si="9"/>
        <v>0</v>
      </c>
      <c r="P33" s="152" t="str">
        <f t="shared" si="6"/>
        <v/>
      </c>
      <c r="Q33" s="71"/>
    </row>
    <row r="34" spans="1:17" ht="39" x14ac:dyDescent="0.35">
      <c r="B34" s="107" t="s">
        <v>1272</v>
      </c>
      <c r="C34" s="72" t="s">
        <v>1273</v>
      </c>
      <c r="D34" s="125"/>
      <c r="E34" s="87" t="s">
        <v>129</v>
      </c>
      <c r="F34" s="77"/>
      <c r="G34" s="374"/>
      <c r="H34" s="374"/>
      <c r="I34" s="374"/>
      <c r="J34" s="139">
        <f t="shared" si="7"/>
        <v>0</v>
      </c>
      <c r="K34" s="139" cm="1">
        <f t="array" ref="K34">_xlfn.IFS(E34="a",5,E34="b",3,E34="c",1,TRUE,"")</f>
        <v>5</v>
      </c>
      <c r="L34" s="138"/>
      <c r="M34" s="141"/>
      <c r="N34" s="141">
        <f t="shared" si="8"/>
        <v>8.9130434782608692</v>
      </c>
      <c r="O34" s="96">
        <f t="shared" si="9"/>
        <v>0</v>
      </c>
      <c r="P34" s="152" t="str">
        <f t="shared" si="6"/>
        <v/>
      </c>
      <c r="Q34" s="71"/>
    </row>
    <row r="35" spans="1:17" ht="30" customHeight="1" x14ac:dyDescent="0.35">
      <c r="B35" s="107" t="s">
        <v>1274</v>
      </c>
      <c r="C35" s="72" t="s">
        <v>1275</v>
      </c>
      <c r="D35" s="125"/>
      <c r="E35" s="87" t="s">
        <v>138</v>
      </c>
      <c r="F35" s="77"/>
      <c r="G35" s="374"/>
      <c r="H35" s="374"/>
      <c r="I35" s="374"/>
      <c r="J35" s="139">
        <f t="shared" si="7"/>
        <v>0</v>
      </c>
      <c r="K35" s="139" cm="1">
        <f t="array" ref="K35">_xlfn.IFS(E35="a",5,E35="b",3,E35="c",1,TRUE,"")</f>
        <v>3</v>
      </c>
      <c r="L35" s="138"/>
      <c r="M35" s="141"/>
      <c r="N35" s="141">
        <f t="shared" si="8"/>
        <v>5.3478260869565215</v>
      </c>
      <c r="O35" s="96">
        <f t="shared" si="9"/>
        <v>0</v>
      </c>
      <c r="P35" s="152" t="str">
        <f t="shared" si="6"/>
        <v/>
      </c>
      <c r="Q35" s="71"/>
    </row>
    <row r="36" spans="1:17" x14ac:dyDescent="0.35">
      <c r="B36" s="107"/>
      <c r="C36" s="72"/>
      <c r="D36" s="125"/>
      <c r="E36" s="87"/>
      <c r="F36" s="77"/>
      <c r="G36" s="72"/>
      <c r="H36" s="73"/>
      <c r="I36" s="73"/>
      <c r="J36" s="214"/>
      <c r="K36" s="139"/>
      <c r="L36" s="138"/>
      <c r="M36" s="141"/>
      <c r="N36" s="138"/>
      <c r="O36" s="104"/>
      <c r="P36" s="202"/>
      <c r="Q36" s="71"/>
    </row>
    <row r="37" spans="1:17" ht="26" x14ac:dyDescent="0.35">
      <c r="B37" s="122" t="s">
        <v>1276</v>
      </c>
      <c r="C37" s="339" t="s">
        <v>1277</v>
      </c>
      <c r="D37" s="406">
        <v>0.1</v>
      </c>
      <c r="E37" s="261"/>
      <c r="F37" s="261"/>
      <c r="G37" s="261"/>
      <c r="H37" s="261"/>
      <c r="I37" s="261"/>
      <c r="J37" s="261"/>
      <c r="K37" s="261"/>
      <c r="L37" s="200">
        <f>SUM(K38:K53)</f>
        <v>76</v>
      </c>
      <c r="M37" s="263">
        <f>N37/L37</f>
        <v>0.53947368421052633</v>
      </c>
      <c r="N37" s="200">
        <f>P$2*D37</f>
        <v>41</v>
      </c>
      <c r="O37" s="250"/>
      <c r="P37" s="260"/>
      <c r="Q37" s="71"/>
    </row>
    <row r="38" spans="1:17" x14ac:dyDescent="0.35">
      <c r="B38" s="82" t="s">
        <v>1278</v>
      </c>
      <c r="C38" s="212" t="s">
        <v>1279</v>
      </c>
      <c r="D38" s="256"/>
      <c r="E38" s="87" t="s">
        <v>129</v>
      </c>
      <c r="F38" s="77"/>
      <c r="G38" s="374"/>
      <c r="H38" s="374"/>
      <c r="I38" s="374"/>
      <c r="J38" s="139">
        <f t="shared" ref="J38:J53" si="10">COUNTIF(G38:I38,"Ja")</f>
        <v>0</v>
      </c>
      <c r="K38" s="139" cm="1">
        <f t="array" ref="K38">_xlfn.IFS(E38="a",5,E38="b",3,E38="c",1,TRUE,"")</f>
        <v>5</v>
      </c>
      <c r="L38" s="138"/>
      <c r="M38" s="141"/>
      <c r="N38" s="141">
        <f t="shared" ref="N38:N53" si="11">K38*M$37</f>
        <v>2.6973684210526319</v>
      </c>
      <c r="O38" s="96">
        <f t="shared" ref="O38:O53" si="12">(J38/3)*N38</f>
        <v>0</v>
      </c>
      <c r="P38" s="152" t="str">
        <f t="shared" ref="P38:P53" si="13">IF(AND(E38="ko",F38="Nee"),"Voldoet niet","")</f>
        <v/>
      </c>
      <c r="Q38" s="144"/>
    </row>
    <row r="39" spans="1:17" x14ac:dyDescent="0.35">
      <c r="B39" s="82" t="s">
        <v>1280</v>
      </c>
      <c r="C39" s="212" t="s">
        <v>1281</v>
      </c>
      <c r="D39" s="256"/>
      <c r="E39" s="87" t="s">
        <v>129</v>
      </c>
      <c r="F39" s="77"/>
      <c r="G39" s="374"/>
      <c r="H39" s="374"/>
      <c r="I39" s="374"/>
      <c r="J39" s="139">
        <f t="shared" si="10"/>
        <v>0</v>
      </c>
      <c r="K39" s="139" cm="1">
        <f t="array" ref="K39">_xlfn.IFS(E39="a",5,E39="b",3,E39="c",1,TRUE,"")</f>
        <v>5</v>
      </c>
      <c r="L39" s="138"/>
      <c r="M39" s="141"/>
      <c r="N39" s="141">
        <f t="shared" si="11"/>
        <v>2.6973684210526319</v>
      </c>
      <c r="O39" s="96">
        <f t="shared" si="12"/>
        <v>0</v>
      </c>
      <c r="P39" s="152" t="str">
        <f t="shared" si="13"/>
        <v/>
      </c>
      <c r="Q39" s="71"/>
    </row>
    <row r="40" spans="1:17" x14ac:dyDescent="0.35">
      <c r="B40" s="82" t="s">
        <v>1282</v>
      </c>
      <c r="C40" s="212" t="s">
        <v>1283</v>
      </c>
      <c r="D40" s="256"/>
      <c r="E40" s="87" t="s">
        <v>129</v>
      </c>
      <c r="F40" s="77"/>
      <c r="G40" s="374"/>
      <c r="H40" s="374"/>
      <c r="I40" s="374"/>
      <c r="J40" s="139">
        <f t="shared" si="10"/>
        <v>0</v>
      </c>
      <c r="K40" s="139" cm="1">
        <f t="array" ref="K40">_xlfn.IFS(E40="a",5,E40="b",3,E40="c",1,TRUE,"")</f>
        <v>5</v>
      </c>
      <c r="L40" s="138"/>
      <c r="M40" s="141"/>
      <c r="N40" s="141">
        <f t="shared" si="11"/>
        <v>2.6973684210526319</v>
      </c>
      <c r="O40" s="96">
        <f t="shared" si="12"/>
        <v>0</v>
      </c>
      <c r="P40" s="152" t="str">
        <f t="shared" si="13"/>
        <v/>
      </c>
      <c r="Q40" s="71"/>
    </row>
    <row r="41" spans="1:17" x14ac:dyDescent="0.35">
      <c r="B41" s="82" t="s">
        <v>1284</v>
      </c>
      <c r="C41" s="212" t="s">
        <v>1285</v>
      </c>
      <c r="D41" s="256"/>
      <c r="E41" s="87" t="s">
        <v>129</v>
      </c>
      <c r="F41" s="77"/>
      <c r="G41" s="374"/>
      <c r="H41" s="374"/>
      <c r="I41" s="374"/>
      <c r="J41" s="139">
        <f t="shared" si="10"/>
        <v>0</v>
      </c>
      <c r="K41" s="139" cm="1">
        <f t="array" ref="K41">_xlfn.IFS(E41="a",5,E41="b",3,E41="c",1,TRUE,"")</f>
        <v>5</v>
      </c>
      <c r="L41" s="138"/>
      <c r="M41" s="141"/>
      <c r="N41" s="141">
        <f t="shared" si="11"/>
        <v>2.6973684210526319</v>
      </c>
      <c r="O41" s="96">
        <f t="shared" si="12"/>
        <v>0</v>
      </c>
      <c r="P41" s="152" t="str">
        <f t="shared" si="13"/>
        <v/>
      </c>
      <c r="Q41" s="71"/>
    </row>
    <row r="42" spans="1:17" x14ac:dyDescent="0.35">
      <c r="B42" s="82" t="s">
        <v>1286</v>
      </c>
      <c r="C42" s="212" t="s">
        <v>1287</v>
      </c>
      <c r="D42" s="256"/>
      <c r="E42" s="87" t="s">
        <v>129</v>
      </c>
      <c r="F42" s="77"/>
      <c r="G42" s="374"/>
      <c r="H42" s="374"/>
      <c r="I42" s="374"/>
      <c r="J42" s="139">
        <f t="shared" si="10"/>
        <v>0</v>
      </c>
      <c r="K42" s="139" cm="1">
        <f t="array" ref="K42">_xlfn.IFS(E42="a",5,E42="b",3,E42="c",1,TRUE,"")</f>
        <v>5</v>
      </c>
      <c r="L42" s="138"/>
      <c r="M42" s="141"/>
      <c r="N42" s="141">
        <f t="shared" si="11"/>
        <v>2.6973684210526319</v>
      </c>
      <c r="O42" s="96">
        <f t="shared" si="12"/>
        <v>0</v>
      </c>
      <c r="P42" s="152" t="str">
        <f t="shared" si="13"/>
        <v/>
      </c>
      <c r="Q42" s="71"/>
    </row>
    <row r="43" spans="1:17" x14ac:dyDescent="0.35">
      <c r="A43" s="144"/>
      <c r="B43" s="82" t="s">
        <v>1288</v>
      </c>
      <c r="C43" s="212" t="s">
        <v>1289</v>
      </c>
      <c r="D43" s="256"/>
      <c r="E43" s="87" t="s">
        <v>129</v>
      </c>
      <c r="F43" s="77"/>
      <c r="G43" s="374"/>
      <c r="H43" s="374"/>
      <c r="I43" s="374"/>
      <c r="J43" s="139">
        <f t="shared" si="10"/>
        <v>0</v>
      </c>
      <c r="K43" s="139" cm="1">
        <f t="array" ref="K43">_xlfn.IFS(E43="a",5,E43="b",3,E43="c",1,TRUE,"")</f>
        <v>5</v>
      </c>
      <c r="L43" s="138"/>
      <c r="M43" s="141"/>
      <c r="N43" s="141">
        <f t="shared" si="11"/>
        <v>2.6973684210526319</v>
      </c>
      <c r="O43" s="96">
        <f t="shared" si="12"/>
        <v>0</v>
      </c>
      <c r="P43" s="152" t="str">
        <f t="shared" si="13"/>
        <v/>
      </c>
      <c r="Q43" s="71"/>
    </row>
    <row r="44" spans="1:17" x14ac:dyDescent="0.35">
      <c r="B44" s="82" t="s">
        <v>1290</v>
      </c>
      <c r="C44" s="212" t="s">
        <v>1291</v>
      </c>
      <c r="D44" s="256"/>
      <c r="E44" s="87" t="s">
        <v>129</v>
      </c>
      <c r="F44" s="77"/>
      <c r="G44" s="374"/>
      <c r="H44" s="374"/>
      <c r="I44" s="374"/>
      <c r="J44" s="139">
        <f t="shared" si="10"/>
        <v>0</v>
      </c>
      <c r="K44" s="139" cm="1">
        <f t="array" ref="K44">_xlfn.IFS(E44="a",5,E44="b",3,E44="c",1,TRUE,"")</f>
        <v>5</v>
      </c>
      <c r="L44" s="138"/>
      <c r="M44" s="141"/>
      <c r="N44" s="141">
        <f t="shared" si="11"/>
        <v>2.6973684210526319</v>
      </c>
      <c r="O44" s="96">
        <f t="shared" si="12"/>
        <v>0</v>
      </c>
      <c r="P44" s="152" t="str">
        <f t="shared" si="13"/>
        <v/>
      </c>
      <c r="Q44" s="71"/>
    </row>
    <row r="45" spans="1:17" x14ac:dyDescent="0.35">
      <c r="B45" s="82" t="s">
        <v>1292</v>
      </c>
      <c r="C45" s="212" t="s">
        <v>1293</v>
      </c>
      <c r="D45" s="256"/>
      <c r="E45" s="87" t="s">
        <v>129</v>
      </c>
      <c r="F45" s="77"/>
      <c r="G45" s="374"/>
      <c r="H45" s="374"/>
      <c r="I45" s="374"/>
      <c r="J45" s="139">
        <f t="shared" si="10"/>
        <v>0</v>
      </c>
      <c r="K45" s="139" cm="1">
        <f t="array" ref="K45">_xlfn.IFS(E45="a",5,E45="b",3,E45="c",1,TRUE,"")</f>
        <v>5</v>
      </c>
      <c r="L45" s="138"/>
      <c r="M45" s="141"/>
      <c r="N45" s="141">
        <f t="shared" si="11"/>
        <v>2.6973684210526319</v>
      </c>
      <c r="O45" s="96">
        <f t="shared" si="12"/>
        <v>0</v>
      </c>
      <c r="P45" s="152" t="str">
        <f t="shared" si="13"/>
        <v/>
      </c>
      <c r="Q45" s="71"/>
    </row>
    <row r="46" spans="1:17" x14ac:dyDescent="0.35">
      <c r="B46" s="82" t="s">
        <v>1294</v>
      </c>
      <c r="C46" s="212" t="s">
        <v>1295</v>
      </c>
      <c r="D46" s="256"/>
      <c r="E46" s="87" t="s">
        <v>129</v>
      </c>
      <c r="F46" s="77"/>
      <c r="G46" s="374"/>
      <c r="H46" s="374"/>
      <c r="I46" s="374"/>
      <c r="J46" s="139">
        <f t="shared" si="10"/>
        <v>0</v>
      </c>
      <c r="K46" s="139" cm="1">
        <f t="array" ref="K46">_xlfn.IFS(E46="a",5,E46="b",3,E46="c",1,TRUE,"")</f>
        <v>5</v>
      </c>
      <c r="L46" s="138"/>
      <c r="M46" s="141"/>
      <c r="N46" s="141">
        <f t="shared" si="11"/>
        <v>2.6973684210526319</v>
      </c>
      <c r="O46" s="96">
        <f t="shared" si="12"/>
        <v>0</v>
      </c>
      <c r="P46" s="152" t="str">
        <f t="shared" si="13"/>
        <v/>
      </c>
      <c r="Q46" s="71"/>
    </row>
    <row r="47" spans="1:17" x14ac:dyDescent="0.35">
      <c r="B47" s="82" t="s">
        <v>1296</v>
      </c>
      <c r="C47" s="212" t="s">
        <v>1297</v>
      </c>
      <c r="D47" s="256"/>
      <c r="E47" s="87" t="s">
        <v>129</v>
      </c>
      <c r="F47" s="77"/>
      <c r="G47" s="374"/>
      <c r="H47" s="374"/>
      <c r="I47" s="374"/>
      <c r="J47" s="139">
        <f t="shared" si="10"/>
        <v>0</v>
      </c>
      <c r="K47" s="139" cm="1">
        <f t="array" ref="K47">_xlfn.IFS(E47="a",5,E47="b",3,E47="c",1,TRUE,"")</f>
        <v>5</v>
      </c>
      <c r="L47" s="138"/>
      <c r="M47" s="141"/>
      <c r="N47" s="141">
        <f t="shared" si="11"/>
        <v>2.6973684210526319</v>
      </c>
      <c r="O47" s="96">
        <f t="shared" si="12"/>
        <v>0</v>
      </c>
      <c r="P47" s="152" t="str">
        <f t="shared" si="13"/>
        <v/>
      </c>
      <c r="Q47" s="71"/>
    </row>
    <row r="48" spans="1:17" x14ac:dyDescent="0.35">
      <c r="B48" s="82" t="s">
        <v>1298</v>
      </c>
      <c r="C48" s="212" t="s">
        <v>1299</v>
      </c>
      <c r="D48" s="256"/>
      <c r="E48" s="87" t="s">
        <v>129</v>
      </c>
      <c r="F48" s="77"/>
      <c r="G48" s="374"/>
      <c r="H48" s="374"/>
      <c r="I48" s="374"/>
      <c r="J48" s="139">
        <f t="shared" si="10"/>
        <v>0</v>
      </c>
      <c r="K48" s="139" cm="1">
        <f t="array" ref="K48">_xlfn.IFS(E48="a",5,E48="b",3,E48="c",1,TRUE,"")</f>
        <v>5</v>
      </c>
      <c r="L48" s="138"/>
      <c r="M48" s="141"/>
      <c r="N48" s="141">
        <f t="shared" si="11"/>
        <v>2.6973684210526319</v>
      </c>
      <c r="O48" s="96">
        <f t="shared" si="12"/>
        <v>0</v>
      </c>
      <c r="P48" s="152" t="str">
        <f t="shared" si="13"/>
        <v/>
      </c>
      <c r="Q48" s="71"/>
    </row>
    <row r="49" spans="2:17" x14ac:dyDescent="0.35">
      <c r="B49" s="82" t="s">
        <v>1300</v>
      </c>
      <c r="C49" s="212" t="s">
        <v>1301</v>
      </c>
      <c r="D49" s="256"/>
      <c r="E49" s="87" t="s">
        <v>129</v>
      </c>
      <c r="F49" s="77"/>
      <c r="G49" s="374"/>
      <c r="H49" s="374"/>
      <c r="I49" s="374"/>
      <c r="J49" s="139">
        <f t="shared" si="10"/>
        <v>0</v>
      </c>
      <c r="K49" s="139" cm="1">
        <f t="array" ref="K49">_xlfn.IFS(E49="a",5,E49="b",3,E49="c",1,TRUE,"")</f>
        <v>5</v>
      </c>
      <c r="L49" s="138"/>
      <c r="M49" s="141"/>
      <c r="N49" s="141">
        <f t="shared" si="11"/>
        <v>2.6973684210526319</v>
      </c>
      <c r="O49" s="96">
        <f t="shared" si="12"/>
        <v>0</v>
      </c>
      <c r="P49" s="152" t="str">
        <f t="shared" si="13"/>
        <v/>
      </c>
      <c r="Q49" s="71"/>
    </row>
    <row r="50" spans="2:17" x14ac:dyDescent="0.35">
      <c r="B50" s="82" t="s">
        <v>1302</v>
      </c>
      <c r="C50" s="212" t="s">
        <v>1303</v>
      </c>
      <c r="D50" s="256"/>
      <c r="E50" s="87" t="s">
        <v>129</v>
      </c>
      <c r="F50" s="77"/>
      <c r="G50" s="374"/>
      <c r="H50" s="374"/>
      <c r="I50" s="374"/>
      <c r="J50" s="139">
        <f t="shared" si="10"/>
        <v>0</v>
      </c>
      <c r="K50" s="139" cm="1">
        <f t="array" ref="K50">_xlfn.IFS(E50="a",5,E50="b",3,E50="c",1,TRUE,"")</f>
        <v>5</v>
      </c>
      <c r="L50" s="138"/>
      <c r="M50" s="141"/>
      <c r="N50" s="141">
        <f t="shared" si="11"/>
        <v>2.6973684210526319</v>
      </c>
      <c r="O50" s="96">
        <f t="shared" si="12"/>
        <v>0</v>
      </c>
      <c r="P50" s="152" t="str">
        <f t="shared" si="13"/>
        <v/>
      </c>
      <c r="Q50" s="71"/>
    </row>
    <row r="51" spans="2:17" x14ac:dyDescent="0.35">
      <c r="B51" s="82" t="s">
        <v>1304</v>
      </c>
      <c r="C51" s="212" t="s">
        <v>1305</v>
      </c>
      <c r="D51" s="256"/>
      <c r="E51" s="87" t="s">
        <v>129</v>
      </c>
      <c r="F51" s="77"/>
      <c r="G51" s="374"/>
      <c r="H51" s="374"/>
      <c r="I51" s="374"/>
      <c r="J51" s="139">
        <f t="shared" si="10"/>
        <v>0</v>
      </c>
      <c r="K51" s="139" cm="1">
        <f t="array" ref="K51">_xlfn.IFS(E51="a",5,E51="b",3,E51="c",1,TRUE,"")</f>
        <v>5</v>
      </c>
      <c r="L51" s="138"/>
      <c r="M51" s="141"/>
      <c r="N51" s="141">
        <f t="shared" si="11"/>
        <v>2.6973684210526319</v>
      </c>
      <c r="O51" s="96">
        <f t="shared" si="12"/>
        <v>0</v>
      </c>
      <c r="P51" s="152" t="str">
        <f t="shared" si="13"/>
        <v/>
      </c>
      <c r="Q51" s="71"/>
    </row>
    <row r="52" spans="2:17" x14ac:dyDescent="0.35">
      <c r="B52" s="82" t="s">
        <v>1306</v>
      </c>
      <c r="C52" s="212" t="s">
        <v>1307</v>
      </c>
      <c r="D52" s="256"/>
      <c r="E52" s="87" t="s">
        <v>129</v>
      </c>
      <c r="F52" s="77"/>
      <c r="G52" s="374"/>
      <c r="H52" s="374"/>
      <c r="I52" s="374"/>
      <c r="J52" s="139">
        <f t="shared" si="10"/>
        <v>0</v>
      </c>
      <c r="K52" s="139" cm="1">
        <f t="array" ref="K52">_xlfn.IFS(E52="a",5,E52="b",3,E52="c",1,TRUE,"")</f>
        <v>5</v>
      </c>
      <c r="L52" s="138"/>
      <c r="M52" s="141"/>
      <c r="N52" s="141">
        <f t="shared" si="11"/>
        <v>2.6973684210526319</v>
      </c>
      <c r="O52" s="96">
        <f t="shared" si="12"/>
        <v>0</v>
      </c>
      <c r="P52" s="152" t="str">
        <f t="shared" si="13"/>
        <v/>
      </c>
      <c r="Q52" s="71"/>
    </row>
    <row r="53" spans="2:17" x14ac:dyDescent="0.35">
      <c r="B53" s="82" t="s">
        <v>1308</v>
      </c>
      <c r="C53" s="212" t="s">
        <v>1309</v>
      </c>
      <c r="D53" s="256"/>
      <c r="E53" s="87" t="s">
        <v>143</v>
      </c>
      <c r="F53" s="77"/>
      <c r="G53" s="374"/>
      <c r="H53" s="374"/>
      <c r="I53" s="374"/>
      <c r="J53" s="139">
        <f t="shared" si="10"/>
        <v>0</v>
      </c>
      <c r="K53" s="139" cm="1">
        <f t="array" ref="K53">_xlfn.IFS(E53="a",5,E53="b",3,E53="c",1,TRUE,"")</f>
        <v>1</v>
      </c>
      <c r="L53" s="138"/>
      <c r="M53" s="141"/>
      <c r="N53" s="141">
        <f t="shared" si="11"/>
        <v>0.53947368421052633</v>
      </c>
      <c r="O53" s="96">
        <f t="shared" si="12"/>
        <v>0</v>
      </c>
      <c r="P53" s="152" t="str">
        <f t="shared" si="13"/>
        <v/>
      </c>
      <c r="Q53" s="71"/>
    </row>
    <row r="54" spans="2:17" ht="26.5" x14ac:dyDescent="0.35">
      <c r="B54" s="82"/>
      <c r="C54" s="307" t="s">
        <v>1310</v>
      </c>
      <c r="D54" s="256"/>
      <c r="E54" s="87"/>
      <c r="F54" s="77"/>
      <c r="G54" s="73"/>
      <c r="H54" s="73"/>
      <c r="I54" s="73"/>
      <c r="J54" s="214"/>
      <c r="K54" s="139" t="str" cm="1">
        <f t="array" ref="K54">_xlfn.IFS(E54="a",5,E54="b",3,E54="c",1,TRUE,"")</f>
        <v/>
      </c>
      <c r="L54" s="138"/>
      <c r="M54" s="141"/>
      <c r="N54" s="138"/>
      <c r="O54" s="104"/>
      <c r="P54" s="202"/>
      <c r="Q54" s="71"/>
    </row>
    <row r="55" spans="2:17" x14ac:dyDescent="0.35">
      <c r="B55" s="82"/>
      <c r="C55" s="212"/>
      <c r="D55" s="256"/>
      <c r="E55" s="87"/>
      <c r="F55" s="77"/>
      <c r="G55" s="73"/>
      <c r="H55" s="73"/>
      <c r="I55" s="73"/>
      <c r="J55" s="214"/>
      <c r="K55" s="139" t="str" cm="1">
        <f t="array" ref="K55">_xlfn.IFS(E55="a",5,E55="b",3,E55="c",1,TRUE,"")</f>
        <v/>
      </c>
      <c r="L55" s="138"/>
      <c r="M55" s="141"/>
      <c r="N55" s="138"/>
      <c r="O55" s="104"/>
      <c r="P55" s="202"/>
      <c r="Q55" s="71"/>
    </row>
    <row r="56" spans="2:17" ht="26" x14ac:dyDescent="0.35">
      <c r="B56" s="122" t="s">
        <v>1311</v>
      </c>
      <c r="C56" s="339" t="s">
        <v>1312</v>
      </c>
      <c r="D56" s="406">
        <v>0.2</v>
      </c>
      <c r="E56" s="261"/>
      <c r="F56" s="262"/>
      <c r="G56" s="260"/>
      <c r="H56" s="260"/>
      <c r="I56" s="260"/>
      <c r="J56" s="310"/>
      <c r="K56" s="198" t="str" cm="1">
        <f t="array" ref="K56">_xlfn.IFS(E56="a",5,E56="b",3,E56="c",1,TRUE,"")</f>
        <v/>
      </c>
      <c r="L56" s="200">
        <f>SUM(K58:K74)</f>
        <v>71</v>
      </c>
      <c r="M56" s="263">
        <f>N56/L56</f>
        <v>1.1549295774647887</v>
      </c>
      <c r="N56" s="200">
        <f>P$2*D56</f>
        <v>82</v>
      </c>
      <c r="O56" s="250"/>
      <c r="P56" s="260"/>
      <c r="Q56" s="71"/>
    </row>
    <row r="57" spans="2:17" ht="26" x14ac:dyDescent="0.35">
      <c r="B57" s="82" t="s">
        <v>1313</v>
      </c>
      <c r="C57" s="72" t="s">
        <v>1314</v>
      </c>
      <c r="D57" s="77"/>
      <c r="E57" s="87"/>
      <c r="F57" s="252"/>
      <c r="G57" s="73"/>
      <c r="H57" s="73"/>
      <c r="I57" s="73"/>
      <c r="J57" s="214"/>
      <c r="K57" s="139" t="str" cm="1">
        <f t="array" ref="K57">_xlfn.IFS(E57="a",5,E57="b",3,E57="c",1,TRUE,"")</f>
        <v/>
      </c>
      <c r="L57" s="138"/>
      <c r="M57" s="141"/>
      <c r="N57" s="138"/>
      <c r="O57" s="104"/>
      <c r="P57" s="202"/>
      <c r="Q57" s="71"/>
    </row>
    <row r="58" spans="2:17" x14ac:dyDescent="0.35">
      <c r="B58" s="82" t="s">
        <v>1315</v>
      </c>
      <c r="C58" s="212" t="s">
        <v>1316</v>
      </c>
      <c r="D58" s="256"/>
      <c r="E58" s="87" t="s">
        <v>129</v>
      </c>
      <c r="F58" s="77"/>
      <c r="G58" s="374"/>
      <c r="H58" s="374"/>
      <c r="I58" s="374"/>
      <c r="J58" s="139">
        <f t="shared" ref="J58:J69" si="14">COUNTIF(G58:I58,"Ja")</f>
        <v>0</v>
      </c>
      <c r="K58" s="139" cm="1">
        <f t="array" ref="K58">_xlfn.IFS(E58="a",5,E58="b",3,E58="c",1,TRUE,"")</f>
        <v>5</v>
      </c>
      <c r="L58" s="138"/>
      <c r="M58" s="141"/>
      <c r="N58" s="141">
        <f t="shared" ref="N58:N69" si="15">K58*M$56</f>
        <v>5.774647887323944</v>
      </c>
      <c r="O58" s="96">
        <f t="shared" ref="O58:O69" si="16">(J58/3)*N58</f>
        <v>0</v>
      </c>
      <c r="P58" s="152" t="str">
        <f t="shared" ref="P58:P70" si="17">IF(AND(E58="ko",F58="Nee"),"Voldoet niet","")</f>
        <v/>
      </c>
      <c r="Q58" s="71"/>
    </row>
    <row r="59" spans="2:17" x14ac:dyDescent="0.35">
      <c r="B59" s="82" t="s">
        <v>1317</v>
      </c>
      <c r="C59" s="212" t="s">
        <v>1318</v>
      </c>
      <c r="D59" s="256"/>
      <c r="E59" s="87" t="s">
        <v>129</v>
      </c>
      <c r="F59" s="77"/>
      <c r="G59" s="374"/>
      <c r="H59" s="374"/>
      <c r="I59" s="374"/>
      <c r="J59" s="139">
        <f t="shared" si="14"/>
        <v>0</v>
      </c>
      <c r="K59" s="139" cm="1">
        <f t="array" ref="K59">_xlfn.IFS(E59="a",5,E59="b",3,E59="c",1,TRUE,"")</f>
        <v>5</v>
      </c>
      <c r="L59" s="138"/>
      <c r="M59" s="141"/>
      <c r="N59" s="141">
        <f t="shared" si="15"/>
        <v>5.774647887323944</v>
      </c>
      <c r="O59" s="96">
        <f t="shared" si="16"/>
        <v>0</v>
      </c>
      <c r="P59" s="152" t="str">
        <f t="shared" si="17"/>
        <v/>
      </c>
      <c r="Q59" s="71"/>
    </row>
    <row r="60" spans="2:17" x14ac:dyDescent="0.35">
      <c r="B60" s="82" t="s">
        <v>1319</v>
      </c>
      <c r="C60" s="212" t="s">
        <v>1320</v>
      </c>
      <c r="D60" s="256"/>
      <c r="E60" s="87" t="s">
        <v>129</v>
      </c>
      <c r="F60" s="77"/>
      <c r="G60" s="374"/>
      <c r="H60" s="374"/>
      <c r="I60" s="374"/>
      <c r="J60" s="139">
        <f t="shared" si="14"/>
        <v>0</v>
      </c>
      <c r="K60" s="139" cm="1">
        <f t="array" ref="K60">_xlfn.IFS(E60="a",5,E60="b",3,E60="c",1,TRUE,"")</f>
        <v>5</v>
      </c>
      <c r="L60" s="138"/>
      <c r="M60" s="141"/>
      <c r="N60" s="141">
        <f t="shared" si="15"/>
        <v>5.774647887323944</v>
      </c>
      <c r="O60" s="96">
        <f t="shared" si="16"/>
        <v>0</v>
      </c>
      <c r="P60" s="152" t="str">
        <f t="shared" si="17"/>
        <v/>
      </c>
      <c r="Q60" s="71"/>
    </row>
    <row r="61" spans="2:17" x14ac:dyDescent="0.35">
      <c r="B61" s="82" t="s">
        <v>1321</v>
      </c>
      <c r="C61" s="212" t="s">
        <v>1322</v>
      </c>
      <c r="D61" s="256"/>
      <c r="E61" s="87" t="s">
        <v>129</v>
      </c>
      <c r="F61" s="77"/>
      <c r="G61" s="374"/>
      <c r="H61" s="374"/>
      <c r="I61" s="374"/>
      <c r="J61" s="139">
        <f t="shared" si="14"/>
        <v>0</v>
      </c>
      <c r="K61" s="139" cm="1">
        <f t="array" ref="K61">_xlfn.IFS(E61="a",5,E61="b",3,E61="c",1,TRUE,"")</f>
        <v>5</v>
      </c>
      <c r="L61" s="138"/>
      <c r="M61" s="141"/>
      <c r="N61" s="141">
        <f t="shared" si="15"/>
        <v>5.774647887323944</v>
      </c>
      <c r="O61" s="96">
        <f t="shared" si="16"/>
        <v>0</v>
      </c>
      <c r="P61" s="152" t="str">
        <f t="shared" si="17"/>
        <v/>
      </c>
      <c r="Q61" s="71"/>
    </row>
    <row r="62" spans="2:17" x14ac:dyDescent="0.35">
      <c r="B62" s="82" t="s">
        <v>1323</v>
      </c>
      <c r="C62" s="212" t="s">
        <v>1324</v>
      </c>
      <c r="D62" s="256"/>
      <c r="E62" s="87" t="s">
        <v>129</v>
      </c>
      <c r="F62" s="77"/>
      <c r="G62" s="374"/>
      <c r="H62" s="374"/>
      <c r="I62" s="374"/>
      <c r="J62" s="139">
        <f t="shared" si="14"/>
        <v>0</v>
      </c>
      <c r="K62" s="139" cm="1">
        <f t="array" ref="K62">_xlfn.IFS(E62="a",5,E62="b",3,E62="c",1,TRUE,"")</f>
        <v>5</v>
      </c>
      <c r="L62" s="138"/>
      <c r="M62" s="141"/>
      <c r="N62" s="141">
        <f t="shared" si="15"/>
        <v>5.774647887323944</v>
      </c>
      <c r="O62" s="96">
        <f t="shared" si="16"/>
        <v>0</v>
      </c>
      <c r="P62" s="152" t="str">
        <f t="shared" si="17"/>
        <v/>
      </c>
      <c r="Q62" s="71"/>
    </row>
    <row r="63" spans="2:17" x14ac:dyDescent="0.35">
      <c r="B63" s="82" t="s">
        <v>1325</v>
      </c>
      <c r="C63" s="212" t="s">
        <v>1326</v>
      </c>
      <c r="D63" s="256"/>
      <c r="E63" s="87" t="s">
        <v>129</v>
      </c>
      <c r="F63" s="77"/>
      <c r="G63" s="374"/>
      <c r="H63" s="374"/>
      <c r="I63" s="374"/>
      <c r="J63" s="139">
        <f t="shared" si="14"/>
        <v>0</v>
      </c>
      <c r="K63" s="139" cm="1">
        <f t="array" ref="K63">_xlfn.IFS(E63="a",5,E63="b",3,E63="c",1,TRUE,"")</f>
        <v>5</v>
      </c>
      <c r="L63" s="138"/>
      <c r="M63" s="141"/>
      <c r="N63" s="141">
        <f t="shared" si="15"/>
        <v>5.774647887323944</v>
      </c>
      <c r="O63" s="96">
        <f t="shared" si="16"/>
        <v>0</v>
      </c>
      <c r="P63" s="152" t="str">
        <f t="shared" si="17"/>
        <v/>
      </c>
      <c r="Q63" s="71"/>
    </row>
    <row r="64" spans="2:17" x14ac:dyDescent="0.35">
      <c r="B64" s="82" t="s">
        <v>1327</v>
      </c>
      <c r="C64" s="212" t="s">
        <v>1328</v>
      </c>
      <c r="D64" s="256"/>
      <c r="E64" s="87" t="s">
        <v>129</v>
      </c>
      <c r="F64" s="77"/>
      <c r="G64" s="374"/>
      <c r="H64" s="374"/>
      <c r="I64" s="374"/>
      <c r="J64" s="139">
        <f t="shared" si="14"/>
        <v>0</v>
      </c>
      <c r="K64" s="139" cm="1">
        <f t="array" ref="K64">_xlfn.IFS(E64="a",5,E64="b",3,E64="c",1,TRUE,"")</f>
        <v>5</v>
      </c>
      <c r="L64" s="138"/>
      <c r="M64" s="141"/>
      <c r="N64" s="141">
        <f t="shared" si="15"/>
        <v>5.774647887323944</v>
      </c>
      <c r="O64" s="96">
        <f t="shared" si="16"/>
        <v>0</v>
      </c>
      <c r="P64" s="152" t="str">
        <f t="shared" si="17"/>
        <v/>
      </c>
      <c r="Q64" s="71"/>
    </row>
    <row r="65" spans="2:17" x14ac:dyDescent="0.35">
      <c r="B65" s="82" t="s">
        <v>1329</v>
      </c>
      <c r="C65" s="221" t="s">
        <v>1330</v>
      </c>
      <c r="D65" s="257"/>
      <c r="E65" s="87" t="s">
        <v>129</v>
      </c>
      <c r="F65" s="77"/>
      <c r="G65" s="374"/>
      <c r="H65" s="374"/>
      <c r="I65" s="374"/>
      <c r="J65" s="139">
        <f t="shared" si="14"/>
        <v>0</v>
      </c>
      <c r="K65" s="139" cm="1">
        <f t="array" ref="K65">_xlfn.IFS(E65="a",5,E65="b",3,E65="c",1,TRUE,"")</f>
        <v>5</v>
      </c>
      <c r="L65" s="138"/>
      <c r="M65" s="141"/>
      <c r="N65" s="141">
        <f t="shared" si="15"/>
        <v>5.774647887323944</v>
      </c>
      <c r="O65" s="96">
        <f t="shared" si="16"/>
        <v>0</v>
      </c>
      <c r="P65" s="152" t="str">
        <f t="shared" si="17"/>
        <v/>
      </c>
      <c r="Q65" s="71"/>
    </row>
    <row r="66" spans="2:17" x14ac:dyDescent="0.35">
      <c r="B66" s="82" t="s">
        <v>1331</v>
      </c>
      <c r="C66" s="212" t="s">
        <v>1332</v>
      </c>
      <c r="D66" s="256"/>
      <c r="E66" s="87" t="s">
        <v>129</v>
      </c>
      <c r="F66" s="77"/>
      <c r="G66" s="374"/>
      <c r="H66" s="374"/>
      <c r="I66" s="374"/>
      <c r="J66" s="139">
        <f t="shared" si="14"/>
        <v>0</v>
      </c>
      <c r="K66" s="139" cm="1">
        <f t="array" ref="K66">_xlfn.IFS(E66="a",5,E66="b",3,E66="c",1,TRUE,"")</f>
        <v>5</v>
      </c>
      <c r="L66" s="138"/>
      <c r="M66" s="141"/>
      <c r="N66" s="141">
        <f t="shared" si="15"/>
        <v>5.774647887323944</v>
      </c>
      <c r="O66" s="96">
        <f t="shared" si="16"/>
        <v>0</v>
      </c>
      <c r="P66" s="152" t="str">
        <f t="shared" si="17"/>
        <v/>
      </c>
      <c r="Q66" s="71"/>
    </row>
    <row r="67" spans="2:17" x14ac:dyDescent="0.35">
      <c r="B67" s="82" t="s">
        <v>1333</v>
      </c>
      <c r="C67" s="212" t="s">
        <v>1334</v>
      </c>
      <c r="D67" s="256"/>
      <c r="E67" s="87" t="s">
        <v>138</v>
      </c>
      <c r="F67" s="77"/>
      <c r="G67" s="374"/>
      <c r="H67" s="374"/>
      <c r="I67" s="374"/>
      <c r="J67" s="139">
        <f t="shared" si="14"/>
        <v>0</v>
      </c>
      <c r="K67" s="139" cm="1">
        <f t="array" ref="K67">_xlfn.IFS(E67="a",5,E67="b",3,E67="c",1,TRUE,"")</f>
        <v>3</v>
      </c>
      <c r="L67" s="138"/>
      <c r="M67" s="141"/>
      <c r="N67" s="141">
        <f t="shared" si="15"/>
        <v>3.464788732394366</v>
      </c>
      <c r="O67" s="96">
        <f t="shared" si="16"/>
        <v>0</v>
      </c>
      <c r="P67" s="152" t="str">
        <f t="shared" si="17"/>
        <v/>
      </c>
      <c r="Q67" s="71"/>
    </row>
    <row r="68" spans="2:17" x14ac:dyDescent="0.35">
      <c r="B68" s="82" t="s">
        <v>1335</v>
      </c>
      <c r="C68" s="212" t="s">
        <v>1336</v>
      </c>
      <c r="D68" s="256"/>
      <c r="E68" s="87" t="s">
        <v>138</v>
      </c>
      <c r="F68" s="77"/>
      <c r="G68" s="374"/>
      <c r="H68" s="374"/>
      <c r="I68" s="374"/>
      <c r="J68" s="139">
        <f t="shared" si="14"/>
        <v>0</v>
      </c>
      <c r="K68" s="139" cm="1">
        <f t="array" ref="K68">_xlfn.IFS(E68="a",5,E68="b",3,E68="c",1,TRUE,"")</f>
        <v>3</v>
      </c>
      <c r="L68" s="138"/>
      <c r="M68" s="141"/>
      <c r="N68" s="141">
        <f t="shared" si="15"/>
        <v>3.464788732394366</v>
      </c>
      <c r="O68" s="96">
        <f t="shared" si="16"/>
        <v>0</v>
      </c>
      <c r="P68" s="152" t="str">
        <f t="shared" si="17"/>
        <v/>
      </c>
      <c r="Q68" s="71"/>
    </row>
    <row r="69" spans="2:17" ht="26" x14ac:dyDescent="0.35">
      <c r="B69" s="86" t="s">
        <v>1337</v>
      </c>
      <c r="C69" s="72" t="s">
        <v>1338</v>
      </c>
      <c r="D69" s="125"/>
      <c r="E69" s="95" t="s">
        <v>129</v>
      </c>
      <c r="F69" s="77"/>
      <c r="G69" s="374"/>
      <c r="H69" s="374"/>
      <c r="I69" s="374"/>
      <c r="J69" s="139">
        <f t="shared" si="14"/>
        <v>0</v>
      </c>
      <c r="K69" s="139" cm="1">
        <f t="array" ref="K69">_xlfn.IFS(E69="a",5,E69="b",3,E69="c",1,TRUE,"")</f>
        <v>5</v>
      </c>
      <c r="L69" s="138"/>
      <c r="M69" s="141"/>
      <c r="N69" s="141">
        <f t="shared" si="15"/>
        <v>5.774647887323944</v>
      </c>
      <c r="O69" s="96">
        <f t="shared" si="16"/>
        <v>0</v>
      </c>
      <c r="P69" s="152" t="str">
        <f t="shared" si="17"/>
        <v/>
      </c>
      <c r="Q69" s="71"/>
    </row>
    <row r="70" spans="2:17" ht="26" x14ac:dyDescent="0.35">
      <c r="B70" s="388" t="s">
        <v>1339</v>
      </c>
      <c r="C70" s="387" t="s">
        <v>1340</v>
      </c>
      <c r="D70" s="125"/>
      <c r="E70" s="95"/>
      <c r="F70" s="77"/>
      <c r="G70" s="73"/>
      <c r="H70" s="73"/>
      <c r="I70" s="73"/>
      <c r="J70" s="139"/>
      <c r="K70" s="139" t="str" cm="1">
        <f t="array" ref="K70">_xlfn.IFS(E70="a",5,E70="b",3,E70="c",1,TRUE,"")</f>
        <v/>
      </c>
      <c r="L70" s="138"/>
      <c r="M70" s="141"/>
      <c r="N70" s="141"/>
      <c r="O70" s="96"/>
      <c r="P70" s="152" t="str">
        <f t="shared" si="17"/>
        <v/>
      </c>
      <c r="Q70" s="71"/>
    </row>
    <row r="71" spans="2:17" x14ac:dyDescent="0.35">
      <c r="B71" s="86" t="s">
        <v>1341</v>
      </c>
      <c r="C71" s="212" t="s">
        <v>1342</v>
      </c>
      <c r="D71" s="256"/>
      <c r="E71" s="87"/>
      <c r="F71" s="77"/>
      <c r="G71" s="73"/>
      <c r="H71" s="73"/>
      <c r="I71" s="73"/>
      <c r="J71" s="311"/>
      <c r="K71" s="139" t="str" cm="1">
        <f t="array" ref="K71">_xlfn.IFS(E71="a",5,E71="b",3,E71="c",1,TRUE,"")</f>
        <v/>
      </c>
      <c r="L71" s="138"/>
      <c r="M71" s="141"/>
      <c r="N71" s="141" t="s">
        <v>28</v>
      </c>
      <c r="O71" s="104"/>
      <c r="P71" s="202"/>
      <c r="Q71" s="71"/>
    </row>
    <row r="72" spans="2:17" x14ac:dyDescent="0.35">
      <c r="B72" s="82" t="s">
        <v>1343</v>
      </c>
      <c r="C72" s="212" t="s">
        <v>1344</v>
      </c>
      <c r="D72" s="256"/>
      <c r="E72" s="87" t="s">
        <v>129</v>
      </c>
      <c r="F72" s="77"/>
      <c r="G72" s="374"/>
      <c r="H72" s="374"/>
      <c r="I72" s="374"/>
      <c r="J72" s="139">
        <f t="shared" ref="J72:J74" si="18">COUNTIF(G72:I72,"Ja")</f>
        <v>0</v>
      </c>
      <c r="K72" s="139" cm="1">
        <f t="array" ref="K72">_xlfn.IFS(E72="a",5,E72="b",3,E72="c",1,TRUE,"")</f>
        <v>5</v>
      </c>
      <c r="L72" s="138"/>
      <c r="M72" s="141"/>
      <c r="N72" s="141">
        <f>K72*M$56</f>
        <v>5.774647887323944</v>
      </c>
      <c r="O72" s="96">
        <f t="shared" ref="O72:O74" si="19">(J72/3)*N72</f>
        <v>0</v>
      </c>
      <c r="P72" s="152" t="str">
        <f t="shared" ref="P72:P74" si="20">IF(AND(E72="ko",F72="Nee"),"Voldoet niet","")</f>
        <v/>
      </c>
      <c r="Q72" s="71"/>
    </row>
    <row r="73" spans="2:17" x14ac:dyDescent="0.35">
      <c r="B73" s="82" t="s">
        <v>1345</v>
      </c>
      <c r="C73" s="212" t="s">
        <v>1346</v>
      </c>
      <c r="D73" s="256"/>
      <c r="E73" s="87" t="s">
        <v>129</v>
      </c>
      <c r="F73" s="77"/>
      <c r="G73" s="374"/>
      <c r="H73" s="374"/>
      <c r="I73" s="374"/>
      <c r="J73" s="139">
        <f t="shared" si="18"/>
        <v>0</v>
      </c>
      <c r="K73" s="139" cm="1">
        <f t="array" ref="K73">_xlfn.IFS(E73="a",5,E73="b",3,E73="c",1,TRUE,"")</f>
        <v>5</v>
      </c>
      <c r="L73" s="138"/>
      <c r="M73" s="141"/>
      <c r="N73" s="141">
        <f>K73*M$56</f>
        <v>5.774647887323944</v>
      </c>
      <c r="O73" s="96">
        <f t="shared" si="19"/>
        <v>0</v>
      </c>
      <c r="P73" s="152" t="str">
        <f t="shared" si="20"/>
        <v/>
      </c>
      <c r="Q73" s="71"/>
    </row>
    <row r="74" spans="2:17" x14ac:dyDescent="0.35">
      <c r="B74" s="82" t="s">
        <v>1347</v>
      </c>
      <c r="C74" s="212" t="s">
        <v>1348</v>
      </c>
      <c r="D74" s="256"/>
      <c r="E74" s="87" t="s">
        <v>129</v>
      </c>
      <c r="F74" s="77"/>
      <c r="G74" s="374"/>
      <c r="H74" s="374"/>
      <c r="I74" s="374"/>
      <c r="J74" s="139">
        <f t="shared" si="18"/>
        <v>0</v>
      </c>
      <c r="K74" s="139" cm="1">
        <f t="array" ref="K74">_xlfn.IFS(E74="a",5,E74="b",3,E74="c",1,TRUE,"")</f>
        <v>5</v>
      </c>
      <c r="L74" s="138"/>
      <c r="M74" s="141"/>
      <c r="N74" s="141">
        <f>K74*M$56</f>
        <v>5.774647887323944</v>
      </c>
      <c r="O74" s="96">
        <f t="shared" si="19"/>
        <v>0</v>
      </c>
      <c r="P74" s="152" t="str">
        <f t="shared" si="20"/>
        <v/>
      </c>
      <c r="Q74" s="71"/>
    </row>
    <row r="75" spans="2:17" x14ac:dyDescent="0.35">
      <c r="B75" s="82"/>
      <c r="C75" s="212"/>
      <c r="D75" s="256"/>
      <c r="E75" s="87"/>
      <c r="F75" s="77"/>
      <c r="G75" s="73"/>
      <c r="H75" s="73"/>
      <c r="I75" s="73"/>
      <c r="J75" s="214"/>
      <c r="K75" s="139" t="str" cm="1">
        <f t="array" ref="K75">_xlfn.IFS(E75="a",5,E75="b",3,E75="c",1,TRUE,"")</f>
        <v/>
      </c>
      <c r="L75" s="138"/>
      <c r="M75" s="141"/>
      <c r="N75" s="138"/>
      <c r="O75" s="104"/>
      <c r="P75" s="202"/>
      <c r="Q75" s="71"/>
    </row>
    <row r="76" spans="2:17" x14ac:dyDescent="0.35">
      <c r="B76" s="122" t="s">
        <v>1349</v>
      </c>
      <c r="C76" s="339" t="s">
        <v>1350</v>
      </c>
      <c r="D76" s="153">
        <v>0.05</v>
      </c>
      <c r="E76" s="261"/>
      <c r="F76" s="261"/>
      <c r="G76" s="261"/>
      <c r="H76" s="261"/>
      <c r="I76" s="261"/>
      <c r="J76" s="261"/>
      <c r="K76" s="261"/>
      <c r="L76" s="200">
        <f>SUM(K77:K86)</f>
        <v>38</v>
      </c>
      <c r="M76" s="263">
        <f>N76/L76</f>
        <v>0.53947368421052633</v>
      </c>
      <c r="N76" s="200">
        <f>P$2*D76</f>
        <v>20.5</v>
      </c>
      <c r="O76" s="250"/>
      <c r="P76" s="260"/>
      <c r="Q76" s="71"/>
    </row>
    <row r="77" spans="2:17" x14ac:dyDescent="0.35">
      <c r="B77" s="72" t="s">
        <v>1351</v>
      </c>
      <c r="C77" s="73" t="s">
        <v>1352</v>
      </c>
      <c r="D77" s="125"/>
      <c r="E77" s="77" t="s">
        <v>129</v>
      </c>
      <c r="F77" s="77"/>
      <c r="G77" s="374"/>
      <c r="H77" s="374"/>
      <c r="I77" s="374"/>
      <c r="J77" s="139">
        <f t="shared" ref="J77" si="21">COUNTIF(G77:I77,"Ja")</f>
        <v>0</v>
      </c>
      <c r="K77" s="139" cm="1">
        <f t="array" ref="K77">_xlfn.IFS(E77="a",5,E77="b",3,E77="c",1,TRUE,"")</f>
        <v>5</v>
      </c>
      <c r="L77" s="139"/>
      <c r="M77" s="140"/>
      <c r="N77" s="140">
        <f>K77*M$76</f>
        <v>2.6973684210526319</v>
      </c>
      <c r="O77" s="96">
        <f t="shared" ref="O77" si="22">(J77/3)*N77</f>
        <v>0</v>
      </c>
      <c r="P77" s="152" t="str">
        <f t="shared" ref="P77" si="23">IF(AND(E77="ko",F77="Nee"),"Voldoet niet","")</f>
        <v/>
      </c>
      <c r="Q77" s="71"/>
    </row>
    <row r="78" spans="2:17" x14ac:dyDescent="0.35">
      <c r="B78" s="72" t="s">
        <v>1353</v>
      </c>
      <c r="C78" s="73" t="s">
        <v>1354</v>
      </c>
      <c r="D78" s="125"/>
      <c r="E78" s="77"/>
      <c r="F78" s="77"/>
      <c r="G78" s="73"/>
      <c r="H78" s="74"/>
      <c r="I78" s="109"/>
      <c r="J78" s="139"/>
      <c r="K78" s="139" t="str" cm="1">
        <f t="array" ref="K78">_xlfn.IFS(E78="a",5,E78="b",3,E78="c",1,TRUE,"")</f>
        <v/>
      </c>
      <c r="L78" s="139"/>
      <c r="M78" s="140"/>
      <c r="N78" s="140"/>
      <c r="O78" s="104"/>
      <c r="P78" s="202"/>
      <c r="Q78" s="71"/>
    </row>
    <row r="79" spans="2:17" x14ac:dyDescent="0.35">
      <c r="B79" s="72" t="s">
        <v>1355</v>
      </c>
      <c r="C79" s="208" t="s">
        <v>1356</v>
      </c>
      <c r="D79" s="256"/>
      <c r="E79" s="174" t="s">
        <v>129</v>
      </c>
      <c r="F79" s="77"/>
      <c r="G79" s="374"/>
      <c r="H79" s="374"/>
      <c r="I79" s="374"/>
      <c r="J79" s="139">
        <f t="shared" ref="J79:J83" si="24">COUNTIF(G79:I79,"Ja")</f>
        <v>0</v>
      </c>
      <c r="K79" s="139" cm="1">
        <f t="array" ref="K79">_xlfn.IFS(E79="a",5,E79="b",3,E79="c",1,TRUE,"")</f>
        <v>5</v>
      </c>
      <c r="L79" s="139"/>
      <c r="M79" s="140"/>
      <c r="N79" s="140">
        <f>K79*M$76</f>
        <v>2.6973684210526319</v>
      </c>
      <c r="O79" s="96">
        <f t="shared" ref="O79:O83" si="25">(J79/3)*N79</f>
        <v>0</v>
      </c>
      <c r="P79" s="152" t="str">
        <f t="shared" ref="P79:P83" si="26">IF(AND(E79="ko",F79="Nee"),"Voldoet niet","")</f>
        <v/>
      </c>
      <c r="Q79" s="71"/>
    </row>
    <row r="80" spans="2:17" x14ac:dyDescent="0.35">
      <c r="B80" s="72" t="s">
        <v>1357</v>
      </c>
      <c r="C80" s="208" t="s">
        <v>1358</v>
      </c>
      <c r="D80" s="256"/>
      <c r="E80" s="174" t="s">
        <v>129</v>
      </c>
      <c r="F80" s="77"/>
      <c r="G80" s="374"/>
      <c r="H80" s="374"/>
      <c r="I80" s="374"/>
      <c r="J80" s="139">
        <f t="shared" si="24"/>
        <v>0</v>
      </c>
      <c r="K80" s="139" cm="1">
        <f t="array" ref="K80">_xlfn.IFS(E80="a",5,E80="b",3,E80="c",1,TRUE,"")</f>
        <v>5</v>
      </c>
      <c r="L80" s="139"/>
      <c r="M80" s="140"/>
      <c r="N80" s="140">
        <f>K80*M$76</f>
        <v>2.6973684210526319</v>
      </c>
      <c r="O80" s="96">
        <f t="shared" si="25"/>
        <v>0</v>
      </c>
      <c r="P80" s="152" t="str">
        <f t="shared" si="26"/>
        <v/>
      </c>
      <c r="Q80" s="71"/>
    </row>
    <row r="81" spans="2:17" x14ac:dyDescent="0.35">
      <c r="B81" s="72" t="s">
        <v>1359</v>
      </c>
      <c r="C81" s="208" t="s">
        <v>1360</v>
      </c>
      <c r="D81" s="256"/>
      <c r="E81" s="174" t="s">
        <v>138</v>
      </c>
      <c r="F81" s="77"/>
      <c r="G81" s="374"/>
      <c r="H81" s="374"/>
      <c r="I81" s="374"/>
      <c r="J81" s="139">
        <f t="shared" si="24"/>
        <v>0</v>
      </c>
      <c r="K81" s="139" cm="1">
        <f t="array" ref="K81">_xlfn.IFS(E81="a",5,E81="b",3,E81="c",1,TRUE,"")</f>
        <v>3</v>
      </c>
      <c r="L81" s="139"/>
      <c r="M81" s="140"/>
      <c r="N81" s="140">
        <f>K81*M$76</f>
        <v>1.618421052631579</v>
      </c>
      <c r="O81" s="96">
        <f t="shared" si="25"/>
        <v>0</v>
      </c>
      <c r="P81" s="152" t="str">
        <f t="shared" si="26"/>
        <v/>
      </c>
      <c r="Q81" s="71"/>
    </row>
    <row r="82" spans="2:17" x14ac:dyDescent="0.35">
      <c r="B82" s="72" t="s">
        <v>1361</v>
      </c>
      <c r="C82" s="208" t="s">
        <v>1362</v>
      </c>
      <c r="D82" s="256"/>
      <c r="E82" s="174" t="s">
        <v>129</v>
      </c>
      <c r="F82" s="77"/>
      <c r="G82" s="374"/>
      <c r="H82" s="374"/>
      <c r="I82" s="374"/>
      <c r="J82" s="139">
        <f t="shared" si="24"/>
        <v>0</v>
      </c>
      <c r="K82" s="139" cm="1">
        <f t="array" ref="K82">_xlfn.IFS(E82="a",5,E82="b",3,E82="c",1,TRUE,"")</f>
        <v>5</v>
      </c>
      <c r="L82" s="139"/>
      <c r="M82" s="140"/>
      <c r="N82" s="140">
        <f>K82*M$76</f>
        <v>2.6973684210526319</v>
      </c>
      <c r="O82" s="96">
        <f t="shared" si="25"/>
        <v>0</v>
      </c>
      <c r="P82" s="152" t="str">
        <f t="shared" si="26"/>
        <v/>
      </c>
      <c r="Q82" s="71"/>
    </row>
    <row r="83" spans="2:17" ht="26" x14ac:dyDescent="0.35">
      <c r="B83" s="72" t="s">
        <v>1363</v>
      </c>
      <c r="C83" s="73" t="s">
        <v>1364</v>
      </c>
      <c r="D83" s="77"/>
      <c r="E83" s="174" t="s">
        <v>129</v>
      </c>
      <c r="F83" s="77"/>
      <c r="G83" s="374"/>
      <c r="H83" s="374"/>
      <c r="I83" s="374"/>
      <c r="J83" s="139">
        <f t="shared" si="24"/>
        <v>0</v>
      </c>
      <c r="K83" s="139" cm="1">
        <f t="array" ref="K83">_xlfn.IFS(E83="a",5,E83="b",3,E83="c",1,TRUE,"")</f>
        <v>5</v>
      </c>
      <c r="L83" s="139"/>
      <c r="M83" s="140"/>
      <c r="N83" s="140">
        <f>K83*M$76</f>
        <v>2.6973684210526319</v>
      </c>
      <c r="O83" s="96">
        <f t="shared" si="25"/>
        <v>0</v>
      </c>
      <c r="P83" s="152" t="str">
        <f t="shared" si="26"/>
        <v/>
      </c>
      <c r="Q83" s="71"/>
    </row>
    <row r="84" spans="2:17" x14ac:dyDescent="0.35">
      <c r="B84" s="72" t="s">
        <v>1365</v>
      </c>
      <c r="C84" s="73" t="s">
        <v>1366</v>
      </c>
      <c r="D84" s="77"/>
      <c r="E84" s="174"/>
      <c r="F84" s="77"/>
      <c r="G84" s="73"/>
      <c r="H84" s="73"/>
      <c r="I84" s="109"/>
      <c r="J84" s="139"/>
      <c r="K84" s="139" t="str" cm="1">
        <f t="array" ref="K84">_xlfn.IFS(E84="a",5,E84="b",3,E84="c",1,TRUE,"")</f>
        <v/>
      </c>
      <c r="L84" s="139"/>
      <c r="M84" s="140"/>
      <c r="N84" s="140"/>
      <c r="O84" s="104"/>
      <c r="P84" s="202"/>
      <c r="Q84" s="71"/>
    </row>
    <row r="85" spans="2:17" x14ac:dyDescent="0.35">
      <c r="B85" s="72" t="s">
        <v>1367</v>
      </c>
      <c r="C85" s="208" t="s">
        <v>1368</v>
      </c>
      <c r="D85" s="256"/>
      <c r="E85" s="174" t="s">
        <v>129</v>
      </c>
      <c r="F85" s="77"/>
      <c r="G85" s="374"/>
      <c r="H85" s="374"/>
      <c r="I85" s="374"/>
      <c r="J85" s="139">
        <f t="shared" ref="J85:J86" si="27">COUNTIF(G85:I85,"Ja")</f>
        <v>0</v>
      </c>
      <c r="K85" s="139" cm="1">
        <f t="array" ref="K85">_xlfn.IFS(E85="a",5,E85="b",3,E85="c",1,TRUE,"")</f>
        <v>5</v>
      </c>
      <c r="L85" s="139"/>
      <c r="M85" s="140"/>
      <c r="N85" s="140">
        <f>K85*M$76</f>
        <v>2.6973684210526319</v>
      </c>
      <c r="O85" s="96">
        <f t="shared" ref="O85:O86" si="28">(J85/3)*N85</f>
        <v>0</v>
      </c>
      <c r="P85" s="152" t="str">
        <f t="shared" ref="P85:P86" si="29">IF(AND(E85="ko",F85="Nee"),"Voldoet niet","")</f>
        <v/>
      </c>
      <c r="Q85" s="71"/>
    </row>
    <row r="86" spans="2:17" x14ac:dyDescent="0.35">
      <c r="B86" s="72" t="s">
        <v>1369</v>
      </c>
      <c r="C86" s="208" t="s">
        <v>1370</v>
      </c>
      <c r="D86" s="256"/>
      <c r="E86" s="174" t="s">
        <v>129</v>
      </c>
      <c r="F86" s="77"/>
      <c r="G86" s="374"/>
      <c r="H86" s="374"/>
      <c r="I86" s="374"/>
      <c r="J86" s="139">
        <f t="shared" si="27"/>
        <v>0</v>
      </c>
      <c r="K86" s="139" cm="1">
        <f t="array" ref="K86">_xlfn.IFS(E86="a",5,E86="b",3,E86="c",1,TRUE,"")</f>
        <v>5</v>
      </c>
      <c r="L86" s="139"/>
      <c r="M86" s="140"/>
      <c r="N86" s="140">
        <f>K86*M$76</f>
        <v>2.6973684210526319</v>
      </c>
      <c r="O86" s="96">
        <f t="shared" si="28"/>
        <v>0</v>
      </c>
      <c r="P86" s="152" t="str">
        <f t="shared" si="29"/>
        <v/>
      </c>
      <c r="Q86" s="71"/>
    </row>
    <row r="87" spans="2:17" x14ac:dyDescent="0.35">
      <c r="B87" s="82"/>
      <c r="C87" s="212"/>
      <c r="D87" s="256"/>
      <c r="E87" s="87"/>
      <c r="F87" s="77"/>
      <c r="G87" s="73"/>
      <c r="H87" s="73"/>
      <c r="I87" s="73"/>
      <c r="J87" s="311"/>
      <c r="K87" s="139" t="str" cm="1">
        <f t="array" ref="K87">_xlfn.IFS(E87="a",5,E87="b",3,E87="c",1,TRUE,"")</f>
        <v/>
      </c>
      <c r="L87" s="138"/>
      <c r="M87" s="141"/>
      <c r="N87" s="138"/>
      <c r="O87" s="104"/>
      <c r="P87" s="202"/>
      <c r="Q87" s="71"/>
    </row>
    <row r="88" spans="2:17" x14ac:dyDescent="0.35">
      <c r="B88" s="122" t="s">
        <v>1371</v>
      </c>
      <c r="C88" s="407" t="s">
        <v>1372</v>
      </c>
      <c r="D88" s="406">
        <v>0.15</v>
      </c>
      <c r="E88" s="261"/>
      <c r="F88" s="261"/>
      <c r="G88" s="261"/>
      <c r="H88" s="261"/>
      <c r="I88" s="261"/>
      <c r="J88" s="391"/>
      <c r="K88" s="391"/>
      <c r="L88" s="392">
        <f>SUM(K89:K103)</f>
        <v>26</v>
      </c>
      <c r="M88" s="393">
        <f>N88/L88</f>
        <v>2.3653846153846154</v>
      </c>
      <c r="N88" s="392">
        <f>P$2*D88</f>
        <v>61.5</v>
      </c>
      <c r="O88" s="250"/>
      <c r="P88" s="260"/>
      <c r="Q88" s="71"/>
    </row>
    <row r="89" spans="2:17" x14ac:dyDescent="0.35">
      <c r="B89" s="122" t="s">
        <v>1373</v>
      </c>
      <c r="C89" s="339" t="s">
        <v>1374</v>
      </c>
      <c r="D89" s="153"/>
      <c r="E89" s="261"/>
      <c r="F89" s="261"/>
      <c r="G89" s="261"/>
      <c r="H89" s="261"/>
      <c r="I89" s="261"/>
      <c r="J89" s="391"/>
      <c r="K89" s="391"/>
      <c r="L89" s="392"/>
      <c r="M89" s="393"/>
      <c r="N89" s="392"/>
      <c r="O89" s="250"/>
      <c r="P89" s="260"/>
      <c r="Q89" s="71"/>
    </row>
    <row r="90" spans="2:17" x14ac:dyDescent="0.35">
      <c r="B90" s="82" t="s">
        <v>1375</v>
      </c>
      <c r="C90" s="72" t="s">
        <v>1376</v>
      </c>
      <c r="D90" s="77"/>
      <c r="E90" s="95" t="s">
        <v>122</v>
      </c>
      <c r="F90" s="374"/>
      <c r="G90" s="77"/>
      <c r="H90" s="77"/>
      <c r="I90" s="77"/>
      <c r="J90" s="394"/>
      <c r="K90" s="394" t="str" cm="1">
        <f t="array" ref="K90">_xlfn.IFS(E90="a",5,E90="b",3,E90="c",1,TRUE,"")</f>
        <v/>
      </c>
      <c r="L90" s="395"/>
      <c r="M90" s="396"/>
      <c r="N90" s="397"/>
      <c r="O90" s="96" t="str" cm="1">
        <f t="array" ref="O90">_xlfn.IFS($F90="ja",N90,$F90="nee",0,$F90="","-",$E90="","")</f>
        <v>-</v>
      </c>
      <c r="P90" s="152" t="str">
        <f t="shared" ref="P90:P92" si="30">IF(AND(E90="ko",F90="Nee"),"Voldoet niet","")</f>
        <v/>
      </c>
      <c r="Q90" s="71"/>
    </row>
    <row r="91" spans="2:17" ht="30.75" customHeight="1" x14ac:dyDescent="0.35">
      <c r="B91" s="82" t="s">
        <v>1377</v>
      </c>
      <c r="C91" s="72" t="s">
        <v>1378</v>
      </c>
      <c r="D91" s="125"/>
      <c r="E91" s="87" t="s">
        <v>138</v>
      </c>
      <c r="F91" s="77"/>
      <c r="G91" s="374"/>
      <c r="H91" s="374"/>
      <c r="I91" s="374"/>
      <c r="J91" s="398">
        <f t="shared" ref="J91:J92" si="31">COUNTIF(G91:I91,"Ja")</f>
        <v>0</v>
      </c>
      <c r="K91" s="398" cm="1">
        <f t="array" ref="K91">_xlfn.IFS(E91="a",5,E91="b",3,E91="c",1,TRUE,"")</f>
        <v>3</v>
      </c>
      <c r="L91" s="395"/>
      <c r="M91" s="396"/>
      <c r="N91" s="396">
        <f>K91*M$88</f>
        <v>7.0961538461538467</v>
      </c>
      <c r="O91" s="96">
        <f t="shared" ref="O91:O92" si="32">(J91/3)*N91</f>
        <v>0</v>
      </c>
      <c r="P91" s="152" t="str">
        <f t="shared" si="30"/>
        <v/>
      </c>
      <c r="Q91" s="71"/>
    </row>
    <row r="92" spans="2:17" ht="29.25" customHeight="1" x14ac:dyDescent="0.35">
      <c r="B92" s="82" t="s">
        <v>1379</v>
      </c>
      <c r="C92" s="208" t="s">
        <v>1380</v>
      </c>
      <c r="D92" s="256"/>
      <c r="E92" s="87" t="s">
        <v>129</v>
      </c>
      <c r="F92" s="77"/>
      <c r="G92" s="374"/>
      <c r="H92" s="374"/>
      <c r="I92" s="374"/>
      <c r="J92" s="398">
        <f t="shared" si="31"/>
        <v>0</v>
      </c>
      <c r="K92" s="398" cm="1">
        <f t="array" ref="K92">_xlfn.IFS(E92="a",5,E92="b",3,E92="c",1,TRUE,"")</f>
        <v>5</v>
      </c>
      <c r="L92" s="395"/>
      <c r="M92" s="396"/>
      <c r="N92" s="396">
        <f>K92*M$88</f>
        <v>11.826923076923077</v>
      </c>
      <c r="O92" s="96">
        <f t="shared" si="32"/>
        <v>0</v>
      </c>
      <c r="P92" s="152" t="str">
        <f t="shared" si="30"/>
        <v/>
      </c>
      <c r="Q92" s="71"/>
    </row>
    <row r="93" spans="2:17" x14ac:dyDescent="0.35">
      <c r="B93" s="82"/>
      <c r="C93" s="208"/>
      <c r="D93" s="256"/>
      <c r="E93" s="87"/>
      <c r="F93" s="77"/>
      <c r="G93" s="77"/>
      <c r="H93" s="77"/>
      <c r="I93" s="77"/>
      <c r="J93" s="398"/>
      <c r="K93" s="398"/>
      <c r="L93" s="395"/>
      <c r="M93" s="396"/>
      <c r="N93" s="396"/>
      <c r="O93" s="96"/>
      <c r="P93" s="152"/>
      <c r="Q93" s="71"/>
    </row>
    <row r="94" spans="2:17" x14ac:dyDescent="0.35">
      <c r="B94" s="122" t="s">
        <v>1381</v>
      </c>
      <c r="C94" s="339" t="s">
        <v>1382</v>
      </c>
      <c r="D94" s="153"/>
      <c r="E94" s="261"/>
      <c r="F94" s="198"/>
      <c r="G94" s="260"/>
      <c r="H94" s="260"/>
      <c r="I94" s="260"/>
      <c r="J94" s="392"/>
      <c r="K94" s="392" t="str" cm="1">
        <f t="array" ref="K94">_xlfn.IFS(E94="a",5,E94="b",3,E94="c",1,TRUE,"")</f>
        <v/>
      </c>
      <c r="L94" s="392"/>
      <c r="M94" s="393"/>
      <c r="N94" s="392"/>
      <c r="O94" s="250"/>
      <c r="P94" s="260"/>
      <c r="Q94" s="71"/>
    </row>
    <row r="95" spans="2:17" ht="26" x14ac:dyDescent="0.35">
      <c r="B95" s="82" t="s">
        <v>1383</v>
      </c>
      <c r="C95" s="72" t="s">
        <v>1384</v>
      </c>
      <c r="D95" s="77"/>
      <c r="E95" s="87" t="s">
        <v>138</v>
      </c>
      <c r="F95" s="77"/>
      <c r="G95" s="374"/>
      <c r="H95" s="374"/>
      <c r="I95" s="374"/>
      <c r="J95" s="398">
        <f t="shared" ref="J95:J99" si="33">COUNTIF(G95:I95,"Ja")</f>
        <v>0</v>
      </c>
      <c r="K95" s="398" cm="1">
        <f t="array" ref="K95">_xlfn.IFS(E95="a",5,E95="b",3,E95="c",1,TRUE,"")</f>
        <v>3</v>
      </c>
      <c r="L95" s="395"/>
      <c r="M95" s="396"/>
      <c r="N95" s="396">
        <f>K95*M$88</f>
        <v>7.0961538461538467</v>
      </c>
      <c r="O95" s="96">
        <f t="shared" ref="O95:O99" si="34">(J95/3)*N95</f>
        <v>0</v>
      </c>
      <c r="P95" s="152" t="str">
        <f t="shared" ref="P95:P97" si="35">IF(AND(E95="ko",F95="Nee"),"Voldoet niet","")</f>
        <v/>
      </c>
      <c r="Q95" s="71"/>
    </row>
    <row r="96" spans="2:17" ht="26" x14ac:dyDescent="0.35">
      <c r="B96" s="82" t="s">
        <v>1385</v>
      </c>
      <c r="C96" s="72" t="s">
        <v>1386</v>
      </c>
      <c r="D96" s="77"/>
      <c r="E96" s="87" t="s">
        <v>138</v>
      </c>
      <c r="F96" s="77"/>
      <c r="G96" s="374"/>
      <c r="H96" s="374"/>
      <c r="I96" s="374"/>
      <c r="J96" s="398">
        <f t="shared" si="33"/>
        <v>0</v>
      </c>
      <c r="K96" s="398" cm="1">
        <f t="array" ref="K96">_xlfn.IFS(E96="a",5,E96="b",3,E96="c",1,TRUE,"")</f>
        <v>3</v>
      </c>
      <c r="L96" s="395"/>
      <c r="M96" s="396"/>
      <c r="N96" s="396">
        <f>K96*M$88</f>
        <v>7.0961538461538467</v>
      </c>
      <c r="O96" s="96">
        <f t="shared" si="34"/>
        <v>0</v>
      </c>
      <c r="P96" s="152" t="str">
        <f t="shared" si="35"/>
        <v/>
      </c>
      <c r="Q96" s="71"/>
    </row>
    <row r="97" spans="2:17" ht="26" x14ac:dyDescent="0.35">
      <c r="B97" s="82" t="s">
        <v>1387</v>
      </c>
      <c r="C97" s="72" t="s">
        <v>1388</v>
      </c>
      <c r="D97" s="125"/>
      <c r="E97" s="87" t="s">
        <v>143</v>
      </c>
      <c r="F97" s="77"/>
      <c r="G97" s="374"/>
      <c r="H97" s="374"/>
      <c r="I97" s="374"/>
      <c r="J97" s="398">
        <f t="shared" si="33"/>
        <v>0</v>
      </c>
      <c r="K97" s="398" cm="1">
        <f t="array" ref="K97">_xlfn.IFS(E97="a",5,E97="b",3,E97="c",1,TRUE,"")</f>
        <v>1</v>
      </c>
      <c r="L97" s="395"/>
      <c r="M97" s="396"/>
      <c r="N97" s="396">
        <f>K97*M$88</f>
        <v>2.3653846153846154</v>
      </c>
      <c r="O97" s="96">
        <f t="shared" si="34"/>
        <v>0</v>
      </c>
      <c r="P97" s="152" t="str">
        <f t="shared" si="35"/>
        <v/>
      </c>
      <c r="Q97" s="71"/>
    </row>
    <row r="98" spans="2:17" ht="26" x14ac:dyDescent="0.35">
      <c r="B98" s="82" t="s">
        <v>1389</v>
      </c>
      <c r="C98" s="408" t="s">
        <v>1390</v>
      </c>
      <c r="D98" s="125"/>
      <c r="E98" s="87"/>
      <c r="F98" s="77"/>
      <c r="G98" s="374"/>
      <c r="H98" s="374"/>
      <c r="I98" s="374"/>
      <c r="J98" s="398"/>
      <c r="K98" s="398"/>
      <c r="L98" s="395"/>
      <c r="M98" s="396"/>
      <c r="N98" s="396"/>
      <c r="O98" s="96"/>
      <c r="P98" s="152"/>
      <c r="Q98" s="71"/>
    </row>
    <row r="99" spans="2:17" ht="39" x14ac:dyDescent="0.35">
      <c r="B99" s="82" t="s">
        <v>1391</v>
      </c>
      <c r="C99" s="93" t="s">
        <v>1392</v>
      </c>
      <c r="D99" s="255"/>
      <c r="E99" s="87" t="s">
        <v>129</v>
      </c>
      <c r="F99" s="77"/>
      <c r="G99" s="374"/>
      <c r="H99" s="374"/>
      <c r="I99" s="374"/>
      <c r="J99" s="398">
        <f t="shared" si="33"/>
        <v>0</v>
      </c>
      <c r="K99" s="398" cm="1">
        <f t="array" ref="K99">_xlfn.IFS(E99="a",5,E99="b",3,E99="c",1,TRUE,"")</f>
        <v>5</v>
      </c>
      <c r="L99" s="399"/>
      <c r="M99" s="400"/>
      <c r="N99" s="396">
        <f>K99*M$88</f>
        <v>11.826923076923077</v>
      </c>
      <c r="O99" s="96">
        <f t="shared" si="34"/>
        <v>0</v>
      </c>
      <c r="P99" s="152" t="str">
        <f t="shared" ref="P99" si="36">IF(AND(E99="ko",F99="Nee"),"Voldoet niet","")</f>
        <v/>
      </c>
      <c r="Q99" s="71"/>
    </row>
    <row r="100" spans="2:17" x14ac:dyDescent="0.35">
      <c r="B100" s="107"/>
      <c r="C100" s="93"/>
      <c r="D100" s="255"/>
      <c r="E100" s="87"/>
      <c r="F100" s="77"/>
      <c r="G100" s="113"/>
      <c r="H100" s="113"/>
      <c r="I100" s="113"/>
      <c r="J100" s="398"/>
      <c r="K100" s="398"/>
      <c r="L100" s="399"/>
      <c r="M100" s="400"/>
      <c r="N100" s="396"/>
      <c r="O100" s="96"/>
      <c r="P100" s="152"/>
      <c r="Q100" s="71"/>
    </row>
    <row r="101" spans="2:17" x14ac:dyDescent="0.35">
      <c r="B101" s="122" t="s">
        <v>1393</v>
      </c>
      <c r="C101" s="339" t="s">
        <v>1394</v>
      </c>
      <c r="D101" s="153"/>
      <c r="E101" s="261"/>
      <c r="F101" s="262"/>
      <c r="G101" s="260"/>
      <c r="H101" s="260"/>
      <c r="I101" s="260"/>
      <c r="J101" s="401"/>
      <c r="K101" s="392" t="str" cm="1">
        <f t="array" ref="K101">_xlfn.IFS(E101="a",5,E101="b",3,E101="c",1,TRUE,"")</f>
        <v/>
      </c>
      <c r="L101" s="392"/>
      <c r="M101" s="393"/>
      <c r="N101" s="392"/>
      <c r="O101" s="250"/>
      <c r="P101" s="260"/>
      <c r="Q101" s="71"/>
    </row>
    <row r="102" spans="2:17" ht="26" x14ac:dyDescent="0.35">
      <c r="B102" s="82" t="s">
        <v>1395</v>
      </c>
      <c r="C102" s="72" t="s">
        <v>1396</v>
      </c>
      <c r="D102" s="77"/>
      <c r="E102" s="87" t="s">
        <v>129</v>
      </c>
      <c r="F102" s="77"/>
      <c r="G102" s="374"/>
      <c r="H102" s="374"/>
      <c r="I102" s="374"/>
      <c r="J102" s="398">
        <f t="shared" ref="J102:J103" si="37">COUNTIF(G102:I102,"Ja")</f>
        <v>0</v>
      </c>
      <c r="K102" s="398" cm="1">
        <f t="array" ref="K102">_xlfn.IFS(E102="a",5,E102="b",3,E102="c",1,TRUE,"")</f>
        <v>5</v>
      </c>
      <c r="L102" s="395"/>
      <c r="M102" s="396"/>
      <c r="N102" s="396">
        <f>K102*M$88</f>
        <v>11.826923076923077</v>
      </c>
      <c r="O102" s="96">
        <f t="shared" ref="O102:O103" si="38">(J102/3)*N102</f>
        <v>0</v>
      </c>
      <c r="P102" s="152" t="str">
        <f t="shared" ref="P102:P103" si="39">IF(AND(E102="ko",F102="Nee"),"Voldoet niet","")</f>
        <v/>
      </c>
      <c r="Q102" s="71"/>
    </row>
    <row r="103" spans="2:17" x14ac:dyDescent="0.35">
      <c r="B103" s="82" t="s">
        <v>1397</v>
      </c>
      <c r="C103" s="72" t="s">
        <v>1398</v>
      </c>
      <c r="D103" s="77"/>
      <c r="E103" s="87" t="s">
        <v>143</v>
      </c>
      <c r="F103" s="77"/>
      <c r="G103" s="374"/>
      <c r="H103" s="374"/>
      <c r="I103" s="374"/>
      <c r="J103" s="398">
        <f t="shared" si="37"/>
        <v>0</v>
      </c>
      <c r="K103" s="398" cm="1">
        <f t="array" ref="K103">_xlfn.IFS(E103="a",5,E103="b",3,E103="c",1,TRUE,"")</f>
        <v>1</v>
      </c>
      <c r="L103" s="395"/>
      <c r="M103" s="396"/>
      <c r="N103" s="396">
        <f>K103*M$88</f>
        <v>2.3653846153846154</v>
      </c>
      <c r="O103" s="96">
        <f t="shared" si="38"/>
        <v>0</v>
      </c>
      <c r="P103" s="152" t="str">
        <f t="shared" si="39"/>
        <v/>
      </c>
      <c r="Q103" s="71"/>
    </row>
    <row r="104" spans="2:17" x14ac:dyDescent="0.35">
      <c r="B104" s="82"/>
      <c r="C104" s="208"/>
      <c r="D104" s="256"/>
      <c r="E104" s="87"/>
      <c r="F104" s="77"/>
      <c r="G104" s="72"/>
      <c r="H104" s="73"/>
      <c r="I104" s="73"/>
      <c r="J104" s="311"/>
      <c r="K104" s="139" t="str" cm="1">
        <f t="array" ref="K104">_xlfn.IFS(E104="a",5,E104="b",3,E104="c",1,TRUE,"")</f>
        <v/>
      </c>
      <c r="L104" s="138"/>
      <c r="M104" s="141"/>
      <c r="N104" s="138"/>
      <c r="O104" s="104"/>
      <c r="P104" s="202"/>
      <c r="Q104" s="71"/>
    </row>
    <row r="105" spans="2:17" x14ac:dyDescent="0.35">
      <c r="B105" s="122" t="s">
        <v>1399</v>
      </c>
      <c r="C105" s="339" t="s">
        <v>1400</v>
      </c>
      <c r="D105" s="406">
        <v>0.05</v>
      </c>
      <c r="E105" s="261"/>
      <c r="F105" s="261"/>
      <c r="G105" s="261"/>
      <c r="H105" s="261"/>
      <c r="I105" s="261"/>
      <c r="J105" s="261"/>
      <c r="K105" s="261"/>
      <c r="L105" s="200">
        <f>SUM(K106:K109)</f>
        <v>18</v>
      </c>
      <c r="M105" s="263">
        <f>N105/L105</f>
        <v>1.1388888888888888</v>
      </c>
      <c r="N105" s="200">
        <f>P$2*D105</f>
        <v>20.5</v>
      </c>
      <c r="O105" s="250"/>
      <c r="P105" s="260"/>
      <c r="Q105" s="71"/>
    </row>
    <row r="106" spans="2:17" x14ac:dyDescent="0.35">
      <c r="B106" s="82" t="s">
        <v>1401</v>
      </c>
      <c r="C106" s="72" t="s">
        <v>1402</v>
      </c>
      <c r="D106" s="77"/>
      <c r="E106" s="87" t="s">
        <v>129</v>
      </c>
      <c r="F106" s="77"/>
      <c r="G106" s="309" t="s">
        <v>1403</v>
      </c>
      <c r="H106" s="309" t="s">
        <v>1403</v>
      </c>
      <c r="I106" s="374"/>
      <c r="J106" s="139">
        <f t="shared" ref="J106:J109" si="40">COUNTIF(G106:I106,"Ja")</f>
        <v>0</v>
      </c>
      <c r="K106" s="139" cm="1">
        <f t="array" ref="K106">_xlfn.IFS(E106="a",5,E106="b",3,E106="c",1,TRUE,"")</f>
        <v>5</v>
      </c>
      <c r="L106" s="138"/>
      <c r="M106" s="141"/>
      <c r="N106" s="141">
        <f>K106*M$105</f>
        <v>5.6944444444444446</v>
      </c>
      <c r="O106" s="96" t="str" cm="1">
        <f t="array" ref="O106">_xlfn.IFS($I106="ja",N106,$I106="nee",0,$I106="","-",$E106="","")</f>
        <v>-</v>
      </c>
      <c r="P106" s="152" t="str">
        <f t="shared" ref="P106:P109" si="41">IF(AND(E106="ko",F106="Nee"),"Voldoet niet","")</f>
        <v/>
      </c>
      <c r="Q106" s="71"/>
    </row>
    <row r="107" spans="2:17" ht="30.75" customHeight="1" x14ac:dyDescent="0.35">
      <c r="B107" s="82" t="s">
        <v>1404</v>
      </c>
      <c r="C107" s="72" t="s">
        <v>1405</v>
      </c>
      <c r="D107" s="77"/>
      <c r="E107" s="87" t="s">
        <v>129</v>
      </c>
      <c r="F107" s="77"/>
      <c r="G107" s="309" t="s">
        <v>1403</v>
      </c>
      <c r="H107" s="309" t="s">
        <v>1403</v>
      </c>
      <c r="I107" s="374"/>
      <c r="J107" s="139">
        <f t="shared" si="40"/>
        <v>0</v>
      </c>
      <c r="K107" s="139" cm="1">
        <f t="array" ref="K107">_xlfn.IFS(E107="a",5,E107="b",3,E107="c",1,TRUE,"")</f>
        <v>5</v>
      </c>
      <c r="L107" s="138"/>
      <c r="M107" s="141"/>
      <c r="N107" s="141">
        <f>K107*M$105</f>
        <v>5.6944444444444446</v>
      </c>
      <c r="O107" s="96" t="str" cm="1">
        <f t="array" ref="O107">_xlfn.IFS($I107="ja",N107,$I107="nee",0,$I107="","-",$E107="","")</f>
        <v>-</v>
      </c>
      <c r="P107" s="152" t="str">
        <f t="shared" si="41"/>
        <v/>
      </c>
      <c r="Q107" s="71"/>
    </row>
    <row r="108" spans="2:17" ht="26" x14ac:dyDescent="0.35">
      <c r="B108" s="82" t="s">
        <v>1406</v>
      </c>
      <c r="C108" s="107" t="s">
        <v>1407</v>
      </c>
      <c r="D108" s="253"/>
      <c r="E108" s="95" t="s">
        <v>129</v>
      </c>
      <c r="F108" s="77"/>
      <c r="G108" s="309" t="s">
        <v>1403</v>
      </c>
      <c r="H108" s="309" t="s">
        <v>1403</v>
      </c>
      <c r="I108" s="374"/>
      <c r="J108" s="139">
        <f t="shared" si="40"/>
        <v>0</v>
      </c>
      <c r="K108" s="139" cm="1">
        <f t="array" ref="K108">_xlfn.IFS(E108="a",5,E108="b",3,E108="c",1,TRUE,"")</f>
        <v>5</v>
      </c>
      <c r="L108" s="138"/>
      <c r="M108" s="141"/>
      <c r="N108" s="141">
        <f>K108*M$105</f>
        <v>5.6944444444444446</v>
      </c>
      <c r="O108" s="96" t="str" cm="1">
        <f t="array" ref="O108">_xlfn.IFS($I108="ja",N108,$I108="nee",0,$I108="","-",$E108="","")</f>
        <v>-</v>
      </c>
      <c r="P108" s="152" t="str">
        <f t="shared" si="41"/>
        <v/>
      </c>
      <c r="Q108" s="71"/>
    </row>
    <row r="109" spans="2:17" ht="26" x14ac:dyDescent="0.35">
      <c r="B109" s="82" t="s">
        <v>1408</v>
      </c>
      <c r="C109" s="93" t="s">
        <v>1409</v>
      </c>
      <c r="D109" s="258"/>
      <c r="E109" s="87" t="s">
        <v>138</v>
      </c>
      <c r="F109" s="77"/>
      <c r="G109" s="309" t="s">
        <v>1403</v>
      </c>
      <c r="H109" s="309" t="s">
        <v>1403</v>
      </c>
      <c r="I109" s="374"/>
      <c r="J109" s="139">
        <f t="shared" si="40"/>
        <v>0</v>
      </c>
      <c r="K109" s="139" cm="1">
        <f t="array" ref="K109">_xlfn.IFS(E109="a",5,E109="b",3,E109="c",1,TRUE,"")</f>
        <v>3</v>
      </c>
      <c r="L109" s="237"/>
      <c r="M109" s="238"/>
      <c r="N109" s="141">
        <f>K109*M$105</f>
        <v>3.4166666666666665</v>
      </c>
      <c r="O109" s="96" t="str" cm="1">
        <f t="array" ref="O109">_xlfn.IFS($I109="ja",N109,$I109="nee",0,$I109="","-",$E109="","")</f>
        <v>-</v>
      </c>
      <c r="P109" s="152" t="str">
        <f t="shared" si="41"/>
        <v/>
      </c>
      <c r="Q109" s="71"/>
    </row>
    <row r="110" spans="2:17" x14ac:dyDescent="0.35">
      <c r="B110" s="82"/>
      <c r="C110" s="366"/>
      <c r="D110" s="259"/>
      <c r="E110" s="87"/>
      <c r="F110" s="138"/>
      <c r="G110" s="138"/>
      <c r="H110" s="138"/>
      <c r="I110" s="138"/>
      <c r="J110" s="138"/>
      <c r="K110" s="138"/>
      <c r="L110" s="138"/>
      <c r="M110" s="141"/>
      <c r="N110" s="138"/>
      <c r="O110" s="104"/>
      <c r="P110" s="202"/>
      <c r="Q110" s="71"/>
    </row>
    <row r="111" spans="2:17" x14ac:dyDescent="0.35">
      <c r="B111" s="122" t="s">
        <v>1410</v>
      </c>
      <c r="C111" s="339" t="s">
        <v>1221</v>
      </c>
      <c r="D111" s="406">
        <v>0.04</v>
      </c>
      <c r="E111" s="261"/>
      <c r="F111" s="261"/>
      <c r="G111" s="261"/>
      <c r="H111" s="261"/>
      <c r="I111" s="261"/>
      <c r="J111" s="261"/>
      <c r="K111" s="261"/>
      <c r="L111" s="200">
        <f>SUM(K112)</f>
        <v>5</v>
      </c>
      <c r="M111" s="263">
        <f>N111/L111</f>
        <v>3.28</v>
      </c>
      <c r="N111" s="200">
        <f>P$2*D111</f>
        <v>16.399999999999999</v>
      </c>
      <c r="O111" s="250"/>
      <c r="P111" s="260"/>
      <c r="Q111" s="71"/>
    </row>
    <row r="112" spans="2:17" ht="26" x14ac:dyDescent="0.35">
      <c r="B112" s="82" t="s">
        <v>1411</v>
      </c>
      <c r="C112" s="72" t="s">
        <v>1412</v>
      </c>
      <c r="D112" s="125"/>
      <c r="E112" s="95" t="s">
        <v>129</v>
      </c>
      <c r="F112" s="77"/>
      <c r="G112" s="309" t="s">
        <v>1403</v>
      </c>
      <c r="H112" s="374"/>
      <c r="I112" s="309" t="s">
        <v>1403</v>
      </c>
      <c r="J112" s="139">
        <f t="shared" ref="J112" si="42">COUNTIF(G112:I112,"Ja")</f>
        <v>0</v>
      </c>
      <c r="K112" s="139" cm="1">
        <f t="array" ref="K112">_xlfn.IFS(E112="a",5,E112="b",3,E112="c",1,TRUE,"")</f>
        <v>5</v>
      </c>
      <c r="L112" s="138"/>
      <c r="M112" s="141"/>
      <c r="N112" s="138">
        <f>K112*M$111</f>
        <v>16.399999999999999</v>
      </c>
      <c r="O112" s="96" t="str" cm="1">
        <f t="array" ref="O112">_xlfn.IFS($H112="ja",N112,$H112="nee",0,$H112="","-",$E112="","")</f>
        <v>-</v>
      </c>
      <c r="P112" s="152" t="str">
        <f t="shared" ref="P112" si="43">IF(AND(E112="ko",F112="Nee"),"Voldoet niet","")</f>
        <v/>
      </c>
      <c r="Q112" s="71"/>
    </row>
    <row r="113" spans="2:17" x14ac:dyDescent="0.35">
      <c r="B113" s="82"/>
      <c r="C113" s="366"/>
      <c r="D113" s="259"/>
      <c r="E113" s="87"/>
      <c r="F113" s="138"/>
      <c r="G113" s="138"/>
      <c r="H113" s="138"/>
      <c r="I113" s="138"/>
      <c r="J113" s="138"/>
      <c r="K113" s="138"/>
      <c r="L113" s="138"/>
      <c r="M113" s="141"/>
      <c r="N113" s="138"/>
      <c r="O113" s="104"/>
      <c r="P113" s="202"/>
      <c r="Q113" s="71"/>
    </row>
    <row r="114" spans="2:17" x14ac:dyDescent="0.35">
      <c r="B114" s="409" t="s">
        <v>1413</v>
      </c>
      <c r="C114" s="410" t="s">
        <v>1220</v>
      </c>
      <c r="D114" s="406">
        <v>0.06</v>
      </c>
      <c r="E114" s="261"/>
      <c r="F114" s="261"/>
      <c r="G114" s="261"/>
      <c r="H114" s="261"/>
      <c r="I114" s="261"/>
      <c r="J114" s="261"/>
      <c r="K114" s="261"/>
      <c r="L114" s="200">
        <f>SUM(K115:K115)</f>
        <v>5</v>
      </c>
      <c r="M114" s="263">
        <f>N114/L114</f>
        <v>4.92</v>
      </c>
      <c r="N114" s="200">
        <f>P$2*D114</f>
        <v>24.599999999999998</v>
      </c>
      <c r="O114" s="250"/>
      <c r="P114" s="260"/>
      <c r="Q114" s="71"/>
    </row>
    <row r="115" spans="2:17" ht="26" x14ac:dyDescent="0.35">
      <c r="B115" s="388" t="s">
        <v>1414</v>
      </c>
      <c r="C115" s="102" t="s">
        <v>1415</v>
      </c>
      <c r="D115" s="125"/>
      <c r="E115" s="95" t="s">
        <v>129</v>
      </c>
      <c r="F115" s="77"/>
      <c r="G115" s="374"/>
      <c r="H115" s="309" t="s">
        <v>1403</v>
      </c>
      <c r="I115" s="309" t="s">
        <v>1403</v>
      </c>
      <c r="J115" s="139">
        <f t="shared" ref="J115" si="44">COUNTIF(G115:I115,"Ja")</f>
        <v>0</v>
      </c>
      <c r="K115" s="139" cm="1">
        <f t="array" ref="K115">_xlfn.IFS(E115="a",5,E115="b",3,E115="c",1,TRUE,"")</f>
        <v>5</v>
      </c>
      <c r="L115" s="138"/>
      <c r="M115" s="141"/>
      <c r="N115" s="141">
        <f>K115*M$114</f>
        <v>24.6</v>
      </c>
      <c r="O115" s="96" t="str" cm="1">
        <f t="array" ref="O115">_xlfn.IFS($G115="ja",N115,$G115="nee",0,$G115="","-",$E115="","")</f>
        <v>-</v>
      </c>
      <c r="P115" s="152" t="str">
        <f t="shared" ref="P115" si="45">IF(AND(E115="ko",F115="Nee"),"Voldoet niet","")</f>
        <v/>
      </c>
      <c r="Q115" s="71"/>
    </row>
    <row r="116" spans="2:17" x14ac:dyDescent="0.35">
      <c r="B116" s="52"/>
      <c r="C116" s="79"/>
      <c r="D116" s="210"/>
      <c r="E116" s="100"/>
      <c r="F116" s="210"/>
      <c r="G116" s="52"/>
      <c r="H116" s="52"/>
      <c r="I116" s="52"/>
      <c r="J116" s="129"/>
      <c r="K116" s="100"/>
      <c r="L116" s="100"/>
      <c r="M116" s="100"/>
      <c r="N116" s="100"/>
      <c r="O116" s="100"/>
      <c r="P116" s="52"/>
      <c r="Q116" s="71"/>
    </row>
    <row r="117" spans="2:17" x14ac:dyDescent="0.35">
      <c r="B117" s="52"/>
      <c r="C117" s="79"/>
      <c r="D117" s="210"/>
      <c r="E117" s="100"/>
      <c r="F117" s="210"/>
      <c r="G117" s="52"/>
      <c r="H117" s="52"/>
      <c r="I117" s="52"/>
      <c r="J117" s="129"/>
      <c r="K117" s="100"/>
      <c r="L117" s="100"/>
      <c r="M117" s="100"/>
      <c r="N117" s="100"/>
      <c r="O117" s="100"/>
      <c r="P117" s="52"/>
      <c r="Q117" s="71"/>
    </row>
    <row r="118" spans="2:17" x14ac:dyDescent="0.35">
      <c r="B118" s="52"/>
      <c r="C118" s="79"/>
      <c r="D118" s="210"/>
      <c r="E118" s="100"/>
      <c r="F118" s="210"/>
      <c r="G118" s="52"/>
      <c r="H118" s="52"/>
      <c r="I118" s="52"/>
      <c r="J118" s="129"/>
      <c r="K118" s="100"/>
      <c r="L118" s="100"/>
      <c r="M118" s="100"/>
      <c r="N118" s="100"/>
      <c r="O118" s="100"/>
      <c r="P118" s="52"/>
      <c r="Q118" s="71"/>
    </row>
    <row r="119" spans="2:17" x14ac:dyDescent="0.35">
      <c r="B119" s="52"/>
      <c r="C119" s="79"/>
      <c r="D119" s="210"/>
      <c r="E119" s="100"/>
      <c r="F119" s="210"/>
      <c r="G119" s="52"/>
      <c r="H119" s="52"/>
      <c r="I119" s="52"/>
      <c r="J119" s="129"/>
      <c r="K119" s="100"/>
      <c r="L119" s="100"/>
      <c r="M119" s="100"/>
      <c r="N119" s="100"/>
      <c r="O119" s="100"/>
      <c r="P119" s="52"/>
      <c r="Q119" s="71"/>
    </row>
    <row r="120" spans="2:17" x14ac:dyDescent="0.35">
      <c r="B120" s="52"/>
      <c r="C120" s="79"/>
      <c r="D120" s="210"/>
      <c r="E120" s="100"/>
      <c r="F120" s="210"/>
      <c r="G120" s="52"/>
      <c r="H120" s="52"/>
      <c r="I120" s="52"/>
      <c r="J120" s="129"/>
      <c r="K120" s="100"/>
      <c r="L120" s="100"/>
      <c r="M120" s="100"/>
      <c r="N120" s="100"/>
      <c r="O120" s="100"/>
      <c r="P120" s="52"/>
      <c r="Q120" s="71"/>
    </row>
    <row r="121" spans="2:17" x14ac:dyDescent="0.35">
      <c r="B121" s="52"/>
      <c r="C121" s="79"/>
      <c r="D121" s="210"/>
      <c r="E121" s="100"/>
      <c r="F121" s="210"/>
      <c r="G121" s="52"/>
      <c r="H121" s="52"/>
      <c r="I121" s="52"/>
      <c r="J121" s="129"/>
      <c r="K121" s="100"/>
      <c r="L121" s="100"/>
      <c r="M121" s="100"/>
      <c r="N121" s="100"/>
      <c r="O121" s="100"/>
      <c r="P121" s="52"/>
      <c r="Q121" s="71"/>
    </row>
    <row r="122" spans="2:17" x14ac:dyDescent="0.35">
      <c r="B122" s="52"/>
      <c r="C122" s="79"/>
      <c r="D122" s="210"/>
      <c r="E122" s="100"/>
      <c r="F122" s="210"/>
      <c r="G122" s="52"/>
      <c r="H122" s="52"/>
      <c r="I122" s="52"/>
      <c r="J122" s="129"/>
      <c r="K122" s="100"/>
      <c r="L122" s="100"/>
      <c r="M122" s="100"/>
      <c r="N122" s="100"/>
      <c r="O122" s="100"/>
      <c r="P122" s="52"/>
      <c r="Q122" s="71"/>
    </row>
    <row r="123" spans="2:17" x14ac:dyDescent="0.35">
      <c r="B123" s="52"/>
      <c r="C123" s="79"/>
      <c r="D123" s="210"/>
      <c r="E123" s="100"/>
      <c r="F123" s="210"/>
      <c r="G123" s="52"/>
      <c r="H123" s="52"/>
      <c r="I123" s="52"/>
      <c r="J123" s="129"/>
      <c r="K123" s="100"/>
      <c r="L123" s="100"/>
      <c r="M123" s="100"/>
      <c r="N123" s="100"/>
      <c r="O123" s="100"/>
      <c r="P123" s="52"/>
      <c r="Q123" s="71"/>
    </row>
    <row r="124" spans="2:17" x14ac:dyDescent="0.35">
      <c r="B124" s="52"/>
      <c r="C124" s="79"/>
      <c r="D124" s="210"/>
      <c r="E124" s="100"/>
      <c r="F124" s="210"/>
      <c r="G124" s="52"/>
      <c r="H124" s="52"/>
      <c r="I124" s="52"/>
      <c r="J124" s="129"/>
      <c r="K124" s="100"/>
      <c r="L124" s="100"/>
      <c r="M124" s="100"/>
      <c r="N124" s="100"/>
      <c r="O124" s="100"/>
      <c r="P124" s="52"/>
      <c r="Q124" s="71"/>
    </row>
    <row r="125" spans="2:17" x14ac:dyDescent="0.35">
      <c r="B125" s="52"/>
      <c r="C125" s="79"/>
      <c r="D125" s="210"/>
      <c r="E125" s="100"/>
      <c r="F125" s="210"/>
      <c r="G125" s="52"/>
      <c r="H125" s="52"/>
      <c r="I125" s="52"/>
      <c r="J125" s="129"/>
      <c r="K125" s="100"/>
      <c r="L125" s="100"/>
      <c r="M125" s="100"/>
      <c r="N125" s="100"/>
      <c r="O125" s="100"/>
      <c r="P125" s="52"/>
      <c r="Q125" s="71"/>
    </row>
    <row r="126" spans="2:17" x14ac:dyDescent="0.35">
      <c r="B126" s="52"/>
      <c r="C126" s="79"/>
      <c r="D126" s="210"/>
      <c r="E126" s="100"/>
      <c r="F126" s="210"/>
      <c r="G126" s="52"/>
      <c r="H126" s="52"/>
      <c r="I126" s="52"/>
      <c r="J126" s="129"/>
      <c r="K126" s="100"/>
      <c r="L126" s="100"/>
      <c r="M126" s="100"/>
      <c r="N126" s="100"/>
      <c r="O126" s="100"/>
      <c r="P126" s="52"/>
      <c r="Q126" s="71"/>
    </row>
    <row r="127" spans="2:17" x14ac:dyDescent="0.35">
      <c r="B127" s="52"/>
      <c r="C127" s="79"/>
      <c r="D127" s="210"/>
      <c r="E127" s="100"/>
      <c r="F127" s="210"/>
      <c r="G127" s="52"/>
      <c r="H127" s="52"/>
      <c r="I127" s="52"/>
      <c r="J127" s="129"/>
      <c r="K127" s="100"/>
      <c r="L127" s="100"/>
      <c r="M127" s="100"/>
      <c r="N127" s="100"/>
      <c r="O127" s="100"/>
      <c r="P127" s="52"/>
      <c r="Q127" s="71"/>
    </row>
    <row r="128" spans="2:17" x14ac:dyDescent="0.35">
      <c r="B128" s="52"/>
      <c r="C128" s="79"/>
      <c r="D128" s="210"/>
      <c r="E128" s="100"/>
      <c r="F128" s="210"/>
      <c r="G128" s="52"/>
      <c r="H128" s="52"/>
      <c r="I128" s="52"/>
      <c r="J128" s="129"/>
      <c r="K128" s="100"/>
      <c r="L128" s="100"/>
      <c r="M128" s="100"/>
      <c r="N128" s="100"/>
      <c r="O128" s="100"/>
      <c r="P128" s="52"/>
      <c r="Q128" s="71"/>
    </row>
    <row r="129" spans="2:17" x14ac:dyDescent="0.35">
      <c r="B129" s="52"/>
      <c r="C129" s="79"/>
      <c r="D129" s="210"/>
      <c r="E129" s="100"/>
      <c r="F129" s="210"/>
      <c r="G129" s="52"/>
      <c r="H129" s="52"/>
      <c r="I129" s="52"/>
      <c r="J129" s="129"/>
      <c r="K129" s="100"/>
      <c r="L129" s="100"/>
      <c r="M129" s="100"/>
      <c r="N129" s="100"/>
      <c r="O129" s="100"/>
      <c r="P129" s="52"/>
      <c r="Q129" s="71"/>
    </row>
    <row r="130" spans="2:17" x14ac:dyDescent="0.35">
      <c r="B130" s="52"/>
      <c r="C130" s="79"/>
      <c r="D130" s="210"/>
      <c r="E130" s="100"/>
      <c r="F130" s="210"/>
      <c r="G130" s="52"/>
      <c r="H130" s="52"/>
      <c r="I130" s="52"/>
      <c r="J130" s="129"/>
      <c r="K130" s="100"/>
      <c r="L130" s="100"/>
      <c r="M130" s="100"/>
      <c r="N130" s="100"/>
      <c r="O130" s="100"/>
      <c r="P130" s="52"/>
      <c r="Q130" s="71"/>
    </row>
    <row r="131" spans="2:17" x14ac:dyDescent="0.35">
      <c r="B131" s="52"/>
      <c r="C131" s="79"/>
      <c r="D131" s="210"/>
      <c r="E131" s="100"/>
      <c r="F131" s="210"/>
      <c r="G131" s="52"/>
      <c r="H131" s="52"/>
      <c r="I131" s="52"/>
      <c r="J131" s="129"/>
      <c r="K131" s="100"/>
      <c r="L131" s="100"/>
      <c r="M131" s="100"/>
      <c r="N131" s="100"/>
      <c r="O131" s="100"/>
      <c r="P131" s="52"/>
      <c r="Q131" s="71"/>
    </row>
    <row r="132" spans="2:17" x14ac:dyDescent="0.35">
      <c r="B132" s="52"/>
      <c r="C132" s="79"/>
      <c r="D132" s="210"/>
      <c r="E132" s="100"/>
      <c r="F132" s="210"/>
      <c r="G132" s="52"/>
      <c r="H132" s="52"/>
      <c r="I132" s="52"/>
      <c r="J132" s="129"/>
      <c r="K132" s="100"/>
      <c r="L132" s="100"/>
      <c r="M132" s="100"/>
      <c r="N132" s="100"/>
      <c r="O132" s="100"/>
      <c r="P132" s="52"/>
      <c r="Q132" s="71"/>
    </row>
    <row r="133" spans="2:17" x14ac:dyDescent="0.35">
      <c r="B133" s="52"/>
      <c r="C133" s="79"/>
      <c r="D133" s="210"/>
      <c r="E133" s="100"/>
      <c r="F133" s="210"/>
      <c r="G133" s="52"/>
      <c r="H133" s="52"/>
      <c r="I133" s="52"/>
      <c r="J133" s="129"/>
      <c r="K133" s="100"/>
      <c r="L133" s="100"/>
      <c r="M133" s="100"/>
      <c r="N133" s="100"/>
      <c r="O133" s="100"/>
      <c r="P133" s="52"/>
      <c r="Q133" s="71"/>
    </row>
    <row r="134" spans="2:17" x14ac:dyDescent="0.35">
      <c r="B134" s="52"/>
      <c r="C134" s="79"/>
      <c r="D134" s="210"/>
      <c r="E134" s="100"/>
      <c r="F134" s="210"/>
      <c r="G134" s="52"/>
      <c r="H134" s="52"/>
      <c r="I134" s="52"/>
      <c r="J134" s="129"/>
      <c r="K134" s="100"/>
      <c r="L134" s="100"/>
      <c r="M134" s="100"/>
      <c r="N134" s="100"/>
      <c r="O134" s="100"/>
      <c r="P134" s="52"/>
      <c r="Q134" s="71"/>
    </row>
    <row r="135" spans="2:17" x14ac:dyDescent="0.35">
      <c r="B135" s="52"/>
      <c r="C135" s="79"/>
      <c r="D135" s="210"/>
      <c r="E135" s="100"/>
      <c r="F135" s="210"/>
      <c r="G135" s="52"/>
      <c r="H135" s="52"/>
      <c r="I135" s="52"/>
      <c r="J135" s="129"/>
      <c r="K135" s="100"/>
      <c r="L135" s="100"/>
      <c r="M135" s="100"/>
      <c r="N135" s="100"/>
      <c r="O135" s="100"/>
      <c r="P135" s="52"/>
      <c r="Q135" s="71"/>
    </row>
    <row r="136" spans="2:17" x14ac:dyDescent="0.35">
      <c r="B136" s="52"/>
      <c r="C136" s="79"/>
      <c r="D136" s="210"/>
      <c r="E136" s="100"/>
      <c r="F136" s="210"/>
      <c r="G136" s="52"/>
      <c r="H136" s="52"/>
      <c r="I136" s="52"/>
      <c r="J136" s="129"/>
      <c r="K136" s="100"/>
      <c r="L136" s="100"/>
      <c r="M136" s="100"/>
      <c r="N136" s="100"/>
      <c r="O136" s="100"/>
      <c r="P136" s="52"/>
      <c r="Q136" s="71"/>
    </row>
    <row r="137" spans="2:17" x14ac:dyDescent="0.35">
      <c r="B137" s="52"/>
      <c r="C137" s="79"/>
      <c r="D137" s="210"/>
      <c r="E137" s="100"/>
      <c r="F137" s="210"/>
      <c r="G137" s="52"/>
      <c r="H137" s="52"/>
      <c r="I137" s="52"/>
      <c r="J137" s="129"/>
      <c r="K137" s="100"/>
      <c r="L137" s="100"/>
      <c r="M137" s="100"/>
      <c r="N137" s="100"/>
      <c r="O137" s="100"/>
      <c r="P137" s="52"/>
      <c r="Q137" s="71"/>
    </row>
    <row r="138" spans="2:17" x14ac:dyDescent="0.35">
      <c r="B138" s="52"/>
      <c r="C138" s="79"/>
      <c r="D138" s="210"/>
      <c r="E138" s="100"/>
      <c r="F138" s="210"/>
      <c r="G138" s="52"/>
      <c r="H138" s="52"/>
      <c r="I138" s="52"/>
      <c r="J138" s="129"/>
      <c r="K138" s="100"/>
      <c r="L138" s="100"/>
      <c r="M138" s="100"/>
      <c r="N138" s="100"/>
      <c r="O138" s="100"/>
      <c r="P138" s="52"/>
      <c r="Q138" s="71"/>
    </row>
    <row r="139" spans="2:17" x14ac:dyDescent="0.35">
      <c r="B139" s="52"/>
      <c r="C139" s="79"/>
      <c r="D139" s="210"/>
      <c r="E139" s="100"/>
      <c r="F139" s="210"/>
      <c r="G139" s="52"/>
      <c r="H139" s="52"/>
      <c r="I139" s="52"/>
      <c r="J139" s="129"/>
      <c r="K139" s="100"/>
      <c r="L139" s="100"/>
      <c r="M139" s="100"/>
      <c r="N139" s="100"/>
      <c r="O139" s="100"/>
      <c r="P139" s="52"/>
      <c r="Q139" s="71"/>
    </row>
    <row r="140" spans="2:17" x14ac:dyDescent="0.35">
      <c r="B140" s="52"/>
      <c r="C140" s="79"/>
      <c r="D140" s="210"/>
      <c r="E140" s="100"/>
      <c r="F140" s="210"/>
      <c r="G140" s="52"/>
      <c r="H140" s="52"/>
      <c r="I140" s="52"/>
      <c r="J140" s="129"/>
      <c r="K140" s="100"/>
      <c r="L140" s="100"/>
      <c r="M140" s="100"/>
      <c r="N140" s="100"/>
      <c r="O140" s="100"/>
      <c r="P140" s="52"/>
      <c r="Q140" s="71"/>
    </row>
    <row r="141" spans="2:17" x14ac:dyDescent="0.35">
      <c r="B141" s="52"/>
      <c r="C141" s="79"/>
      <c r="D141" s="210"/>
      <c r="E141" s="100"/>
      <c r="F141" s="210"/>
      <c r="G141" s="52"/>
      <c r="H141" s="52"/>
      <c r="I141" s="52"/>
      <c r="J141" s="129"/>
      <c r="K141" s="100"/>
      <c r="L141" s="100"/>
      <c r="M141" s="100"/>
      <c r="N141" s="100"/>
      <c r="O141" s="100"/>
      <c r="P141" s="52"/>
      <c r="Q141" s="71"/>
    </row>
    <row r="142" spans="2:17" x14ac:dyDescent="0.35">
      <c r="B142" s="52"/>
      <c r="C142" s="79"/>
      <c r="D142" s="210"/>
      <c r="E142" s="100"/>
      <c r="F142" s="210"/>
      <c r="G142" s="52"/>
      <c r="H142" s="52"/>
      <c r="I142" s="52"/>
      <c r="J142" s="129"/>
      <c r="K142" s="100"/>
      <c r="L142" s="100"/>
      <c r="M142" s="100"/>
      <c r="N142" s="100"/>
      <c r="O142" s="100"/>
      <c r="P142" s="52"/>
      <c r="Q142" s="71"/>
    </row>
    <row r="143" spans="2:17" x14ac:dyDescent="0.35">
      <c r="B143" s="52"/>
      <c r="C143" s="79"/>
      <c r="D143" s="210"/>
      <c r="E143" s="100"/>
      <c r="F143" s="210"/>
      <c r="G143" s="52"/>
      <c r="H143" s="52"/>
      <c r="I143" s="52"/>
      <c r="J143" s="129"/>
      <c r="K143" s="100"/>
      <c r="L143" s="100"/>
      <c r="M143" s="100"/>
      <c r="N143" s="100"/>
      <c r="O143" s="100"/>
      <c r="P143" s="52"/>
      <c r="Q143" s="71"/>
    </row>
    <row r="144" spans="2:17" x14ac:dyDescent="0.35">
      <c r="B144" s="52"/>
      <c r="C144" s="79"/>
      <c r="D144" s="210"/>
      <c r="E144" s="100"/>
      <c r="F144" s="210"/>
      <c r="G144" s="52"/>
      <c r="H144" s="52"/>
      <c r="I144" s="52"/>
      <c r="J144" s="129"/>
      <c r="K144" s="100"/>
      <c r="L144" s="100"/>
      <c r="M144" s="100"/>
      <c r="N144" s="100"/>
      <c r="O144" s="100"/>
      <c r="P144" s="52"/>
      <c r="Q144" s="71"/>
    </row>
    <row r="145" spans="2:17" x14ac:dyDescent="0.35">
      <c r="B145" s="52"/>
      <c r="C145" s="79"/>
      <c r="D145" s="210"/>
      <c r="E145" s="100"/>
      <c r="F145" s="210"/>
      <c r="G145" s="52"/>
      <c r="H145" s="52"/>
      <c r="I145" s="52"/>
      <c r="J145" s="129"/>
      <c r="K145" s="100"/>
      <c r="L145" s="100"/>
      <c r="M145" s="100"/>
      <c r="N145" s="100"/>
      <c r="O145" s="100"/>
      <c r="P145" s="52"/>
      <c r="Q145" s="71"/>
    </row>
    <row r="146" spans="2:17" x14ac:dyDescent="0.35">
      <c r="B146" s="52"/>
      <c r="C146" s="79"/>
      <c r="D146" s="210"/>
      <c r="E146" s="100"/>
      <c r="F146" s="210"/>
      <c r="G146" s="52"/>
      <c r="H146" s="52"/>
      <c r="I146" s="52"/>
      <c r="J146" s="129"/>
      <c r="K146" s="100"/>
      <c r="L146" s="100"/>
      <c r="M146" s="100"/>
      <c r="N146" s="100"/>
      <c r="O146" s="100"/>
      <c r="P146" s="52"/>
      <c r="Q146" s="71"/>
    </row>
    <row r="147" spans="2:17" x14ac:dyDescent="0.35">
      <c r="B147" s="52"/>
      <c r="C147" s="79"/>
      <c r="D147" s="210"/>
      <c r="E147" s="100"/>
      <c r="F147" s="210"/>
      <c r="G147" s="52"/>
      <c r="H147" s="52"/>
      <c r="I147" s="52"/>
      <c r="J147" s="129"/>
      <c r="K147" s="100"/>
      <c r="L147" s="100"/>
      <c r="M147" s="100"/>
      <c r="N147" s="100"/>
      <c r="O147" s="100"/>
      <c r="P147" s="52"/>
      <c r="Q147" s="71"/>
    </row>
    <row r="148" spans="2:17" x14ac:dyDescent="0.35">
      <c r="B148" s="52"/>
      <c r="C148" s="79"/>
      <c r="D148" s="210"/>
      <c r="E148" s="100"/>
      <c r="F148" s="210"/>
      <c r="G148" s="52"/>
      <c r="H148" s="52"/>
      <c r="I148" s="52"/>
      <c r="J148" s="129"/>
      <c r="K148" s="100"/>
      <c r="L148" s="100"/>
      <c r="M148" s="100"/>
      <c r="N148" s="100"/>
      <c r="O148" s="100"/>
      <c r="P148" s="52"/>
      <c r="Q148" s="71"/>
    </row>
    <row r="149" spans="2:17" x14ac:dyDescent="0.35">
      <c r="B149" s="52"/>
      <c r="C149" s="79"/>
      <c r="D149" s="210"/>
      <c r="E149" s="100"/>
      <c r="F149" s="210"/>
      <c r="G149" s="52"/>
      <c r="H149" s="52"/>
      <c r="I149" s="52"/>
      <c r="J149" s="129"/>
      <c r="K149" s="100"/>
      <c r="L149" s="100"/>
      <c r="M149" s="100"/>
      <c r="N149" s="100"/>
      <c r="O149" s="100"/>
      <c r="P149" s="52"/>
      <c r="Q149" s="71"/>
    </row>
    <row r="150" spans="2:17" x14ac:dyDescent="0.35">
      <c r="B150" s="52"/>
      <c r="C150" s="79"/>
      <c r="D150" s="210"/>
      <c r="E150" s="100"/>
      <c r="F150" s="210"/>
      <c r="G150" s="52"/>
      <c r="H150" s="52"/>
      <c r="I150" s="52"/>
      <c r="J150" s="129"/>
      <c r="K150" s="100"/>
      <c r="L150" s="100"/>
      <c r="M150" s="100"/>
      <c r="N150" s="100"/>
      <c r="O150" s="100"/>
      <c r="P150" s="52"/>
      <c r="Q150" s="71"/>
    </row>
    <row r="151" spans="2:17" x14ac:dyDescent="0.35">
      <c r="B151" s="52"/>
      <c r="C151" s="79"/>
      <c r="D151" s="210"/>
      <c r="E151" s="100"/>
      <c r="F151" s="210"/>
      <c r="G151" s="52"/>
      <c r="H151" s="52"/>
      <c r="I151" s="52"/>
      <c r="J151" s="129"/>
      <c r="K151" s="100"/>
      <c r="L151" s="100"/>
      <c r="M151" s="100"/>
      <c r="N151" s="100"/>
      <c r="O151" s="100"/>
      <c r="P151" s="52"/>
      <c r="Q151" s="71"/>
    </row>
    <row r="152" spans="2:17" x14ac:dyDescent="0.35">
      <c r="B152" s="52"/>
      <c r="C152" s="79"/>
      <c r="D152" s="210"/>
      <c r="E152" s="100"/>
      <c r="F152" s="210"/>
      <c r="G152" s="52"/>
      <c r="H152" s="52"/>
      <c r="I152" s="52"/>
      <c r="J152" s="129"/>
      <c r="K152" s="100"/>
      <c r="L152" s="100"/>
      <c r="M152" s="100"/>
      <c r="N152" s="100"/>
      <c r="O152" s="100"/>
      <c r="P152" s="52"/>
      <c r="Q152" s="71"/>
    </row>
    <row r="153" spans="2:17" x14ac:dyDescent="0.35">
      <c r="B153" s="52"/>
      <c r="C153" s="79"/>
      <c r="D153" s="210"/>
      <c r="E153" s="100"/>
      <c r="F153" s="210"/>
      <c r="G153" s="52"/>
      <c r="H153" s="52"/>
      <c r="I153" s="52"/>
      <c r="J153" s="129"/>
      <c r="K153" s="100"/>
      <c r="L153" s="100"/>
      <c r="M153" s="100"/>
      <c r="N153" s="100"/>
      <c r="O153" s="100"/>
      <c r="P153" s="52"/>
      <c r="Q153" s="71"/>
    </row>
    <row r="154" spans="2:17" x14ac:dyDescent="0.35">
      <c r="B154" s="52"/>
      <c r="C154" s="79"/>
      <c r="D154" s="210"/>
      <c r="E154" s="100"/>
      <c r="F154" s="210"/>
      <c r="G154" s="52"/>
      <c r="H154" s="52"/>
      <c r="I154" s="52"/>
      <c r="J154" s="129"/>
      <c r="K154" s="100"/>
      <c r="L154" s="100"/>
      <c r="M154" s="100"/>
      <c r="N154" s="100"/>
      <c r="O154" s="100"/>
      <c r="P154" s="52"/>
      <c r="Q154" s="71"/>
    </row>
  </sheetData>
  <sheetProtection algorithmName="SHA-512" hashValue="jpPOje8i8z2MUxEQ7iELUdPk5TNPcPMPTO7vOlNZOcSkzB/xQwqYelsHR3iP+LU9GqGci1cznPb9l8zauBomDA==" saltValue="1Nd6qmu8VY6ZEw9ARc5jUQ==" spinCount="100000" sheet="1" objects="1" scenarios="1"/>
  <mergeCells count="3">
    <mergeCell ref="B1:C1"/>
    <mergeCell ref="G5:I5"/>
    <mergeCell ref="J4:N4"/>
  </mergeCells>
  <conditionalFormatting sqref="P8:P16 P19:P22 P25:P35">
    <cfRule type="cellIs" dxfId="48" priority="18" operator="equal">
      <formula>"Voldoet niet"</formula>
    </cfRule>
  </conditionalFormatting>
  <conditionalFormatting sqref="P38:P53">
    <cfRule type="cellIs" dxfId="47" priority="15" operator="equal">
      <formula>"Voldoet niet"</formula>
    </cfRule>
  </conditionalFormatting>
  <conditionalFormatting sqref="P58:P70">
    <cfRule type="cellIs" dxfId="46" priority="14" operator="equal">
      <formula>"Voldoet niet"</formula>
    </cfRule>
  </conditionalFormatting>
  <conditionalFormatting sqref="P72:P74">
    <cfRule type="cellIs" dxfId="45" priority="13" operator="equal">
      <formula>"Voldoet niet"</formula>
    </cfRule>
  </conditionalFormatting>
  <conditionalFormatting sqref="P77">
    <cfRule type="cellIs" dxfId="44" priority="12" operator="equal">
      <formula>"Voldoet niet"</formula>
    </cfRule>
  </conditionalFormatting>
  <conditionalFormatting sqref="P79:P83">
    <cfRule type="cellIs" dxfId="43" priority="11" operator="equal">
      <formula>"Voldoet niet"</formula>
    </cfRule>
  </conditionalFormatting>
  <conditionalFormatting sqref="P85:P86">
    <cfRule type="cellIs" dxfId="42" priority="10" operator="equal">
      <formula>"Voldoet niet"</formula>
    </cfRule>
  </conditionalFormatting>
  <conditionalFormatting sqref="P90:P93">
    <cfRule type="cellIs" dxfId="41" priority="8" operator="equal">
      <formula>"Voldoet niet"</formula>
    </cfRule>
  </conditionalFormatting>
  <conditionalFormatting sqref="P95:P100">
    <cfRule type="cellIs" dxfId="40" priority="2" operator="equal">
      <formula>"Voldoet niet"</formula>
    </cfRule>
  </conditionalFormatting>
  <conditionalFormatting sqref="P102:P103">
    <cfRule type="cellIs" dxfId="39" priority="6" operator="equal">
      <formula>"Voldoet niet"</formula>
    </cfRule>
  </conditionalFormatting>
  <conditionalFormatting sqref="P106:P109">
    <cfRule type="cellIs" dxfId="38" priority="5" operator="equal">
      <formula>"Voldoet niet"</formula>
    </cfRule>
  </conditionalFormatting>
  <conditionalFormatting sqref="P112">
    <cfRule type="cellIs" dxfId="37" priority="4" operator="equal">
      <formula>"Voldoet niet"</formula>
    </cfRule>
  </conditionalFormatting>
  <conditionalFormatting sqref="P115">
    <cfRule type="cellIs" dxfId="36" priority="1" operator="equal">
      <formula>"Voldoet niet"</formula>
    </cfRule>
  </conditionalFormatting>
  <dataValidations count="2">
    <dataValidation type="list" allowBlank="1" showInputMessage="1" showErrorMessage="1" sqref="G102:I103 I106:I109 J100 G19:I22 F8:F13 F25 G38:I53 J25 G14:I16 G79:I83 G72:I74 G26:I35 G77:I77 J93 F90 G91:I92 H112 G85:I86 J90 G95:I100 G58:I69 G115" xr:uid="{C10BF868-5A42-4EB9-8F24-9AE1A1CD126A}">
      <formula1>"Ja,Nee"</formula1>
    </dataValidation>
    <dataValidation type="list" allowBlank="1" showInputMessage="1" showErrorMessage="1" sqref="G36:J36 G54:J54 G75:J75" xr:uid="{57AD640E-9A27-4ACE-A8E5-D7891B511126}">
      <formula1>#REF!</formula1>
    </dataValidation>
  </dataValidations>
  <pageMargins left="0.7" right="0.7" top="0.75" bottom="0.75" header="0.3" footer="0.3"/>
  <ignoredErrors>
    <ignoredError sqref="N14:O1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64598-E764-4723-BFA6-5002D2DE4EAE}">
  <sheetPr>
    <tabColor theme="4" tint="0.59999389629810485"/>
  </sheetPr>
  <dimension ref="A1:N96"/>
  <sheetViews>
    <sheetView showGridLines="0" zoomScaleNormal="100" workbookViewId="0">
      <pane ySplit="5" topLeftCell="A6" activePane="bottomLeft" state="frozen"/>
      <selection pane="bottomLeft" activeCell="F7" sqref="F7"/>
    </sheetView>
  </sheetViews>
  <sheetFormatPr defaultColWidth="9" defaultRowHeight="15" customHeight="1" x14ac:dyDescent="0.35"/>
  <cols>
    <col min="1" max="1" width="0.83203125" style="71" customWidth="1"/>
    <col min="2" max="2" width="7.58203125" style="51" customWidth="1"/>
    <col min="3" max="3" width="75.58203125" style="367" customWidth="1"/>
    <col min="4" max="4" width="10.58203125" style="76" customWidth="1"/>
    <col min="5" max="6" width="10.58203125" style="51" customWidth="1"/>
    <col min="7" max="10" width="10.58203125" style="100" hidden="1" customWidth="1"/>
    <col min="11" max="12" width="10.58203125" style="51" customWidth="1"/>
    <col min="13" max="13" width="0.83203125" style="71" customWidth="1"/>
    <col min="14" max="16384" width="9" style="51"/>
  </cols>
  <sheetData>
    <row r="1" spans="2:14" s="156" customFormat="1" ht="21" customHeight="1" x14ac:dyDescent="0.35">
      <c r="B1" s="415" t="s">
        <v>1416</v>
      </c>
      <c r="C1" s="415"/>
      <c r="D1" s="415"/>
      <c r="E1" s="192"/>
      <c r="F1" s="192"/>
      <c r="G1" s="193"/>
      <c r="H1" s="193"/>
      <c r="I1" s="193"/>
      <c r="J1" s="193"/>
      <c r="K1" s="192"/>
      <c r="L1" s="192"/>
    </row>
    <row r="2" spans="2:14" s="71" customFormat="1" ht="15.5" x14ac:dyDescent="0.35">
      <c r="B2" s="98"/>
      <c r="C2" s="76"/>
      <c r="D2" s="336"/>
      <c r="E2" s="336"/>
      <c r="F2" s="337"/>
      <c r="G2" s="131"/>
      <c r="H2" s="131"/>
      <c r="I2" s="131"/>
      <c r="J2" s="177"/>
      <c r="K2" s="118" t="s">
        <v>103</v>
      </c>
      <c r="L2" s="118">
        <f>'17. Onderverdeling score'!C17</f>
        <v>330</v>
      </c>
    </row>
    <row r="3" spans="2:14" s="71" customFormat="1" ht="15.5" x14ac:dyDescent="0.35">
      <c r="B3" s="98"/>
      <c r="C3" s="76"/>
      <c r="F3" s="84"/>
      <c r="G3" s="131"/>
      <c r="H3" s="132"/>
      <c r="I3" s="132"/>
      <c r="J3" s="177"/>
      <c r="K3" s="171" t="s">
        <v>104</v>
      </c>
      <c r="L3" s="172">
        <f>SUM(K7:K96)</f>
        <v>0</v>
      </c>
    </row>
    <row r="4" spans="2:14" s="71" customFormat="1" ht="15.65" customHeight="1" x14ac:dyDescent="0.35">
      <c r="B4" s="98"/>
      <c r="C4" s="76"/>
      <c r="D4" s="154">
        <f>SUM(D6:D96)</f>
        <v>1</v>
      </c>
      <c r="E4" s="155" t="s">
        <v>105</v>
      </c>
      <c r="F4" s="84"/>
      <c r="G4" s="416" t="s">
        <v>106</v>
      </c>
      <c r="H4" s="416"/>
      <c r="I4" s="416"/>
      <c r="J4" s="416"/>
      <c r="K4" s="149"/>
      <c r="L4" s="85"/>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1417</v>
      </c>
      <c r="C6" s="339" t="s">
        <v>1418</v>
      </c>
      <c r="D6" s="153">
        <v>0.25</v>
      </c>
      <c r="E6" s="123"/>
      <c r="F6" s="116"/>
      <c r="G6" s="135"/>
      <c r="H6" s="136">
        <f>SUM(G7:G17)</f>
        <v>42</v>
      </c>
      <c r="I6" s="137">
        <f>J6/H6</f>
        <v>1.9642857142857142</v>
      </c>
      <c r="J6" s="136">
        <f>D6*L$2</f>
        <v>82.5</v>
      </c>
      <c r="K6" s="135"/>
      <c r="L6" s="135"/>
      <c r="N6" s="151"/>
    </row>
    <row r="7" spans="2:14" ht="13" x14ac:dyDescent="0.35">
      <c r="B7" s="107" t="s">
        <v>1419</v>
      </c>
      <c r="C7" s="186" t="s">
        <v>1420</v>
      </c>
      <c r="D7" s="125"/>
      <c r="E7" s="87" t="s">
        <v>143</v>
      </c>
      <c r="F7" s="374"/>
      <c r="G7" s="139" cm="1">
        <f t="array" ref="G7">_xlfn.IFS(E7="a",5,E7="b",3,E7="c",1,TRUE,"")</f>
        <v>1</v>
      </c>
      <c r="H7" s="138"/>
      <c r="I7" s="141"/>
      <c r="J7" s="141">
        <f t="shared" ref="J7:J16" si="0">G7*I$6</f>
        <v>1.9642857142857142</v>
      </c>
      <c r="K7" s="96" t="str" cm="1">
        <f t="array" ref="K7">_xlfn.IFS($F7="ja",J7,$F7="nee",0,$F7="","-",$E7="","")</f>
        <v>-</v>
      </c>
      <c r="L7" s="152" t="str">
        <f>IF(AND(E7="ko",F7="Nee"),"Voldoet niet","")</f>
        <v/>
      </c>
    </row>
    <row r="8" spans="2:14" ht="13" x14ac:dyDescent="0.35">
      <c r="B8" s="107" t="s">
        <v>1421</v>
      </c>
      <c r="C8" s="186" t="s">
        <v>1422</v>
      </c>
      <c r="D8" s="125"/>
      <c r="E8" s="87" t="s">
        <v>129</v>
      </c>
      <c r="F8" s="374"/>
      <c r="G8" s="139" cm="1">
        <f t="array" ref="G8">_xlfn.IFS(E8="a",5,E8="b",3,E8="c",1,TRUE,"")</f>
        <v>5</v>
      </c>
      <c r="H8" s="138"/>
      <c r="I8" s="141"/>
      <c r="J8" s="141">
        <f t="shared" si="0"/>
        <v>9.8214285714285712</v>
      </c>
      <c r="K8" s="96" t="str" cm="1">
        <f t="array" ref="K8">_xlfn.IFS($F8="ja",J8,$F8="nee",0,$F8="","-",$E8="","")</f>
        <v>-</v>
      </c>
      <c r="L8" s="152" t="str">
        <f t="shared" ref="L8:L17" si="1">IF(AND(E8="ko",F8="Nee"),"Voldoet niet","")</f>
        <v/>
      </c>
    </row>
    <row r="9" spans="2:14" ht="27" customHeight="1" x14ac:dyDescent="0.35">
      <c r="B9" s="107" t="s">
        <v>1423</v>
      </c>
      <c r="C9" s="186" t="s">
        <v>1424</v>
      </c>
      <c r="D9" s="125"/>
      <c r="E9" s="87" t="s">
        <v>129</v>
      </c>
      <c r="F9" s="374"/>
      <c r="G9" s="139" cm="1">
        <f t="array" ref="G9">_xlfn.IFS(E9="a",5,E9="b",3,E9="c",1,TRUE,"")</f>
        <v>5</v>
      </c>
      <c r="H9" s="138"/>
      <c r="I9" s="141"/>
      <c r="J9" s="141">
        <f t="shared" si="0"/>
        <v>9.8214285714285712</v>
      </c>
      <c r="K9" s="96" t="str" cm="1">
        <f t="array" ref="K9">_xlfn.IFS($F9="ja",J9,$F9="nee",0,$F9="","-",$E9="","")</f>
        <v>-</v>
      </c>
      <c r="L9" s="152" t="str">
        <f t="shared" si="1"/>
        <v/>
      </c>
    </row>
    <row r="10" spans="2:14" ht="13" x14ac:dyDescent="0.35">
      <c r="B10" s="107" t="s">
        <v>1425</v>
      </c>
      <c r="C10" s="186" t="s">
        <v>1426</v>
      </c>
      <c r="D10" s="125"/>
      <c r="E10" s="87" t="s">
        <v>129</v>
      </c>
      <c r="F10" s="374"/>
      <c r="G10" s="139" cm="1">
        <f t="array" ref="G10">_xlfn.IFS(E10="a",5,E10="b",3,E10="c",1,TRUE,"")</f>
        <v>5</v>
      </c>
      <c r="H10" s="138"/>
      <c r="I10" s="141"/>
      <c r="J10" s="141">
        <f t="shared" si="0"/>
        <v>9.8214285714285712</v>
      </c>
      <c r="K10" s="96" t="str" cm="1">
        <f t="array" ref="K10">_xlfn.IFS($F10="ja",J10,$F10="nee",0,$F10="","-",$E10="","")</f>
        <v>-</v>
      </c>
      <c r="L10" s="152" t="str">
        <f t="shared" si="1"/>
        <v/>
      </c>
    </row>
    <row r="11" spans="2:14" ht="26" x14ac:dyDescent="0.35">
      <c r="B11" s="107" t="s">
        <v>1427</v>
      </c>
      <c r="C11" s="186" t="s">
        <v>1428</v>
      </c>
      <c r="D11" s="125"/>
      <c r="E11" s="87" t="s">
        <v>129</v>
      </c>
      <c r="F11" s="374"/>
      <c r="G11" s="139" cm="1">
        <f t="array" ref="G11">_xlfn.IFS(E11="a",5,E11="b",3,E11="c",1,TRUE,"")</f>
        <v>5</v>
      </c>
      <c r="H11" s="138"/>
      <c r="I11" s="141"/>
      <c r="J11" s="141">
        <f t="shared" si="0"/>
        <v>9.8214285714285712</v>
      </c>
      <c r="K11" s="96" t="str" cm="1">
        <f t="array" ref="K11">_xlfn.IFS($F11="ja",J11,$F11="nee",0,$F11="","-",$E11="","")</f>
        <v>-</v>
      </c>
      <c r="L11" s="152" t="str">
        <f t="shared" si="1"/>
        <v/>
      </c>
    </row>
    <row r="12" spans="2:14" ht="13" x14ac:dyDescent="0.35">
      <c r="B12" s="107" t="s">
        <v>1429</v>
      </c>
      <c r="C12" s="186" t="s">
        <v>1430</v>
      </c>
      <c r="D12" s="125"/>
      <c r="E12" s="87" t="s">
        <v>129</v>
      </c>
      <c r="F12" s="374"/>
      <c r="G12" s="139" cm="1">
        <f t="array" ref="G12">_xlfn.IFS(E12="a",5,E12="b",3,E12="c",1,TRUE,"")</f>
        <v>5</v>
      </c>
      <c r="H12" s="138"/>
      <c r="I12" s="141"/>
      <c r="J12" s="141">
        <f t="shared" si="0"/>
        <v>9.8214285714285712</v>
      </c>
      <c r="K12" s="96" t="str" cm="1">
        <f t="array" ref="K12">_xlfn.IFS($F12="ja",J12,$F12="nee",0,$F12="","-",$E12="","")</f>
        <v>-</v>
      </c>
      <c r="L12" s="152" t="str">
        <f t="shared" si="1"/>
        <v/>
      </c>
    </row>
    <row r="13" spans="2:14" ht="13" x14ac:dyDescent="0.35">
      <c r="B13" s="107" t="s">
        <v>1431</v>
      </c>
      <c r="C13" s="186" t="s">
        <v>1432</v>
      </c>
      <c r="D13" s="125"/>
      <c r="E13" s="87" t="s">
        <v>129</v>
      </c>
      <c r="F13" s="374"/>
      <c r="G13" s="139" cm="1">
        <f t="array" ref="G13">_xlfn.IFS(E13="a",5,E13="b",3,E13="c",1,TRUE,"")</f>
        <v>5</v>
      </c>
      <c r="H13" s="138"/>
      <c r="I13" s="141"/>
      <c r="J13" s="141">
        <f t="shared" si="0"/>
        <v>9.8214285714285712</v>
      </c>
      <c r="K13" s="96" t="str" cm="1">
        <f t="array" ref="K13">_xlfn.IFS($F13="ja",J13,$F13="nee",0,$F13="","-",$E13="","")</f>
        <v>-</v>
      </c>
      <c r="L13" s="152" t="str">
        <f t="shared" si="1"/>
        <v/>
      </c>
    </row>
    <row r="14" spans="2:14" ht="13" x14ac:dyDescent="0.35">
      <c r="B14" s="107" t="s">
        <v>1433</v>
      </c>
      <c r="C14" s="186" t="s">
        <v>1434</v>
      </c>
      <c r="D14" s="125"/>
      <c r="E14" s="87" t="s">
        <v>138</v>
      </c>
      <c r="F14" s="374"/>
      <c r="G14" s="139" cm="1">
        <f t="array" ref="G14">_xlfn.IFS(E14="a",5,E14="b",3,E14="c",1,TRUE,"")</f>
        <v>3</v>
      </c>
      <c r="H14" s="138"/>
      <c r="I14" s="141"/>
      <c r="J14" s="141">
        <f t="shared" si="0"/>
        <v>5.8928571428571423</v>
      </c>
      <c r="K14" s="96" t="str" cm="1">
        <f t="array" ref="K14">_xlfn.IFS($F14="ja",J14,$F14="nee",0,$F14="","-",$E14="","")</f>
        <v>-</v>
      </c>
      <c r="L14" s="152" t="str">
        <f t="shared" si="1"/>
        <v/>
      </c>
    </row>
    <row r="15" spans="2:14" ht="26" x14ac:dyDescent="0.35">
      <c r="B15" s="107" t="s">
        <v>1435</v>
      </c>
      <c r="C15" s="186" t="s">
        <v>1436</v>
      </c>
      <c r="D15" s="125"/>
      <c r="E15" s="87" t="s">
        <v>138</v>
      </c>
      <c r="F15" s="374"/>
      <c r="G15" s="139" cm="1">
        <f t="array" ref="G15">_xlfn.IFS(E15="a",5,E15="b",3,E15="c",1,TRUE,"")</f>
        <v>3</v>
      </c>
      <c r="H15" s="138"/>
      <c r="I15" s="141"/>
      <c r="J15" s="141">
        <f t="shared" si="0"/>
        <v>5.8928571428571423</v>
      </c>
      <c r="K15" s="96" t="str" cm="1">
        <f t="array" ref="K15">_xlfn.IFS($F15="ja",J15,$F15="nee",0,$F15="","-",$E15="","")</f>
        <v>-</v>
      </c>
      <c r="L15" s="152" t="str">
        <f t="shared" si="1"/>
        <v/>
      </c>
    </row>
    <row r="16" spans="2:14" ht="13" x14ac:dyDescent="0.35">
      <c r="B16" s="82" t="s">
        <v>1437</v>
      </c>
      <c r="C16" s="186" t="s">
        <v>1438</v>
      </c>
      <c r="D16" s="125"/>
      <c r="E16" s="87" t="s">
        <v>129</v>
      </c>
      <c r="F16" s="374"/>
      <c r="G16" s="139" cm="1">
        <f t="array" ref="G16">_xlfn.IFS(E16="a",5,E16="b",3,E16="c",1,TRUE,"")</f>
        <v>5</v>
      </c>
      <c r="H16" s="138"/>
      <c r="I16" s="141"/>
      <c r="J16" s="141">
        <f t="shared" si="0"/>
        <v>9.8214285714285712</v>
      </c>
      <c r="K16" s="96" t="str" cm="1">
        <f t="array" ref="K16">_xlfn.IFS($F16="ja",J16,$F16="nee",0,$F16="","-",$E16="","")</f>
        <v>-</v>
      </c>
      <c r="L16" s="152" t="str">
        <f t="shared" si="1"/>
        <v/>
      </c>
    </row>
    <row r="17" spans="2:14" ht="30" customHeight="1" x14ac:dyDescent="0.35">
      <c r="B17" s="82" t="s">
        <v>1439</v>
      </c>
      <c r="C17" s="186" t="s">
        <v>1440</v>
      </c>
      <c r="D17" s="125"/>
      <c r="E17" s="87" t="s">
        <v>122</v>
      </c>
      <c r="F17" s="374"/>
      <c r="G17" s="139" t="str" cm="1">
        <f t="array" ref="G17">_xlfn.IFS(E17="a",5,E17="b",3,E17="c",1,TRUE,"")</f>
        <v/>
      </c>
      <c r="H17" s="138"/>
      <c r="I17" s="141"/>
      <c r="J17" s="141"/>
      <c r="K17" s="96" t="str" cm="1">
        <f t="array" ref="K17">_xlfn.IFS($F17="ja",J17,$F17="nee",0,$F17="","-",$E17="","")</f>
        <v>-</v>
      </c>
      <c r="L17" s="152" t="str">
        <f t="shared" si="1"/>
        <v/>
      </c>
    </row>
    <row r="18" spans="2:14" ht="13" x14ac:dyDescent="0.35">
      <c r="B18" s="82"/>
      <c r="C18" s="186"/>
      <c r="D18" s="125"/>
      <c r="E18" s="87"/>
      <c r="F18" s="138"/>
      <c r="G18" s="138"/>
      <c r="H18" s="138"/>
      <c r="I18" s="141"/>
      <c r="J18" s="138"/>
      <c r="K18" s="103"/>
      <c r="L18" s="103"/>
    </row>
    <row r="19" spans="2:14" s="71" customFormat="1" ht="21" customHeight="1" x14ac:dyDescent="0.35">
      <c r="B19" s="122" t="s">
        <v>1441</v>
      </c>
      <c r="C19" s="339" t="s">
        <v>1442</v>
      </c>
      <c r="D19" s="153">
        <v>0.2</v>
      </c>
      <c r="E19" s="123"/>
      <c r="F19" s="116"/>
      <c r="G19" s="135" t="str" cm="1">
        <f t="array" ref="G19">_xlfn.IFS(E19="a",5,E19="b",3,E19="c",1,TRUE,"")</f>
        <v/>
      </c>
      <c r="H19" s="136">
        <f>SUM(G20:G38)</f>
        <v>74</v>
      </c>
      <c r="I19" s="137">
        <f>J19/H19</f>
        <v>0.89189189189189189</v>
      </c>
      <c r="J19" s="136">
        <f>D19*L$2</f>
        <v>66</v>
      </c>
      <c r="K19" s="135"/>
      <c r="L19" s="135"/>
      <c r="N19" s="151"/>
    </row>
    <row r="20" spans="2:14" ht="13" x14ac:dyDescent="0.35">
      <c r="B20" s="82" t="s">
        <v>1443</v>
      </c>
      <c r="C20" s="186" t="s">
        <v>1444</v>
      </c>
      <c r="D20" s="125"/>
      <c r="E20" s="87" t="s">
        <v>122</v>
      </c>
      <c r="F20" s="374"/>
      <c r="G20" s="139" t="str" cm="1">
        <f t="array" ref="G20">_xlfn.IFS(E20="a",5,E20="b",3,E20="c",1,TRUE,"")</f>
        <v/>
      </c>
      <c r="H20" s="138"/>
      <c r="I20" s="141"/>
      <c r="J20" s="141"/>
      <c r="K20" s="96" t="str" cm="1">
        <f t="array" ref="K20">_xlfn.IFS($F20="ja",J20,$F20="nee",0,$F20="","-",$E20="","")</f>
        <v>-</v>
      </c>
      <c r="L20" s="152" t="str">
        <f t="shared" ref="L20:L38" si="2">IF(AND(E20="ko",F20="Nee"),"Voldoet niet","")</f>
        <v/>
      </c>
    </row>
    <row r="21" spans="2:14" ht="13" x14ac:dyDescent="0.35">
      <c r="B21" s="82" t="s">
        <v>1445</v>
      </c>
      <c r="C21" s="186" t="s">
        <v>1446</v>
      </c>
      <c r="D21" s="125"/>
      <c r="E21" s="87" t="s">
        <v>129</v>
      </c>
      <c r="F21" s="374"/>
      <c r="G21" s="139" cm="1">
        <f t="array" ref="G21">_xlfn.IFS(E21="a",5,E21="b",3,E21="c",1,TRUE,"")</f>
        <v>5</v>
      </c>
      <c r="H21" s="138"/>
      <c r="I21" s="141"/>
      <c r="J21" s="141">
        <f t="shared" ref="J21:J38" si="3">G21*I$19</f>
        <v>4.4594594594594597</v>
      </c>
      <c r="K21" s="96" t="str" cm="1">
        <f t="array" ref="K21">_xlfn.IFS($F21="ja",J21,$F21="nee",0,$F21="","-",$E21="","")</f>
        <v>-</v>
      </c>
      <c r="L21" s="152" t="str">
        <f t="shared" si="2"/>
        <v/>
      </c>
    </row>
    <row r="22" spans="2:14" ht="13" x14ac:dyDescent="0.35">
      <c r="B22" s="82" t="s">
        <v>1447</v>
      </c>
      <c r="C22" s="186" t="s">
        <v>1448</v>
      </c>
      <c r="D22" s="125"/>
      <c r="E22" s="87" t="s">
        <v>129</v>
      </c>
      <c r="F22" s="374"/>
      <c r="G22" s="139" cm="1">
        <f t="array" ref="G22">_xlfn.IFS(E22="a",5,E22="b",3,E22="c",1,TRUE,"")</f>
        <v>5</v>
      </c>
      <c r="H22" s="138"/>
      <c r="I22" s="141"/>
      <c r="J22" s="141">
        <f t="shared" si="3"/>
        <v>4.4594594594594597</v>
      </c>
      <c r="K22" s="96" t="str" cm="1">
        <f t="array" ref="K22">_xlfn.IFS($F22="ja",J22,$F22="nee",0,$F22="","-",$E22="","")</f>
        <v>-</v>
      </c>
      <c r="L22" s="152" t="str">
        <f t="shared" si="2"/>
        <v/>
      </c>
    </row>
    <row r="23" spans="2:14" ht="13" x14ac:dyDescent="0.35">
      <c r="B23" s="82" t="s">
        <v>1449</v>
      </c>
      <c r="C23" s="186" t="s">
        <v>1450</v>
      </c>
      <c r="D23" s="125"/>
      <c r="E23" s="87" t="s">
        <v>129</v>
      </c>
      <c r="F23" s="374"/>
      <c r="G23" s="139" cm="1">
        <f t="array" ref="G23">_xlfn.IFS(E23="a",5,E23="b",3,E23="c",1,TRUE,"")</f>
        <v>5</v>
      </c>
      <c r="H23" s="138"/>
      <c r="I23" s="141"/>
      <c r="J23" s="141">
        <f t="shared" si="3"/>
        <v>4.4594594594594597</v>
      </c>
      <c r="K23" s="96" t="str" cm="1">
        <f t="array" ref="K23">_xlfn.IFS($F23="ja",J23,$F23="nee",0,$F23="","-",$E23="","")</f>
        <v>-</v>
      </c>
      <c r="L23" s="152" t="str">
        <f t="shared" si="2"/>
        <v/>
      </c>
    </row>
    <row r="24" spans="2:14" ht="13" x14ac:dyDescent="0.35">
      <c r="B24" s="82" t="s">
        <v>1451</v>
      </c>
      <c r="C24" s="186" t="s">
        <v>1452</v>
      </c>
      <c r="D24" s="125"/>
      <c r="E24" s="87" t="s">
        <v>143</v>
      </c>
      <c r="F24" s="374"/>
      <c r="G24" s="139" cm="1">
        <f t="array" ref="G24">_xlfn.IFS(E24="a",5,E24="b",3,E24="c",1,TRUE,"")</f>
        <v>1</v>
      </c>
      <c r="H24" s="138"/>
      <c r="I24" s="141"/>
      <c r="J24" s="141">
        <f t="shared" si="3"/>
        <v>0.89189189189189189</v>
      </c>
      <c r="K24" s="96" t="str" cm="1">
        <f t="array" ref="K24">_xlfn.IFS($F24="ja",J24,$F24="nee",0,$F24="","-",$E24="","")</f>
        <v>-</v>
      </c>
      <c r="L24" s="152" t="str">
        <f t="shared" si="2"/>
        <v/>
      </c>
    </row>
    <row r="25" spans="2:14" ht="13" x14ac:dyDescent="0.35">
      <c r="B25" s="82" t="s">
        <v>1453</v>
      </c>
      <c r="C25" s="186" t="s">
        <v>1454</v>
      </c>
      <c r="D25" s="125"/>
      <c r="E25" s="87" t="s">
        <v>143</v>
      </c>
      <c r="F25" s="374"/>
      <c r="G25" s="139" cm="1">
        <f t="array" ref="G25">_xlfn.IFS(E25="a",5,E25="b",3,E25="c",1,TRUE,"")</f>
        <v>1</v>
      </c>
      <c r="H25" s="138"/>
      <c r="I25" s="141"/>
      <c r="J25" s="141">
        <f t="shared" si="3"/>
        <v>0.89189189189189189</v>
      </c>
      <c r="K25" s="96" t="str" cm="1">
        <f t="array" ref="K25">_xlfn.IFS($F25="ja",J25,$F25="nee",0,$F25="","-",$E25="","")</f>
        <v>-</v>
      </c>
      <c r="L25" s="152" t="str">
        <f t="shared" si="2"/>
        <v/>
      </c>
    </row>
    <row r="26" spans="2:14" ht="26" x14ac:dyDescent="0.35">
      <c r="B26" s="82" t="s">
        <v>1455</v>
      </c>
      <c r="C26" s="186" t="s">
        <v>1456</v>
      </c>
      <c r="D26" s="125"/>
      <c r="E26" s="87" t="s">
        <v>129</v>
      </c>
      <c r="F26" s="374"/>
      <c r="G26" s="139" cm="1">
        <f t="array" ref="G26">_xlfn.IFS(E26="a",5,E26="b",3,E26="c",1,TRUE,"")</f>
        <v>5</v>
      </c>
      <c r="H26" s="138"/>
      <c r="I26" s="141"/>
      <c r="J26" s="141">
        <f t="shared" si="3"/>
        <v>4.4594594594594597</v>
      </c>
      <c r="K26" s="96" t="str" cm="1">
        <f t="array" ref="K26">_xlfn.IFS($F26="ja",J26,$F26="nee",0,$F26="","-",$E26="","")</f>
        <v>-</v>
      </c>
      <c r="L26" s="152" t="str">
        <f t="shared" si="2"/>
        <v/>
      </c>
    </row>
    <row r="27" spans="2:14" ht="39" x14ac:dyDescent="0.35">
      <c r="B27" s="82" t="s">
        <v>1457</v>
      </c>
      <c r="C27" s="186" t="s">
        <v>1458</v>
      </c>
      <c r="D27" s="125"/>
      <c r="E27" s="87" t="s">
        <v>129</v>
      </c>
      <c r="F27" s="374"/>
      <c r="G27" s="139" cm="1">
        <f t="array" ref="G27">_xlfn.IFS(E27="a",5,E27="b",3,E27="c",1,TRUE,"")</f>
        <v>5</v>
      </c>
      <c r="H27" s="138"/>
      <c r="I27" s="141"/>
      <c r="J27" s="141">
        <f t="shared" si="3"/>
        <v>4.4594594594594597</v>
      </c>
      <c r="K27" s="96" t="str" cm="1">
        <f t="array" ref="K27">_xlfn.IFS($F27="ja",J27,$F27="nee",0,$F27="","-",$E27="","")</f>
        <v>-</v>
      </c>
      <c r="L27" s="152" t="str">
        <f t="shared" si="2"/>
        <v/>
      </c>
    </row>
    <row r="28" spans="2:14" ht="13" x14ac:dyDescent="0.35">
      <c r="B28" s="82" t="s">
        <v>1459</v>
      </c>
      <c r="C28" s="186" t="s">
        <v>1460</v>
      </c>
      <c r="D28" s="125"/>
      <c r="E28" s="87" t="s">
        <v>129</v>
      </c>
      <c r="F28" s="374"/>
      <c r="G28" s="139" cm="1">
        <f t="array" ref="G28">_xlfn.IFS(E28="a",5,E28="b",3,E28="c",1,TRUE,"")</f>
        <v>5</v>
      </c>
      <c r="H28" s="138"/>
      <c r="I28" s="141"/>
      <c r="J28" s="141">
        <f t="shared" si="3"/>
        <v>4.4594594594594597</v>
      </c>
      <c r="K28" s="96" t="str" cm="1">
        <f t="array" ref="K28">_xlfn.IFS($F28="ja",J28,$F28="nee",0,$F28="","-",$E28="","")</f>
        <v>-</v>
      </c>
      <c r="L28" s="152" t="str">
        <f t="shared" si="2"/>
        <v/>
      </c>
    </row>
    <row r="29" spans="2:14" ht="13" x14ac:dyDescent="0.35">
      <c r="B29" s="82" t="s">
        <v>1461</v>
      </c>
      <c r="C29" s="186" t="s">
        <v>1462</v>
      </c>
      <c r="D29" s="125"/>
      <c r="E29" s="87" t="s">
        <v>129</v>
      </c>
      <c r="F29" s="374"/>
      <c r="G29" s="139" cm="1">
        <f t="array" ref="G29">_xlfn.IFS(E29="a",5,E29="b",3,E29="c",1,TRUE,"")</f>
        <v>5</v>
      </c>
      <c r="H29" s="138"/>
      <c r="I29" s="141"/>
      <c r="J29" s="141">
        <f t="shared" si="3"/>
        <v>4.4594594594594597</v>
      </c>
      <c r="K29" s="96" t="str" cm="1">
        <f t="array" ref="K29">_xlfn.IFS($F29="ja",J29,$F29="nee",0,$F29="","-",$E29="","")</f>
        <v>-</v>
      </c>
      <c r="L29" s="152" t="str">
        <f t="shared" si="2"/>
        <v/>
      </c>
    </row>
    <row r="30" spans="2:14" ht="13" x14ac:dyDescent="0.35">
      <c r="B30" s="82" t="s">
        <v>1463</v>
      </c>
      <c r="C30" s="186" t="s">
        <v>1464</v>
      </c>
      <c r="D30" s="125"/>
      <c r="E30" s="87" t="s">
        <v>143</v>
      </c>
      <c r="F30" s="374"/>
      <c r="G30" s="139" cm="1">
        <f t="array" ref="G30">_xlfn.IFS(E30="a",5,E30="b",3,E30="c",1,TRUE,"")</f>
        <v>1</v>
      </c>
      <c r="H30" s="138"/>
      <c r="I30" s="141"/>
      <c r="J30" s="141">
        <f t="shared" si="3"/>
        <v>0.89189189189189189</v>
      </c>
      <c r="K30" s="96" t="str" cm="1">
        <f t="array" ref="K30">_xlfn.IFS($F30="ja",J30,$F30="nee",0,$F30="","-",$E30="","")</f>
        <v>-</v>
      </c>
      <c r="L30" s="152" t="str">
        <f t="shared" si="2"/>
        <v/>
      </c>
    </row>
    <row r="31" spans="2:14" ht="26" x14ac:dyDescent="0.35">
      <c r="B31" s="82" t="s">
        <v>1465</v>
      </c>
      <c r="C31" s="186" t="s">
        <v>1466</v>
      </c>
      <c r="D31" s="125"/>
      <c r="E31" s="87" t="s">
        <v>138</v>
      </c>
      <c r="F31" s="374"/>
      <c r="G31" s="139" cm="1">
        <f t="array" ref="G31">_xlfn.IFS(E31="a",5,E31="b",3,E31="c",1,TRUE,"")</f>
        <v>3</v>
      </c>
      <c r="H31" s="138"/>
      <c r="I31" s="141"/>
      <c r="J31" s="141">
        <f t="shared" si="3"/>
        <v>2.6756756756756754</v>
      </c>
      <c r="K31" s="96" t="str" cm="1">
        <f t="array" ref="K31">_xlfn.IFS($F31="ja",J31,$F31="nee",0,$F31="","-",$E31="","")</f>
        <v>-</v>
      </c>
      <c r="L31" s="152" t="str">
        <f t="shared" si="2"/>
        <v/>
      </c>
    </row>
    <row r="32" spans="2:14" ht="26" x14ac:dyDescent="0.35">
      <c r="B32" s="82" t="s">
        <v>1467</v>
      </c>
      <c r="C32" s="186" t="s">
        <v>1468</v>
      </c>
      <c r="D32" s="125"/>
      <c r="E32" s="87" t="s">
        <v>129</v>
      </c>
      <c r="F32" s="374"/>
      <c r="G32" s="139" cm="1">
        <f t="array" ref="G32">_xlfn.IFS(E32="a",5,E32="b",3,E32="c",1,TRUE,"")</f>
        <v>5</v>
      </c>
      <c r="H32" s="138"/>
      <c r="I32" s="141"/>
      <c r="J32" s="141">
        <f t="shared" si="3"/>
        <v>4.4594594594594597</v>
      </c>
      <c r="K32" s="96" t="str" cm="1">
        <f t="array" ref="K32">_xlfn.IFS($F32="ja",J32,$F32="nee",0,$F32="","-",$E32="","")</f>
        <v>-</v>
      </c>
      <c r="L32" s="152" t="str">
        <f t="shared" si="2"/>
        <v/>
      </c>
    </row>
    <row r="33" spans="1:14" ht="13" x14ac:dyDescent="0.35">
      <c r="B33" s="82" t="s">
        <v>1469</v>
      </c>
      <c r="C33" s="186" t="s">
        <v>1470</v>
      </c>
      <c r="D33" s="125"/>
      <c r="E33" s="87" t="s">
        <v>129</v>
      </c>
      <c r="F33" s="374"/>
      <c r="G33" s="139" cm="1">
        <f t="array" ref="G33">_xlfn.IFS(E33="a",5,E33="b",3,E33="c",1,TRUE,"")</f>
        <v>5</v>
      </c>
      <c r="H33" s="138"/>
      <c r="I33" s="141"/>
      <c r="J33" s="141">
        <f t="shared" si="3"/>
        <v>4.4594594594594597</v>
      </c>
      <c r="K33" s="96" t="str" cm="1">
        <f t="array" ref="K33">_xlfn.IFS($F33="ja",J33,$F33="nee",0,$F33="","-",$E33="","")</f>
        <v>-</v>
      </c>
      <c r="L33" s="152" t="str">
        <f t="shared" si="2"/>
        <v/>
      </c>
    </row>
    <row r="34" spans="1:14" ht="26" x14ac:dyDescent="0.35">
      <c r="B34" s="82" t="s">
        <v>1471</v>
      </c>
      <c r="C34" s="186" t="s">
        <v>1472</v>
      </c>
      <c r="D34" s="125"/>
      <c r="E34" s="87" t="s">
        <v>129</v>
      </c>
      <c r="F34" s="374"/>
      <c r="G34" s="139" cm="1">
        <f t="array" ref="G34">_xlfn.IFS(E34="a",5,E34="b",3,E34="c",1,TRUE,"")</f>
        <v>5</v>
      </c>
      <c r="H34" s="138"/>
      <c r="I34" s="141"/>
      <c r="J34" s="141">
        <f t="shared" si="3"/>
        <v>4.4594594594594597</v>
      </c>
      <c r="K34" s="96" t="str" cm="1">
        <f t="array" ref="K34">_xlfn.IFS($F34="ja",J34,$F34="nee",0,$F34="","-",$E34="","")</f>
        <v>-</v>
      </c>
      <c r="L34" s="152" t="str">
        <f t="shared" si="2"/>
        <v/>
      </c>
    </row>
    <row r="35" spans="1:14" ht="13" x14ac:dyDescent="0.35">
      <c r="B35" s="82" t="s">
        <v>1473</v>
      </c>
      <c r="C35" s="186" t="s">
        <v>1474</v>
      </c>
      <c r="D35" s="125"/>
      <c r="E35" s="87" t="s">
        <v>129</v>
      </c>
      <c r="F35" s="374"/>
      <c r="G35" s="139" cm="1">
        <f t="array" ref="G35">_xlfn.IFS(E35="a",5,E35="b",3,E35="c",1,TRUE,"")</f>
        <v>5</v>
      </c>
      <c r="H35" s="138"/>
      <c r="I35" s="141"/>
      <c r="J35" s="141">
        <f t="shared" si="3"/>
        <v>4.4594594594594597</v>
      </c>
      <c r="K35" s="96" t="str" cm="1">
        <f t="array" ref="K35">_xlfn.IFS($F35="ja",J35,$F35="nee",0,$F35="","-",$E35="","")</f>
        <v>-</v>
      </c>
      <c r="L35" s="152" t="str">
        <f t="shared" si="2"/>
        <v/>
      </c>
    </row>
    <row r="36" spans="1:14" ht="13" x14ac:dyDescent="0.35">
      <c r="B36" s="82" t="s">
        <v>1475</v>
      </c>
      <c r="C36" s="186" t="s">
        <v>1476</v>
      </c>
      <c r="D36" s="125"/>
      <c r="E36" s="87" t="s">
        <v>129</v>
      </c>
      <c r="F36" s="374"/>
      <c r="G36" s="139" cm="1">
        <f t="array" ref="G36">_xlfn.IFS(E36="a",5,E36="b",3,E36="c",1,TRUE,"")</f>
        <v>5</v>
      </c>
      <c r="H36" s="138"/>
      <c r="I36" s="141"/>
      <c r="J36" s="141">
        <f t="shared" si="3"/>
        <v>4.4594594594594597</v>
      </c>
      <c r="K36" s="96" t="str" cm="1">
        <f t="array" ref="K36">_xlfn.IFS($F36="ja",J36,$F36="nee",0,$F36="","-",$E36="","")</f>
        <v>-</v>
      </c>
      <c r="L36" s="152" t="str">
        <f t="shared" si="2"/>
        <v/>
      </c>
    </row>
    <row r="37" spans="1:14" ht="13" x14ac:dyDescent="0.35">
      <c r="B37" s="82" t="s">
        <v>1477</v>
      </c>
      <c r="C37" s="186" t="s">
        <v>1478</v>
      </c>
      <c r="D37" s="125"/>
      <c r="E37" s="87" t="s">
        <v>129</v>
      </c>
      <c r="F37" s="374"/>
      <c r="G37" s="139" cm="1">
        <f t="array" ref="G37">_xlfn.IFS(E37="a",5,E37="b",3,E37="c",1,TRUE,"")</f>
        <v>5</v>
      </c>
      <c r="H37" s="138"/>
      <c r="I37" s="141"/>
      <c r="J37" s="141">
        <f t="shared" si="3"/>
        <v>4.4594594594594597</v>
      </c>
      <c r="K37" s="96" t="str" cm="1">
        <f t="array" ref="K37">_xlfn.IFS($F37="ja",J37,$F37="nee",0,$F37="","-",$E37="","")</f>
        <v>-</v>
      </c>
      <c r="L37" s="152" t="str">
        <f t="shared" si="2"/>
        <v/>
      </c>
    </row>
    <row r="38" spans="1:14" ht="16.5" customHeight="1" x14ac:dyDescent="0.35">
      <c r="B38" s="82" t="s">
        <v>1479</v>
      </c>
      <c r="C38" s="223" t="s">
        <v>1480</v>
      </c>
      <c r="D38" s="191"/>
      <c r="E38" s="95" t="s">
        <v>138</v>
      </c>
      <c r="F38" s="374"/>
      <c r="G38" s="139" cm="1">
        <f t="array" ref="G38">_xlfn.IFS(E38="a",5,E38="b",3,E38="c",1,TRUE,"")</f>
        <v>3</v>
      </c>
      <c r="H38" s="237"/>
      <c r="I38" s="238"/>
      <c r="J38" s="141">
        <f t="shared" si="3"/>
        <v>2.6756756756756754</v>
      </c>
      <c r="K38" s="96" t="str" cm="1">
        <f t="array" ref="K38">_xlfn.IFS($F38="ja",J38,$F38="nee",0,$F38="","-",$E38="","")</f>
        <v>-</v>
      </c>
      <c r="L38" s="152" t="str">
        <f t="shared" si="2"/>
        <v/>
      </c>
    </row>
    <row r="39" spans="1:14" ht="13" x14ac:dyDescent="0.35">
      <c r="B39" s="82"/>
      <c r="C39" s="186"/>
      <c r="D39" s="265"/>
      <c r="E39" s="87"/>
      <c r="F39" s="109"/>
      <c r="G39" s="139" t="str" cm="1">
        <f t="array" ref="G39">_xlfn.IFS(E39="a",5,E39="b",3,E39="c",1,TRUE,"")</f>
        <v/>
      </c>
      <c r="H39" s="138"/>
      <c r="I39" s="141"/>
      <c r="J39" s="138"/>
      <c r="K39" s="103"/>
      <c r="L39" s="103"/>
    </row>
    <row r="40" spans="1:14" s="71" customFormat="1" ht="21" customHeight="1" x14ac:dyDescent="0.35">
      <c r="B40" s="122" t="s">
        <v>1481</v>
      </c>
      <c r="C40" s="339" t="s">
        <v>1482</v>
      </c>
      <c r="D40" s="153">
        <v>0.15</v>
      </c>
      <c r="E40" s="123"/>
      <c r="F40" s="116"/>
      <c r="G40" s="135" t="str" cm="1">
        <f t="array" ref="G40">_xlfn.IFS(E40="a",5,E40="b",3,E40="c",1,TRUE,"")</f>
        <v/>
      </c>
      <c r="H40" s="136">
        <f>SUM(G41:G51)</f>
        <v>46</v>
      </c>
      <c r="I40" s="137">
        <f>J40/H40</f>
        <v>1.076086956521739</v>
      </c>
      <c r="J40" s="136">
        <f>D40*L$2</f>
        <v>49.5</v>
      </c>
      <c r="K40" s="135"/>
      <c r="L40" s="135"/>
      <c r="N40" s="151"/>
    </row>
    <row r="41" spans="1:14" ht="13" x14ac:dyDescent="0.35">
      <c r="B41" s="82" t="s">
        <v>1483</v>
      </c>
      <c r="C41" s="186" t="s">
        <v>1484</v>
      </c>
      <c r="D41" s="125"/>
      <c r="E41" s="87" t="s">
        <v>122</v>
      </c>
      <c r="F41" s="374"/>
      <c r="G41" s="139" t="str" cm="1">
        <f t="array" ref="G41">_xlfn.IFS(E41="a",5,E41="b",3,E41="c",1,TRUE,"")</f>
        <v/>
      </c>
      <c r="H41" s="138"/>
      <c r="I41" s="141"/>
      <c r="J41" s="141"/>
      <c r="K41" s="96" t="str" cm="1">
        <f t="array" ref="K41">_xlfn.IFS($F41="ja",J41,$F41="nee",0,$F41="","-",$E41="","")</f>
        <v>-</v>
      </c>
      <c r="L41" s="152" t="str">
        <f t="shared" ref="L41:L51" si="4">IF(AND(E41="ko",F41="Nee"),"Voldoet niet","")</f>
        <v/>
      </c>
    </row>
    <row r="42" spans="1:14" ht="13" x14ac:dyDescent="0.35">
      <c r="A42" s="144"/>
      <c r="B42" s="82" t="s">
        <v>1485</v>
      </c>
      <c r="C42" s="186" t="s">
        <v>1486</v>
      </c>
      <c r="D42" s="125"/>
      <c r="E42" s="87" t="s">
        <v>138</v>
      </c>
      <c r="F42" s="374"/>
      <c r="G42" s="139" cm="1">
        <f t="array" ref="G42">_xlfn.IFS(E42="a",5,E42="b",3,E42="c",1,TRUE,"")</f>
        <v>3</v>
      </c>
      <c r="H42" s="138"/>
      <c r="I42" s="141"/>
      <c r="J42" s="141">
        <f t="shared" ref="J42:J51" si="5">G42*I$40</f>
        <v>3.2282608695652169</v>
      </c>
      <c r="K42" s="96" t="str" cm="1">
        <f t="array" ref="K42">_xlfn.IFS($F42="ja",J42,$F42="nee",0,$F42="","-",$E42="","")</f>
        <v>-</v>
      </c>
      <c r="L42" s="152" t="str">
        <f t="shared" si="4"/>
        <v/>
      </c>
      <c r="M42" s="144"/>
    </row>
    <row r="43" spans="1:14" ht="26" x14ac:dyDescent="0.35">
      <c r="B43" s="82" t="s">
        <v>1487</v>
      </c>
      <c r="C43" s="186" t="s">
        <v>1488</v>
      </c>
      <c r="D43" s="125"/>
      <c r="E43" s="87" t="s">
        <v>138</v>
      </c>
      <c r="F43" s="374"/>
      <c r="G43" s="139" cm="1">
        <f t="array" ref="G43">_xlfn.IFS(E43="a",5,E43="b",3,E43="c",1,TRUE,"")</f>
        <v>3</v>
      </c>
      <c r="H43" s="138"/>
      <c r="I43" s="141"/>
      <c r="J43" s="141">
        <f t="shared" si="5"/>
        <v>3.2282608695652169</v>
      </c>
      <c r="K43" s="96" t="str" cm="1">
        <f t="array" ref="K43">_xlfn.IFS($F43="ja",J43,$F43="nee",0,$F43="","-",$E43="","")</f>
        <v>-</v>
      </c>
      <c r="L43" s="152" t="str">
        <f t="shared" si="4"/>
        <v/>
      </c>
    </row>
    <row r="44" spans="1:14" ht="13" x14ac:dyDescent="0.35">
      <c r="B44" s="82" t="s">
        <v>1489</v>
      </c>
      <c r="C44" s="186" t="s">
        <v>1490</v>
      </c>
      <c r="D44" s="125"/>
      <c r="E44" s="87" t="s">
        <v>129</v>
      </c>
      <c r="F44" s="374"/>
      <c r="G44" s="139" cm="1">
        <f t="array" ref="G44">_xlfn.IFS(E44="a",5,E44="b",3,E44="c",1,TRUE,"")</f>
        <v>5</v>
      </c>
      <c r="H44" s="138"/>
      <c r="I44" s="141"/>
      <c r="J44" s="141">
        <f t="shared" si="5"/>
        <v>5.3804347826086953</v>
      </c>
      <c r="K44" s="96" t="str" cm="1">
        <f t="array" ref="K44">_xlfn.IFS($F44="ja",J44,$F44="nee",0,$F44="","-",$E44="","")</f>
        <v>-</v>
      </c>
      <c r="L44" s="152" t="str">
        <f t="shared" si="4"/>
        <v/>
      </c>
    </row>
    <row r="45" spans="1:14" ht="13" x14ac:dyDescent="0.35">
      <c r="B45" s="82" t="s">
        <v>1491</v>
      </c>
      <c r="C45" s="186" t="s">
        <v>1492</v>
      </c>
      <c r="D45" s="125"/>
      <c r="E45" s="87" t="s">
        <v>129</v>
      </c>
      <c r="F45" s="374"/>
      <c r="G45" s="139" cm="1">
        <f t="array" ref="G45">_xlfn.IFS(E45="a",5,E45="b",3,E45="c",1,TRUE,"")</f>
        <v>5</v>
      </c>
      <c r="H45" s="138"/>
      <c r="I45" s="141"/>
      <c r="J45" s="141">
        <f t="shared" si="5"/>
        <v>5.3804347826086953</v>
      </c>
      <c r="K45" s="96" t="str" cm="1">
        <f t="array" ref="K45">_xlfn.IFS($F45="ja",J45,$F45="nee",0,$F45="","-",$E45="","")</f>
        <v>-</v>
      </c>
      <c r="L45" s="152" t="str">
        <f t="shared" si="4"/>
        <v/>
      </c>
    </row>
    <row r="46" spans="1:14" ht="13" x14ac:dyDescent="0.35">
      <c r="B46" s="82" t="s">
        <v>1493</v>
      </c>
      <c r="C46" s="186" t="s">
        <v>1494</v>
      </c>
      <c r="D46" s="125"/>
      <c r="E46" s="87" t="s">
        <v>129</v>
      </c>
      <c r="F46" s="374"/>
      <c r="G46" s="139" cm="1">
        <f t="array" ref="G46">_xlfn.IFS(E46="a",5,E46="b",3,E46="c",1,TRUE,"")</f>
        <v>5</v>
      </c>
      <c r="H46" s="138"/>
      <c r="I46" s="141"/>
      <c r="J46" s="141">
        <f t="shared" si="5"/>
        <v>5.3804347826086953</v>
      </c>
      <c r="K46" s="96" t="str" cm="1">
        <f t="array" ref="K46">_xlfn.IFS($F46="ja",J46,$F46="nee",0,$F46="","-",$E46="","")</f>
        <v>-</v>
      </c>
      <c r="L46" s="152" t="str">
        <f t="shared" si="4"/>
        <v/>
      </c>
    </row>
    <row r="47" spans="1:14" ht="26" x14ac:dyDescent="0.35">
      <c r="B47" s="82" t="s">
        <v>1495</v>
      </c>
      <c r="C47" s="186" t="s">
        <v>1496</v>
      </c>
      <c r="D47" s="125"/>
      <c r="E47" s="87" t="s">
        <v>129</v>
      </c>
      <c r="F47" s="374"/>
      <c r="G47" s="139" cm="1">
        <f t="array" ref="G47">_xlfn.IFS(E47="a",5,E47="b",3,E47="c",1,TRUE,"")</f>
        <v>5</v>
      </c>
      <c r="H47" s="138"/>
      <c r="I47" s="141"/>
      <c r="J47" s="141">
        <f t="shared" si="5"/>
        <v>5.3804347826086953</v>
      </c>
      <c r="K47" s="96" t="str" cm="1">
        <f t="array" ref="K47">_xlfn.IFS($F47="ja",J47,$F47="nee",0,$F47="","-",$E47="","")</f>
        <v>-</v>
      </c>
      <c r="L47" s="152" t="str">
        <f t="shared" si="4"/>
        <v/>
      </c>
    </row>
    <row r="48" spans="1:14" ht="13" x14ac:dyDescent="0.35">
      <c r="B48" s="82" t="s">
        <v>1497</v>
      </c>
      <c r="C48" s="186" t="s">
        <v>1498</v>
      </c>
      <c r="D48" s="125"/>
      <c r="E48" s="87" t="s">
        <v>129</v>
      </c>
      <c r="F48" s="374"/>
      <c r="G48" s="139" cm="1">
        <f t="array" ref="G48">_xlfn.IFS(E48="a",5,E48="b",3,E48="c",1,TRUE,"")</f>
        <v>5</v>
      </c>
      <c r="H48" s="138"/>
      <c r="I48" s="141"/>
      <c r="J48" s="141">
        <f t="shared" si="5"/>
        <v>5.3804347826086953</v>
      </c>
      <c r="K48" s="96" t="str" cm="1">
        <f t="array" ref="K48">_xlfn.IFS($F48="ja",J48,$F48="nee",0,$F48="","-",$E48="","")</f>
        <v>-</v>
      </c>
      <c r="L48" s="152" t="str">
        <f t="shared" si="4"/>
        <v/>
      </c>
    </row>
    <row r="49" spans="2:14" ht="13" x14ac:dyDescent="0.35">
      <c r="B49" s="82" t="s">
        <v>1499</v>
      </c>
      <c r="C49" s="186" t="s">
        <v>1500</v>
      </c>
      <c r="D49" s="125"/>
      <c r="E49" s="87" t="s">
        <v>129</v>
      </c>
      <c r="F49" s="374"/>
      <c r="G49" s="139" cm="1">
        <f t="array" ref="G49">_xlfn.IFS(E49="a",5,E49="b",3,E49="c",1,TRUE,"")</f>
        <v>5</v>
      </c>
      <c r="H49" s="138"/>
      <c r="I49" s="141"/>
      <c r="J49" s="141">
        <f t="shared" si="5"/>
        <v>5.3804347826086953</v>
      </c>
      <c r="K49" s="96" t="str" cm="1">
        <f t="array" ref="K49">_xlfn.IFS($F49="ja",J49,$F49="nee",0,$F49="","-",$E49="","")</f>
        <v>-</v>
      </c>
      <c r="L49" s="152" t="str">
        <f t="shared" si="4"/>
        <v/>
      </c>
    </row>
    <row r="50" spans="2:14" ht="13" x14ac:dyDescent="0.35">
      <c r="B50" s="82" t="s">
        <v>1501</v>
      </c>
      <c r="C50" s="186" t="s">
        <v>1502</v>
      </c>
      <c r="D50" s="125"/>
      <c r="E50" s="87" t="s">
        <v>129</v>
      </c>
      <c r="F50" s="374"/>
      <c r="G50" s="139" cm="1">
        <f t="array" ref="G50">_xlfn.IFS(E50="a",5,E50="b",3,E50="c",1,TRUE,"")</f>
        <v>5</v>
      </c>
      <c r="H50" s="138"/>
      <c r="I50" s="141"/>
      <c r="J50" s="141">
        <f t="shared" si="5"/>
        <v>5.3804347826086953</v>
      </c>
      <c r="K50" s="96" t="str" cm="1">
        <f t="array" ref="K50">_xlfn.IFS($F50="ja",J50,$F50="nee",0,$F50="","-",$E50="","")</f>
        <v>-</v>
      </c>
      <c r="L50" s="152" t="str">
        <f t="shared" si="4"/>
        <v/>
      </c>
    </row>
    <row r="51" spans="2:14" ht="26" x14ac:dyDescent="0.35">
      <c r="B51" s="82" t="s">
        <v>1503</v>
      </c>
      <c r="C51" s="186" t="s">
        <v>1504</v>
      </c>
      <c r="D51" s="125"/>
      <c r="E51" s="87" t="s">
        <v>129</v>
      </c>
      <c r="F51" s="374"/>
      <c r="G51" s="139" cm="1">
        <f t="array" ref="G51">_xlfn.IFS(E51="a",5,E51="b",3,E51="c",1,TRUE,"")</f>
        <v>5</v>
      </c>
      <c r="H51" s="138"/>
      <c r="I51" s="141"/>
      <c r="J51" s="141">
        <f t="shared" si="5"/>
        <v>5.3804347826086953</v>
      </c>
      <c r="K51" s="96" t="str" cm="1">
        <f t="array" ref="K51">_xlfn.IFS($F51="ja",J51,$F51="nee",0,$F51="","-",$E51="","")</f>
        <v>-</v>
      </c>
      <c r="L51" s="152" t="str">
        <f t="shared" si="4"/>
        <v/>
      </c>
    </row>
    <row r="52" spans="2:14" ht="13" x14ac:dyDescent="0.35">
      <c r="B52" s="82"/>
      <c r="C52" s="186"/>
      <c r="D52" s="265"/>
      <c r="E52" s="87"/>
      <c r="F52" s="109"/>
      <c r="G52" s="139" t="str" cm="1">
        <f t="array" ref="G52">_xlfn.IFS(E52="a",5,E52="b",3,E52="c",1,TRUE,"")</f>
        <v/>
      </c>
      <c r="H52" s="138"/>
      <c r="I52" s="141"/>
      <c r="J52" s="138"/>
      <c r="K52" s="103"/>
      <c r="L52" s="103"/>
    </row>
    <row r="53" spans="2:14" s="71" customFormat="1" ht="21" customHeight="1" x14ac:dyDescent="0.35">
      <c r="B53" s="122" t="s">
        <v>1505</v>
      </c>
      <c r="C53" s="339" t="s">
        <v>1506</v>
      </c>
      <c r="D53" s="153">
        <v>0.1</v>
      </c>
      <c r="E53" s="123"/>
      <c r="F53" s="116"/>
      <c r="G53" s="135" t="str" cm="1">
        <f t="array" ref="G53">_xlfn.IFS(E53="a",5,E53="b",3,E53="c",1,TRUE,"")</f>
        <v/>
      </c>
      <c r="H53" s="136">
        <f>SUM(G54:G63)</f>
        <v>50</v>
      </c>
      <c r="I53" s="137">
        <f>J53/H53</f>
        <v>0.66</v>
      </c>
      <c r="J53" s="136">
        <f>D53*L$2</f>
        <v>33</v>
      </c>
      <c r="K53" s="135"/>
      <c r="L53" s="135"/>
      <c r="N53" s="151"/>
    </row>
    <row r="54" spans="2:14" ht="26" x14ac:dyDescent="0.35">
      <c r="B54" s="82" t="s">
        <v>1507</v>
      </c>
      <c r="C54" s="186" t="s">
        <v>1508</v>
      </c>
      <c r="D54" s="125"/>
      <c r="E54" s="87" t="s">
        <v>129</v>
      </c>
      <c r="F54" s="374"/>
      <c r="G54" s="139" cm="1">
        <f t="array" ref="G54">_xlfn.IFS(E54="a",5,E54="b",3,E54="c",1,TRUE,"")</f>
        <v>5</v>
      </c>
      <c r="H54" s="138"/>
      <c r="I54" s="141"/>
      <c r="J54" s="141">
        <f t="shared" ref="J54:J63" si="6">G54*I$53</f>
        <v>3.3000000000000003</v>
      </c>
      <c r="K54" s="96" t="str" cm="1">
        <f t="array" ref="K54">_xlfn.IFS($F54="ja",J54,$F54="nee",0,$F54="","-",$E54="","")</f>
        <v>-</v>
      </c>
      <c r="L54" s="152" t="str">
        <f t="shared" ref="L54:L63" si="7">IF(AND(E54="ko",F54="Nee"),"Voldoet niet","")</f>
        <v/>
      </c>
    </row>
    <row r="55" spans="2:14" ht="13" x14ac:dyDescent="0.35">
      <c r="B55" s="82" t="s">
        <v>1509</v>
      </c>
      <c r="C55" s="186" t="s">
        <v>1510</v>
      </c>
      <c r="D55" s="125"/>
      <c r="E55" s="87" t="s">
        <v>129</v>
      </c>
      <c r="F55" s="374"/>
      <c r="G55" s="139" cm="1">
        <f t="array" ref="G55">_xlfn.IFS(E55="a",5,E55="b",3,E55="c",1,TRUE,"")</f>
        <v>5</v>
      </c>
      <c r="H55" s="138"/>
      <c r="I55" s="141"/>
      <c r="J55" s="141">
        <f t="shared" si="6"/>
        <v>3.3000000000000003</v>
      </c>
      <c r="K55" s="96" t="str" cm="1">
        <f t="array" ref="K55">_xlfn.IFS($F55="ja",J55,$F55="nee",0,$F55="","-",$E55="","")</f>
        <v>-</v>
      </c>
      <c r="L55" s="152" t="str">
        <f t="shared" si="7"/>
        <v/>
      </c>
    </row>
    <row r="56" spans="2:14" ht="13" x14ac:dyDescent="0.35">
      <c r="B56" s="82" t="s">
        <v>1511</v>
      </c>
      <c r="C56" s="186" t="s">
        <v>1512</v>
      </c>
      <c r="D56" s="125"/>
      <c r="E56" s="87" t="s">
        <v>129</v>
      </c>
      <c r="F56" s="374"/>
      <c r="G56" s="139" cm="1">
        <f t="array" ref="G56">_xlfn.IFS(E56="a",5,E56="b",3,E56="c",1,TRUE,"")</f>
        <v>5</v>
      </c>
      <c r="H56" s="138"/>
      <c r="I56" s="141"/>
      <c r="J56" s="141">
        <f t="shared" si="6"/>
        <v>3.3000000000000003</v>
      </c>
      <c r="K56" s="96" t="str" cm="1">
        <f t="array" ref="K56">_xlfn.IFS($F56="ja",J56,$F56="nee",0,$F56="","-",$E56="","")</f>
        <v>-</v>
      </c>
      <c r="L56" s="152" t="str">
        <f t="shared" si="7"/>
        <v/>
      </c>
    </row>
    <row r="57" spans="2:14" ht="13" x14ac:dyDescent="0.35">
      <c r="B57" s="82" t="s">
        <v>1513</v>
      </c>
      <c r="C57" s="186" t="s">
        <v>1514</v>
      </c>
      <c r="D57" s="125"/>
      <c r="E57" s="87" t="s">
        <v>129</v>
      </c>
      <c r="F57" s="374"/>
      <c r="G57" s="139" cm="1">
        <f t="array" ref="G57">_xlfn.IFS(E57="a",5,E57="b",3,E57="c",1,TRUE,"")</f>
        <v>5</v>
      </c>
      <c r="H57" s="138"/>
      <c r="I57" s="141"/>
      <c r="J57" s="141">
        <f t="shared" si="6"/>
        <v>3.3000000000000003</v>
      </c>
      <c r="K57" s="96" t="str" cm="1">
        <f t="array" ref="K57">_xlfn.IFS($F57="ja",J57,$F57="nee",0,$F57="","-",$E57="","")</f>
        <v>-</v>
      </c>
      <c r="L57" s="152" t="str">
        <f t="shared" si="7"/>
        <v/>
      </c>
    </row>
    <row r="58" spans="2:14" ht="13" x14ac:dyDescent="0.35">
      <c r="B58" s="82" t="s">
        <v>1515</v>
      </c>
      <c r="C58" s="186" t="s">
        <v>1516</v>
      </c>
      <c r="D58" s="125"/>
      <c r="E58" s="87" t="s">
        <v>129</v>
      </c>
      <c r="F58" s="374"/>
      <c r="G58" s="139" cm="1">
        <f t="array" ref="G58">_xlfn.IFS(E58="a",5,E58="b",3,E58="c",1,TRUE,"")</f>
        <v>5</v>
      </c>
      <c r="H58" s="138"/>
      <c r="I58" s="141"/>
      <c r="J58" s="141">
        <f t="shared" si="6"/>
        <v>3.3000000000000003</v>
      </c>
      <c r="K58" s="96" t="str" cm="1">
        <f t="array" ref="K58">_xlfn.IFS($F58="ja",J58,$F58="nee",0,$F58="","-",$E58="","")</f>
        <v>-</v>
      </c>
      <c r="L58" s="152" t="str">
        <f t="shared" si="7"/>
        <v/>
      </c>
    </row>
    <row r="59" spans="2:14" ht="13" x14ac:dyDescent="0.35">
      <c r="B59" s="82" t="s">
        <v>1517</v>
      </c>
      <c r="C59" s="186" t="s">
        <v>1518</v>
      </c>
      <c r="D59" s="125"/>
      <c r="E59" s="87" t="s">
        <v>129</v>
      </c>
      <c r="F59" s="374"/>
      <c r="G59" s="139" cm="1">
        <f t="array" ref="G59">_xlfn.IFS(E59="a",5,E59="b",3,E59="c",1,TRUE,"")</f>
        <v>5</v>
      </c>
      <c r="H59" s="138"/>
      <c r="I59" s="141"/>
      <c r="J59" s="141">
        <f t="shared" si="6"/>
        <v>3.3000000000000003</v>
      </c>
      <c r="K59" s="96" t="str" cm="1">
        <f t="array" ref="K59">_xlfn.IFS($F59="ja",J59,$F59="nee",0,$F59="","-",$E59="","")</f>
        <v>-</v>
      </c>
      <c r="L59" s="152" t="str">
        <f t="shared" si="7"/>
        <v/>
      </c>
    </row>
    <row r="60" spans="2:14" ht="13" x14ac:dyDescent="0.35">
      <c r="B60" s="82" t="s">
        <v>1519</v>
      </c>
      <c r="C60" s="186" t="s">
        <v>1520</v>
      </c>
      <c r="D60" s="125"/>
      <c r="E60" s="87" t="s">
        <v>129</v>
      </c>
      <c r="F60" s="374"/>
      <c r="G60" s="139" cm="1">
        <f t="array" ref="G60">_xlfn.IFS(E60="a",5,E60="b",3,E60="c",1,TRUE,"")</f>
        <v>5</v>
      </c>
      <c r="H60" s="138"/>
      <c r="I60" s="141"/>
      <c r="J60" s="141">
        <f t="shared" si="6"/>
        <v>3.3000000000000003</v>
      </c>
      <c r="K60" s="96" t="str" cm="1">
        <f t="array" ref="K60">_xlfn.IFS($F60="ja",J60,$F60="nee",0,$F60="","-",$E60="","")</f>
        <v>-</v>
      </c>
      <c r="L60" s="152" t="str">
        <f t="shared" si="7"/>
        <v/>
      </c>
    </row>
    <row r="61" spans="2:14" ht="26" x14ac:dyDescent="0.35">
      <c r="B61" s="82" t="s">
        <v>1521</v>
      </c>
      <c r="C61" s="186" t="s">
        <v>1522</v>
      </c>
      <c r="D61" s="125"/>
      <c r="E61" s="87" t="s">
        <v>129</v>
      </c>
      <c r="F61" s="374"/>
      <c r="G61" s="139" cm="1">
        <f t="array" ref="G61">_xlfn.IFS(E61="a",5,E61="b",3,E61="c",1,TRUE,"")</f>
        <v>5</v>
      </c>
      <c r="H61" s="138"/>
      <c r="I61" s="141"/>
      <c r="J61" s="141">
        <f t="shared" si="6"/>
        <v>3.3000000000000003</v>
      </c>
      <c r="K61" s="96" t="str" cm="1">
        <f t="array" ref="K61">_xlfn.IFS($F61="ja",J61,$F61="nee",0,$F61="","-",$E61="","")</f>
        <v>-</v>
      </c>
      <c r="L61" s="152" t="str">
        <f t="shared" si="7"/>
        <v/>
      </c>
    </row>
    <row r="62" spans="2:14" ht="13" x14ac:dyDescent="0.35">
      <c r="B62" s="82" t="s">
        <v>1523</v>
      </c>
      <c r="C62" s="186" t="s">
        <v>1524</v>
      </c>
      <c r="D62" s="125"/>
      <c r="E62" s="87" t="s">
        <v>129</v>
      </c>
      <c r="F62" s="374"/>
      <c r="G62" s="139" cm="1">
        <f t="array" ref="G62">_xlfn.IFS(E62="a",5,E62="b",3,E62="c",1,TRUE,"")</f>
        <v>5</v>
      </c>
      <c r="H62" s="138"/>
      <c r="I62" s="141"/>
      <c r="J62" s="141">
        <f t="shared" si="6"/>
        <v>3.3000000000000003</v>
      </c>
      <c r="K62" s="96" t="str" cm="1">
        <f t="array" ref="K62">_xlfn.IFS($F62="ja",J62,$F62="nee",0,$F62="","-",$E62="","")</f>
        <v>-</v>
      </c>
      <c r="L62" s="152" t="str">
        <f t="shared" si="7"/>
        <v/>
      </c>
    </row>
    <row r="63" spans="2:14" ht="26" x14ac:dyDescent="0.35">
      <c r="B63" s="82" t="s">
        <v>1525</v>
      </c>
      <c r="C63" s="186" t="s">
        <v>1526</v>
      </c>
      <c r="D63" s="125"/>
      <c r="E63" s="87" t="s">
        <v>129</v>
      </c>
      <c r="F63" s="374"/>
      <c r="G63" s="139" cm="1">
        <f t="array" ref="G63">_xlfn.IFS(E63="a",5,E63="b",3,E63="c",1,TRUE,"")</f>
        <v>5</v>
      </c>
      <c r="H63" s="138"/>
      <c r="I63" s="141"/>
      <c r="J63" s="141">
        <f t="shared" si="6"/>
        <v>3.3000000000000003</v>
      </c>
      <c r="K63" s="96" t="str" cm="1">
        <f t="array" ref="K63">_xlfn.IFS($F63="ja",J63,$F63="nee",0,$F63="","-",$E63="","")</f>
        <v>-</v>
      </c>
      <c r="L63" s="152" t="str">
        <f t="shared" si="7"/>
        <v/>
      </c>
    </row>
    <row r="64" spans="2:14" ht="13" x14ac:dyDescent="0.35">
      <c r="B64" s="82"/>
      <c r="C64" s="186"/>
      <c r="D64" s="265"/>
      <c r="E64" s="87"/>
      <c r="F64" s="109"/>
      <c r="G64" s="139" t="str" cm="1">
        <f t="array" ref="G64">_xlfn.IFS(E64="a",5,E64="b",3,E64="c",1,TRUE,"")</f>
        <v/>
      </c>
      <c r="H64" s="138"/>
      <c r="I64" s="141"/>
      <c r="J64" s="138"/>
      <c r="K64" s="103"/>
      <c r="L64" s="103"/>
    </row>
    <row r="65" spans="2:14" s="71" customFormat="1" ht="21" customHeight="1" x14ac:dyDescent="0.35">
      <c r="B65" s="122" t="s">
        <v>1527</v>
      </c>
      <c r="C65" s="339" t="s">
        <v>1528</v>
      </c>
      <c r="D65" s="153">
        <v>0.15</v>
      </c>
      <c r="E65" s="123"/>
      <c r="F65" s="116"/>
      <c r="G65" s="135" t="str" cm="1">
        <f t="array" ref="G65">_xlfn.IFS(E65="a",5,E65="b",3,E65="c",1,TRUE,"")</f>
        <v/>
      </c>
      <c r="H65" s="136">
        <f>SUM(G66:G85)</f>
        <v>90</v>
      </c>
      <c r="I65" s="137">
        <f>J65/H65</f>
        <v>0.55000000000000004</v>
      </c>
      <c r="J65" s="136">
        <f>D65*L$2</f>
        <v>49.5</v>
      </c>
      <c r="K65" s="135"/>
      <c r="L65" s="135"/>
      <c r="N65" s="151"/>
    </row>
    <row r="66" spans="2:14" ht="13" x14ac:dyDescent="0.35">
      <c r="B66" s="82" t="s">
        <v>1529</v>
      </c>
      <c r="C66" s="186" t="s">
        <v>1530</v>
      </c>
      <c r="D66" s="125"/>
      <c r="E66" s="87" t="s">
        <v>129</v>
      </c>
      <c r="F66" s="374"/>
      <c r="G66" s="139" cm="1">
        <f t="array" ref="G66">_xlfn.IFS(E66="a",5,E66="b",3,E66="c",1,TRUE,"")</f>
        <v>5</v>
      </c>
      <c r="H66" s="138"/>
      <c r="I66" s="141"/>
      <c r="J66" s="141">
        <f t="shared" ref="J66:J82" si="8">G66*I$65</f>
        <v>2.75</v>
      </c>
      <c r="K66" s="96" t="str" cm="1">
        <f t="array" ref="K66">_xlfn.IFS($F66="ja",J66,$F66="nee",0,$F66="","-",$E66="","")</f>
        <v>-</v>
      </c>
      <c r="L66" s="152" t="str">
        <f t="shared" ref="L66:L85" si="9">IF(AND(E66="ko",F66="Nee"),"Voldoet niet","")</f>
        <v/>
      </c>
    </row>
    <row r="67" spans="2:14" ht="13" x14ac:dyDescent="0.35">
      <c r="B67" s="82" t="s">
        <v>1531</v>
      </c>
      <c r="C67" s="186" t="s">
        <v>1532</v>
      </c>
      <c r="D67" s="125"/>
      <c r="E67" s="87" t="s">
        <v>129</v>
      </c>
      <c r="F67" s="374"/>
      <c r="G67" s="139" cm="1">
        <f t="array" ref="G67">_xlfn.IFS(E67="a",5,E67="b",3,E67="c",1,TRUE,"")</f>
        <v>5</v>
      </c>
      <c r="H67" s="138"/>
      <c r="I67" s="141"/>
      <c r="J67" s="141">
        <f t="shared" si="8"/>
        <v>2.75</v>
      </c>
      <c r="K67" s="96" t="str" cm="1">
        <f t="array" ref="K67">_xlfn.IFS($F67="ja",J67,$F67="nee",0,$F67="","-",$E67="","")</f>
        <v>-</v>
      </c>
      <c r="L67" s="152" t="str">
        <f t="shared" si="9"/>
        <v/>
      </c>
    </row>
    <row r="68" spans="2:14" ht="13" x14ac:dyDescent="0.35">
      <c r="B68" s="82" t="s">
        <v>1533</v>
      </c>
      <c r="C68" s="186" t="s">
        <v>1534</v>
      </c>
      <c r="D68" s="125"/>
      <c r="E68" s="87" t="s">
        <v>129</v>
      </c>
      <c r="F68" s="374"/>
      <c r="G68" s="139" cm="1">
        <f t="array" ref="G68">_xlfn.IFS(E68="a",5,E68="b",3,E68="c",1,TRUE,"")</f>
        <v>5</v>
      </c>
      <c r="H68" s="138"/>
      <c r="I68" s="141"/>
      <c r="J68" s="141">
        <f t="shared" si="8"/>
        <v>2.75</v>
      </c>
      <c r="K68" s="96" t="str" cm="1">
        <f t="array" ref="K68">_xlfn.IFS($F68="ja",J68,$F68="nee",0,$F68="","-",$E68="","")</f>
        <v>-</v>
      </c>
      <c r="L68" s="152" t="str">
        <f t="shared" si="9"/>
        <v/>
      </c>
    </row>
    <row r="69" spans="2:14" ht="13" x14ac:dyDescent="0.35">
      <c r="B69" s="82" t="s">
        <v>1535</v>
      </c>
      <c r="C69" s="186" t="s">
        <v>1536</v>
      </c>
      <c r="D69" s="125"/>
      <c r="E69" s="87" t="s">
        <v>129</v>
      </c>
      <c r="F69" s="374"/>
      <c r="G69" s="139" cm="1">
        <f t="array" ref="G69">_xlfn.IFS(E69="a",5,E69="b",3,E69="c",1,TRUE,"")</f>
        <v>5</v>
      </c>
      <c r="H69" s="138"/>
      <c r="I69" s="141"/>
      <c r="J69" s="141">
        <f t="shared" si="8"/>
        <v>2.75</v>
      </c>
      <c r="K69" s="96" t="str" cm="1">
        <f t="array" ref="K69">_xlfn.IFS($F69="ja",J69,$F69="nee",0,$F69="","-",$E69="","")</f>
        <v>-</v>
      </c>
      <c r="L69" s="152" t="str">
        <f t="shared" si="9"/>
        <v/>
      </c>
    </row>
    <row r="70" spans="2:14" ht="13" x14ac:dyDescent="0.35">
      <c r="B70" s="82" t="s">
        <v>1537</v>
      </c>
      <c r="C70" s="186" t="s">
        <v>1538</v>
      </c>
      <c r="D70" s="125"/>
      <c r="E70" s="87" t="s">
        <v>129</v>
      </c>
      <c r="F70" s="374"/>
      <c r="G70" s="139" cm="1">
        <f t="array" ref="G70">_xlfn.IFS(E70="a",5,E70="b",3,E70="c",1,TRUE,"")</f>
        <v>5</v>
      </c>
      <c r="H70" s="138"/>
      <c r="I70" s="141"/>
      <c r="J70" s="141">
        <f t="shared" si="8"/>
        <v>2.75</v>
      </c>
      <c r="K70" s="96" t="str" cm="1">
        <f t="array" ref="K70">_xlfn.IFS($F70="ja",J70,$F70="nee",0,$F70="","-",$E70="","")</f>
        <v>-</v>
      </c>
      <c r="L70" s="152" t="str">
        <f t="shared" si="9"/>
        <v/>
      </c>
    </row>
    <row r="71" spans="2:14" ht="13" x14ac:dyDescent="0.35">
      <c r="B71" s="82" t="s">
        <v>1539</v>
      </c>
      <c r="C71" s="186" t="s">
        <v>1540</v>
      </c>
      <c r="D71" s="125"/>
      <c r="E71" s="87" t="s">
        <v>129</v>
      </c>
      <c r="F71" s="374"/>
      <c r="G71" s="139" cm="1">
        <f t="array" ref="G71">_xlfn.IFS(E71="a",5,E71="b",3,E71="c",1,TRUE,"")</f>
        <v>5</v>
      </c>
      <c r="H71" s="138"/>
      <c r="I71" s="141"/>
      <c r="J71" s="141">
        <f t="shared" si="8"/>
        <v>2.75</v>
      </c>
      <c r="K71" s="96" t="str" cm="1">
        <f t="array" ref="K71">_xlfn.IFS($F71="ja",J71,$F71="nee",0,$F71="","-",$E71="","")</f>
        <v>-</v>
      </c>
      <c r="L71" s="152" t="str">
        <f t="shared" si="9"/>
        <v/>
      </c>
    </row>
    <row r="72" spans="2:14" ht="27.75" customHeight="1" x14ac:dyDescent="0.35">
      <c r="B72" s="82" t="s">
        <v>1541</v>
      </c>
      <c r="C72" s="186" t="s">
        <v>1542</v>
      </c>
      <c r="D72" s="125"/>
      <c r="E72" s="87" t="s">
        <v>129</v>
      </c>
      <c r="F72" s="374"/>
      <c r="G72" s="139" cm="1">
        <f t="array" ref="G72">_xlfn.IFS(E72="a",5,E72="b",3,E72="c",1,TRUE,"")</f>
        <v>5</v>
      </c>
      <c r="H72" s="138"/>
      <c r="I72" s="141"/>
      <c r="J72" s="141">
        <f t="shared" si="8"/>
        <v>2.75</v>
      </c>
      <c r="K72" s="96" t="str" cm="1">
        <f t="array" ref="K72">_xlfn.IFS($F72="ja",J72,$F72="nee",0,$F72="","-",$E72="","")</f>
        <v>-</v>
      </c>
      <c r="L72" s="152" t="str">
        <f t="shared" si="9"/>
        <v/>
      </c>
    </row>
    <row r="73" spans="2:14" ht="13" x14ac:dyDescent="0.35">
      <c r="B73" s="82" t="s">
        <v>1543</v>
      </c>
      <c r="C73" s="186" t="s">
        <v>1544</v>
      </c>
      <c r="D73" s="125"/>
      <c r="E73" s="87" t="s">
        <v>129</v>
      </c>
      <c r="F73" s="374"/>
      <c r="G73" s="139" cm="1">
        <f t="array" ref="G73">_xlfn.IFS(E73="a",5,E73="b",3,E73="c",1,TRUE,"")</f>
        <v>5</v>
      </c>
      <c r="H73" s="138"/>
      <c r="I73" s="141"/>
      <c r="J73" s="141">
        <f t="shared" si="8"/>
        <v>2.75</v>
      </c>
      <c r="K73" s="96" t="str" cm="1">
        <f t="array" ref="K73">_xlfn.IFS($F73="ja",J73,$F73="nee",0,$F73="","-",$E73="","")</f>
        <v>-</v>
      </c>
      <c r="L73" s="152" t="str">
        <f t="shared" si="9"/>
        <v/>
      </c>
    </row>
    <row r="74" spans="2:14" ht="13" x14ac:dyDescent="0.35">
      <c r="B74" s="388" t="s">
        <v>1545</v>
      </c>
      <c r="C74" s="389" t="s">
        <v>1546</v>
      </c>
      <c r="D74" s="125"/>
      <c r="E74" s="87"/>
      <c r="F74" s="125"/>
      <c r="G74" s="139"/>
      <c r="H74" s="138"/>
      <c r="I74" s="141"/>
      <c r="J74" s="141"/>
      <c r="K74" s="96"/>
      <c r="L74" s="152" t="str">
        <f t="shared" si="9"/>
        <v/>
      </c>
    </row>
    <row r="75" spans="2:14" ht="13" x14ac:dyDescent="0.35">
      <c r="B75" s="82" t="s">
        <v>1547</v>
      </c>
      <c r="C75" s="186" t="s">
        <v>1548</v>
      </c>
      <c r="D75" s="125"/>
      <c r="E75" s="87" t="s">
        <v>129</v>
      </c>
      <c r="F75" s="374"/>
      <c r="G75" s="139" cm="1">
        <f t="array" ref="G75">_xlfn.IFS(E75="a",5,E75="b",3,E75="c",1,TRUE,"")</f>
        <v>5</v>
      </c>
      <c r="H75" s="138"/>
      <c r="I75" s="141"/>
      <c r="J75" s="141">
        <f t="shared" si="8"/>
        <v>2.75</v>
      </c>
      <c r="K75" s="96" t="str" cm="1">
        <f t="array" ref="K75">_xlfn.IFS($F75="ja",J75,$F75="nee",0,$F75="","-",$E75="","")</f>
        <v>-</v>
      </c>
      <c r="L75" s="152" t="str">
        <f t="shared" si="9"/>
        <v/>
      </c>
    </row>
    <row r="76" spans="2:14" ht="24" customHeight="1" x14ac:dyDescent="0.35">
      <c r="B76" s="82" t="s">
        <v>1549</v>
      </c>
      <c r="C76" s="186" t="s">
        <v>1550</v>
      </c>
      <c r="D76" s="125"/>
      <c r="E76" s="87" t="s">
        <v>129</v>
      </c>
      <c r="F76" s="374"/>
      <c r="G76" s="139" cm="1">
        <f t="array" ref="G76">_xlfn.IFS(E76="a",5,E76="b",3,E76="c",1,TRUE,"")</f>
        <v>5</v>
      </c>
      <c r="H76" s="138"/>
      <c r="I76" s="141"/>
      <c r="J76" s="141">
        <f t="shared" si="8"/>
        <v>2.75</v>
      </c>
      <c r="K76" s="96" t="str" cm="1">
        <f t="array" ref="K76">_xlfn.IFS($F76="ja",J76,$F76="nee",0,$F76="","-",$E76="","")</f>
        <v>-</v>
      </c>
      <c r="L76" s="152" t="str">
        <f t="shared" si="9"/>
        <v/>
      </c>
    </row>
    <row r="77" spans="2:14" ht="26" x14ac:dyDescent="0.35">
      <c r="B77" s="82" t="s">
        <v>1551</v>
      </c>
      <c r="C77" s="186" t="s">
        <v>1552</v>
      </c>
      <c r="D77" s="125"/>
      <c r="E77" s="87" t="s">
        <v>129</v>
      </c>
      <c r="F77" s="374"/>
      <c r="G77" s="139" cm="1">
        <f t="array" ref="G77">_xlfn.IFS(E77="a",5,E77="b",3,E77="c",1,TRUE,"")</f>
        <v>5</v>
      </c>
      <c r="H77" s="138"/>
      <c r="I77" s="141"/>
      <c r="J77" s="141">
        <f t="shared" si="8"/>
        <v>2.75</v>
      </c>
      <c r="K77" s="96" t="str" cm="1">
        <f t="array" ref="K77">_xlfn.IFS($F77="ja",J77,$F77="nee",0,$F77="","-",$E77="","")</f>
        <v>-</v>
      </c>
      <c r="L77" s="152" t="str">
        <f t="shared" si="9"/>
        <v/>
      </c>
    </row>
    <row r="78" spans="2:14" ht="27.75" customHeight="1" x14ac:dyDescent="0.35">
      <c r="B78" s="82" t="s">
        <v>1553</v>
      </c>
      <c r="C78" s="186" t="s">
        <v>1554</v>
      </c>
      <c r="D78" s="125"/>
      <c r="E78" s="87" t="s">
        <v>129</v>
      </c>
      <c r="F78" s="374"/>
      <c r="G78" s="139" cm="1">
        <f t="array" ref="G78">_xlfn.IFS(E78="a",5,E78="b",3,E78="c",1,TRUE,"")</f>
        <v>5</v>
      </c>
      <c r="H78" s="138"/>
      <c r="I78" s="141"/>
      <c r="J78" s="141">
        <f t="shared" si="8"/>
        <v>2.75</v>
      </c>
      <c r="K78" s="96" t="str" cm="1">
        <f t="array" ref="K78">_xlfn.IFS($F78="ja",J78,$F78="nee",0,$F78="","-",$E78="","")</f>
        <v>-</v>
      </c>
      <c r="L78" s="152" t="str">
        <f t="shared" si="9"/>
        <v/>
      </c>
    </row>
    <row r="79" spans="2:14" ht="13" x14ac:dyDescent="0.35">
      <c r="B79" s="82" t="s">
        <v>1555</v>
      </c>
      <c r="C79" s="186" t="s">
        <v>1556</v>
      </c>
      <c r="D79" s="125"/>
      <c r="E79" s="87" t="s">
        <v>129</v>
      </c>
      <c r="F79" s="374"/>
      <c r="G79" s="139" cm="1">
        <f t="array" ref="G79">_xlfn.IFS(E79="a",5,E79="b",3,E79="c",1,TRUE,"")</f>
        <v>5</v>
      </c>
      <c r="H79" s="138"/>
      <c r="I79" s="141"/>
      <c r="J79" s="141">
        <f t="shared" si="8"/>
        <v>2.75</v>
      </c>
      <c r="K79" s="96" t="str" cm="1">
        <f t="array" ref="K79">_xlfn.IFS($F79="ja",J79,$F79="nee",0,$F79="","-",$E79="","")</f>
        <v>-</v>
      </c>
      <c r="L79" s="152" t="str">
        <f t="shared" si="9"/>
        <v/>
      </c>
    </row>
    <row r="80" spans="2:14" ht="13" x14ac:dyDescent="0.35">
      <c r="B80" s="82" t="s">
        <v>1557</v>
      </c>
      <c r="C80" s="186" t="s">
        <v>1558</v>
      </c>
      <c r="D80" s="125"/>
      <c r="E80" s="87" t="s">
        <v>129</v>
      </c>
      <c r="F80" s="374"/>
      <c r="G80" s="139" cm="1">
        <f t="array" ref="G80">_xlfn.IFS(E80="a",5,E80="b",3,E80="c",1,TRUE,"")</f>
        <v>5</v>
      </c>
      <c r="H80" s="138"/>
      <c r="I80" s="141"/>
      <c r="J80" s="141">
        <f t="shared" si="8"/>
        <v>2.75</v>
      </c>
      <c r="K80" s="96" t="str" cm="1">
        <f t="array" ref="K80">_xlfn.IFS($F80="ja",J80,$F80="nee",0,$F80="","-",$E80="","")</f>
        <v>-</v>
      </c>
      <c r="L80" s="152" t="str">
        <f t="shared" si="9"/>
        <v/>
      </c>
    </row>
    <row r="81" spans="2:14" ht="26" x14ac:dyDescent="0.35">
      <c r="B81" s="82" t="s">
        <v>1559</v>
      </c>
      <c r="C81" s="186" t="s">
        <v>1560</v>
      </c>
      <c r="D81" s="125"/>
      <c r="E81" s="87" t="s">
        <v>129</v>
      </c>
      <c r="F81" s="374"/>
      <c r="G81" s="139" cm="1">
        <f t="array" ref="G81">_xlfn.IFS(E81="a",5,E81="b",3,E81="c",1,TRUE,"")</f>
        <v>5</v>
      </c>
      <c r="H81" s="138"/>
      <c r="I81" s="141"/>
      <c r="J81" s="141">
        <f t="shared" si="8"/>
        <v>2.75</v>
      </c>
      <c r="K81" s="96" t="str" cm="1">
        <f t="array" ref="K81">_xlfn.IFS($F81="ja",J81,$F81="nee",0,$F81="","-",$E81="","")</f>
        <v>-</v>
      </c>
      <c r="L81" s="152" t="str">
        <f t="shared" si="9"/>
        <v/>
      </c>
    </row>
    <row r="82" spans="2:14" ht="13" x14ac:dyDescent="0.35">
      <c r="B82" s="82" t="s">
        <v>1561</v>
      </c>
      <c r="C82" s="186" t="s">
        <v>1562</v>
      </c>
      <c r="D82" s="125"/>
      <c r="E82" s="87" t="s">
        <v>129</v>
      </c>
      <c r="F82" s="374"/>
      <c r="G82" s="139" cm="1">
        <f t="array" ref="G82">_xlfn.IFS(E82="a",5,E82="b",3,E82="c",1,TRUE,"")</f>
        <v>5</v>
      </c>
      <c r="H82" s="138"/>
      <c r="I82" s="141"/>
      <c r="J82" s="141">
        <f t="shared" si="8"/>
        <v>2.75</v>
      </c>
      <c r="K82" s="96" t="str" cm="1">
        <f t="array" ref="K82">_xlfn.IFS($F82="ja",J82,$F82="nee",0,$F82="","-",$E82="","")</f>
        <v>-</v>
      </c>
      <c r="L82" s="152" t="str">
        <f t="shared" si="9"/>
        <v/>
      </c>
    </row>
    <row r="83" spans="2:14" ht="13" x14ac:dyDescent="0.35">
      <c r="B83" s="82" t="s">
        <v>1563</v>
      </c>
      <c r="C83" s="186" t="s">
        <v>1564</v>
      </c>
      <c r="D83" s="125"/>
      <c r="E83" s="87" t="s">
        <v>122</v>
      </c>
      <c r="F83" s="374"/>
      <c r="G83" s="139" t="str" cm="1">
        <f t="array" ref="G83">_xlfn.IFS(E83="a",5,E83="b",3,E83="c",1,TRUE,"")</f>
        <v/>
      </c>
      <c r="H83" s="201"/>
      <c r="I83" s="251"/>
      <c r="J83" s="141"/>
      <c r="K83" s="96" t="str" cm="1">
        <f t="array" ref="K83">_xlfn.IFS($F83="ja",J83,$F83="nee",0,$F83="","-",$E83="","")</f>
        <v>-</v>
      </c>
      <c r="L83" s="152" t="str">
        <f t="shared" si="9"/>
        <v/>
      </c>
    </row>
    <row r="84" spans="2:14" ht="13" x14ac:dyDescent="0.35">
      <c r="B84" s="82" t="s">
        <v>1565</v>
      </c>
      <c r="C84" s="186" t="s">
        <v>1566</v>
      </c>
      <c r="D84" s="125"/>
      <c r="E84" s="87" t="s">
        <v>129</v>
      </c>
      <c r="F84" s="374"/>
      <c r="G84" s="139" cm="1">
        <f t="array" ref="G84">_xlfn.IFS(E84="a",5,E84="b",3,E84="c",1,TRUE,"")</f>
        <v>5</v>
      </c>
      <c r="H84" s="138"/>
      <c r="I84" s="141"/>
      <c r="J84" s="141">
        <f>G84*I$65</f>
        <v>2.75</v>
      </c>
      <c r="K84" s="96" t="str" cm="1">
        <f t="array" ref="K84">_xlfn.IFS($F84="ja",J84,$F84="nee",0,$F84="","-",$E84="","")</f>
        <v>-</v>
      </c>
      <c r="L84" s="152" t="str">
        <f t="shared" si="9"/>
        <v/>
      </c>
    </row>
    <row r="85" spans="2:14" ht="13" x14ac:dyDescent="0.35">
      <c r="B85" s="82" t="s">
        <v>1567</v>
      </c>
      <c r="C85" s="186" t="s">
        <v>1568</v>
      </c>
      <c r="D85" s="125"/>
      <c r="E85" s="87" t="s">
        <v>129</v>
      </c>
      <c r="F85" s="374"/>
      <c r="G85" s="139" cm="1">
        <f t="array" ref="G85">_xlfn.IFS(E85="a",5,E85="b",3,E85="c",1,TRUE,"")</f>
        <v>5</v>
      </c>
      <c r="H85" s="138"/>
      <c r="I85" s="141"/>
      <c r="J85" s="141">
        <f>G85*I$65</f>
        <v>2.75</v>
      </c>
      <c r="K85" s="96" t="str" cm="1">
        <f t="array" ref="K85">_xlfn.IFS($F85="ja",J85,$F85="nee",0,$F85="","-",$E85="","")</f>
        <v>-</v>
      </c>
      <c r="L85" s="152" t="str">
        <f t="shared" si="9"/>
        <v/>
      </c>
    </row>
    <row r="86" spans="2:14" ht="13" x14ac:dyDescent="0.35">
      <c r="B86" s="82"/>
      <c r="C86" s="186"/>
      <c r="D86" s="265"/>
      <c r="E86" s="87"/>
      <c r="F86" s="109"/>
      <c r="G86" s="138"/>
      <c r="H86" s="138"/>
      <c r="I86" s="141"/>
      <c r="J86" s="138"/>
      <c r="K86" s="103"/>
      <c r="L86" s="103"/>
    </row>
    <row r="87" spans="2:14" s="71" customFormat="1" ht="21" customHeight="1" x14ac:dyDescent="0.35">
      <c r="B87" s="122" t="s">
        <v>1569</v>
      </c>
      <c r="C87" s="339" t="s">
        <v>1570</v>
      </c>
      <c r="D87" s="153">
        <v>0.1</v>
      </c>
      <c r="E87" s="123"/>
      <c r="F87" s="116"/>
      <c r="G87" s="135" t="str" cm="1">
        <f t="array" ref="G87">_xlfn.IFS(E87="a",5,E87="b",3,E87="c",1,TRUE,"")</f>
        <v/>
      </c>
      <c r="H87" s="136">
        <f>SUM(G88:G92)</f>
        <v>14</v>
      </c>
      <c r="I87" s="137">
        <f>J87/H87</f>
        <v>2.3571428571428572</v>
      </c>
      <c r="J87" s="136">
        <f>D87*L$2</f>
        <v>33</v>
      </c>
      <c r="K87" s="135"/>
      <c r="L87" s="135"/>
      <c r="N87" s="151"/>
    </row>
    <row r="88" spans="2:14" ht="13" x14ac:dyDescent="0.35">
      <c r="B88" s="82" t="s">
        <v>1571</v>
      </c>
      <c r="C88" s="186" t="s">
        <v>1572</v>
      </c>
      <c r="D88" s="104"/>
      <c r="E88" s="87" t="s">
        <v>122</v>
      </c>
      <c r="F88" s="374"/>
      <c r="G88" s="139" t="str" cm="1">
        <f t="array" ref="G88">_xlfn.IFS(E88="a",5,E88="b",3,E88="c",1,TRUE,"")</f>
        <v/>
      </c>
      <c r="H88" s="138"/>
      <c r="I88" s="141"/>
      <c r="J88" s="141"/>
      <c r="K88" s="96" t="str" cm="1">
        <f t="array" ref="K88">_xlfn.IFS($F88="ja",J88,$F88="nee",0,$F88="","-",$E88="","")</f>
        <v>-</v>
      </c>
      <c r="L88" s="152" t="str">
        <f t="shared" ref="L88:L92" si="10">IF(AND(E88="ko",F88="Nee"),"Voldoet niet","")</f>
        <v/>
      </c>
    </row>
    <row r="89" spans="2:14" ht="35.25" customHeight="1" x14ac:dyDescent="0.35">
      <c r="B89" s="82" t="s">
        <v>1573</v>
      </c>
      <c r="C89" s="217" t="s">
        <v>1574</v>
      </c>
      <c r="D89" s="125"/>
      <c r="E89" s="95" t="s">
        <v>138</v>
      </c>
      <c r="F89" s="374"/>
      <c r="G89" s="139" cm="1">
        <f t="array" ref="G89">_xlfn.IFS(E89="a",5,E89="b",3,E89="c",1,TRUE,"")</f>
        <v>3</v>
      </c>
      <c r="H89" s="237"/>
      <c r="I89" s="238"/>
      <c r="J89" s="141">
        <f>G89*I$87</f>
        <v>7.0714285714285712</v>
      </c>
      <c r="K89" s="96" t="str" cm="1">
        <f t="array" ref="K89">_xlfn.IFS($F89="ja",J89,$F89="nee",0,$F89="","-",$E89="","")</f>
        <v>-</v>
      </c>
      <c r="L89" s="152" t="str">
        <f t="shared" si="10"/>
        <v/>
      </c>
    </row>
    <row r="90" spans="2:14" ht="34.5" customHeight="1" x14ac:dyDescent="0.35">
      <c r="B90" s="82" t="s">
        <v>1575</v>
      </c>
      <c r="C90" s="186" t="s">
        <v>1576</v>
      </c>
      <c r="D90" s="125"/>
      <c r="E90" s="95" t="s">
        <v>138</v>
      </c>
      <c r="F90" s="374"/>
      <c r="G90" s="139" cm="1">
        <f t="array" ref="G90">_xlfn.IFS(E90="a",5,E90="b",3,E90="c",1,TRUE,"")</f>
        <v>3</v>
      </c>
      <c r="H90" s="237"/>
      <c r="I90" s="238"/>
      <c r="J90" s="141">
        <f>G90*I$87</f>
        <v>7.0714285714285712</v>
      </c>
      <c r="K90" s="96" t="str" cm="1">
        <f t="array" ref="K90">_xlfn.IFS($F90="ja",J90,$F90="nee",0,$F90="","-",$E90="","")</f>
        <v>-</v>
      </c>
      <c r="L90" s="152" t="str">
        <f t="shared" si="10"/>
        <v/>
      </c>
    </row>
    <row r="91" spans="2:14" ht="27" customHeight="1" x14ac:dyDescent="0.35">
      <c r="B91" s="82" t="s">
        <v>1577</v>
      </c>
      <c r="C91" s="217" t="s">
        <v>1578</v>
      </c>
      <c r="D91" s="125"/>
      <c r="E91" s="95" t="s">
        <v>129</v>
      </c>
      <c r="F91" s="374"/>
      <c r="G91" s="139" cm="1">
        <f t="array" ref="G91">_xlfn.IFS(E91="a",5,E91="b",3,E91="c",1,TRUE,"")</f>
        <v>5</v>
      </c>
      <c r="H91" s="237"/>
      <c r="I91" s="238"/>
      <c r="J91" s="141">
        <f>G91*I$87</f>
        <v>11.785714285714286</v>
      </c>
      <c r="K91" s="96" t="str" cm="1">
        <f t="array" ref="K91">_xlfn.IFS($F91="ja",J91,$F91="nee",0,$F91="","-",$E91="","")</f>
        <v>-</v>
      </c>
      <c r="L91" s="152" t="str">
        <f t="shared" si="10"/>
        <v/>
      </c>
    </row>
    <row r="92" spans="2:14" ht="13" x14ac:dyDescent="0.35">
      <c r="B92" s="82" t="s">
        <v>1579</v>
      </c>
      <c r="C92" s="217" t="s">
        <v>1580</v>
      </c>
      <c r="D92" s="125"/>
      <c r="E92" s="95" t="s">
        <v>138</v>
      </c>
      <c r="F92" s="374"/>
      <c r="G92" s="139" cm="1">
        <f t="array" ref="G92">_xlfn.IFS(E92="a",5,E92="b",3,E92="c",1,TRUE,"")</f>
        <v>3</v>
      </c>
      <c r="H92" s="237"/>
      <c r="I92" s="238"/>
      <c r="J92" s="141">
        <f>G92*I$87</f>
        <v>7.0714285714285712</v>
      </c>
      <c r="K92" s="96" t="str" cm="1">
        <f t="array" ref="K92">_xlfn.IFS($F92="ja",J92,$F92="nee",0,$F92="","-",$E92="","")</f>
        <v>-</v>
      </c>
      <c r="L92" s="152" t="str">
        <f t="shared" si="10"/>
        <v/>
      </c>
    </row>
    <row r="93" spans="2:14" ht="13" x14ac:dyDescent="0.35">
      <c r="B93" s="82"/>
      <c r="C93" s="217"/>
      <c r="D93" s="125"/>
      <c r="E93" s="87"/>
      <c r="F93" s="109"/>
      <c r="G93" s="139" t="str" cm="1">
        <f t="array" ref="G93">_xlfn.IFS(E93="a",5,E93="b",3,E93="c",1,TRUE,"")</f>
        <v/>
      </c>
      <c r="H93" s="138"/>
      <c r="I93" s="141"/>
      <c r="J93" s="138"/>
      <c r="K93" s="103"/>
      <c r="L93" s="103"/>
    </row>
    <row r="94" spans="2:14" s="71" customFormat="1" ht="21" customHeight="1" x14ac:dyDescent="0.35">
      <c r="B94" s="122" t="s">
        <v>1581</v>
      </c>
      <c r="C94" s="339" t="s">
        <v>1582</v>
      </c>
      <c r="D94" s="153">
        <v>0.05</v>
      </c>
      <c r="E94" s="123"/>
      <c r="F94" s="116" t="str" cm="1">
        <f t="array" ref="F94">_xlfn.IFS($D94="ja",1,$D94="nee",0,$D94="","-",$E94="","")</f>
        <v/>
      </c>
      <c r="G94" s="135" t="str" cm="1">
        <f t="array" ref="G94">_xlfn.IFS(E94="a",5,E94="b",3,E94="c",1,TRUE,"")</f>
        <v/>
      </c>
      <c r="H94" s="136">
        <f>SUM(G95:G96)</f>
        <v>10</v>
      </c>
      <c r="I94" s="137">
        <f>J94/H94</f>
        <v>1.65</v>
      </c>
      <c r="J94" s="136">
        <f>D94*L$2</f>
        <v>16.5</v>
      </c>
      <c r="K94" s="135"/>
      <c r="L94" s="135"/>
      <c r="N94" s="151"/>
    </row>
    <row r="95" spans="2:14" ht="26" x14ac:dyDescent="0.35">
      <c r="B95" s="82" t="s">
        <v>1583</v>
      </c>
      <c r="C95" s="186" t="s">
        <v>1584</v>
      </c>
      <c r="D95" s="125"/>
      <c r="E95" s="87" t="s">
        <v>129</v>
      </c>
      <c r="F95" s="374"/>
      <c r="G95" s="139" cm="1">
        <f t="array" ref="G95">_xlfn.IFS(E95="a",5,E95="b",3,E95="c",1,TRUE,"")</f>
        <v>5</v>
      </c>
      <c r="H95" s="138"/>
      <c r="I95" s="141"/>
      <c r="J95" s="138">
        <f>G95*I$94</f>
        <v>8.25</v>
      </c>
      <c r="K95" s="96" t="str" cm="1">
        <f t="array" ref="K95">_xlfn.IFS($F95="ja",J95,$F95="nee",0,$F95="","-",$E95="","")</f>
        <v>-</v>
      </c>
      <c r="L95" s="152" t="str">
        <f t="shared" ref="L95:L96" si="11">IF(AND(E95="ko",F95="Nee"),"Voldoet niet","")</f>
        <v/>
      </c>
    </row>
    <row r="96" spans="2:14" ht="26" x14ac:dyDescent="0.35">
      <c r="B96" s="82" t="s">
        <v>1585</v>
      </c>
      <c r="C96" s="186" t="s">
        <v>1586</v>
      </c>
      <c r="D96" s="125"/>
      <c r="E96" s="87" t="s">
        <v>129</v>
      </c>
      <c r="F96" s="374"/>
      <c r="G96" s="139" cm="1">
        <f t="array" ref="G96">_xlfn.IFS(E96="a",5,E96="b",3,E96="c",1,TRUE,"")</f>
        <v>5</v>
      </c>
      <c r="H96" s="138"/>
      <c r="I96" s="141"/>
      <c r="J96" s="138">
        <f>G96*I$94</f>
        <v>8.25</v>
      </c>
      <c r="K96" s="96" t="str" cm="1">
        <f t="array" ref="K96">_xlfn.IFS($F96="ja",J96,$F96="nee",0,$F96="","-",$E96="","")</f>
        <v>-</v>
      </c>
      <c r="L96" s="152" t="str">
        <f t="shared" si="11"/>
        <v/>
      </c>
    </row>
  </sheetData>
  <sheetProtection algorithmName="SHA-512" hashValue="0pvfEngUrx201vnHM4ZgRf4loma1bjkOcm2sabuHm7NzU6zuwGFBqxBEC3Ez7sGPvIXfWBatbkM5Br0oEa8coA==" saltValue="eMDqvg45vDU5d0MUCv8gWQ==" spinCount="100000" sheet="1" objects="1" scenarios="1"/>
  <mergeCells count="2">
    <mergeCell ref="B1:D1"/>
    <mergeCell ref="G4:J4"/>
  </mergeCells>
  <conditionalFormatting sqref="L7:L17">
    <cfRule type="cellIs" dxfId="35" priority="9" operator="equal">
      <formula>"Voldoet niet"</formula>
    </cfRule>
  </conditionalFormatting>
  <conditionalFormatting sqref="L20:L38">
    <cfRule type="cellIs" dxfId="34" priority="7" operator="equal">
      <formula>"Voldoet niet"</formula>
    </cfRule>
  </conditionalFormatting>
  <conditionalFormatting sqref="L41:L51">
    <cfRule type="cellIs" dxfId="33" priority="6" operator="equal">
      <formula>"Voldoet niet"</formula>
    </cfRule>
  </conditionalFormatting>
  <conditionalFormatting sqref="L54:L63">
    <cfRule type="cellIs" dxfId="32" priority="5" operator="equal">
      <formula>"Voldoet niet"</formula>
    </cfRule>
  </conditionalFormatting>
  <conditionalFormatting sqref="L66:L85">
    <cfRule type="cellIs" dxfId="31" priority="3" operator="equal">
      <formula>"Voldoet niet"</formula>
    </cfRule>
  </conditionalFormatting>
  <conditionalFormatting sqref="L88:L92">
    <cfRule type="cellIs" dxfId="30" priority="2" operator="equal">
      <formula>"Voldoet niet"</formula>
    </cfRule>
  </conditionalFormatting>
  <conditionalFormatting sqref="L95:L96">
    <cfRule type="cellIs" dxfId="29" priority="1" operator="equal">
      <formula>"Voldoet niet"</formula>
    </cfRule>
  </conditionalFormatting>
  <dataValidations count="3">
    <dataValidation type="list" allowBlank="1" showInputMessage="1" showErrorMessage="1" sqref="D78:D80 D96 D66:D70 D7:D18 D54:D63 D20:D37 D41:D51" xr:uid="{8045B6BA-2004-4A14-A133-B3DFD0D1419A}">
      <formula1>#REF!</formula1>
    </dataValidation>
    <dataValidation allowBlank="1" showInputMessage="1" showErrorMessage="1" sqref="C86:C93 D81:D95 D71:D77 F74" xr:uid="{6608A60C-B1E4-4E7E-BA97-9507B4E3624B}"/>
    <dataValidation type="list" allowBlank="1" showInputMessage="1" showErrorMessage="1" sqref="F95:F96 F20:F38 F41:F51 F54:F63 F7:F17 F88:F92 F66:F73 F75:F85" xr:uid="{306FF2DC-1F07-4D33-B4FD-D642FF9FC105}">
      <formula1>"Ja,Nee"</formula1>
    </dataValidation>
  </dataValidations>
  <pageMargins left="0.7" right="0.7" top="0.75" bottom="0.75" header="0.3" footer="0.3"/>
  <pageSetup scale="5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2C84-173E-4058-8F0B-C20D8D9BDD69}">
  <sheetPr>
    <tabColor theme="4" tint="0.59999389629810485"/>
  </sheetPr>
  <dimension ref="A1:N34"/>
  <sheetViews>
    <sheetView showGridLines="0" zoomScaleNormal="100" workbookViewId="0">
      <pane ySplit="5" topLeftCell="A6" activePane="bottomLeft" state="frozen"/>
      <selection pane="bottomLeft" activeCell="F8" sqref="F8"/>
    </sheetView>
  </sheetViews>
  <sheetFormatPr defaultColWidth="9" defaultRowHeight="13" x14ac:dyDescent="0.35"/>
  <cols>
    <col min="1" max="1" width="0.83203125" style="71" customWidth="1"/>
    <col min="2" max="2" width="7.58203125" style="81" bestFit="1" customWidth="1"/>
    <col min="3" max="3" width="75.58203125" style="81" customWidth="1"/>
    <col min="4" max="4" width="10.58203125" style="81" customWidth="1"/>
    <col min="5" max="6" width="10.58203125" style="207" customWidth="1"/>
    <col min="7" max="10" width="10.58203125" style="207" hidden="1" customWidth="1"/>
    <col min="11" max="12" width="10.58203125" style="81" customWidth="1"/>
    <col min="13" max="13" width="0.83203125" style="71" customWidth="1"/>
    <col min="14" max="16384" width="9" style="81"/>
  </cols>
  <sheetData>
    <row r="1" spans="2:14" s="156" customFormat="1" ht="21" customHeight="1" x14ac:dyDescent="0.35">
      <c r="B1" s="415" t="s">
        <v>1587</v>
      </c>
      <c r="C1" s="415"/>
      <c r="D1" s="415"/>
      <c r="E1" s="192"/>
      <c r="F1" s="192"/>
      <c r="G1" s="193"/>
      <c r="H1" s="193"/>
      <c r="I1" s="193"/>
      <c r="J1" s="193"/>
      <c r="K1" s="192"/>
      <c r="L1" s="192"/>
    </row>
    <row r="2" spans="2:14" s="71" customFormat="1" ht="15.5" x14ac:dyDescent="0.35">
      <c r="B2" s="98"/>
      <c r="C2" s="76"/>
      <c r="D2" s="76"/>
      <c r="E2" s="85"/>
      <c r="F2" s="84"/>
      <c r="G2" s="131"/>
      <c r="H2" s="131"/>
      <c r="I2" s="131"/>
      <c r="J2" s="177"/>
      <c r="K2" s="118" t="s">
        <v>103</v>
      </c>
      <c r="L2" s="118">
        <f>'17. Onderverdeling score'!C18</f>
        <v>100</v>
      </c>
    </row>
    <row r="3" spans="2:14" s="71" customFormat="1" ht="15.5" x14ac:dyDescent="0.35">
      <c r="B3" s="98"/>
      <c r="C3" s="76"/>
      <c r="D3" s="76"/>
      <c r="E3" s="85"/>
      <c r="F3" s="84"/>
      <c r="G3" s="131"/>
      <c r="H3" s="132"/>
      <c r="I3" s="132"/>
      <c r="J3" s="177"/>
      <c r="K3" s="171" t="s">
        <v>104</v>
      </c>
      <c r="L3" s="172">
        <f>SUM(K6:K23)</f>
        <v>0</v>
      </c>
    </row>
    <row r="4" spans="2:14" s="71" customFormat="1" ht="15.65" customHeight="1" x14ac:dyDescent="0.35">
      <c r="B4" s="98"/>
      <c r="C4" s="76"/>
      <c r="D4" s="243">
        <f>SUM(D6:D23)</f>
        <v>1</v>
      </c>
      <c r="E4" s="155" t="s">
        <v>105</v>
      </c>
      <c r="F4" s="84"/>
      <c r="G4" s="416" t="s">
        <v>106</v>
      </c>
      <c r="H4" s="416"/>
      <c r="I4" s="416"/>
      <c r="J4" s="416"/>
      <c r="K4" s="149"/>
      <c r="L4" s="85"/>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1588</v>
      </c>
      <c r="C6" s="339" t="s">
        <v>1589</v>
      </c>
      <c r="D6" s="370">
        <v>0.4</v>
      </c>
      <c r="E6" s="123"/>
      <c r="F6" s="116"/>
      <c r="G6" s="135" t="str" cm="1">
        <f t="array" ref="G6">_xlfn.IFS(E6="a",5,E6="b",3,E6="c",1,TRUE,"")</f>
        <v/>
      </c>
      <c r="H6" s="136">
        <f>SUM(G8:G11)</f>
        <v>15</v>
      </c>
      <c r="I6" s="137">
        <f>J6/H6</f>
        <v>2.6666666666666665</v>
      </c>
      <c r="J6" s="136">
        <f>L$2*D6</f>
        <v>40</v>
      </c>
      <c r="K6" s="135"/>
      <c r="L6" s="135"/>
      <c r="N6" s="151"/>
    </row>
    <row r="7" spans="2:14" x14ac:dyDescent="0.35">
      <c r="B7" s="266"/>
      <c r="C7" s="277" t="s">
        <v>1590</v>
      </c>
      <c r="D7" s="371"/>
      <c r="E7" s="267"/>
      <c r="F7" s="272"/>
      <c r="G7" s="139" t="str" cm="1">
        <f t="array" ref="G7">_xlfn.IFS(E7="a",5,E7="b",3,E7="c",1,TRUE,"")</f>
        <v/>
      </c>
      <c r="H7" s="268"/>
      <c r="I7" s="269"/>
      <c r="J7" s="269"/>
      <c r="K7" s="82"/>
      <c r="L7" s="82"/>
    </row>
    <row r="8" spans="2:14" x14ac:dyDescent="0.35">
      <c r="B8" s="266" t="s">
        <v>1591</v>
      </c>
      <c r="C8" s="368" t="s">
        <v>1592</v>
      </c>
      <c r="D8" s="273"/>
      <c r="E8" s="267" t="s">
        <v>129</v>
      </c>
      <c r="F8" s="374"/>
      <c r="G8" s="139" cm="1">
        <f t="array" ref="G8">_xlfn.IFS(E8="a",5,E8="b",3,E8="c",1,TRUE,"")</f>
        <v>5</v>
      </c>
      <c r="H8" s="268"/>
      <c r="I8" s="269"/>
      <c r="J8" s="269">
        <f>G8*I$6</f>
        <v>13.333333333333332</v>
      </c>
      <c r="K8" s="96" t="str" cm="1">
        <f t="array" ref="K8">_xlfn.IFS($F8="ja",J8,$F8="nee",0,$F8="","-",$E8="","")</f>
        <v>-</v>
      </c>
      <c r="L8" s="152" t="str">
        <f t="shared" ref="L8:L11" si="0">IF(AND(E8="ko",F8="Nee"),"Voldoet niet","")</f>
        <v/>
      </c>
    </row>
    <row r="9" spans="2:14" x14ac:dyDescent="0.35">
      <c r="B9" s="266" t="s">
        <v>1593</v>
      </c>
      <c r="C9" s="368" t="s">
        <v>1594</v>
      </c>
      <c r="D9" s="273"/>
      <c r="E9" s="267" t="s">
        <v>129</v>
      </c>
      <c r="F9" s="374"/>
      <c r="G9" s="139" cm="1">
        <f t="array" ref="G9">_xlfn.IFS(E9="a",5,E9="b",3,E9="c",1,TRUE,"")</f>
        <v>5</v>
      </c>
      <c r="H9" s="268"/>
      <c r="I9" s="269"/>
      <c r="J9" s="269">
        <f>G9*I$6</f>
        <v>13.333333333333332</v>
      </c>
      <c r="K9" s="96" t="str" cm="1">
        <f t="array" ref="K9">_xlfn.IFS($F9="ja",J9,$F9="nee",0,$F9="","-",$E9="","")</f>
        <v>-</v>
      </c>
      <c r="L9" s="152" t="str">
        <f t="shared" si="0"/>
        <v/>
      </c>
    </row>
    <row r="10" spans="2:14" ht="26" x14ac:dyDescent="0.35">
      <c r="B10" s="266" t="s">
        <v>1595</v>
      </c>
      <c r="C10" s="270" t="s">
        <v>1596</v>
      </c>
      <c r="D10" s="271"/>
      <c r="E10" s="267" t="s">
        <v>129</v>
      </c>
      <c r="F10" s="374"/>
      <c r="G10" s="139" cm="1">
        <f t="array" ref="G10">_xlfn.IFS(E10="a",5,E10="b",3,E10="c",1,TRUE,"")</f>
        <v>5</v>
      </c>
      <c r="H10" s="268"/>
      <c r="I10" s="269"/>
      <c r="J10" s="269">
        <f>G10*I$6</f>
        <v>13.333333333333332</v>
      </c>
      <c r="K10" s="96" t="str" cm="1">
        <f t="array" ref="K10">_xlfn.IFS($F10="ja",J10,$F10="nee",0,$F10="","-",$E10="","")</f>
        <v>-</v>
      </c>
      <c r="L10" s="152" t="str">
        <f t="shared" si="0"/>
        <v/>
      </c>
    </row>
    <row r="11" spans="2:14" ht="26" x14ac:dyDescent="0.35">
      <c r="B11" s="266" t="s">
        <v>1597</v>
      </c>
      <c r="C11" s="72" t="s">
        <v>1598</v>
      </c>
      <c r="D11" s="77"/>
      <c r="E11" s="125" t="s">
        <v>122</v>
      </c>
      <c r="F11" s="374"/>
      <c r="G11" s="139" t="str" cm="1">
        <f t="array" ref="G11">_xlfn.IFS(E11="a",5,E11="b",3,E11="c",1,TRUE,"")</f>
        <v/>
      </c>
      <c r="H11" s="139"/>
      <c r="I11" s="140"/>
      <c r="J11" s="269"/>
      <c r="K11" s="96" t="str" cm="1">
        <f t="array" ref="K11">_xlfn.IFS($F11="ja",J11,$F11="nee",0,$F11="","-",$E11="","")</f>
        <v>-</v>
      </c>
      <c r="L11" s="152" t="str">
        <f t="shared" si="0"/>
        <v/>
      </c>
    </row>
    <row r="12" spans="2:14" x14ac:dyDescent="0.35">
      <c r="B12" s="266"/>
      <c r="C12" s="369"/>
      <c r="D12" s="271"/>
      <c r="E12" s="267"/>
      <c r="F12" s="271"/>
      <c r="G12" s="139" t="str" cm="1">
        <f t="array" ref="G12">_xlfn.IFS(E12="a",5,E12="b",3,E12="c",1,TRUE,"")</f>
        <v/>
      </c>
      <c r="H12" s="268"/>
      <c r="I12" s="269"/>
      <c r="J12" s="268"/>
      <c r="K12" s="82"/>
      <c r="L12" s="82"/>
    </row>
    <row r="13" spans="2:14" s="71" customFormat="1" ht="21" customHeight="1" x14ac:dyDescent="0.35">
      <c r="B13" s="122" t="s">
        <v>1599</v>
      </c>
      <c r="C13" s="339" t="s">
        <v>1600</v>
      </c>
      <c r="D13" s="370">
        <v>0.4</v>
      </c>
      <c r="E13" s="123"/>
      <c r="F13" s="116"/>
      <c r="G13" s="135" t="str" cm="1">
        <f t="array" ref="G13">_xlfn.IFS(E13="a",5,E13="b",3,E13="c",1,TRUE,"")</f>
        <v/>
      </c>
      <c r="H13" s="136">
        <f>SUM(G14:G17)</f>
        <v>15</v>
      </c>
      <c r="I13" s="137">
        <f>J13/H13</f>
        <v>2.6666666666666665</v>
      </c>
      <c r="J13" s="136">
        <f>L$2*D13</f>
        <v>40</v>
      </c>
      <c r="K13" s="135"/>
      <c r="L13" s="135"/>
      <c r="N13" s="151"/>
    </row>
    <row r="14" spans="2:14" ht="39" x14ac:dyDescent="0.35">
      <c r="B14" s="266" t="s">
        <v>1601</v>
      </c>
      <c r="C14" s="277" t="s">
        <v>1602</v>
      </c>
      <c r="D14" s="371"/>
      <c r="E14" s="267" t="s">
        <v>122</v>
      </c>
      <c r="F14" s="374"/>
      <c r="G14" s="139" t="str" cm="1">
        <f t="array" ref="G14">_xlfn.IFS(E14="a",5,E14="b",3,E14="c",1,TRUE,"")</f>
        <v/>
      </c>
      <c r="H14" s="268"/>
      <c r="I14" s="269"/>
      <c r="J14" s="269"/>
      <c r="K14" s="96" t="str" cm="1">
        <f t="array" ref="K14">_xlfn.IFS($F14="ja",J14,$F14="nee",0,$F14="","-",$E14="","")</f>
        <v>-</v>
      </c>
      <c r="L14" s="152" t="str">
        <f>IF(AND(E14="ko",F14="Nee"),"Voldoet niet","")</f>
        <v/>
      </c>
    </row>
    <row r="15" spans="2:14" x14ac:dyDescent="0.35">
      <c r="B15" s="266" t="s">
        <v>1603</v>
      </c>
      <c r="C15" s="107" t="s">
        <v>1604</v>
      </c>
      <c r="D15" s="265"/>
      <c r="E15" s="274" t="s">
        <v>129</v>
      </c>
      <c r="F15" s="374"/>
      <c r="G15" s="139" cm="1">
        <f t="array" ref="G15">_xlfn.IFS(E15="a",5,E15="b",3,E15="c",1,TRUE,"")</f>
        <v>5</v>
      </c>
      <c r="H15" s="275"/>
      <c r="I15" s="276"/>
      <c r="J15" s="269">
        <f>G15*I$13</f>
        <v>13.333333333333332</v>
      </c>
      <c r="K15" s="96" t="str" cm="1">
        <f t="array" ref="K15">_xlfn.IFS($F15="ja",J15,$F15="nee",0,$F15="","-",$E15="","")</f>
        <v>-</v>
      </c>
      <c r="L15" s="152" t="str">
        <f t="shared" ref="L15:L17" si="1">IF(AND(E15="ko",F15="Nee"),"Voldoet niet","")</f>
        <v/>
      </c>
    </row>
    <row r="16" spans="2:14" ht="33" customHeight="1" x14ac:dyDescent="0.35">
      <c r="B16" s="266" t="s">
        <v>1605</v>
      </c>
      <c r="C16" s="107" t="s">
        <v>1606</v>
      </c>
      <c r="D16" s="265"/>
      <c r="E16" s="274" t="s">
        <v>129</v>
      </c>
      <c r="F16" s="374"/>
      <c r="G16" s="139" cm="1">
        <f t="array" ref="G16">_xlfn.IFS(E16="a",5,E16="b",3,E16="c",1,TRUE,"")</f>
        <v>5</v>
      </c>
      <c r="H16" s="275"/>
      <c r="I16" s="276"/>
      <c r="J16" s="269">
        <f>G16*I$13</f>
        <v>13.333333333333332</v>
      </c>
      <c r="K16" s="96" t="str" cm="1">
        <f t="array" ref="K16">_xlfn.IFS($F16="ja",J16,$F16="nee",0,$F16="","-",$E16="","")</f>
        <v>-</v>
      </c>
      <c r="L16" s="152" t="str">
        <f t="shared" ref="L16" si="2">IF(AND(E16="ko",F16="Nee"),"Voldoet niet","")</f>
        <v/>
      </c>
    </row>
    <row r="17" spans="2:14" ht="28.5" customHeight="1" x14ac:dyDescent="0.35">
      <c r="B17" s="266" t="s">
        <v>1607</v>
      </c>
      <c r="C17" s="107" t="s">
        <v>1608</v>
      </c>
      <c r="D17" s="265"/>
      <c r="E17" s="274" t="s">
        <v>129</v>
      </c>
      <c r="F17" s="374"/>
      <c r="G17" s="139" cm="1">
        <f t="array" ref="G17">_xlfn.IFS(E17="a",5,E17="b",3,E17="c",1,TRUE,"")</f>
        <v>5</v>
      </c>
      <c r="H17" s="275"/>
      <c r="I17" s="276"/>
      <c r="J17" s="269">
        <f>G17*I$13</f>
        <v>13.333333333333332</v>
      </c>
      <c r="K17" s="96" t="str" cm="1">
        <f t="array" ref="K17">_xlfn.IFS($F17="ja",J17,$F17="nee",0,$F17="","-",$E17="","")</f>
        <v>-</v>
      </c>
      <c r="L17" s="152" t="str">
        <f t="shared" si="1"/>
        <v/>
      </c>
    </row>
    <row r="18" spans="2:14" x14ac:dyDescent="0.35">
      <c r="B18" s="266"/>
      <c r="C18" s="277"/>
      <c r="D18" s="371"/>
      <c r="E18" s="267"/>
      <c r="F18" s="125"/>
      <c r="G18" s="139" t="str" cm="1">
        <f t="array" ref="G18">_xlfn.IFS(E18="a",5,E18="b",3,E18="c",1,TRUE,"")</f>
        <v/>
      </c>
      <c r="H18" s="268"/>
      <c r="I18" s="269"/>
      <c r="J18" s="268"/>
      <c r="K18" s="82"/>
      <c r="L18" s="82"/>
    </row>
    <row r="19" spans="2:14" s="71" customFormat="1" ht="21" customHeight="1" x14ac:dyDescent="0.35">
      <c r="B19" s="122" t="s">
        <v>1609</v>
      </c>
      <c r="C19" s="339" t="s">
        <v>1610</v>
      </c>
      <c r="D19" s="370">
        <v>0.2</v>
      </c>
      <c r="E19" s="123"/>
      <c r="F19" s="116"/>
      <c r="G19" s="135" t="str" cm="1">
        <f t="array" ref="G19">_xlfn.IFS(E19="a",5,E19="b",3,E19="c",1,TRUE,"")</f>
        <v/>
      </c>
      <c r="H19" s="136">
        <f>SUM(G20:G23)</f>
        <v>11</v>
      </c>
      <c r="I19" s="137">
        <f>J19/H19</f>
        <v>1.8181818181818181</v>
      </c>
      <c r="J19" s="136">
        <f>L$2*D19</f>
        <v>20</v>
      </c>
      <c r="K19" s="135"/>
      <c r="L19" s="135"/>
      <c r="N19" s="151"/>
    </row>
    <row r="20" spans="2:14" ht="26" x14ac:dyDescent="0.35">
      <c r="B20" s="266" t="s">
        <v>1611</v>
      </c>
      <c r="C20" s="277" t="s">
        <v>1612</v>
      </c>
      <c r="D20" s="371"/>
      <c r="E20" s="267" t="s">
        <v>122</v>
      </c>
      <c r="F20" s="374"/>
      <c r="G20" s="139" t="str" cm="1">
        <f t="array" ref="G20">_xlfn.IFS(E20="a",5,E20="b",3,E20="c",1,TRUE,"")</f>
        <v/>
      </c>
      <c r="H20" s="268"/>
      <c r="I20" s="269"/>
      <c r="J20" s="269"/>
      <c r="K20" s="96" t="str" cm="1">
        <f t="array" ref="K20">_xlfn.IFS($F20="ja",J20,$F20="nee",0,$F20="","-",$E20="","")</f>
        <v>-</v>
      </c>
      <c r="L20" s="152" t="str">
        <f>IF(AND(E20="ko",F20="Nee"),"Voldoet niet","")</f>
        <v/>
      </c>
      <c r="N20" s="414"/>
    </row>
    <row r="21" spans="2:14" ht="28.5" customHeight="1" x14ac:dyDescent="0.35">
      <c r="B21" s="266" t="s">
        <v>1613</v>
      </c>
      <c r="C21" s="107" t="s">
        <v>1614</v>
      </c>
      <c r="D21" s="107"/>
      <c r="E21" s="267" t="s">
        <v>138</v>
      </c>
      <c r="F21" s="374"/>
      <c r="G21" s="139" cm="1">
        <f t="array" ref="G21">_xlfn.IFS(E21="a",5,E21="b",3,E21="c",1,TRUE,"")</f>
        <v>3</v>
      </c>
      <c r="H21" s="268"/>
      <c r="I21" s="269"/>
      <c r="J21" s="269">
        <f>G21*I$19</f>
        <v>5.4545454545454541</v>
      </c>
      <c r="K21" s="96" t="str" cm="1">
        <f t="array" ref="K21">_xlfn.IFS($F21="ja",J21,$F21="nee",0,$F21="","-",$E21="","")</f>
        <v>-</v>
      </c>
      <c r="L21" s="152" t="str">
        <f t="shared" ref="L21:L23" si="3">IF(AND(E21="ko",F21="Nee"),"Voldoet niet","")</f>
        <v/>
      </c>
    </row>
    <row r="22" spans="2:14" ht="30" customHeight="1" x14ac:dyDescent="0.35">
      <c r="B22" s="266" t="s">
        <v>1615</v>
      </c>
      <c r="C22" s="270" t="s">
        <v>1616</v>
      </c>
      <c r="D22" s="270"/>
      <c r="E22" s="267" t="s">
        <v>138</v>
      </c>
      <c r="F22" s="374"/>
      <c r="G22" s="139" cm="1">
        <f t="array" ref="G22">_xlfn.IFS(E22="a",5,E22="b",3,E22="c",1,TRUE,"")</f>
        <v>3</v>
      </c>
      <c r="H22" s="268"/>
      <c r="I22" s="269"/>
      <c r="J22" s="269">
        <f>G22*I$19</f>
        <v>5.4545454545454541</v>
      </c>
      <c r="K22" s="96" t="str" cm="1">
        <f t="array" ref="K22">_xlfn.IFS($F22="ja",J22,$F22="nee",0,$F22="","-",$E22="","")</f>
        <v>-</v>
      </c>
      <c r="L22" s="152" t="str">
        <f t="shared" si="3"/>
        <v/>
      </c>
    </row>
    <row r="23" spans="2:14" ht="29.25" customHeight="1" x14ac:dyDescent="0.35">
      <c r="B23" s="266" t="s">
        <v>1617</v>
      </c>
      <c r="C23" s="277" t="s">
        <v>1618</v>
      </c>
      <c r="D23" s="277"/>
      <c r="E23" s="267" t="s">
        <v>129</v>
      </c>
      <c r="F23" s="374"/>
      <c r="G23" s="139" cm="1">
        <f t="array" ref="G23">_xlfn.IFS(E23="a",5,E23="b",3,E23="c",1,TRUE,"")</f>
        <v>5</v>
      </c>
      <c r="H23" s="268"/>
      <c r="I23" s="269"/>
      <c r="J23" s="269">
        <f>G23*I$19</f>
        <v>9.0909090909090899</v>
      </c>
      <c r="K23" s="96" t="str" cm="1">
        <f t="array" ref="K23">_xlfn.IFS($F23="ja",J23,$F23="nee",0,$F23="","-",$E23="","")</f>
        <v>-</v>
      </c>
      <c r="L23" s="152" t="str">
        <f t="shared" si="3"/>
        <v/>
      </c>
    </row>
    <row r="25" spans="2:14" x14ac:dyDescent="0.35">
      <c r="C25" s="79"/>
      <c r="D25" s="79"/>
      <c r="F25" s="84"/>
    </row>
    <row r="26" spans="2:14" x14ac:dyDescent="0.35">
      <c r="C26" s="79"/>
      <c r="D26" s="79"/>
      <c r="F26" s="84"/>
    </row>
    <row r="34" spans="1:13" x14ac:dyDescent="0.35">
      <c r="A34" s="144"/>
      <c r="M34" s="144"/>
    </row>
  </sheetData>
  <sheetProtection algorithmName="SHA-512" hashValue="JurTc8Z5rtIjHU4+Uo3YwxoB445kouYtq4VxAw00w+HvvngPOwFSVMRxpTebnaYVqZ09ufAKskJfJPt+yxDUvQ==" saltValue="xZWRBiqtnSKK9P7PJtph9Q==" spinCount="100000" sheet="1" objects="1" scenarios="1"/>
  <mergeCells count="2">
    <mergeCell ref="B1:D1"/>
    <mergeCell ref="G4:J4"/>
  </mergeCells>
  <conditionalFormatting sqref="L8:L11">
    <cfRule type="cellIs" dxfId="28" priority="11" operator="equal">
      <formula>"Voldoet niet"</formula>
    </cfRule>
  </conditionalFormatting>
  <conditionalFormatting sqref="L14:L17">
    <cfRule type="cellIs" dxfId="27" priority="10" operator="equal">
      <formula>"Voldoet niet"</formula>
    </cfRule>
  </conditionalFormatting>
  <conditionalFormatting sqref="L20:L23">
    <cfRule type="cellIs" dxfId="26" priority="1" operator="equal">
      <formula>"Voldoet niet"</formula>
    </cfRule>
  </conditionalFormatting>
  <dataValidations count="2">
    <dataValidation type="list" allowBlank="1" showInputMessage="1" showErrorMessage="1" sqref="F18:F19" xr:uid="{B36A7343-B1C9-439F-B6A1-20A060877A90}">
      <formula1>#REF!</formula1>
    </dataValidation>
    <dataValidation type="list" allowBlank="1" showInputMessage="1" showErrorMessage="1" sqref="F8:F11 F20:F23 F14:F17" xr:uid="{671AF7A3-BEC4-4B0E-BD24-EBB4B06FD02C}">
      <formula1>"Ja,Nee"</formula1>
    </dataValidation>
  </dataValidations>
  <pageMargins left="0.7" right="0.7" top="0.75" bottom="0.75" header="0.3" footer="0.3"/>
  <pageSetup scale="5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A4325-C6F3-496A-BC4F-6C685F1AC478}">
  <sheetPr>
    <tabColor theme="4" tint="0.59999389629810485"/>
  </sheetPr>
  <dimension ref="A1:N37"/>
  <sheetViews>
    <sheetView showGridLines="0" zoomScaleNormal="100" workbookViewId="0">
      <pane ySplit="5" topLeftCell="A6" activePane="bottomLeft" state="frozen"/>
      <selection pane="bottomLeft" activeCell="F7" sqref="F7"/>
    </sheetView>
  </sheetViews>
  <sheetFormatPr defaultColWidth="9" defaultRowHeight="13" x14ac:dyDescent="0.35"/>
  <cols>
    <col min="1" max="1" width="0.83203125" style="71" customWidth="1"/>
    <col min="2" max="2" width="7.58203125" style="51" customWidth="1"/>
    <col min="3" max="3" width="75.58203125" style="79" customWidth="1"/>
    <col min="4" max="4" width="10.58203125" style="54" customWidth="1"/>
    <col min="5" max="6" width="10.58203125" style="51" customWidth="1"/>
    <col min="7" max="10" width="10.58203125" style="100" hidden="1" customWidth="1"/>
    <col min="11" max="11" width="10.58203125" style="100" customWidth="1"/>
    <col min="12" max="12" width="10.58203125" style="51" customWidth="1"/>
    <col min="13" max="13" width="0.83203125" style="71" customWidth="1"/>
    <col min="14" max="16384" width="9" style="51"/>
  </cols>
  <sheetData>
    <row r="1" spans="2:14" s="156" customFormat="1" ht="21" customHeight="1" x14ac:dyDescent="0.35">
      <c r="B1" s="415" t="s">
        <v>1619</v>
      </c>
      <c r="C1" s="415"/>
      <c r="D1" s="415"/>
      <c r="E1" s="192"/>
      <c r="F1" s="192"/>
      <c r="G1" s="193"/>
      <c r="H1" s="193"/>
      <c r="I1" s="193"/>
      <c r="J1" s="193"/>
      <c r="K1" s="192"/>
      <c r="L1" s="192"/>
    </row>
    <row r="2" spans="2:14" s="71" customFormat="1" ht="15.5" x14ac:dyDescent="0.35">
      <c r="B2" s="98"/>
      <c r="C2" s="76"/>
      <c r="E2" s="85"/>
      <c r="F2" s="84"/>
      <c r="G2" s="131"/>
      <c r="H2" s="131"/>
      <c r="I2" s="131"/>
      <c r="J2" s="177"/>
      <c r="K2" s="118" t="s">
        <v>103</v>
      </c>
      <c r="L2" s="118">
        <f>'17. Onderverdeling score'!C19</f>
        <v>100</v>
      </c>
    </row>
    <row r="3" spans="2:14" s="71" customFormat="1" ht="15.5" x14ac:dyDescent="0.35">
      <c r="B3" s="98"/>
      <c r="C3" s="76"/>
      <c r="E3" s="85"/>
      <c r="F3" s="84"/>
      <c r="G3" s="131"/>
      <c r="H3" s="132"/>
      <c r="I3" s="132"/>
      <c r="J3" s="177"/>
      <c r="K3" s="171" t="s">
        <v>104</v>
      </c>
      <c r="L3" s="172">
        <f>SUM(K7:K26)</f>
        <v>0</v>
      </c>
    </row>
    <row r="4" spans="2:14" s="71" customFormat="1" ht="15.65" customHeight="1" x14ac:dyDescent="0.35">
      <c r="B4" s="98"/>
      <c r="C4" s="76"/>
      <c r="D4" s="154">
        <f>SUM(D6:D26)</f>
        <v>1</v>
      </c>
      <c r="E4" s="155" t="s">
        <v>105</v>
      </c>
      <c r="F4" s="84"/>
      <c r="G4" s="416" t="s">
        <v>106</v>
      </c>
      <c r="H4" s="416"/>
      <c r="I4" s="416"/>
      <c r="J4" s="416"/>
      <c r="K4" s="149"/>
      <c r="L4" s="85"/>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1620</v>
      </c>
      <c r="C6" s="339" t="s">
        <v>1621</v>
      </c>
      <c r="D6" s="153">
        <v>0.15</v>
      </c>
      <c r="E6" s="123"/>
      <c r="F6" s="116"/>
      <c r="G6" s="135"/>
      <c r="H6" s="136">
        <f>SUM(G7:G15)</f>
        <v>15</v>
      </c>
      <c r="I6" s="137">
        <f>J6/H6</f>
        <v>1</v>
      </c>
      <c r="J6" s="136">
        <f>L$2*D6</f>
        <v>15</v>
      </c>
      <c r="K6" s="135"/>
      <c r="L6" s="135"/>
      <c r="N6" s="151"/>
    </row>
    <row r="7" spans="2:14" ht="34.5" customHeight="1" x14ac:dyDescent="0.35">
      <c r="B7" s="92" t="s">
        <v>1622</v>
      </c>
      <c r="C7" s="72" t="s">
        <v>1623</v>
      </c>
      <c r="D7" s="125"/>
      <c r="E7" s="125" t="s">
        <v>122</v>
      </c>
      <c r="F7" s="374"/>
      <c r="G7" s="139" t="str" cm="1">
        <f t="array" ref="G7">_xlfn.IFS(E7="a",5,E7="b",3,E7="c",1,TRUE,"")</f>
        <v/>
      </c>
      <c r="H7" s="139"/>
      <c r="I7" s="140"/>
      <c r="J7" s="140"/>
      <c r="K7" s="96" t="str" cm="1">
        <f t="array" ref="K7">_xlfn.IFS($F7="ja",J7,$F7="nee",0,$F7="","-",$E7="","")</f>
        <v>-</v>
      </c>
      <c r="L7" s="152" t="str">
        <f>IF(AND(E7="ko",F7="Nee"),"Voldoet niet","")</f>
        <v/>
      </c>
    </row>
    <row r="8" spans="2:14" ht="17.25" customHeight="1" x14ac:dyDescent="0.35">
      <c r="B8" s="102" t="s">
        <v>1624</v>
      </c>
      <c r="C8" s="73" t="s">
        <v>1625</v>
      </c>
      <c r="D8" s="125"/>
      <c r="E8" s="125" t="s">
        <v>122</v>
      </c>
      <c r="F8" s="374"/>
      <c r="G8" s="139" t="str" cm="1">
        <f t="array" ref="G8">_xlfn.IFS(E8="a",5,E8="b",3,E8="c",1,TRUE,"")</f>
        <v/>
      </c>
      <c r="H8" s="139"/>
      <c r="I8" s="140"/>
      <c r="J8" s="140"/>
      <c r="K8" s="96" t="str" cm="1">
        <f t="array" ref="K8">_xlfn.IFS($F8="ja",J8,$F8="nee",0,$F8="","-",$E8="","")</f>
        <v>-</v>
      </c>
      <c r="L8" s="152" t="str">
        <f t="shared" ref="L8:L15" si="0">IF(AND(E8="ko",F8="Nee"),"Voldoet niet","")</f>
        <v/>
      </c>
    </row>
    <row r="9" spans="2:14" ht="30" customHeight="1" x14ac:dyDescent="0.35">
      <c r="B9" s="92" t="s">
        <v>1626</v>
      </c>
      <c r="C9" s="72" t="s">
        <v>1627</v>
      </c>
      <c r="D9" s="125"/>
      <c r="E9" s="125" t="s">
        <v>122</v>
      </c>
      <c r="F9" s="374"/>
      <c r="G9" s="139" t="str" cm="1">
        <f t="array" ref="G9">_xlfn.IFS(E9="a",5,E9="b",3,E9="c",1,TRUE,"")</f>
        <v/>
      </c>
      <c r="H9" s="139"/>
      <c r="I9" s="140"/>
      <c r="J9" s="140"/>
      <c r="K9" s="96" t="str" cm="1">
        <f t="array" ref="K9">_xlfn.IFS($F9="ja",J9,$F9="nee",0,$F9="","-",$E9="","")</f>
        <v>-</v>
      </c>
      <c r="L9" s="152" t="str">
        <f t="shared" si="0"/>
        <v/>
      </c>
    </row>
    <row r="10" spans="2:14" ht="15.75" customHeight="1" x14ac:dyDescent="0.35">
      <c r="B10" s="92" t="s">
        <v>1628</v>
      </c>
      <c r="C10" s="72" t="s">
        <v>1629</v>
      </c>
      <c r="D10" s="125"/>
      <c r="E10" s="125" t="s">
        <v>129</v>
      </c>
      <c r="F10" s="374"/>
      <c r="G10" s="139" cm="1">
        <f t="array" ref="G10">_xlfn.IFS(E10="a",5,E10="b",3,E10="c",1,TRUE,"")</f>
        <v>5</v>
      </c>
      <c r="H10" s="139"/>
      <c r="I10" s="140"/>
      <c r="J10" s="140">
        <f>G10*I$6</f>
        <v>5</v>
      </c>
      <c r="K10" s="96" t="str" cm="1">
        <f t="array" ref="K10">_xlfn.IFS($F10="ja",J10,$F10="nee",0,$F10="","-",$E10="","")</f>
        <v>-</v>
      </c>
      <c r="L10" s="152" t="str">
        <f t="shared" si="0"/>
        <v/>
      </c>
    </row>
    <row r="11" spans="2:14" ht="17.25" customHeight="1" x14ac:dyDescent="0.35">
      <c r="B11" s="92" t="s">
        <v>1630</v>
      </c>
      <c r="C11" s="72" t="s">
        <v>1631</v>
      </c>
      <c r="D11" s="125"/>
      <c r="E11" s="125" t="s">
        <v>129</v>
      </c>
      <c r="F11" s="374"/>
      <c r="G11" s="139" cm="1">
        <f t="array" ref="G11">_xlfn.IFS(E11="a",5,E11="b",3,E11="c",1,TRUE,"")</f>
        <v>5</v>
      </c>
      <c r="H11" s="139"/>
      <c r="I11" s="140"/>
      <c r="J11" s="140">
        <f>G11*I$6</f>
        <v>5</v>
      </c>
      <c r="K11" s="96" t="str" cm="1">
        <f t="array" ref="K11">_xlfn.IFS($F11="ja",J11,$F11="nee",0,$F11="","-",$E11="","")</f>
        <v>-</v>
      </c>
      <c r="L11" s="152" t="str">
        <f t="shared" si="0"/>
        <v/>
      </c>
    </row>
    <row r="12" spans="2:14" ht="29.25" customHeight="1" x14ac:dyDescent="0.35">
      <c r="B12" s="102" t="s">
        <v>1632</v>
      </c>
      <c r="C12" s="102" t="s">
        <v>1633</v>
      </c>
      <c r="D12" s="125"/>
      <c r="E12" s="125" t="s">
        <v>129</v>
      </c>
      <c r="F12" s="374"/>
      <c r="G12" s="139" cm="1">
        <f t="array" ref="G12">_xlfn.IFS(E12="a",5,E12="b",3,E12="c",1,TRUE,"")</f>
        <v>5</v>
      </c>
      <c r="H12" s="139"/>
      <c r="I12" s="140"/>
      <c r="J12" s="140">
        <f>G12*I$6</f>
        <v>5</v>
      </c>
      <c r="K12" s="96" t="str" cm="1">
        <f t="array" ref="K12">_xlfn.IFS($F12="ja",J12,$F12="nee",0,$F12="","-",$E12="","")</f>
        <v>-</v>
      </c>
      <c r="L12" s="152" t="str">
        <f t="shared" si="0"/>
        <v/>
      </c>
    </row>
    <row r="13" spans="2:14" ht="45" customHeight="1" x14ac:dyDescent="0.35">
      <c r="B13" s="92" t="s">
        <v>1634</v>
      </c>
      <c r="C13" s="342" t="s">
        <v>1635</v>
      </c>
      <c r="D13" s="278"/>
      <c r="E13" s="125" t="s">
        <v>122</v>
      </c>
      <c r="F13" s="374"/>
      <c r="G13" s="139" t="str" cm="1">
        <f t="array" ref="G13">_xlfn.IFS(E13="a",5,E13="b",3,E13="c",1,TRUE,"")</f>
        <v/>
      </c>
      <c r="H13" s="139"/>
      <c r="I13" s="140"/>
      <c r="J13" s="140"/>
      <c r="K13" s="96" t="str" cm="1">
        <f t="array" ref="K13">_xlfn.IFS($F13="ja",J13,$F13="nee",0,$F13="","-",$E13="","")</f>
        <v>-</v>
      </c>
      <c r="L13" s="152" t="str">
        <f t="shared" si="0"/>
        <v/>
      </c>
    </row>
    <row r="14" spans="2:14" ht="21" customHeight="1" x14ac:dyDescent="0.35">
      <c r="B14" s="92" t="s">
        <v>1636</v>
      </c>
      <c r="C14" s="342" t="s">
        <v>1637</v>
      </c>
      <c r="D14" s="278"/>
      <c r="E14" s="125" t="s">
        <v>122</v>
      </c>
      <c r="F14" s="374"/>
      <c r="G14" s="139" t="str" cm="1">
        <f t="array" ref="G14">_xlfn.IFS(E14="a",5,E14="b",3,E14="c",1,TRUE,"")</f>
        <v/>
      </c>
      <c r="H14" s="139"/>
      <c r="I14" s="140"/>
      <c r="J14" s="140"/>
      <c r="K14" s="96" t="str" cm="1">
        <f t="array" ref="K14">_xlfn.IFS($F14="ja",J14,$F14="nee",0,$F14="","-",$E14="","")</f>
        <v>-</v>
      </c>
      <c r="L14" s="152" t="str">
        <f t="shared" ref="L14" si="1">IF(AND(E14="ko",F14="Nee"),"Voldoet niet","")</f>
        <v/>
      </c>
    </row>
    <row r="15" spans="2:14" ht="52" x14ac:dyDescent="0.35">
      <c r="B15" s="102" t="s">
        <v>1638</v>
      </c>
      <c r="C15" s="102" t="s">
        <v>1639</v>
      </c>
      <c r="D15" s="190"/>
      <c r="E15" s="125" t="s">
        <v>122</v>
      </c>
      <c r="F15" s="374"/>
      <c r="G15" s="139" t="str" cm="1">
        <f t="array" ref="G15">_xlfn.IFS(E15="a",5,E15="b",3,E15="c",1,TRUE,"")</f>
        <v/>
      </c>
      <c r="H15" s="138"/>
      <c r="I15" s="141"/>
      <c r="J15" s="140"/>
      <c r="K15" s="96" t="str" cm="1">
        <f t="array" ref="K15">_xlfn.IFS($F15="ja",J15,$F15="nee",0,$F15="","-",$E15="","")</f>
        <v>-</v>
      </c>
      <c r="L15" s="152" t="str">
        <f t="shared" si="0"/>
        <v/>
      </c>
    </row>
    <row r="16" spans="2:14" x14ac:dyDescent="0.35">
      <c r="B16" s="92"/>
      <c r="C16" s="342"/>
      <c r="D16" s="278"/>
      <c r="E16" s="125"/>
      <c r="F16" s="103"/>
      <c r="G16" s="139"/>
      <c r="H16" s="139"/>
      <c r="I16" s="140"/>
      <c r="J16" s="140"/>
      <c r="K16" s="104"/>
      <c r="L16" s="103"/>
    </row>
    <row r="17" spans="1:14" s="71" customFormat="1" ht="21" customHeight="1" x14ac:dyDescent="0.35">
      <c r="B17" s="122" t="s">
        <v>1640</v>
      </c>
      <c r="C17" s="339" t="s">
        <v>1641</v>
      </c>
      <c r="D17" s="153">
        <v>0.4</v>
      </c>
      <c r="E17" s="123"/>
      <c r="F17" s="116"/>
      <c r="G17" s="402"/>
      <c r="H17" s="403">
        <f>SUM(G18:G20)</f>
        <v>15</v>
      </c>
      <c r="I17" s="404">
        <f>J17/H17</f>
        <v>2.6666666666666665</v>
      </c>
      <c r="J17" s="403">
        <f>L$2*D17</f>
        <v>40</v>
      </c>
      <c r="K17" s="135"/>
      <c r="L17" s="135"/>
      <c r="N17" s="151"/>
    </row>
    <row r="18" spans="1:14" ht="41.25" customHeight="1" x14ac:dyDescent="0.35">
      <c r="B18" s="92" t="s">
        <v>1642</v>
      </c>
      <c r="C18" s="72" t="s">
        <v>1643</v>
      </c>
      <c r="D18" s="125"/>
      <c r="E18" s="125" t="s">
        <v>129</v>
      </c>
      <c r="F18" s="374"/>
      <c r="G18" s="190" cm="1">
        <f t="array" ref="G18">_xlfn.IFS(E18="a",5,E18="b",3,E18="c",1,TRUE,"")</f>
        <v>5</v>
      </c>
      <c r="H18" s="190"/>
      <c r="I18" s="405"/>
      <c r="J18" s="405">
        <f>G18*I$17</f>
        <v>13.333333333333332</v>
      </c>
      <c r="K18" s="96" t="str" cm="1">
        <f t="array" ref="K18">_xlfn.IFS($F18="ja",J18,$F18="nee",0,$F18="","-",$E18="","")</f>
        <v>-</v>
      </c>
      <c r="L18" s="152" t="str">
        <f t="shared" ref="L18:L20" si="2">IF(AND(E18="ko",F18="Nee"),"Voldoet niet","")</f>
        <v/>
      </c>
    </row>
    <row r="19" spans="1:14" ht="26" x14ac:dyDescent="0.35">
      <c r="B19" s="92" t="s">
        <v>1644</v>
      </c>
      <c r="C19" s="72" t="s">
        <v>1645</v>
      </c>
      <c r="D19" s="125"/>
      <c r="E19" s="95" t="s">
        <v>129</v>
      </c>
      <c r="F19" s="374"/>
      <c r="G19" s="190" cm="1">
        <f t="array" ref="G19">_xlfn.IFS(E19="a",5,E19="b",3,E19="c",1,TRUE,"")</f>
        <v>5</v>
      </c>
      <c r="H19" s="111"/>
      <c r="I19" s="390"/>
      <c r="J19" s="405">
        <f t="shared" ref="J19:J20" si="3">G19*I$17</f>
        <v>13.333333333333332</v>
      </c>
      <c r="K19" s="96" t="str" cm="1">
        <f t="array" ref="K19">_xlfn.IFS($F19="ja",J19,$F19="nee",0,$F19="","-",$E19="","")</f>
        <v>-</v>
      </c>
      <c r="L19" s="152" t="str">
        <f t="shared" si="2"/>
        <v/>
      </c>
    </row>
    <row r="20" spans="1:14" x14ac:dyDescent="0.35">
      <c r="B20" s="92" t="s">
        <v>1646</v>
      </c>
      <c r="C20" s="72" t="s">
        <v>1647</v>
      </c>
      <c r="D20" s="279"/>
      <c r="E20" s="125" t="s">
        <v>129</v>
      </c>
      <c r="F20" s="374"/>
      <c r="G20" s="190" cm="1">
        <f t="array" ref="G20">_xlfn.IFS(E20="a",5,E20="b",3,E20="c",1,TRUE,"")</f>
        <v>5</v>
      </c>
      <c r="H20" s="190"/>
      <c r="I20" s="405"/>
      <c r="J20" s="405">
        <f t="shared" si="3"/>
        <v>13.333333333333332</v>
      </c>
      <c r="K20" s="96" t="str" cm="1">
        <f t="array" ref="K20">_xlfn.IFS($F20="ja",J20,$F20="nee",0,$F20="","-",$E20="","")</f>
        <v>-</v>
      </c>
      <c r="L20" s="152" t="str">
        <f t="shared" si="2"/>
        <v/>
      </c>
    </row>
    <row r="21" spans="1:14" x14ac:dyDescent="0.35">
      <c r="B21" s="92"/>
      <c r="C21" s="72"/>
      <c r="D21" s="190"/>
      <c r="E21" s="111"/>
      <c r="F21" s="103"/>
      <c r="G21" s="190" t="str" cm="1">
        <f t="array" ref="G21">_xlfn.IFS(E21="a",5,E21="b",3,E21="c",1,TRUE,"")</f>
        <v/>
      </c>
      <c r="H21" s="111"/>
      <c r="I21" s="390"/>
      <c r="J21" s="111"/>
      <c r="K21" s="104"/>
      <c r="L21" s="103"/>
    </row>
    <row r="22" spans="1:14" s="71" customFormat="1" ht="21" customHeight="1" x14ac:dyDescent="0.35">
      <c r="B22" s="122" t="s">
        <v>1648</v>
      </c>
      <c r="C22" s="339" t="s">
        <v>1649</v>
      </c>
      <c r="D22" s="153">
        <v>0.45</v>
      </c>
      <c r="E22" s="123"/>
      <c r="F22" s="116"/>
      <c r="G22" s="135" t="str" cm="1">
        <f t="array" ref="G22">_xlfn.IFS(E22="a",5,E22="b",3,E22="c",1,TRUE,"")</f>
        <v/>
      </c>
      <c r="H22" s="136">
        <f>SUM(G23:G26)</f>
        <v>20</v>
      </c>
      <c r="I22" s="137">
        <f>J22/H22</f>
        <v>2.25</v>
      </c>
      <c r="J22" s="136">
        <f>L$2*D22</f>
        <v>45</v>
      </c>
      <c r="K22" s="135"/>
      <c r="L22" s="135"/>
      <c r="N22" s="151"/>
    </row>
    <row r="23" spans="1:14" x14ac:dyDescent="0.35">
      <c r="B23" s="107" t="s">
        <v>1650</v>
      </c>
      <c r="C23" s="72" t="s">
        <v>1651</v>
      </c>
      <c r="D23" s="77"/>
      <c r="E23" s="77" t="s">
        <v>129</v>
      </c>
      <c r="F23" s="374"/>
      <c r="G23" s="139" cm="1">
        <f t="array" ref="G23">_xlfn.IFS(E23="a",5,E23="b",3,E23="c",1,TRUE,"")</f>
        <v>5</v>
      </c>
      <c r="H23" s="139"/>
      <c r="I23" s="140"/>
      <c r="J23" s="140">
        <f>G23*I$22</f>
        <v>11.25</v>
      </c>
      <c r="K23" s="96" t="str" cm="1">
        <f t="array" ref="K23">_xlfn.IFS($F23="ja",J23,$F23="nee",0,$F23="","-",$E23="","")</f>
        <v>-</v>
      </c>
      <c r="L23" s="152" t="str">
        <f t="shared" ref="L23:L26" si="4">IF(AND(E23="ko",F23="Nee"),"Voldoet niet","")</f>
        <v/>
      </c>
    </row>
    <row r="24" spans="1:14" s="54" customFormat="1" x14ac:dyDescent="0.35">
      <c r="A24" s="71"/>
      <c r="B24" s="107" t="s">
        <v>1652</v>
      </c>
      <c r="C24" s="72" t="s">
        <v>1653</v>
      </c>
      <c r="D24" s="77"/>
      <c r="E24" s="77" t="s">
        <v>129</v>
      </c>
      <c r="F24" s="374"/>
      <c r="G24" s="139" cm="1">
        <f t="array" ref="G24">_xlfn.IFS(E24="a",5,E24="b",3,E24="c",1,TRUE,"")</f>
        <v>5</v>
      </c>
      <c r="H24" s="139"/>
      <c r="I24" s="140"/>
      <c r="J24" s="140">
        <f>G24*I$22</f>
        <v>11.25</v>
      </c>
      <c r="K24" s="96" t="str" cm="1">
        <f t="array" ref="K24">_xlfn.IFS($F24="ja",J24,$F24="nee",0,$F24="","-",$E24="","")</f>
        <v>-</v>
      </c>
      <c r="L24" s="152" t="str">
        <f t="shared" si="4"/>
        <v/>
      </c>
      <c r="M24" s="71"/>
    </row>
    <row r="25" spans="1:14" ht="26" x14ac:dyDescent="0.35">
      <c r="B25" s="107" t="s">
        <v>1654</v>
      </c>
      <c r="C25" s="72" t="s">
        <v>1655</v>
      </c>
      <c r="D25" s="125"/>
      <c r="E25" s="174" t="s">
        <v>129</v>
      </c>
      <c r="F25" s="374"/>
      <c r="G25" s="139" cm="1">
        <f t="array" ref="G25">_xlfn.IFS(E25="a",5,E25="b",3,E25="c",1,TRUE,"")</f>
        <v>5</v>
      </c>
      <c r="H25" s="139"/>
      <c r="I25" s="140"/>
      <c r="J25" s="140">
        <f>G25*I$22</f>
        <v>11.25</v>
      </c>
      <c r="K25" s="96" t="str" cm="1">
        <f t="array" ref="K25">_xlfn.IFS($F25="ja",J25,$F25="nee",0,$F25="","-",$E25="","")</f>
        <v>-</v>
      </c>
      <c r="L25" s="152" t="str">
        <f t="shared" si="4"/>
        <v/>
      </c>
    </row>
    <row r="26" spans="1:14" ht="26" x14ac:dyDescent="0.35">
      <c r="B26" s="107" t="s">
        <v>1656</v>
      </c>
      <c r="C26" s="72" t="s">
        <v>1657</v>
      </c>
      <c r="D26" s="125"/>
      <c r="E26" s="174" t="s">
        <v>129</v>
      </c>
      <c r="F26" s="374"/>
      <c r="G26" s="139" cm="1">
        <f t="array" ref="G26">_xlfn.IFS(E26="a",5,E26="b",3,E26="c",1,TRUE,"")</f>
        <v>5</v>
      </c>
      <c r="H26" s="139"/>
      <c r="I26" s="140"/>
      <c r="J26" s="140">
        <f>G26*I$22</f>
        <v>11.25</v>
      </c>
      <c r="K26" s="96" t="str" cm="1">
        <f t="array" ref="K26">_xlfn.IFS($F26="ja",J26,$F26="nee",0,$F26="","-",$E26="","")</f>
        <v>-</v>
      </c>
      <c r="L26" s="152" t="str">
        <f t="shared" si="4"/>
        <v/>
      </c>
    </row>
    <row r="37" spans="1:13" x14ac:dyDescent="0.35">
      <c r="A37" s="144"/>
      <c r="M37" s="144"/>
    </row>
  </sheetData>
  <sheetProtection algorithmName="SHA-512" hashValue="jArXaAkSy1JTb/sF6TAQtjLLfcHzr74lxRVA6TY/DJcKtmtYfB2koS3GK8ywQzJmOH1DMOGr+ztBtEoJh64aPA==" saltValue="/BUGqeonFwdQ51NLT/fhGw==" spinCount="100000" sheet="1" objects="1" scenarios="1"/>
  <mergeCells count="2">
    <mergeCell ref="B1:D1"/>
    <mergeCell ref="G4:J4"/>
  </mergeCells>
  <conditionalFormatting sqref="L7:L15">
    <cfRule type="cellIs" dxfId="25" priority="3" operator="equal">
      <formula>"Voldoet niet"</formula>
    </cfRule>
  </conditionalFormatting>
  <conditionalFormatting sqref="L18:L20">
    <cfRule type="cellIs" dxfId="24" priority="2" operator="equal">
      <formula>"Voldoet niet"</formula>
    </cfRule>
  </conditionalFormatting>
  <conditionalFormatting sqref="L23:L26">
    <cfRule type="cellIs" dxfId="23" priority="1" operator="equal">
      <formula>"Voldoet niet"</formula>
    </cfRule>
  </conditionalFormatting>
  <dataValidations count="1">
    <dataValidation type="list" allowBlank="1" showInputMessage="1" showErrorMessage="1" sqref="F23:F26 F18:F20 F7:F15" xr:uid="{3F535FC4-AF07-42BE-B505-B1DFC650DB0C}">
      <formula1>"Ja,Nee"</formula1>
    </dataValidation>
  </dataValidations>
  <pageMargins left="0.7" right="0.7" top="0.75" bottom="0.75" header="0.3" footer="0.3"/>
  <pageSetup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3ED8E-4C15-438E-BF75-43B5818A1D55}">
  <dimension ref="A1:E144"/>
  <sheetViews>
    <sheetView topLeftCell="A90" workbookViewId="0">
      <selection activeCell="C81" sqref="C81"/>
    </sheetView>
  </sheetViews>
  <sheetFormatPr defaultColWidth="9" defaultRowHeight="12.5" x14ac:dyDescent="0.25"/>
  <cols>
    <col min="1" max="1" width="6.58203125" style="22" bestFit="1" customWidth="1"/>
    <col min="2" max="2" width="1.58203125" style="22" bestFit="1" customWidth="1"/>
    <col min="3" max="3" width="72" style="22" customWidth="1"/>
    <col min="4" max="4" width="24.33203125" style="22" customWidth="1"/>
    <col min="5" max="5" width="74.58203125" style="4" customWidth="1"/>
    <col min="6" max="16384" width="9" style="4"/>
  </cols>
  <sheetData>
    <row r="1" spans="1:5" ht="23" x14ac:dyDescent="0.5">
      <c r="A1" s="37"/>
      <c r="B1" s="37"/>
      <c r="C1" s="38" t="s">
        <v>1658</v>
      </c>
      <c r="D1" s="37"/>
      <c r="E1" s="2"/>
    </row>
    <row r="2" spans="1:5" x14ac:dyDescent="0.25">
      <c r="A2" s="37"/>
      <c r="B2" s="37"/>
      <c r="C2" s="37"/>
      <c r="D2" s="37"/>
      <c r="E2" s="2"/>
    </row>
    <row r="3" spans="1:5" ht="13" x14ac:dyDescent="0.3">
      <c r="A3" s="37"/>
      <c r="B3" s="37"/>
      <c r="C3" s="39"/>
      <c r="D3" s="36" t="s">
        <v>1659</v>
      </c>
      <c r="E3" s="1" t="s">
        <v>1660</v>
      </c>
    </row>
    <row r="4" spans="1:5" ht="13" x14ac:dyDescent="0.3">
      <c r="A4" s="37"/>
      <c r="B4" s="37"/>
      <c r="C4" s="40" t="s">
        <v>5</v>
      </c>
      <c r="D4" s="36"/>
      <c r="E4" s="1"/>
    </row>
    <row r="5" spans="1:5" x14ac:dyDescent="0.25">
      <c r="A5" s="37"/>
      <c r="B5" s="37"/>
      <c r="C5" s="6" t="s">
        <v>1661</v>
      </c>
      <c r="D5" s="6"/>
      <c r="E5" s="7"/>
    </row>
    <row r="6" spans="1:5" x14ac:dyDescent="0.25">
      <c r="A6" s="37"/>
      <c r="B6" s="37"/>
      <c r="C6" s="16" t="s">
        <v>1662</v>
      </c>
      <c r="D6" s="6"/>
      <c r="E6" s="7"/>
    </row>
    <row r="7" spans="1:5" x14ac:dyDescent="0.25">
      <c r="A7" s="37"/>
      <c r="B7" s="37"/>
      <c r="C7" s="16" t="s">
        <v>1663</v>
      </c>
      <c r="D7" s="6"/>
      <c r="E7" s="7"/>
    </row>
    <row r="8" spans="1:5" x14ac:dyDescent="0.25">
      <c r="A8" s="37"/>
      <c r="B8" s="37"/>
      <c r="C8" s="16"/>
      <c r="D8" s="6"/>
      <c r="E8" s="7"/>
    </row>
    <row r="9" spans="1:5" ht="13" x14ac:dyDescent="0.3">
      <c r="A9" s="37"/>
      <c r="B9" s="37"/>
      <c r="C9" s="40" t="s">
        <v>1664</v>
      </c>
      <c r="D9" s="6"/>
      <c r="E9" s="9"/>
    </row>
    <row r="10" spans="1:5" ht="87.5" x14ac:dyDescent="0.25">
      <c r="A10" s="37"/>
      <c r="B10" s="37"/>
      <c r="C10" s="17" t="s">
        <v>1665</v>
      </c>
      <c r="D10" s="18" t="s">
        <v>28</v>
      </c>
      <c r="E10" s="10" t="s">
        <v>1666</v>
      </c>
    </row>
    <row r="11" spans="1:5" x14ac:dyDescent="0.25">
      <c r="A11" s="37"/>
      <c r="B11" s="37"/>
      <c r="C11" s="19" t="s">
        <v>1667</v>
      </c>
      <c r="D11" s="6"/>
      <c r="E11" s="7"/>
    </row>
    <row r="12" spans="1:5" ht="25" x14ac:dyDescent="0.25">
      <c r="A12" s="37"/>
      <c r="B12" s="37"/>
      <c r="C12" s="19" t="s">
        <v>1668</v>
      </c>
      <c r="D12" s="6"/>
      <c r="E12" s="7" t="s">
        <v>1669</v>
      </c>
    </row>
    <row r="13" spans="1:5" ht="25" x14ac:dyDescent="0.25">
      <c r="A13" s="37"/>
      <c r="B13" s="37"/>
      <c r="C13" s="19" t="s">
        <v>1670</v>
      </c>
      <c r="D13" s="6"/>
      <c r="E13" s="7"/>
    </row>
    <row r="14" spans="1:5" ht="37.5" x14ac:dyDescent="0.25">
      <c r="A14" s="37"/>
      <c r="B14" s="37"/>
      <c r="C14" s="19" t="s">
        <v>1671</v>
      </c>
      <c r="D14" s="6"/>
      <c r="E14" s="7"/>
    </row>
    <row r="15" spans="1:5" ht="37.5" x14ac:dyDescent="0.25">
      <c r="A15" s="37"/>
      <c r="B15" s="37"/>
      <c r="C15" s="19" t="s">
        <v>1672</v>
      </c>
      <c r="D15" s="6"/>
      <c r="E15" s="7"/>
    </row>
    <row r="16" spans="1:5" x14ac:dyDescent="0.25">
      <c r="A16" s="37"/>
      <c r="B16" s="37"/>
      <c r="C16" s="19" t="s">
        <v>1673</v>
      </c>
      <c r="D16" s="6"/>
      <c r="E16" s="7"/>
    </row>
    <row r="17" spans="1:5" ht="50" x14ac:dyDescent="0.25">
      <c r="A17" s="37"/>
      <c r="B17" s="37"/>
      <c r="C17" s="19" t="s">
        <v>1674</v>
      </c>
      <c r="D17" s="6"/>
      <c r="E17" s="7"/>
    </row>
    <row r="18" spans="1:5" x14ac:dyDescent="0.25">
      <c r="A18" s="37"/>
      <c r="B18" s="37"/>
      <c r="C18" s="19" t="s">
        <v>1675</v>
      </c>
      <c r="D18" s="6"/>
      <c r="E18" s="7"/>
    </row>
    <row r="19" spans="1:5" x14ac:dyDescent="0.25">
      <c r="A19" s="37"/>
      <c r="B19" s="37"/>
      <c r="C19" s="19" t="s">
        <v>1676</v>
      </c>
      <c r="D19" s="6"/>
      <c r="E19" s="7"/>
    </row>
    <row r="20" spans="1:5" x14ac:dyDescent="0.25">
      <c r="A20" s="20"/>
      <c r="B20" s="20"/>
      <c r="C20" s="19" t="s">
        <v>1677</v>
      </c>
      <c r="D20" s="6"/>
      <c r="E20" s="7"/>
    </row>
    <row r="21" spans="1:5" x14ac:dyDescent="0.25">
      <c r="A21" s="20"/>
      <c r="B21" s="20"/>
      <c r="C21" s="19" t="s">
        <v>1678</v>
      </c>
      <c r="D21" s="6"/>
      <c r="E21" s="7"/>
    </row>
    <row r="22" spans="1:5" ht="25" x14ac:dyDescent="0.25">
      <c r="A22" s="20"/>
      <c r="B22" s="20"/>
      <c r="C22" s="19" t="s">
        <v>1679</v>
      </c>
      <c r="D22" s="6"/>
      <c r="E22" s="7"/>
    </row>
    <row r="23" spans="1:5" x14ac:dyDescent="0.25">
      <c r="A23" s="20"/>
      <c r="B23" s="20"/>
      <c r="C23" s="21"/>
      <c r="D23" s="6"/>
      <c r="E23" s="7" t="s">
        <v>28</v>
      </c>
    </row>
    <row r="24" spans="1:5" ht="13" x14ac:dyDescent="0.3">
      <c r="A24" s="3"/>
      <c r="B24" s="3"/>
      <c r="C24" s="40" t="s">
        <v>1680</v>
      </c>
      <c r="D24" s="6"/>
      <c r="E24" s="11"/>
    </row>
    <row r="25" spans="1:5" ht="50" x14ac:dyDescent="0.25">
      <c r="A25" s="37"/>
      <c r="B25" s="37"/>
      <c r="C25" s="23" t="s">
        <v>1681</v>
      </c>
      <c r="D25" s="6"/>
      <c r="E25" s="11"/>
    </row>
    <row r="26" spans="1:5" ht="37.5" x14ac:dyDescent="0.25">
      <c r="A26" s="37"/>
      <c r="B26" s="37"/>
      <c r="C26" s="23" t="s">
        <v>1682</v>
      </c>
      <c r="D26" s="6"/>
      <c r="E26" s="11"/>
    </row>
    <row r="27" spans="1:5" x14ac:dyDescent="0.25">
      <c r="A27" s="37"/>
      <c r="B27" s="37"/>
      <c r="C27" s="23" t="s">
        <v>1683</v>
      </c>
      <c r="D27" s="6"/>
      <c r="E27" s="11"/>
    </row>
    <row r="28" spans="1:5" ht="37.5" x14ac:dyDescent="0.25">
      <c r="A28" s="37"/>
      <c r="B28" s="37"/>
      <c r="C28" s="23" t="s">
        <v>1684</v>
      </c>
      <c r="D28" s="6"/>
      <c r="E28" s="11"/>
    </row>
    <row r="29" spans="1:5" ht="25" x14ac:dyDescent="0.25">
      <c r="A29" s="37"/>
      <c r="B29" s="37"/>
      <c r="C29" s="23" t="s">
        <v>1685</v>
      </c>
      <c r="D29" s="6"/>
      <c r="E29" s="11"/>
    </row>
    <row r="30" spans="1:5" ht="25" x14ac:dyDescent="0.25">
      <c r="A30" s="37"/>
      <c r="B30" s="24"/>
      <c r="C30" s="23" t="s">
        <v>1686</v>
      </c>
      <c r="D30" s="6"/>
      <c r="E30" s="11"/>
    </row>
    <row r="31" spans="1:5" x14ac:dyDescent="0.25">
      <c r="A31" s="37"/>
      <c r="B31" s="24"/>
      <c r="C31" s="23"/>
      <c r="D31" s="6"/>
      <c r="E31" s="11"/>
    </row>
    <row r="32" spans="1:5" ht="25" x14ac:dyDescent="0.25">
      <c r="A32" s="37"/>
      <c r="B32" s="24"/>
      <c r="C32" s="23" t="s">
        <v>1687</v>
      </c>
      <c r="D32" s="6"/>
      <c r="E32" s="11"/>
    </row>
    <row r="33" spans="1:5" ht="25" x14ac:dyDescent="0.25">
      <c r="A33" s="37"/>
      <c r="B33" s="37"/>
      <c r="C33" s="23" t="s">
        <v>1688</v>
      </c>
      <c r="D33" s="6"/>
      <c r="E33" s="11"/>
    </row>
    <row r="34" spans="1:5" ht="25" x14ac:dyDescent="0.25">
      <c r="A34" s="37"/>
      <c r="B34" s="37"/>
      <c r="C34" s="23" t="s">
        <v>1689</v>
      </c>
      <c r="D34" s="6"/>
      <c r="E34" s="11"/>
    </row>
    <row r="35" spans="1:5" ht="13" x14ac:dyDescent="0.3">
      <c r="A35" s="37"/>
      <c r="B35" s="37"/>
      <c r="C35" s="40"/>
      <c r="D35" s="6"/>
      <c r="E35" s="11"/>
    </row>
    <row r="36" spans="1:5" ht="13" x14ac:dyDescent="0.3">
      <c r="A36" s="37"/>
      <c r="B36" s="37"/>
      <c r="C36" s="40" t="s">
        <v>1690</v>
      </c>
      <c r="D36" s="6"/>
      <c r="E36" s="11"/>
    </row>
    <row r="37" spans="1:5" ht="68.25" customHeight="1" x14ac:dyDescent="0.25">
      <c r="A37" s="37"/>
      <c r="B37" s="37"/>
      <c r="C37" s="23" t="s">
        <v>1691</v>
      </c>
      <c r="D37" s="6"/>
      <c r="E37" s="11"/>
    </row>
    <row r="38" spans="1:5" ht="54.75" customHeight="1" x14ac:dyDescent="0.25">
      <c r="A38" s="37"/>
      <c r="B38" s="37"/>
      <c r="C38" s="23" t="s">
        <v>1692</v>
      </c>
      <c r="D38" s="6"/>
      <c r="E38" s="11"/>
    </row>
    <row r="39" spans="1:5" ht="50" x14ac:dyDescent="0.25">
      <c r="A39" s="37"/>
      <c r="B39" s="37"/>
      <c r="C39" s="23" t="s">
        <v>1693</v>
      </c>
      <c r="D39" s="6"/>
      <c r="E39" s="11"/>
    </row>
    <row r="40" spans="1:5" ht="50" x14ac:dyDescent="0.25">
      <c r="A40" s="37"/>
      <c r="B40" s="37"/>
      <c r="C40" s="23" t="s">
        <v>1694</v>
      </c>
      <c r="D40" s="6"/>
      <c r="E40" s="11"/>
    </row>
    <row r="41" spans="1:5" ht="13" x14ac:dyDescent="0.3">
      <c r="A41" s="37"/>
      <c r="B41" s="37"/>
      <c r="C41" s="40"/>
      <c r="D41" s="6"/>
      <c r="E41" s="11"/>
    </row>
    <row r="42" spans="1:5" ht="13" x14ac:dyDescent="0.3">
      <c r="A42" s="37"/>
      <c r="B42" s="37"/>
      <c r="C42" s="40" t="s">
        <v>1695</v>
      </c>
      <c r="D42" s="6"/>
      <c r="E42" s="11"/>
    </row>
    <row r="43" spans="1:5" ht="50" x14ac:dyDescent="0.25">
      <c r="A43" s="37"/>
      <c r="B43" s="37"/>
      <c r="C43" s="23" t="s">
        <v>1696</v>
      </c>
      <c r="D43" s="21"/>
      <c r="E43" s="12"/>
    </row>
    <row r="44" spans="1:5" ht="25" x14ac:dyDescent="0.25">
      <c r="A44" s="37"/>
      <c r="B44" s="37"/>
      <c r="C44" s="23" t="s">
        <v>1697</v>
      </c>
      <c r="D44" s="21"/>
      <c r="E44" s="11"/>
    </row>
    <row r="45" spans="1:5" ht="50" x14ac:dyDescent="0.25">
      <c r="A45" s="37"/>
      <c r="B45" s="37"/>
      <c r="C45" s="23" t="s">
        <v>1698</v>
      </c>
      <c r="D45" s="21"/>
      <c r="E45" s="11"/>
    </row>
    <row r="46" spans="1:5" x14ac:dyDescent="0.25">
      <c r="A46" s="37"/>
      <c r="B46" s="37"/>
      <c r="C46" s="23"/>
      <c r="D46" s="21"/>
      <c r="E46" s="11"/>
    </row>
    <row r="47" spans="1:5" ht="13" x14ac:dyDescent="0.3">
      <c r="A47" s="37"/>
      <c r="B47" s="37"/>
      <c r="C47" s="39" t="s">
        <v>1699</v>
      </c>
      <c r="D47" s="6"/>
      <c r="E47" s="11"/>
    </row>
    <row r="48" spans="1:5" x14ac:dyDescent="0.25">
      <c r="A48" s="37"/>
      <c r="B48" s="37"/>
      <c r="C48" s="37" t="s">
        <v>1700</v>
      </c>
      <c r="D48" s="6"/>
      <c r="E48" s="11"/>
    </row>
    <row r="49" spans="1:5" x14ac:dyDescent="0.25">
      <c r="A49" s="37"/>
      <c r="B49" s="37"/>
      <c r="C49" s="6" t="s">
        <v>1701</v>
      </c>
      <c r="D49" s="23"/>
      <c r="E49" s="11"/>
    </row>
    <row r="50" spans="1:5" x14ac:dyDescent="0.25">
      <c r="A50" s="37"/>
      <c r="B50" s="37"/>
      <c r="C50" s="6" t="s">
        <v>1702</v>
      </c>
      <c r="D50" s="6"/>
      <c r="E50" s="11" t="s">
        <v>1703</v>
      </c>
    </row>
    <row r="51" spans="1:5" x14ac:dyDescent="0.25">
      <c r="A51" s="37"/>
      <c r="B51" s="37"/>
      <c r="C51" s="6" t="s">
        <v>1704</v>
      </c>
      <c r="D51" s="6"/>
      <c r="E51" s="11" t="s">
        <v>1705</v>
      </c>
    </row>
    <row r="52" spans="1:5" x14ac:dyDescent="0.25">
      <c r="A52" s="37"/>
      <c r="B52" s="37"/>
      <c r="C52" s="37" t="s">
        <v>1706</v>
      </c>
      <c r="D52" s="6"/>
      <c r="E52" s="7" t="s">
        <v>1707</v>
      </c>
    </row>
    <row r="53" spans="1:5" ht="89.25" customHeight="1" x14ac:dyDescent="0.25">
      <c r="A53" s="37"/>
      <c r="B53" s="37"/>
      <c r="C53" s="33" t="s">
        <v>1708</v>
      </c>
      <c r="D53" s="23"/>
      <c r="E53" s="7" t="s">
        <v>1709</v>
      </c>
    </row>
    <row r="54" spans="1:5" x14ac:dyDescent="0.25">
      <c r="A54" s="37"/>
      <c r="B54" s="37"/>
      <c r="C54" s="6"/>
      <c r="D54" s="6"/>
      <c r="E54" s="7"/>
    </row>
    <row r="55" spans="1:5" ht="12.75" customHeight="1" x14ac:dyDescent="0.3">
      <c r="A55" s="37"/>
      <c r="B55" s="37"/>
      <c r="C55" s="39" t="s">
        <v>1710</v>
      </c>
      <c r="D55" s="6"/>
      <c r="E55" s="7"/>
    </row>
    <row r="56" spans="1:5" ht="42.75" customHeight="1" x14ac:dyDescent="0.25">
      <c r="A56" s="37"/>
      <c r="B56" s="37"/>
      <c r="C56" s="19" t="s">
        <v>1711</v>
      </c>
      <c r="D56" s="6"/>
      <c r="E56" s="7"/>
    </row>
    <row r="57" spans="1:5" x14ac:dyDescent="0.25">
      <c r="A57" s="37"/>
      <c r="B57" s="37"/>
      <c r="C57" s="19" t="s">
        <v>1712</v>
      </c>
      <c r="D57" s="6"/>
      <c r="E57" s="7"/>
    </row>
    <row r="58" spans="1:5" x14ac:dyDescent="0.25">
      <c r="A58" s="37"/>
      <c r="B58" s="37"/>
      <c r="C58" s="19" t="s">
        <v>1713</v>
      </c>
      <c r="D58" s="6"/>
      <c r="E58" s="7"/>
    </row>
    <row r="59" spans="1:5" ht="27" customHeight="1" x14ac:dyDescent="0.25">
      <c r="A59" s="37"/>
      <c r="B59" s="37"/>
      <c r="C59" s="19" t="s">
        <v>1714</v>
      </c>
      <c r="D59" s="6"/>
      <c r="E59" s="7"/>
    </row>
    <row r="60" spans="1:5" x14ac:dyDescent="0.25">
      <c r="A60" s="37"/>
      <c r="B60" s="37"/>
      <c r="C60" s="19" t="s">
        <v>1715</v>
      </c>
      <c r="D60" s="6"/>
      <c r="E60" s="7"/>
    </row>
    <row r="61" spans="1:5" x14ac:dyDescent="0.25">
      <c r="A61" s="37"/>
      <c r="B61" s="3"/>
      <c r="C61" s="19" t="s">
        <v>1716</v>
      </c>
      <c r="D61" s="6"/>
      <c r="E61" s="7"/>
    </row>
    <row r="62" spans="1:5" x14ac:dyDescent="0.25">
      <c r="A62" s="37"/>
      <c r="B62" s="37"/>
      <c r="C62" s="19" t="s">
        <v>1717</v>
      </c>
      <c r="D62" s="6"/>
      <c r="E62" s="7"/>
    </row>
    <row r="63" spans="1:5" x14ac:dyDescent="0.25">
      <c r="A63" s="37"/>
      <c r="B63" s="37"/>
      <c r="C63" s="19" t="s">
        <v>1718</v>
      </c>
      <c r="D63" s="6"/>
      <c r="E63" s="7"/>
    </row>
    <row r="64" spans="1:5" x14ac:dyDescent="0.25">
      <c r="A64" s="37"/>
      <c r="B64" s="37"/>
      <c r="C64" s="25" t="s">
        <v>1719</v>
      </c>
      <c r="D64" s="6"/>
      <c r="E64" s="7"/>
    </row>
    <row r="65" spans="1:5" ht="24.75" customHeight="1" x14ac:dyDescent="0.25">
      <c r="A65" s="37"/>
      <c r="B65" s="37"/>
      <c r="C65" s="6" t="s">
        <v>1720</v>
      </c>
      <c r="D65" s="6"/>
      <c r="E65" s="7"/>
    </row>
    <row r="66" spans="1:5" ht="12.75" customHeight="1" x14ac:dyDescent="0.25">
      <c r="A66" s="37"/>
      <c r="B66" s="37"/>
      <c r="C66" s="6" t="s">
        <v>1721</v>
      </c>
      <c r="D66" s="6"/>
      <c r="E66" s="7"/>
    </row>
    <row r="67" spans="1:5" x14ac:dyDescent="0.25">
      <c r="A67" s="37"/>
      <c r="B67" s="37"/>
      <c r="C67" s="6" t="s">
        <v>1722</v>
      </c>
      <c r="D67" s="6"/>
      <c r="E67" s="7"/>
    </row>
    <row r="68" spans="1:5" x14ac:dyDescent="0.25">
      <c r="A68" s="37"/>
      <c r="B68" s="37"/>
      <c r="C68" s="6" t="s">
        <v>1723</v>
      </c>
      <c r="D68" s="6"/>
      <c r="E68" s="7"/>
    </row>
    <row r="69" spans="1:5" x14ac:dyDescent="0.25">
      <c r="A69" s="37"/>
      <c r="B69" s="37"/>
      <c r="C69" s="6" t="s">
        <v>1724</v>
      </c>
      <c r="D69" s="6"/>
      <c r="E69" s="7"/>
    </row>
    <row r="70" spans="1:5" x14ac:dyDescent="0.25">
      <c r="A70" s="37"/>
      <c r="B70" s="37"/>
      <c r="C70" s="6" t="s">
        <v>1713</v>
      </c>
      <c r="D70" s="6"/>
      <c r="E70" s="7"/>
    </row>
    <row r="71" spans="1:5" ht="37.5" x14ac:dyDescent="0.25">
      <c r="A71" s="37"/>
      <c r="B71" s="37"/>
      <c r="C71" s="26" t="s">
        <v>1725</v>
      </c>
      <c r="D71" s="6"/>
      <c r="E71" s="7"/>
    </row>
    <row r="72" spans="1:5" ht="24.75" customHeight="1" x14ac:dyDescent="0.25">
      <c r="A72" s="37"/>
      <c r="B72" s="37"/>
      <c r="C72" s="26" t="s">
        <v>1726</v>
      </c>
      <c r="D72" s="6"/>
      <c r="E72" s="7"/>
    </row>
    <row r="73" spans="1:5" ht="16.5" customHeight="1" x14ac:dyDescent="0.25">
      <c r="A73" s="37"/>
      <c r="B73" s="37"/>
      <c r="C73" s="26" t="s">
        <v>1727</v>
      </c>
      <c r="D73" s="6"/>
      <c r="E73" s="7"/>
    </row>
    <row r="74" spans="1:5" ht="25" x14ac:dyDescent="0.25">
      <c r="A74" s="37"/>
      <c r="B74" s="37"/>
      <c r="C74" s="41" t="s">
        <v>1728</v>
      </c>
      <c r="D74" s="26"/>
      <c r="E74" s="7"/>
    </row>
    <row r="75" spans="1:5" x14ac:dyDescent="0.25">
      <c r="A75" s="37"/>
      <c r="B75" s="37"/>
      <c r="C75" s="26" t="s">
        <v>1729</v>
      </c>
      <c r="D75" s="26"/>
      <c r="E75" s="7"/>
    </row>
    <row r="76" spans="1:5" x14ac:dyDescent="0.25">
      <c r="A76" s="37"/>
      <c r="B76" s="37"/>
      <c r="C76" s="26" t="s">
        <v>1730</v>
      </c>
      <c r="D76" s="26"/>
      <c r="E76" s="7"/>
    </row>
    <row r="77" spans="1:5" x14ac:dyDescent="0.25">
      <c r="A77" s="37"/>
      <c r="B77" s="37"/>
      <c r="C77" s="26" t="s">
        <v>1731</v>
      </c>
      <c r="D77" s="26"/>
      <c r="E77" s="7"/>
    </row>
    <row r="78" spans="1:5" x14ac:dyDescent="0.25">
      <c r="A78" s="37"/>
      <c r="B78" s="37"/>
      <c r="C78" s="26"/>
      <c r="D78" s="26"/>
      <c r="E78" s="7"/>
    </row>
    <row r="79" spans="1:5" ht="13" x14ac:dyDescent="0.3">
      <c r="A79" s="37"/>
      <c r="B79" s="37"/>
      <c r="C79" s="5" t="s">
        <v>1732</v>
      </c>
      <c r="D79" s="27"/>
      <c r="E79" s="8"/>
    </row>
    <row r="80" spans="1:5" ht="37.5" x14ac:dyDescent="0.25">
      <c r="A80" s="37"/>
      <c r="B80" s="37"/>
      <c r="C80" s="5" t="s">
        <v>1733</v>
      </c>
      <c r="D80" s="27"/>
      <c r="E80" s="7"/>
    </row>
    <row r="81" spans="1:5" ht="25" x14ac:dyDescent="0.25">
      <c r="A81" s="37"/>
      <c r="B81" s="37"/>
      <c r="C81" s="5" t="s">
        <v>1734</v>
      </c>
      <c r="D81" s="27"/>
      <c r="E81" s="7"/>
    </row>
    <row r="82" spans="1:5" ht="25.5" x14ac:dyDescent="0.25">
      <c r="A82" s="37"/>
      <c r="B82" s="37"/>
      <c r="C82" s="5" t="s">
        <v>1735</v>
      </c>
      <c r="D82" s="27"/>
      <c r="E82" s="7"/>
    </row>
    <row r="83" spans="1:5" ht="38" x14ac:dyDescent="0.25">
      <c r="A83" s="37"/>
      <c r="B83" s="37"/>
      <c r="C83" s="5" t="s">
        <v>1736</v>
      </c>
      <c r="D83" s="27"/>
      <c r="E83" s="7"/>
    </row>
    <row r="84" spans="1:5" x14ac:dyDescent="0.25">
      <c r="A84" s="37"/>
      <c r="B84" s="37"/>
      <c r="C84" s="5"/>
      <c r="D84" s="27"/>
      <c r="E84" s="7"/>
    </row>
    <row r="85" spans="1:5" ht="37.5" x14ac:dyDescent="0.25">
      <c r="A85" s="37"/>
      <c r="B85" s="37"/>
      <c r="C85" s="19" t="s">
        <v>1737</v>
      </c>
      <c r="D85" s="26"/>
      <c r="E85" s="9"/>
    </row>
    <row r="86" spans="1:5" x14ac:dyDescent="0.25">
      <c r="A86" s="37"/>
      <c r="B86" s="37"/>
      <c r="C86" s="34" t="s">
        <v>1738</v>
      </c>
      <c r="D86" s="26"/>
      <c r="E86" s="9" t="s">
        <v>1739</v>
      </c>
    </row>
    <row r="87" spans="1:5" ht="25.5" x14ac:dyDescent="0.25">
      <c r="A87" s="37"/>
      <c r="B87" s="37"/>
      <c r="C87" s="19" t="s">
        <v>1740</v>
      </c>
      <c r="D87" s="6"/>
      <c r="E87" s="9"/>
    </row>
    <row r="88" spans="1:5" ht="25.5" x14ac:dyDescent="0.25">
      <c r="A88" s="37"/>
      <c r="B88" s="28"/>
      <c r="C88" s="19" t="s">
        <v>1741</v>
      </c>
      <c r="D88" s="6"/>
      <c r="E88" s="9"/>
    </row>
    <row r="89" spans="1:5" x14ac:dyDescent="0.25">
      <c r="A89" s="37"/>
      <c r="B89" s="28"/>
      <c r="C89" s="19" t="s">
        <v>1742</v>
      </c>
      <c r="D89" s="6"/>
      <c r="E89" s="9"/>
    </row>
    <row r="90" spans="1:5" ht="38" x14ac:dyDescent="0.25">
      <c r="A90" s="37"/>
      <c r="B90" s="28"/>
      <c r="C90" s="19" t="s">
        <v>1743</v>
      </c>
      <c r="D90" s="6"/>
      <c r="E90" s="7"/>
    </row>
    <row r="91" spans="1:5" ht="25.5" x14ac:dyDescent="0.25">
      <c r="A91" s="37"/>
      <c r="B91" s="37"/>
      <c r="C91" s="19" t="s">
        <v>1744</v>
      </c>
      <c r="D91" s="6"/>
      <c r="E91" s="7"/>
    </row>
    <row r="92" spans="1:5" ht="38" x14ac:dyDescent="0.25">
      <c r="A92" s="37"/>
      <c r="B92" s="37"/>
      <c r="C92" s="19" t="s">
        <v>1745</v>
      </c>
      <c r="D92" s="6"/>
      <c r="E92" s="7"/>
    </row>
    <row r="93" spans="1:5" ht="50" x14ac:dyDescent="0.25">
      <c r="A93" s="37"/>
      <c r="B93" s="37"/>
      <c r="C93" s="19" t="s">
        <v>1746</v>
      </c>
      <c r="D93" s="6"/>
      <c r="E93" s="7"/>
    </row>
    <row r="94" spans="1:5" ht="50" x14ac:dyDescent="0.25">
      <c r="A94" s="37"/>
      <c r="B94" s="37"/>
      <c r="C94" s="19" t="s">
        <v>1747</v>
      </c>
      <c r="D94" s="6"/>
      <c r="E94" s="7"/>
    </row>
    <row r="95" spans="1:5" ht="38" x14ac:dyDescent="0.25">
      <c r="A95" s="37"/>
      <c r="B95" s="37"/>
      <c r="C95" s="19" t="s">
        <v>1748</v>
      </c>
      <c r="D95" s="6"/>
      <c r="E95" s="7"/>
    </row>
    <row r="96" spans="1:5" ht="38" x14ac:dyDescent="0.25">
      <c r="A96" s="37"/>
      <c r="B96" s="37"/>
      <c r="C96" s="19" t="s">
        <v>1749</v>
      </c>
      <c r="D96" s="6"/>
      <c r="E96" s="7"/>
    </row>
    <row r="97" spans="1:5" ht="38" x14ac:dyDescent="0.25">
      <c r="A97" s="37"/>
      <c r="B97" s="37"/>
      <c r="C97" s="19" t="s">
        <v>1750</v>
      </c>
      <c r="D97" s="6"/>
      <c r="E97" s="7"/>
    </row>
    <row r="98" spans="1:5" ht="38" x14ac:dyDescent="0.25">
      <c r="A98" s="37"/>
      <c r="B98" s="37"/>
      <c r="C98" s="19" t="s">
        <v>1751</v>
      </c>
      <c r="D98" s="6"/>
      <c r="E98" s="7"/>
    </row>
    <row r="99" spans="1:5" ht="38" x14ac:dyDescent="0.25">
      <c r="A99" s="37"/>
      <c r="B99" s="37"/>
      <c r="C99" s="19" t="s">
        <v>1752</v>
      </c>
      <c r="D99" s="6"/>
      <c r="E99" s="7"/>
    </row>
    <row r="100" spans="1:5" ht="37.5" x14ac:dyDescent="0.25">
      <c r="A100" s="37"/>
      <c r="B100" s="37"/>
      <c r="C100" s="19" t="s">
        <v>1753</v>
      </c>
      <c r="D100" s="6"/>
      <c r="E100" s="7"/>
    </row>
    <row r="101" spans="1:5" ht="38" x14ac:dyDescent="0.25">
      <c r="A101" s="37"/>
      <c r="B101" s="37"/>
      <c r="C101" s="19" t="s">
        <v>1754</v>
      </c>
      <c r="D101" s="6"/>
      <c r="E101" s="7"/>
    </row>
    <row r="102" spans="1:5" ht="75.5" x14ac:dyDescent="0.25">
      <c r="A102" s="37"/>
      <c r="B102" s="37"/>
      <c r="C102" s="19" t="s">
        <v>1755</v>
      </c>
      <c r="D102" s="6"/>
      <c r="E102" s="7"/>
    </row>
    <row r="103" spans="1:5" ht="50.5" x14ac:dyDescent="0.25">
      <c r="A103" s="37"/>
      <c r="B103" s="37"/>
      <c r="C103" s="19" t="s">
        <v>1756</v>
      </c>
      <c r="D103" s="6"/>
      <c r="E103" s="7"/>
    </row>
    <row r="104" spans="1:5" ht="50.5" x14ac:dyDescent="0.25">
      <c r="A104" s="37"/>
      <c r="B104" s="37"/>
      <c r="C104" s="19" t="s">
        <v>1757</v>
      </c>
      <c r="D104" s="6"/>
      <c r="E104" s="7"/>
    </row>
    <row r="105" spans="1:5" ht="50.5" x14ac:dyDescent="0.25">
      <c r="A105" s="37"/>
      <c r="B105" s="37"/>
      <c r="C105" s="19" t="s">
        <v>1758</v>
      </c>
      <c r="D105" s="6"/>
      <c r="E105" s="7"/>
    </row>
    <row r="106" spans="1:5" x14ac:dyDescent="0.25">
      <c r="A106" s="37"/>
      <c r="B106" s="37"/>
      <c r="C106" s="19"/>
      <c r="D106" s="6"/>
      <c r="E106" s="7"/>
    </row>
    <row r="107" spans="1:5" ht="51" x14ac:dyDescent="0.25">
      <c r="A107" s="37"/>
      <c r="B107" s="37"/>
      <c r="C107" s="19" t="s">
        <v>1759</v>
      </c>
      <c r="D107" s="6"/>
      <c r="E107" s="7"/>
    </row>
    <row r="108" spans="1:5" x14ac:dyDescent="0.25">
      <c r="A108" s="37"/>
      <c r="B108" s="37"/>
      <c r="C108" s="19" t="s">
        <v>1760</v>
      </c>
      <c r="D108" s="6"/>
      <c r="E108" s="7"/>
    </row>
    <row r="109" spans="1:5" ht="12.75" customHeight="1" x14ac:dyDescent="0.25">
      <c r="A109" s="37"/>
      <c r="B109" s="37"/>
      <c r="C109" s="19" t="s">
        <v>1761</v>
      </c>
      <c r="D109" s="6"/>
      <c r="E109" s="7"/>
    </row>
    <row r="110" spans="1:5" ht="25" x14ac:dyDescent="0.25">
      <c r="A110" s="37"/>
      <c r="B110" s="37"/>
      <c r="C110" s="19" t="s">
        <v>1762</v>
      </c>
      <c r="D110" s="6"/>
      <c r="E110" s="7"/>
    </row>
    <row r="111" spans="1:5" ht="37.5" x14ac:dyDescent="0.25">
      <c r="A111" s="37"/>
      <c r="B111" s="37"/>
      <c r="C111" s="19" t="s">
        <v>1763</v>
      </c>
      <c r="D111" s="6"/>
      <c r="E111" s="7"/>
    </row>
    <row r="112" spans="1:5" ht="37.5" x14ac:dyDescent="0.25">
      <c r="A112" s="37"/>
      <c r="B112" s="37"/>
      <c r="C112" s="3" t="s">
        <v>1764</v>
      </c>
      <c r="D112" s="6"/>
      <c r="E112" s="7" t="s">
        <v>28</v>
      </c>
    </row>
    <row r="113" spans="1:5" x14ac:dyDescent="0.25">
      <c r="A113" s="37"/>
      <c r="B113" s="37"/>
      <c r="C113" s="19"/>
      <c r="D113" s="6"/>
      <c r="E113" s="7"/>
    </row>
    <row r="114" spans="1:5" x14ac:dyDescent="0.25">
      <c r="A114" s="37"/>
      <c r="B114" s="37"/>
      <c r="C114" s="19"/>
      <c r="D114" s="6"/>
      <c r="E114" s="7"/>
    </row>
    <row r="115" spans="1:5" ht="25" x14ac:dyDescent="0.25">
      <c r="A115" s="37"/>
      <c r="B115" s="37"/>
      <c r="C115" s="19" t="s">
        <v>1765</v>
      </c>
      <c r="D115" s="6"/>
      <c r="E115" s="7"/>
    </row>
    <row r="116" spans="1:5" x14ac:dyDescent="0.25">
      <c r="A116" s="37"/>
      <c r="B116" s="37"/>
      <c r="C116" s="19" t="s">
        <v>1766</v>
      </c>
      <c r="D116" s="6"/>
      <c r="E116" s="7"/>
    </row>
    <row r="117" spans="1:5" x14ac:dyDescent="0.25">
      <c r="A117" s="37"/>
      <c r="B117" s="37"/>
      <c r="C117" s="19" t="s">
        <v>1767</v>
      </c>
      <c r="D117" s="6"/>
      <c r="E117" s="7"/>
    </row>
    <row r="118" spans="1:5" ht="25" x14ac:dyDescent="0.25">
      <c r="A118" s="37"/>
      <c r="B118" s="37"/>
      <c r="C118" s="19" t="s">
        <v>1768</v>
      </c>
      <c r="D118" s="6"/>
      <c r="E118" s="7"/>
    </row>
    <row r="119" spans="1:5" ht="25" x14ac:dyDescent="0.25">
      <c r="A119" s="37"/>
      <c r="B119" s="37"/>
      <c r="C119" s="19" t="s">
        <v>1769</v>
      </c>
      <c r="D119" s="6"/>
      <c r="E119" s="7"/>
    </row>
    <row r="120" spans="1:5" ht="25" x14ac:dyDescent="0.25">
      <c r="A120" s="37"/>
      <c r="B120" s="37"/>
      <c r="C120" s="19" t="s">
        <v>1770</v>
      </c>
      <c r="D120" s="6"/>
      <c r="E120" s="7"/>
    </row>
    <row r="121" spans="1:5" ht="25" x14ac:dyDescent="0.25">
      <c r="A121" s="37"/>
      <c r="B121" s="3"/>
      <c r="C121" s="19" t="s">
        <v>1771</v>
      </c>
      <c r="D121" s="6"/>
      <c r="E121" s="7"/>
    </row>
    <row r="122" spans="1:5" ht="37.5" x14ac:dyDescent="0.25">
      <c r="A122" s="37"/>
      <c r="B122" s="3"/>
      <c r="C122" s="19" t="s">
        <v>1772</v>
      </c>
      <c r="D122" s="6"/>
      <c r="E122" s="7"/>
    </row>
    <row r="123" spans="1:5" ht="50" x14ac:dyDescent="0.25">
      <c r="A123" s="37"/>
      <c r="B123" s="3"/>
      <c r="C123" s="19" t="s">
        <v>1773</v>
      </c>
      <c r="D123" s="6"/>
      <c r="E123" s="7"/>
    </row>
    <row r="124" spans="1:5" ht="50" x14ac:dyDescent="0.25">
      <c r="A124" s="37"/>
      <c r="B124" s="3"/>
      <c r="C124" s="19" t="s">
        <v>1774</v>
      </c>
      <c r="D124" s="6"/>
      <c r="E124" s="7"/>
    </row>
    <row r="125" spans="1:5" x14ac:dyDescent="0.25">
      <c r="A125" s="37"/>
      <c r="B125" s="3"/>
      <c r="C125" s="3" t="s">
        <v>1775</v>
      </c>
      <c r="D125" s="21"/>
      <c r="E125" s="7"/>
    </row>
    <row r="126" spans="1:5" x14ac:dyDescent="0.25">
      <c r="A126" s="3"/>
      <c r="B126" s="3"/>
      <c r="C126" s="29"/>
      <c r="D126" s="21"/>
      <c r="E126" s="7"/>
    </row>
    <row r="127" spans="1:5" ht="13" x14ac:dyDescent="0.3">
      <c r="A127" s="3"/>
      <c r="B127" s="3"/>
      <c r="C127" s="39" t="s">
        <v>1776</v>
      </c>
      <c r="D127" s="6"/>
      <c r="E127" s="7"/>
    </row>
    <row r="128" spans="1:5" ht="24.75" customHeight="1" x14ac:dyDescent="0.3">
      <c r="A128" s="3"/>
      <c r="B128" s="3"/>
      <c r="C128" s="30" t="s">
        <v>1777</v>
      </c>
      <c r="D128" s="31"/>
      <c r="E128" s="14" t="s">
        <v>1778</v>
      </c>
    </row>
    <row r="129" spans="1:5" ht="25" x14ac:dyDescent="0.25">
      <c r="A129" s="3"/>
      <c r="B129" s="3"/>
      <c r="C129" s="6" t="s">
        <v>1779</v>
      </c>
      <c r="D129" s="6" t="s">
        <v>1780</v>
      </c>
      <c r="E129" s="7" t="s">
        <v>1781</v>
      </c>
    </row>
    <row r="130" spans="1:5" x14ac:dyDescent="0.25">
      <c r="A130" s="3"/>
      <c r="B130" s="3"/>
      <c r="C130" s="6" t="s">
        <v>1782</v>
      </c>
      <c r="D130" s="6"/>
      <c r="E130" s="7" t="s">
        <v>1783</v>
      </c>
    </row>
    <row r="131" spans="1:5" x14ac:dyDescent="0.25">
      <c r="A131" s="3"/>
      <c r="B131" s="3"/>
      <c r="C131" s="16" t="s">
        <v>1784</v>
      </c>
      <c r="D131" s="6"/>
      <c r="E131" s="7"/>
    </row>
    <row r="132" spans="1:5" x14ac:dyDescent="0.25">
      <c r="A132" s="3"/>
      <c r="B132" s="3"/>
      <c r="C132" s="16" t="s">
        <v>1785</v>
      </c>
      <c r="D132" s="6"/>
      <c r="E132" s="7"/>
    </row>
    <row r="133" spans="1:5" x14ac:dyDescent="0.25">
      <c r="A133" s="3"/>
      <c r="B133" s="3"/>
      <c r="C133" s="16" t="s">
        <v>1786</v>
      </c>
      <c r="D133" s="6"/>
      <c r="E133" s="7"/>
    </row>
    <row r="134" spans="1:5" ht="25" x14ac:dyDescent="0.25">
      <c r="A134" s="3"/>
      <c r="B134" s="3"/>
      <c r="C134" s="6" t="s">
        <v>1787</v>
      </c>
      <c r="D134" s="6"/>
      <c r="E134" s="7"/>
    </row>
    <row r="135" spans="1:5" x14ac:dyDescent="0.25">
      <c r="A135" s="3"/>
      <c r="B135" s="3"/>
      <c r="C135" s="32" t="s">
        <v>1788</v>
      </c>
      <c r="D135" s="6"/>
      <c r="E135" s="15" t="s">
        <v>1789</v>
      </c>
    </row>
    <row r="142" spans="1:5" ht="13" x14ac:dyDescent="0.3">
      <c r="A142" s="3"/>
      <c r="B142" s="3"/>
      <c r="C142" s="36" t="s">
        <v>1790</v>
      </c>
      <c r="D142" s="3"/>
      <c r="E142" s="2"/>
    </row>
    <row r="144" spans="1:5" ht="25.5" x14ac:dyDescent="0.3">
      <c r="A144" s="37"/>
      <c r="B144" s="37"/>
      <c r="C144" s="35" t="s">
        <v>1791</v>
      </c>
      <c r="D144" s="6"/>
      <c r="E144" s="13" t="s">
        <v>1792</v>
      </c>
    </row>
  </sheetData>
  <autoFilter ref="C3:D22" xr:uid="{D65B118F-41E9-43DB-A73C-70F6F0BDBDD5}"/>
  <hyperlinks>
    <hyperlink ref="E128" r:id="rId1" xr:uid="{5B4418B9-B19F-4F64-9241-D9E878A55E2D}"/>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B411-8FA2-4CAE-B0A5-8E16F61C8B34}">
  <sheetPr>
    <tabColor theme="4" tint="0.59999389629810485"/>
  </sheetPr>
  <dimension ref="A1:N70"/>
  <sheetViews>
    <sheetView showGridLines="0" zoomScaleNormal="100" workbookViewId="0">
      <pane ySplit="5" topLeftCell="A6" activePane="bottomLeft" state="frozen"/>
      <selection pane="bottomLeft" activeCell="F7" sqref="F7"/>
    </sheetView>
  </sheetViews>
  <sheetFormatPr defaultColWidth="9" defaultRowHeight="13" x14ac:dyDescent="0.35"/>
  <cols>
    <col min="1" max="1" width="0.83203125" style="71" customWidth="1"/>
    <col min="2" max="2" width="7.58203125" style="71" customWidth="1"/>
    <col min="3" max="3" width="75.58203125" style="60" customWidth="1"/>
    <col min="4" max="6" width="10.58203125" style="71" customWidth="1"/>
    <col min="7" max="10" width="10.58203125" style="85" hidden="1" customWidth="1"/>
    <col min="11" max="11" width="10.58203125" style="85" customWidth="1"/>
    <col min="12" max="12" width="10.58203125" style="71" customWidth="1"/>
    <col min="13" max="13" width="0.83203125" style="71" customWidth="1"/>
    <col min="14" max="16377" width="9" style="71"/>
    <col min="16378" max="16378" width="9" style="71" bestFit="1" customWidth="1"/>
    <col min="16379" max="16384" width="9" style="71"/>
  </cols>
  <sheetData>
    <row r="1" spans="2:14" s="156" customFormat="1" ht="21" customHeight="1" x14ac:dyDescent="0.35">
      <c r="B1" s="415" t="s">
        <v>1793</v>
      </c>
      <c r="C1" s="415"/>
      <c r="D1" s="415"/>
      <c r="E1" s="192"/>
      <c r="F1" s="192"/>
      <c r="G1" s="193"/>
      <c r="H1" s="193"/>
      <c r="I1" s="193"/>
      <c r="J1" s="193"/>
      <c r="K1" s="192"/>
      <c r="L1" s="192"/>
    </row>
    <row r="2" spans="2:14" ht="15.5" x14ac:dyDescent="0.35">
      <c r="B2" s="98"/>
      <c r="C2" s="76"/>
      <c r="E2" s="85"/>
      <c r="F2" s="84"/>
      <c r="G2" s="131"/>
      <c r="H2" s="131"/>
      <c r="I2" s="131"/>
      <c r="J2" s="177"/>
      <c r="K2" s="118" t="s">
        <v>103</v>
      </c>
      <c r="L2" s="118">
        <f>'17. Onderverdeling score'!C20</f>
        <v>400</v>
      </c>
    </row>
    <row r="3" spans="2:14" ht="15.5" x14ac:dyDescent="0.35">
      <c r="B3" s="98"/>
      <c r="C3" s="362"/>
      <c r="D3" s="304"/>
      <c r="E3" s="304"/>
      <c r="F3" s="305"/>
      <c r="G3" s="131"/>
      <c r="H3" s="132"/>
      <c r="I3" s="132"/>
      <c r="J3" s="177"/>
      <c r="K3" s="171" t="s">
        <v>104</v>
      </c>
      <c r="L3" s="172">
        <f>SUM(K7:K65)</f>
        <v>0</v>
      </c>
    </row>
    <row r="4" spans="2:14" ht="15.65" customHeight="1" x14ac:dyDescent="0.35">
      <c r="B4" s="98"/>
      <c r="C4" s="76"/>
      <c r="D4" s="154">
        <f>SUM(D6:D65)</f>
        <v>1</v>
      </c>
      <c r="E4" s="155" t="s">
        <v>105</v>
      </c>
      <c r="F4" s="84"/>
      <c r="G4" s="416" t="s">
        <v>106</v>
      </c>
      <c r="H4" s="416"/>
      <c r="I4" s="416"/>
      <c r="J4" s="416"/>
      <c r="K4" s="149"/>
      <c r="L4" s="85"/>
    </row>
    <row r="5" spans="2:14"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ht="21" customHeight="1" x14ac:dyDescent="0.35">
      <c r="B6" s="122" t="s">
        <v>1794</v>
      </c>
      <c r="C6" s="339" t="s">
        <v>1795</v>
      </c>
      <c r="D6" s="153">
        <v>0.1</v>
      </c>
      <c r="E6" s="123"/>
      <c r="F6" s="116"/>
      <c r="G6" s="135"/>
      <c r="H6" s="136">
        <f>SUM(G7:G18)</f>
        <v>50</v>
      </c>
      <c r="I6" s="137">
        <f>J6/H6</f>
        <v>0.8</v>
      </c>
      <c r="J6" s="136">
        <f>L$2*D6</f>
        <v>40</v>
      </c>
      <c r="K6" s="135"/>
      <c r="L6" s="135"/>
      <c r="N6" s="151"/>
    </row>
    <row r="7" spans="2:14" x14ac:dyDescent="0.35">
      <c r="B7" s="92" t="s">
        <v>1796</v>
      </c>
      <c r="C7" s="73" t="s">
        <v>1797</v>
      </c>
      <c r="D7" s="95"/>
      <c r="E7" s="125" t="s">
        <v>122</v>
      </c>
      <c r="F7" s="374"/>
      <c r="G7" s="139" t="str" cm="1">
        <f t="array" ref="G7">_xlfn.IFS(E7="a",5,E7="b",3,E7="c",1,TRUE,"")</f>
        <v/>
      </c>
      <c r="H7" s="139"/>
      <c r="I7" s="140"/>
      <c r="J7" s="140"/>
      <c r="K7" s="96" t="str" cm="1">
        <f t="array" ref="K7">_xlfn.IFS($F7="ja",J7,$F7="nee",0,$F7="","-",$E7="","")</f>
        <v>-</v>
      </c>
      <c r="L7" s="152" t="str">
        <f>IF(AND(E7="ko",F7="Nee"),"Voldoet niet","")</f>
        <v/>
      </c>
    </row>
    <row r="8" spans="2:14" ht="30.75" customHeight="1" x14ac:dyDescent="0.35">
      <c r="B8" s="92" t="s">
        <v>1798</v>
      </c>
      <c r="C8" s="73" t="s">
        <v>1799</v>
      </c>
      <c r="D8" s="95"/>
      <c r="E8" s="125" t="s">
        <v>129</v>
      </c>
      <c r="F8" s="374"/>
      <c r="G8" s="139" cm="1">
        <f t="array" ref="G8">_xlfn.IFS(E8="a",5,E8="b",3,E8="c",1,TRUE,"")</f>
        <v>5</v>
      </c>
      <c r="H8" s="139"/>
      <c r="I8" s="140"/>
      <c r="J8" s="140">
        <f>G8*I$6</f>
        <v>4</v>
      </c>
      <c r="K8" s="96" t="str" cm="1">
        <f t="array" ref="K8">_xlfn.IFS($F8="ja",J8,$F8="nee",0,$F8="","-",$E8="","")</f>
        <v>-</v>
      </c>
      <c r="L8" s="152" t="str">
        <f t="shared" ref="L8:L18" si="0">IF(AND(E8="ko",F8="Nee"),"Voldoet niet","")</f>
        <v/>
      </c>
    </row>
    <row r="9" spans="2:14" ht="28.5" customHeight="1" x14ac:dyDescent="0.35">
      <c r="B9" s="92" t="s">
        <v>1800</v>
      </c>
      <c r="C9" s="73" t="s">
        <v>1801</v>
      </c>
      <c r="D9" s="95"/>
      <c r="E9" s="125" t="s">
        <v>129</v>
      </c>
      <c r="F9" s="374"/>
      <c r="G9" s="139" cm="1">
        <f t="array" ref="G9">_xlfn.IFS(E9="a",5,E9="b",3,E9="c",1,TRUE,"")</f>
        <v>5</v>
      </c>
      <c r="H9" s="139"/>
      <c r="I9" s="140"/>
      <c r="J9" s="140">
        <f>G9*I$6</f>
        <v>4</v>
      </c>
      <c r="K9" s="96" t="str" cm="1">
        <f t="array" ref="K9">_xlfn.IFS($F9="ja",J9,$F9="nee",0,$F9="","-",$E9="","")</f>
        <v>-</v>
      </c>
      <c r="L9" s="152" t="str">
        <f t="shared" si="0"/>
        <v/>
      </c>
    </row>
    <row r="10" spans="2:14" ht="26" x14ac:dyDescent="0.35">
      <c r="B10" s="92" t="s">
        <v>1802</v>
      </c>
      <c r="C10" s="73" t="s">
        <v>1803</v>
      </c>
      <c r="D10" s="95"/>
      <c r="E10" s="125" t="s">
        <v>129</v>
      </c>
      <c r="F10" s="374"/>
      <c r="G10" s="139" cm="1">
        <f t="array" ref="G10">_xlfn.IFS(E10="a",5,E10="b",3,E10="c",1,TRUE,"")</f>
        <v>5</v>
      </c>
      <c r="H10" s="139"/>
      <c r="I10" s="140"/>
      <c r="J10" s="140">
        <f>G10*I$6</f>
        <v>4</v>
      </c>
      <c r="K10" s="96" t="str" cm="1">
        <f t="array" ref="K10">_xlfn.IFS($F10="ja",J10,$F10="nee",0,$F10="","-",$E10="","")</f>
        <v>-</v>
      </c>
      <c r="L10" s="152" t="str">
        <f t="shared" si="0"/>
        <v/>
      </c>
    </row>
    <row r="11" spans="2:14" x14ac:dyDescent="0.35">
      <c r="B11" s="92" t="s">
        <v>1804</v>
      </c>
      <c r="C11" s="73" t="s">
        <v>1805</v>
      </c>
      <c r="D11" s="95"/>
      <c r="E11" s="125" t="s">
        <v>122</v>
      </c>
      <c r="F11" s="374"/>
      <c r="G11" s="139" t="str" cm="1">
        <f t="array" ref="G11">_xlfn.IFS(E11="a",5,E11="b",3,E11="c",1,TRUE,"")</f>
        <v/>
      </c>
      <c r="H11" s="139"/>
      <c r="I11" s="140"/>
      <c r="J11" s="140"/>
      <c r="K11" s="96" t="str" cm="1">
        <f t="array" ref="K11">_xlfn.IFS($F11="ja",J11,$F11="nee",0,$F11="","-",$E11="","")</f>
        <v>-</v>
      </c>
      <c r="L11" s="152" t="str">
        <f t="shared" si="0"/>
        <v/>
      </c>
    </row>
    <row r="12" spans="2:14" x14ac:dyDescent="0.35">
      <c r="B12" s="92" t="s">
        <v>1806</v>
      </c>
      <c r="C12" s="108" t="s">
        <v>1807</v>
      </c>
      <c r="D12" s="95"/>
      <c r="E12" s="125" t="s">
        <v>129</v>
      </c>
      <c r="F12" s="374"/>
      <c r="G12" s="139" cm="1">
        <f t="array" ref="G12">_xlfn.IFS(E12="a",5,E12="b",3,E12="c",1,TRUE,"")</f>
        <v>5</v>
      </c>
      <c r="H12" s="139"/>
      <c r="I12" s="140"/>
      <c r="J12" s="140">
        <f t="shared" ref="J12:J18" si="1">G12*I$6</f>
        <v>4</v>
      </c>
      <c r="K12" s="96" t="str" cm="1">
        <f t="array" ref="K12">_xlfn.IFS($F12="ja",J12,$F12="nee",0,$F12="","-",$E12="","")</f>
        <v>-</v>
      </c>
      <c r="L12" s="152" t="str">
        <f t="shared" si="0"/>
        <v/>
      </c>
    </row>
    <row r="13" spans="2:14" ht="39" x14ac:dyDescent="0.35">
      <c r="B13" s="92" t="s">
        <v>1808</v>
      </c>
      <c r="C13" s="73" t="s">
        <v>1809</v>
      </c>
      <c r="D13" s="95"/>
      <c r="E13" s="125" t="s">
        <v>129</v>
      </c>
      <c r="F13" s="374"/>
      <c r="G13" s="139" cm="1">
        <f t="array" ref="G13">_xlfn.IFS(E13="a",5,E13="b",3,E13="c",1,TRUE,"")</f>
        <v>5</v>
      </c>
      <c r="H13" s="139"/>
      <c r="I13" s="140"/>
      <c r="J13" s="140">
        <f t="shared" si="1"/>
        <v>4</v>
      </c>
      <c r="K13" s="96" t="str" cm="1">
        <f t="array" ref="K13">_xlfn.IFS($F13="ja",J13,$F13="nee",0,$F13="","-",$E13="","")</f>
        <v>-</v>
      </c>
      <c r="L13" s="152" t="str">
        <f t="shared" si="0"/>
        <v/>
      </c>
    </row>
    <row r="14" spans="2:14" ht="27" customHeight="1" x14ac:dyDescent="0.35">
      <c r="B14" s="92" t="s">
        <v>1810</v>
      </c>
      <c r="C14" s="73" t="s">
        <v>1811</v>
      </c>
      <c r="D14" s="95"/>
      <c r="E14" s="125" t="s">
        <v>129</v>
      </c>
      <c r="F14" s="374"/>
      <c r="G14" s="139" cm="1">
        <f t="array" ref="G14">_xlfn.IFS(E14="a",5,E14="b",3,E14="c",1,TRUE,"")</f>
        <v>5</v>
      </c>
      <c r="H14" s="139"/>
      <c r="I14" s="140"/>
      <c r="J14" s="140">
        <f t="shared" si="1"/>
        <v>4</v>
      </c>
      <c r="K14" s="96" t="str" cm="1">
        <f t="array" ref="K14">_xlfn.IFS($F14="ja",J14,$F14="nee",0,$F14="","-",$E14="","")</f>
        <v>-</v>
      </c>
      <c r="L14" s="152" t="str">
        <f t="shared" si="0"/>
        <v/>
      </c>
    </row>
    <row r="15" spans="2:14" ht="44.25" customHeight="1" x14ac:dyDescent="0.35">
      <c r="B15" s="92" t="s">
        <v>1812</v>
      </c>
      <c r="C15" s="73" t="s">
        <v>1813</v>
      </c>
      <c r="D15" s="95"/>
      <c r="E15" s="125" t="s">
        <v>129</v>
      </c>
      <c r="F15" s="374"/>
      <c r="G15" s="139" cm="1">
        <f t="array" ref="G15">_xlfn.IFS(E15="a",5,E15="b",3,E15="c",1,TRUE,"")</f>
        <v>5</v>
      </c>
      <c r="H15" s="139"/>
      <c r="I15" s="140"/>
      <c r="J15" s="140">
        <f t="shared" si="1"/>
        <v>4</v>
      </c>
      <c r="K15" s="96" t="str" cm="1">
        <f t="array" ref="K15">_xlfn.IFS($F15="ja",J15,$F15="nee",0,$F15="","-",$E15="","")</f>
        <v>-</v>
      </c>
      <c r="L15" s="152" t="str">
        <f t="shared" si="0"/>
        <v/>
      </c>
    </row>
    <row r="16" spans="2:14" ht="39" x14ac:dyDescent="0.35">
      <c r="B16" s="92" t="s">
        <v>1814</v>
      </c>
      <c r="C16" s="72" t="s">
        <v>1815</v>
      </c>
      <c r="D16" s="95"/>
      <c r="E16" s="125" t="s">
        <v>129</v>
      </c>
      <c r="F16" s="374"/>
      <c r="G16" s="139" cm="1">
        <f t="array" ref="G16">_xlfn.IFS(E16="a",5,E16="b",3,E16="c",1,TRUE,"")</f>
        <v>5</v>
      </c>
      <c r="H16" s="139"/>
      <c r="I16" s="140"/>
      <c r="J16" s="140">
        <f t="shared" si="1"/>
        <v>4</v>
      </c>
      <c r="K16" s="96" t="str" cm="1">
        <f t="array" ref="K16">_xlfn.IFS($F16="ja",J16,$F16="nee",0,$F16="","-",$E16="","")</f>
        <v>-</v>
      </c>
      <c r="L16" s="152" t="str">
        <f t="shared" si="0"/>
        <v/>
      </c>
    </row>
    <row r="17" spans="1:14" x14ac:dyDescent="0.35">
      <c r="B17" s="92" t="s">
        <v>1816</v>
      </c>
      <c r="C17" s="72" t="s">
        <v>1817</v>
      </c>
      <c r="D17" s="95"/>
      <c r="E17" s="125" t="s">
        <v>129</v>
      </c>
      <c r="F17" s="374"/>
      <c r="G17" s="139" cm="1">
        <f t="array" ref="G17">_xlfn.IFS(E17="a",5,E17="b",3,E17="c",1,TRUE,"")</f>
        <v>5</v>
      </c>
      <c r="H17" s="139"/>
      <c r="I17" s="140"/>
      <c r="J17" s="140">
        <f t="shared" si="1"/>
        <v>4</v>
      </c>
      <c r="K17" s="96" t="str" cm="1">
        <f t="array" ref="K17">_xlfn.IFS($F17="ja",J17,$F17="nee",0,$F17="","-",$E17="","")</f>
        <v>-</v>
      </c>
      <c r="L17" s="152" t="str">
        <f t="shared" si="0"/>
        <v/>
      </c>
    </row>
    <row r="18" spans="1:14" x14ac:dyDescent="0.35">
      <c r="B18" s="92" t="s">
        <v>1818</v>
      </c>
      <c r="C18" s="212" t="s">
        <v>1819</v>
      </c>
      <c r="D18" s="87"/>
      <c r="E18" s="87" t="s">
        <v>129</v>
      </c>
      <c r="F18" s="374"/>
      <c r="G18" s="139" cm="1">
        <f t="array" ref="G18">_xlfn.IFS(E18="a",5,E18="b",3,E18="c",1,TRUE,"")</f>
        <v>5</v>
      </c>
      <c r="H18" s="138"/>
      <c r="I18" s="141"/>
      <c r="J18" s="140">
        <f t="shared" si="1"/>
        <v>4</v>
      </c>
      <c r="K18" s="96" t="str" cm="1">
        <f t="array" ref="K18">_xlfn.IFS($F18="ja",J18,$F18="nee",0,$F18="","-",$E18="","")</f>
        <v>-</v>
      </c>
      <c r="L18" s="152" t="str">
        <f t="shared" si="0"/>
        <v/>
      </c>
    </row>
    <row r="19" spans="1:14" x14ac:dyDescent="0.35">
      <c r="B19" s="92"/>
      <c r="C19" s="72"/>
      <c r="D19" s="95"/>
      <c r="E19" s="125"/>
      <c r="F19" s="109"/>
      <c r="G19" s="139" t="str" cm="1">
        <f t="array" ref="G19">_xlfn.IFS(E19="a",5,E19="b",3,E19="c",1,TRUE,"")</f>
        <v/>
      </c>
      <c r="H19" s="139"/>
      <c r="I19" s="140"/>
      <c r="J19" s="139"/>
      <c r="K19" s="95"/>
      <c r="L19" s="109"/>
    </row>
    <row r="20" spans="1:14" ht="33.75" customHeight="1" x14ac:dyDescent="0.35">
      <c r="B20" s="122" t="s">
        <v>1820</v>
      </c>
      <c r="C20" s="339" t="s">
        <v>1821</v>
      </c>
      <c r="D20" s="153">
        <v>0.2</v>
      </c>
      <c r="E20" s="123"/>
      <c r="F20" s="116"/>
      <c r="G20" s="135" t="str" cm="1">
        <f t="array" ref="G20">_xlfn.IFS(E20="a",5,E20="b",3,E20="c",1,TRUE,"")</f>
        <v/>
      </c>
      <c r="H20" s="136">
        <f>SUM(G21:G26)</f>
        <v>8</v>
      </c>
      <c r="I20" s="137">
        <f>J20/H20</f>
        <v>10</v>
      </c>
      <c r="J20" s="136">
        <f>L$2*D20</f>
        <v>80</v>
      </c>
      <c r="K20" s="135"/>
      <c r="L20" s="135"/>
      <c r="N20" s="151"/>
    </row>
    <row r="21" spans="1:14" s="60" customFormat="1" ht="50.25" customHeight="1" x14ac:dyDescent="0.35">
      <c r="A21" s="71"/>
      <c r="B21" s="78" t="s">
        <v>1822</v>
      </c>
      <c r="C21" s="72" t="s">
        <v>1823</v>
      </c>
      <c r="D21" s="95"/>
      <c r="E21" s="77" t="s">
        <v>129</v>
      </c>
      <c r="F21" s="374"/>
      <c r="G21" s="139" cm="1">
        <f t="array" ref="G21">_xlfn.IFS(E21="a",5,E21="b",3,E21="c",1,TRUE,"")</f>
        <v>5</v>
      </c>
      <c r="H21" s="139"/>
      <c r="I21" s="140"/>
      <c r="J21" s="140">
        <f>G21*I$20</f>
        <v>50</v>
      </c>
      <c r="K21" s="96" t="str" cm="1">
        <f t="array" ref="K21">_xlfn.IFS($F21="ja",J21,$F21="nee",0,$F21="","-",$E21="","")</f>
        <v>-</v>
      </c>
      <c r="L21" s="152" t="str">
        <f t="shared" ref="L21:L23" si="2">IF(AND(E21="ko",F21="Nee"),"Voldoet niet","")</f>
        <v/>
      </c>
      <c r="M21" s="71"/>
    </row>
    <row r="22" spans="1:14" s="52" customFormat="1" ht="18" customHeight="1" x14ac:dyDescent="0.35">
      <c r="A22" s="71"/>
      <c r="B22" s="78" t="s">
        <v>1824</v>
      </c>
      <c r="C22" s="72" t="s">
        <v>1825</v>
      </c>
      <c r="D22" s="87"/>
      <c r="E22" s="87" t="s">
        <v>143</v>
      </c>
      <c r="F22" s="374"/>
      <c r="G22" s="139" cm="1">
        <f t="array" ref="G22">_xlfn.IFS(E22="a",5,E22="b",3,E22="c",1,TRUE,"")</f>
        <v>1</v>
      </c>
      <c r="H22" s="138"/>
      <c r="I22" s="141"/>
      <c r="J22" s="140">
        <f>G22*I$20</f>
        <v>10</v>
      </c>
      <c r="K22" s="96" t="str" cm="1">
        <f t="array" ref="K22">_xlfn.IFS($F22="ja",J22,$F22="nee",0,$F22="","-",$E22="","")</f>
        <v>-</v>
      </c>
      <c r="L22" s="152" t="str">
        <f t="shared" si="2"/>
        <v/>
      </c>
      <c r="M22" s="71"/>
    </row>
    <row r="23" spans="1:14" s="52" customFormat="1" ht="28.5" customHeight="1" x14ac:dyDescent="0.35">
      <c r="A23" s="71"/>
      <c r="B23" s="78" t="s">
        <v>1826</v>
      </c>
      <c r="C23" s="72" t="s">
        <v>1827</v>
      </c>
      <c r="D23" s="87"/>
      <c r="E23" s="87" t="s">
        <v>143</v>
      </c>
      <c r="F23" s="374"/>
      <c r="G23" s="139" cm="1">
        <f t="array" ref="G23">_xlfn.IFS(E23="a",5,E23="b",3,E23="c",1,TRUE,"")</f>
        <v>1</v>
      </c>
      <c r="H23" s="138"/>
      <c r="I23" s="141"/>
      <c r="J23" s="140">
        <f>G23*I$20</f>
        <v>10</v>
      </c>
      <c r="K23" s="96" t="str" cm="1">
        <f t="array" ref="K23">_xlfn.IFS($F23="ja",J23,$F23="nee",0,$F23="","-",$E23="","")</f>
        <v>-</v>
      </c>
      <c r="L23" s="152" t="str">
        <f t="shared" si="2"/>
        <v/>
      </c>
      <c r="M23" s="71"/>
    </row>
    <row r="24" spans="1:14" s="52" customFormat="1" ht="30.75" customHeight="1" x14ac:dyDescent="0.35">
      <c r="A24" s="71"/>
      <c r="B24" s="78" t="s">
        <v>1828</v>
      </c>
      <c r="C24" s="342" t="s">
        <v>1829</v>
      </c>
      <c r="D24" s="280"/>
      <c r="E24" s="77" t="s">
        <v>143</v>
      </c>
      <c r="F24" s="374"/>
      <c r="G24" s="139" cm="1">
        <f t="array" ref="G24">_xlfn.IFS(E24="a",5,E24="b",3,E24="c",1,TRUE,"")</f>
        <v>1</v>
      </c>
      <c r="H24" s="139"/>
      <c r="I24" s="139"/>
      <c r="J24" s="140">
        <f>G24*I$20</f>
        <v>10</v>
      </c>
      <c r="K24" s="96" t="str" cm="1">
        <f t="array" ref="K24">_xlfn.IFS($F24="ja",J24,$F24="nee",0,$F24="","-",$E24="","")</f>
        <v>-</v>
      </c>
      <c r="L24" s="152" t="str">
        <f t="shared" ref="L24:L26" si="3">IF(AND(E24="ko",F24="Nee"),"Voldoet niet","")</f>
        <v/>
      </c>
      <c r="M24" s="71"/>
    </row>
    <row r="25" spans="1:14" s="52" customFormat="1" ht="30.75" customHeight="1" x14ac:dyDescent="0.35">
      <c r="A25" s="71"/>
      <c r="B25" s="74" t="s">
        <v>1830</v>
      </c>
      <c r="C25" s="386" t="s">
        <v>1831</v>
      </c>
      <c r="D25" s="280"/>
      <c r="E25" s="77" t="s">
        <v>122</v>
      </c>
      <c r="F25" s="374"/>
      <c r="G25" s="139" t="str" cm="1">
        <f t="array" ref="G25">_xlfn.IFS(E25="a",5,E25="b",3,E25="c",1,TRUE,"")</f>
        <v/>
      </c>
      <c r="H25" s="139"/>
      <c r="I25" s="139"/>
      <c r="J25" s="140"/>
      <c r="K25" s="96" t="str" cm="1">
        <f t="array" ref="K25">_xlfn.IFS($F25="ja",J25,$F25="nee",0,$F25="","-",$E25="","")</f>
        <v>-</v>
      </c>
      <c r="L25" s="152" t="str">
        <f t="shared" ref="L25" si="4">IF(AND(E25="ko",F25="Nee"),"Voldoet niet","")</f>
        <v/>
      </c>
      <c r="M25" s="71"/>
    </row>
    <row r="26" spans="1:14" s="52" customFormat="1" ht="30" customHeight="1" x14ac:dyDescent="0.35">
      <c r="A26" s="71"/>
      <c r="B26" s="78" t="s">
        <v>1832</v>
      </c>
      <c r="C26" s="342" t="s">
        <v>1833</v>
      </c>
      <c r="D26" s="280"/>
      <c r="E26" s="77" t="s">
        <v>122</v>
      </c>
      <c r="F26" s="374"/>
      <c r="G26" s="139" t="str" cm="1">
        <f t="array" ref="G26">_xlfn.IFS(E26="a",5,E26="b",3,E26="c",1,TRUE,"")</f>
        <v/>
      </c>
      <c r="H26" s="139"/>
      <c r="I26" s="139"/>
      <c r="J26" s="140"/>
      <c r="K26" s="96" t="str" cm="1">
        <f t="array" ref="K26">_xlfn.IFS($F26="ja",J26,$F26="nee",0,$F26="","-",$E26="","")</f>
        <v>-</v>
      </c>
      <c r="L26" s="152" t="str">
        <f t="shared" si="3"/>
        <v/>
      </c>
      <c r="M26" s="71"/>
    </row>
    <row r="27" spans="1:14" ht="24" customHeight="1" x14ac:dyDescent="0.35">
      <c r="B27" s="92"/>
      <c r="C27" s="73"/>
      <c r="D27" s="95"/>
      <c r="E27" s="125"/>
      <c r="F27" s="109"/>
      <c r="G27" s="139" t="str" cm="1">
        <f t="array" ref="G27">_xlfn.IFS(E27="a",5,E27="b",3,E27="c",1,TRUE,"")</f>
        <v/>
      </c>
      <c r="H27" s="139"/>
      <c r="I27" s="140"/>
      <c r="J27" s="139"/>
      <c r="K27" s="95"/>
      <c r="L27" s="109"/>
    </row>
    <row r="28" spans="1:14" ht="21" customHeight="1" x14ac:dyDescent="0.35">
      <c r="B28" s="122" t="s">
        <v>1834</v>
      </c>
      <c r="C28" s="339" t="s">
        <v>1835</v>
      </c>
      <c r="D28" s="153">
        <v>0.25</v>
      </c>
      <c r="E28" s="123"/>
      <c r="F28" s="116"/>
      <c r="G28" s="135" t="str" cm="1">
        <f t="array" ref="G28">_xlfn.IFS(E28="a",5,E28="b",3,E28="c",1,TRUE,"")</f>
        <v/>
      </c>
      <c r="H28" s="136">
        <f>SUM(G29:G41)</f>
        <v>38</v>
      </c>
      <c r="I28" s="137">
        <f>J28/H28</f>
        <v>2.6315789473684212</v>
      </c>
      <c r="J28" s="136">
        <f>L$2*D28</f>
        <v>100</v>
      </c>
      <c r="K28" s="135"/>
      <c r="L28" s="135"/>
      <c r="N28" s="151"/>
    </row>
    <row r="29" spans="1:14" ht="34.5" customHeight="1" x14ac:dyDescent="0.35">
      <c r="B29" s="92" t="s">
        <v>1836</v>
      </c>
      <c r="C29" s="73" t="s">
        <v>1837</v>
      </c>
      <c r="D29" s="95"/>
      <c r="E29" s="125" t="s">
        <v>122</v>
      </c>
      <c r="F29" s="374"/>
      <c r="G29" s="139" t="str" cm="1">
        <f t="array" ref="G29">_xlfn.IFS(E29="a",5,E29="b",3,E29="c",1,TRUE,"")</f>
        <v/>
      </c>
      <c r="H29" s="139"/>
      <c r="I29" s="140"/>
      <c r="J29" s="140"/>
      <c r="K29" s="96" t="str" cm="1">
        <f t="array" ref="K29">_xlfn.IFS($F29="ja",J29,$F29="nee",0,$F29="","-",$E29="","")</f>
        <v>-</v>
      </c>
      <c r="L29" s="152" t="str">
        <f t="shared" ref="L29:L41" si="5">IF(AND(E29="ko",F29="Nee"),"Voldoet niet","")</f>
        <v/>
      </c>
    </row>
    <row r="30" spans="1:14" ht="33.75" customHeight="1" x14ac:dyDescent="0.35">
      <c r="B30" s="92" t="s">
        <v>1838</v>
      </c>
      <c r="C30" s="73" t="s">
        <v>1839</v>
      </c>
      <c r="D30" s="95"/>
      <c r="E30" s="125" t="s">
        <v>122</v>
      </c>
      <c r="F30" s="374"/>
      <c r="G30" s="139" t="str" cm="1">
        <f t="array" ref="G30">_xlfn.IFS(E30="a",5,E30="b",3,E30="c",1,TRUE,"")</f>
        <v/>
      </c>
      <c r="H30" s="139"/>
      <c r="I30" s="140"/>
      <c r="J30" s="140"/>
      <c r="K30" s="96" t="str" cm="1">
        <f t="array" ref="K30">_xlfn.IFS($F30="ja",J30,$F30="nee",0,$F30="","-",$E30="","")</f>
        <v>-</v>
      </c>
      <c r="L30" s="152" t="str">
        <f t="shared" si="5"/>
        <v/>
      </c>
    </row>
    <row r="31" spans="1:14" ht="26" x14ac:dyDescent="0.35">
      <c r="B31" s="92" t="s">
        <v>1840</v>
      </c>
      <c r="C31" s="73" t="s">
        <v>1841</v>
      </c>
      <c r="D31" s="95"/>
      <c r="E31" s="125" t="s">
        <v>122</v>
      </c>
      <c r="F31" s="374"/>
      <c r="G31" s="139" t="str" cm="1">
        <f t="array" ref="G31">_xlfn.IFS(E31="a",5,E31="b",3,E31="c",1,TRUE,"")</f>
        <v/>
      </c>
      <c r="H31" s="139"/>
      <c r="I31" s="140"/>
      <c r="J31" s="140"/>
      <c r="K31" s="96" t="str" cm="1">
        <f t="array" ref="K31">_xlfn.IFS($F31="ja",J31,$F31="nee",0,$F31="","-",$E31="","")</f>
        <v>-</v>
      </c>
      <c r="L31" s="152" t="str">
        <f t="shared" si="5"/>
        <v/>
      </c>
    </row>
    <row r="32" spans="1:14" ht="30" customHeight="1" x14ac:dyDescent="0.35">
      <c r="B32" s="92" t="s">
        <v>1842</v>
      </c>
      <c r="C32" s="73" t="s">
        <v>1843</v>
      </c>
      <c r="D32" s="95"/>
      <c r="E32" s="125" t="s">
        <v>138</v>
      </c>
      <c r="F32" s="374"/>
      <c r="G32" s="139" cm="1">
        <f t="array" ref="G32">_xlfn.IFS(E32="a",5,E32="b",3,E32="c",1,TRUE,"")</f>
        <v>3</v>
      </c>
      <c r="H32" s="139"/>
      <c r="I32" s="140"/>
      <c r="J32" s="140">
        <f>G32*I$28</f>
        <v>7.8947368421052637</v>
      </c>
      <c r="K32" s="96" t="str" cm="1">
        <f t="array" ref="K32">_xlfn.IFS($F32="ja",J32,$F32="nee",0,$F32="","-",$E32="","")</f>
        <v>-</v>
      </c>
      <c r="L32" s="152" t="str">
        <f t="shared" si="5"/>
        <v/>
      </c>
    </row>
    <row r="33" spans="1:14" ht="26" x14ac:dyDescent="0.35">
      <c r="B33" s="92" t="s">
        <v>1844</v>
      </c>
      <c r="C33" s="73" t="s">
        <v>1845</v>
      </c>
      <c r="D33" s="95"/>
      <c r="E33" s="125" t="s">
        <v>129</v>
      </c>
      <c r="F33" s="374"/>
      <c r="G33" s="139" cm="1">
        <f t="array" ref="G33">_xlfn.IFS(E33="a",5,E33="b",3,E33="c",1,TRUE,"")</f>
        <v>5</v>
      </c>
      <c r="H33" s="139"/>
      <c r="I33" s="140"/>
      <c r="J33" s="140">
        <f>G33*I$28</f>
        <v>13.157894736842106</v>
      </c>
      <c r="K33" s="96" t="str" cm="1">
        <f t="array" ref="K33">_xlfn.IFS($F33="ja",J33,$F33="nee",0,$F33="","-",$E33="","")</f>
        <v>-</v>
      </c>
      <c r="L33" s="152" t="str">
        <f t="shared" si="5"/>
        <v/>
      </c>
    </row>
    <row r="34" spans="1:14" ht="32.25" customHeight="1" x14ac:dyDescent="0.35">
      <c r="B34" s="92" t="s">
        <v>1846</v>
      </c>
      <c r="C34" s="73" t="s">
        <v>1847</v>
      </c>
      <c r="D34" s="95"/>
      <c r="E34" s="125" t="s">
        <v>122</v>
      </c>
      <c r="F34" s="374"/>
      <c r="G34" s="139" t="str" cm="1">
        <f t="array" ref="G34">_xlfn.IFS(E34="a",5,E34="b",3,E34="c",1,TRUE,"")</f>
        <v/>
      </c>
      <c r="H34" s="139"/>
      <c r="I34" s="140"/>
      <c r="J34" s="140"/>
      <c r="K34" s="96" t="str" cm="1">
        <f t="array" ref="K34">_xlfn.IFS($F34="ja",J34,$F34="nee",0,$F34="","-",$E34="","")</f>
        <v>-</v>
      </c>
      <c r="L34" s="152" t="str">
        <f t="shared" si="5"/>
        <v/>
      </c>
    </row>
    <row r="35" spans="1:14" ht="39" x14ac:dyDescent="0.35">
      <c r="B35" s="92" t="s">
        <v>1848</v>
      </c>
      <c r="C35" s="73" t="s">
        <v>1849</v>
      </c>
      <c r="D35" s="95"/>
      <c r="E35" s="125" t="s">
        <v>129</v>
      </c>
      <c r="F35" s="374"/>
      <c r="G35" s="139" cm="1">
        <f t="array" ref="G35">_xlfn.IFS(E35="a",5,E35="b",3,E35="c",1,TRUE,"")</f>
        <v>5</v>
      </c>
      <c r="H35" s="139"/>
      <c r="I35" s="140"/>
      <c r="J35" s="140">
        <f t="shared" ref="J35:J41" si="6">G35*I$28</f>
        <v>13.157894736842106</v>
      </c>
      <c r="K35" s="96" t="str" cm="1">
        <f t="array" ref="K35">_xlfn.IFS($F35="ja",J35,$F35="nee",0,$F35="","-",$E35="","")</f>
        <v>-</v>
      </c>
      <c r="L35" s="152" t="str">
        <f t="shared" si="5"/>
        <v/>
      </c>
    </row>
    <row r="36" spans="1:14" ht="26" x14ac:dyDescent="0.35">
      <c r="B36" s="92" t="s">
        <v>1850</v>
      </c>
      <c r="C36" s="73" t="s">
        <v>1851</v>
      </c>
      <c r="D36" s="95"/>
      <c r="E36" s="125" t="s">
        <v>122</v>
      </c>
      <c r="F36" s="374"/>
      <c r="G36" s="139" t="str" cm="1">
        <f t="array" ref="G36">_xlfn.IFS(E36="a",5,E36="b",3,E36="c",1,TRUE,"")</f>
        <v/>
      </c>
      <c r="H36" s="139"/>
      <c r="I36" s="140"/>
      <c r="J36" s="140"/>
      <c r="K36" s="96" t="str" cm="1">
        <f t="array" ref="K36">_xlfn.IFS($F36="ja",J36,$F36="nee",0,$F36="","-",$E36="","")</f>
        <v>-</v>
      </c>
      <c r="L36" s="152" t="str">
        <f t="shared" si="5"/>
        <v/>
      </c>
    </row>
    <row r="37" spans="1:14" x14ac:dyDescent="0.35">
      <c r="B37" s="92" t="s">
        <v>1852</v>
      </c>
      <c r="C37" s="73" t="s">
        <v>1853</v>
      </c>
      <c r="D37" s="95"/>
      <c r="E37" s="125" t="s">
        <v>129</v>
      </c>
      <c r="F37" s="374"/>
      <c r="G37" s="139" cm="1">
        <f t="array" ref="G37">_xlfn.IFS(E37="a",5,E37="b",3,E37="c",1,TRUE,"")</f>
        <v>5</v>
      </c>
      <c r="H37" s="139"/>
      <c r="I37" s="140"/>
      <c r="J37" s="140">
        <f t="shared" si="6"/>
        <v>13.157894736842106</v>
      </c>
      <c r="K37" s="96" t="str" cm="1">
        <f t="array" ref="K37">_xlfn.IFS($F37="ja",J37,$F37="nee",0,$F37="","-",$E37="","")</f>
        <v>-</v>
      </c>
      <c r="L37" s="152" t="str">
        <f t="shared" si="5"/>
        <v/>
      </c>
    </row>
    <row r="38" spans="1:14" x14ac:dyDescent="0.35">
      <c r="A38" s="144"/>
      <c r="B38" s="92" t="s">
        <v>1854</v>
      </c>
      <c r="C38" s="73" t="s">
        <v>1855</v>
      </c>
      <c r="D38" s="95"/>
      <c r="E38" s="125" t="s">
        <v>129</v>
      </c>
      <c r="F38" s="374"/>
      <c r="G38" s="139" cm="1">
        <f t="array" ref="G38">_xlfn.IFS(E38="a",5,E38="b",3,E38="c",1,TRUE,"")</f>
        <v>5</v>
      </c>
      <c r="H38" s="139"/>
      <c r="I38" s="140"/>
      <c r="J38" s="140">
        <f t="shared" si="6"/>
        <v>13.157894736842106</v>
      </c>
      <c r="K38" s="96" t="str" cm="1">
        <f t="array" ref="K38">_xlfn.IFS($F38="ja",J38,$F38="nee",0,$F38="","-",$E38="","")</f>
        <v>-</v>
      </c>
      <c r="L38" s="152" t="str">
        <f t="shared" si="5"/>
        <v/>
      </c>
      <c r="M38" s="144"/>
    </row>
    <row r="39" spans="1:14" ht="39" x14ac:dyDescent="0.35">
      <c r="B39" s="92" t="s">
        <v>1856</v>
      </c>
      <c r="C39" s="73" t="s">
        <v>1857</v>
      </c>
      <c r="D39" s="95"/>
      <c r="E39" s="125" t="s">
        <v>129</v>
      </c>
      <c r="F39" s="374"/>
      <c r="G39" s="139" cm="1">
        <f t="array" ref="G39">_xlfn.IFS(E39="a",5,E39="b",3,E39="c",1,TRUE,"")</f>
        <v>5</v>
      </c>
      <c r="H39" s="139"/>
      <c r="I39" s="140"/>
      <c r="J39" s="140">
        <f t="shared" si="6"/>
        <v>13.157894736842106</v>
      </c>
      <c r="K39" s="96" t="str" cm="1">
        <f t="array" ref="K39">_xlfn.IFS($F39="ja",J39,$F39="nee",0,$F39="","-",$E39="","")</f>
        <v>-</v>
      </c>
      <c r="L39" s="152" t="str">
        <f t="shared" si="5"/>
        <v/>
      </c>
    </row>
    <row r="40" spans="1:14" ht="26" x14ac:dyDescent="0.35">
      <c r="B40" s="92" t="s">
        <v>1858</v>
      </c>
      <c r="C40" s="73" t="s">
        <v>1859</v>
      </c>
      <c r="D40" s="95"/>
      <c r="E40" s="125" t="s">
        <v>129</v>
      </c>
      <c r="F40" s="374"/>
      <c r="G40" s="139" cm="1">
        <f t="array" ref="G40">_xlfn.IFS(E40="a",5,E40="b",3,E40="c",1,TRUE,"")</f>
        <v>5</v>
      </c>
      <c r="H40" s="139"/>
      <c r="I40" s="140"/>
      <c r="J40" s="140">
        <f t="shared" si="6"/>
        <v>13.157894736842106</v>
      </c>
      <c r="K40" s="96" t="str" cm="1">
        <f t="array" ref="K40">_xlfn.IFS($F40="ja",J40,$F40="nee",0,$F40="","-",$E40="","")</f>
        <v>-</v>
      </c>
      <c r="L40" s="152" t="str">
        <f t="shared" si="5"/>
        <v/>
      </c>
    </row>
    <row r="41" spans="1:14" ht="26" x14ac:dyDescent="0.35">
      <c r="B41" s="92" t="s">
        <v>1860</v>
      </c>
      <c r="C41" s="73" t="s">
        <v>1861</v>
      </c>
      <c r="D41" s="95"/>
      <c r="E41" s="125" t="s">
        <v>129</v>
      </c>
      <c r="F41" s="374"/>
      <c r="G41" s="139" cm="1">
        <f t="array" ref="G41">_xlfn.IFS(E41="a",5,E41="b",3,E41="c",1,TRUE,"")</f>
        <v>5</v>
      </c>
      <c r="H41" s="139"/>
      <c r="I41" s="140"/>
      <c r="J41" s="140">
        <f t="shared" si="6"/>
        <v>13.157894736842106</v>
      </c>
      <c r="K41" s="96" t="str" cm="1">
        <f t="array" ref="K41">_xlfn.IFS($F41="ja",J41,$F41="nee",0,$F41="","-",$E41="","")</f>
        <v>-</v>
      </c>
      <c r="L41" s="152" t="str">
        <f t="shared" si="5"/>
        <v/>
      </c>
    </row>
    <row r="42" spans="1:14" x14ac:dyDescent="0.35">
      <c r="B42" s="92"/>
      <c r="C42" s="73"/>
      <c r="D42" s="95"/>
      <c r="E42" s="125"/>
      <c r="F42" s="109"/>
      <c r="G42" s="139" t="str" cm="1">
        <f t="array" ref="G42">_xlfn.IFS(E42="a",5,E42="b",3,E42="c",1,TRUE,"")</f>
        <v/>
      </c>
      <c r="H42" s="139"/>
      <c r="I42" s="140"/>
      <c r="J42" s="139"/>
      <c r="K42" s="95"/>
      <c r="L42" s="109"/>
    </row>
    <row r="43" spans="1:14" ht="21" customHeight="1" x14ac:dyDescent="0.35">
      <c r="B43" s="122" t="s">
        <v>1862</v>
      </c>
      <c r="C43" s="339" t="s">
        <v>1863</v>
      </c>
      <c r="D43" s="153">
        <v>0.15</v>
      </c>
      <c r="E43" s="123"/>
      <c r="F43" s="116"/>
      <c r="G43" s="135" t="str" cm="1">
        <f t="array" ref="G43">_xlfn.IFS(E43="a",5,E43="b",3,E43="c",1,TRUE,"")</f>
        <v/>
      </c>
      <c r="H43" s="136">
        <f>SUM(G44:G50)</f>
        <v>26</v>
      </c>
      <c r="I43" s="137">
        <f>J43/H43</f>
        <v>2.3076923076923075</v>
      </c>
      <c r="J43" s="136">
        <f>L$2*D43</f>
        <v>60</v>
      </c>
      <c r="K43" s="135"/>
      <c r="L43" s="135"/>
      <c r="N43" s="151"/>
    </row>
    <row r="44" spans="1:14" ht="30" customHeight="1" x14ac:dyDescent="0.35">
      <c r="B44" s="92" t="s">
        <v>1864</v>
      </c>
      <c r="C44" s="73" t="s">
        <v>1865</v>
      </c>
      <c r="D44" s="95"/>
      <c r="E44" s="125" t="s">
        <v>122</v>
      </c>
      <c r="F44" s="374"/>
      <c r="G44" s="139" t="str" cm="1">
        <f t="array" ref="G44">_xlfn.IFS(E44="a",5,E44="b",3,E44="c",1,TRUE,"")</f>
        <v/>
      </c>
      <c r="H44" s="139"/>
      <c r="I44" s="140"/>
      <c r="J44" s="140"/>
      <c r="K44" s="96" t="str" cm="1">
        <f t="array" ref="K44">_xlfn.IFS($F44="ja",J44,$F44="nee",0,$F44="","-",$E44="","")</f>
        <v>-</v>
      </c>
      <c r="L44" s="152" t="str">
        <f t="shared" ref="L44:L50" si="7">IF(AND(E44="ko",F44="Nee"),"Voldoet niet","")</f>
        <v/>
      </c>
    </row>
    <row r="45" spans="1:14" ht="47.25" customHeight="1" x14ac:dyDescent="0.35">
      <c r="B45" s="92" t="s">
        <v>1866</v>
      </c>
      <c r="C45" s="73" t="s">
        <v>1867</v>
      </c>
      <c r="D45" s="95"/>
      <c r="E45" s="125" t="s">
        <v>129</v>
      </c>
      <c r="F45" s="374"/>
      <c r="G45" s="139" cm="1">
        <f t="array" ref="G45">_xlfn.IFS(E45="a",5,E45="b",3,E45="c",1,TRUE,"")</f>
        <v>5</v>
      </c>
      <c r="H45" s="139"/>
      <c r="I45" s="140"/>
      <c r="J45" s="140">
        <f t="shared" ref="J45" si="8">G45*I$43</f>
        <v>11.538461538461537</v>
      </c>
      <c r="K45" s="96" t="str" cm="1">
        <f t="array" ref="K45">_xlfn.IFS($F45="ja",J45,$F45="nee",0,$F45="","-",$E45="","")</f>
        <v>-</v>
      </c>
      <c r="L45" s="152" t="str">
        <f t="shared" ref="L45" si="9">IF(AND(E45="ko",F45="Nee"),"Voldoet niet","")</f>
        <v/>
      </c>
    </row>
    <row r="46" spans="1:14" ht="20.25" customHeight="1" x14ac:dyDescent="0.35">
      <c r="B46" s="92" t="s">
        <v>1868</v>
      </c>
      <c r="C46" s="73" t="s">
        <v>1869</v>
      </c>
      <c r="D46" s="95"/>
      <c r="E46" s="125" t="s">
        <v>143</v>
      </c>
      <c r="F46" s="374"/>
      <c r="G46" s="139" cm="1">
        <f t="array" ref="G46">_xlfn.IFS(E46="a",5,E46="b",3,E46="c",1,TRUE,"")</f>
        <v>1</v>
      </c>
      <c r="H46" s="139"/>
      <c r="I46" s="140"/>
      <c r="J46" s="140">
        <f t="shared" ref="J46:J50" si="10">G46*I$43</f>
        <v>2.3076923076923075</v>
      </c>
      <c r="K46" s="96" t="str" cm="1">
        <f t="array" ref="K46">_xlfn.IFS($F46="ja",J46,$F46="nee",0,$F46="","-",$E46="","")</f>
        <v>-</v>
      </c>
      <c r="L46" s="152" t="str">
        <f t="shared" si="7"/>
        <v/>
      </c>
    </row>
    <row r="47" spans="1:14" ht="47.25" customHeight="1" x14ac:dyDescent="0.35">
      <c r="B47" s="92" t="s">
        <v>1870</v>
      </c>
      <c r="C47" s="73" t="s">
        <v>1871</v>
      </c>
      <c r="D47" s="95"/>
      <c r="E47" s="125" t="s">
        <v>129</v>
      </c>
      <c r="F47" s="374"/>
      <c r="G47" s="139" cm="1">
        <f t="array" ref="G47">_xlfn.IFS(E47="a",5,E47="b",3,E47="c",1,TRUE,"")</f>
        <v>5</v>
      </c>
      <c r="H47" s="139"/>
      <c r="I47" s="140"/>
      <c r="J47" s="140">
        <f t="shared" si="10"/>
        <v>11.538461538461537</v>
      </c>
      <c r="K47" s="96" t="str" cm="1">
        <f t="array" ref="K47">_xlfn.IFS($F47="ja",J47,$F47="nee",0,$F47="","-",$E47="","")</f>
        <v>-</v>
      </c>
      <c r="L47" s="152" t="str">
        <f t="shared" si="7"/>
        <v/>
      </c>
    </row>
    <row r="48" spans="1:14" ht="26" x14ac:dyDescent="0.35">
      <c r="B48" s="92" t="s">
        <v>1872</v>
      </c>
      <c r="C48" s="73" t="s">
        <v>1873</v>
      </c>
      <c r="D48" s="95"/>
      <c r="E48" s="125" t="s">
        <v>129</v>
      </c>
      <c r="F48" s="374"/>
      <c r="G48" s="139" cm="1">
        <f t="array" ref="G48">_xlfn.IFS(E48="a",5,E48="b",3,E48="c",1,TRUE,"")</f>
        <v>5</v>
      </c>
      <c r="H48" s="139"/>
      <c r="I48" s="140"/>
      <c r="J48" s="140">
        <f t="shared" si="10"/>
        <v>11.538461538461537</v>
      </c>
      <c r="K48" s="96" t="str" cm="1">
        <f t="array" ref="K48">_xlfn.IFS($F48="ja",J48,$F48="nee",0,$F48="","-",$E48="","")</f>
        <v>-</v>
      </c>
      <c r="L48" s="152" t="str">
        <f t="shared" si="7"/>
        <v/>
      </c>
    </row>
    <row r="49" spans="1:14" ht="26" x14ac:dyDescent="0.35">
      <c r="B49" s="92" t="s">
        <v>1874</v>
      </c>
      <c r="C49" s="73" t="s">
        <v>1875</v>
      </c>
      <c r="D49" s="95"/>
      <c r="E49" s="125" t="s">
        <v>129</v>
      </c>
      <c r="F49" s="374"/>
      <c r="G49" s="139" cm="1">
        <f t="array" ref="G49">_xlfn.IFS(E49="a",5,E49="b",3,E49="c",1,TRUE,"")</f>
        <v>5</v>
      </c>
      <c r="H49" s="139"/>
      <c r="I49" s="140"/>
      <c r="J49" s="140">
        <f t="shared" si="10"/>
        <v>11.538461538461537</v>
      </c>
      <c r="K49" s="96" t="str" cm="1">
        <f t="array" ref="K49">_xlfn.IFS($F49="ja",J49,$F49="nee",0,$F49="","-",$E49="","")</f>
        <v>-</v>
      </c>
      <c r="L49" s="152" t="str">
        <f t="shared" si="7"/>
        <v/>
      </c>
    </row>
    <row r="50" spans="1:14" ht="26" x14ac:dyDescent="0.35">
      <c r="B50" s="92" t="s">
        <v>1876</v>
      </c>
      <c r="C50" s="73" t="s">
        <v>1877</v>
      </c>
      <c r="D50" s="95"/>
      <c r="E50" s="125" t="s">
        <v>129</v>
      </c>
      <c r="F50" s="374"/>
      <c r="G50" s="139" cm="1">
        <f t="array" ref="G50">_xlfn.IFS(E50="a",5,E50="b",3,E50="c",1,TRUE,"")</f>
        <v>5</v>
      </c>
      <c r="H50" s="139"/>
      <c r="I50" s="140"/>
      <c r="J50" s="140">
        <f t="shared" si="10"/>
        <v>11.538461538461537</v>
      </c>
      <c r="K50" s="96" t="str" cm="1">
        <f t="array" ref="K50">_xlfn.IFS($F50="ja",J50,$F50="nee",0,$F50="","-",$E50="","")</f>
        <v>-</v>
      </c>
      <c r="L50" s="152" t="str">
        <f t="shared" si="7"/>
        <v/>
      </c>
    </row>
    <row r="51" spans="1:14" x14ac:dyDescent="0.35">
      <c r="B51" s="92"/>
      <c r="C51" s="73"/>
      <c r="D51" s="95"/>
      <c r="E51" s="125"/>
      <c r="F51" s="109"/>
      <c r="G51" s="139" t="str" cm="1">
        <f t="array" ref="G51">_xlfn.IFS(E51="a",5,E51="b",3,E51="c",1,TRUE,"")</f>
        <v/>
      </c>
      <c r="H51" s="139"/>
      <c r="I51" s="140"/>
      <c r="J51" s="139"/>
      <c r="K51" s="95"/>
      <c r="L51" s="109"/>
    </row>
    <row r="52" spans="1:14" ht="21" customHeight="1" x14ac:dyDescent="0.35">
      <c r="B52" s="122" t="s">
        <v>1878</v>
      </c>
      <c r="C52" s="339" t="s">
        <v>1879</v>
      </c>
      <c r="D52" s="153">
        <v>0.05</v>
      </c>
      <c r="E52" s="123"/>
      <c r="F52" s="116"/>
      <c r="G52" s="135" t="str" cm="1">
        <f t="array" ref="G52">_xlfn.IFS(E52="a",5,E52="b",3,E52="c",1,TRUE,"")</f>
        <v/>
      </c>
      <c r="H52" s="136">
        <f>SUM(G53:G54)</f>
        <v>10</v>
      </c>
      <c r="I52" s="137">
        <f>J52/H52</f>
        <v>2</v>
      </c>
      <c r="J52" s="136">
        <f>L$2*D52</f>
        <v>20</v>
      </c>
      <c r="K52" s="135"/>
      <c r="L52" s="135"/>
      <c r="N52" s="151"/>
    </row>
    <row r="53" spans="1:14" ht="39" x14ac:dyDescent="0.35">
      <c r="B53" s="92" t="s">
        <v>1880</v>
      </c>
      <c r="C53" s="73" t="s">
        <v>1881</v>
      </c>
      <c r="D53" s="95"/>
      <c r="E53" s="125" t="s">
        <v>129</v>
      </c>
      <c r="F53" s="374"/>
      <c r="G53" s="139" cm="1">
        <f t="array" ref="G53">_xlfn.IFS(E53="a",5,E53="b",3,E53="c",1,TRUE,"")</f>
        <v>5</v>
      </c>
      <c r="H53" s="139"/>
      <c r="I53" s="140"/>
      <c r="J53" s="140">
        <f>G53*I$52</f>
        <v>10</v>
      </c>
      <c r="K53" s="96" t="str" cm="1">
        <f t="array" ref="K53">_xlfn.IFS($F53="ja",J53,$F53="nee",0,$F53="","-",$E53="","")</f>
        <v>-</v>
      </c>
      <c r="L53" s="152" t="str">
        <f t="shared" ref="L53:L54" si="11">IF(AND(E53="ko",F53="Nee"),"Voldoet niet","")</f>
        <v/>
      </c>
    </row>
    <row r="54" spans="1:14" ht="26" x14ac:dyDescent="0.35">
      <c r="B54" s="92" t="s">
        <v>1882</v>
      </c>
      <c r="C54" s="73" t="s">
        <v>1883</v>
      </c>
      <c r="D54" s="95"/>
      <c r="E54" s="125" t="s">
        <v>129</v>
      </c>
      <c r="F54" s="374"/>
      <c r="G54" s="139" cm="1">
        <f t="array" ref="G54">_xlfn.IFS(E54="a",5,E54="b",3,E54="c",1,TRUE,"")</f>
        <v>5</v>
      </c>
      <c r="H54" s="139"/>
      <c r="I54" s="140"/>
      <c r="J54" s="140">
        <f>G54*I$52</f>
        <v>10</v>
      </c>
      <c r="K54" s="96" t="str" cm="1">
        <f t="array" ref="K54">_xlfn.IFS($F54="ja",J54,$F54="nee",0,$F54="","-",$E54="","")</f>
        <v>-</v>
      </c>
      <c r="L54" s="152" t="str">
        <f t="shared" si="11"/>
        <v/>
      </c>
    </row>
    <row r="55" spans="1:14" s="98" customFormat="1" x14ac:dyDescent="0.35">
      <c r="A55" s="71"/>
      <c r="B55" s="82"/>
      <c r="C55" s="72"/>
      <c r="D55" s="95"/>
      <c r="E55" s="87"/>
      <c r="F55" s="109"/>
      <c r="G55" s="139" t="str" cm="1">
        <f t="array" ref="G55">_xlfn.IFS(E55="a",5,E55="b",3,E55="c",1,TRUE,"")</f>
        <v/>
      </c>
      <c r="H55" s="138"/>
      <c r="I55" s="141"/>
      <c r="J55" s="138"/>
      <c r="K55" s="125"/>
      <c r="L55" s="92"/>
      <c r="M55" s="71"/>
    </row>
    <row r="56" spans="1:14" ht="21" customHeight="1" x14ac:dyDescent="0.35">
      <c r="B56" s="122"/>
      <c r="C56" s="339" t="s">
        <v>1884</v>
      </c>
      <c r="D56" s="153"/>
      <c r="E56" s="123"/>
      <c r="F56" s="116"/>
      <c r="G56" s="135" t="str" cm="1">
        <f t="array" ref="G56">_xlfn.IFS(E56="a",5,E56="b",3,E56="c",1,TRUE,"")</f>
        <v/>
      </c>
      <c r="H56" s="136"/>
      <c r="I56" s="137"/>
      <c r="J56" s="136"/>
      <c r="K56" s="135"/>
      <c r="L56" s="135"/>
      <c r="N56" s="151"/>
    </row>
    <row r="57" spans="1:14" ht="26" x14ac:dyDescent="0.35">
      <c r="B57" s="281"/>
      <c r="C57" s="372" t="s">
        <v>1885</v>
      </c>
      <c r="D57" s="197"/>
      <c r="E57" s="116"/>
      <c r="F57" s="196"/>
      <c r="G57" s="135" t="str" cm="1">
        <f t="array" ref="G57">_xlfn.IFS(E57="a",5,E57="b",3,E57="c",1,TRUE,"")</f>
        <v/>
      </c>
      <c r="H57" s="135"/>
      <c r="I57" s="227"/>
      <c r="J57" s="135"/>
      <c r="K57" s="197"/>
      <c r="L57" s="196"/>
    </row>
    <row r="58" spans="1:14" x14ac:dyDescent="0.35">
      <c r="B58" s="82"/>
      <c r="C58" s="72"/>
      <c r="D58" s="95"/>
      <c r="E58" s="77"/>
      <c r="F58" s="109"/>
      <c r="G58" s="139"/>
      <c r="H58" s="139"/>
      <c r="I58" s="140"/>
      <c r="J58" s="139"/>
      <c r="K58" s="95"/>
      <c r="L58" s="109"/>
    </row>
    <row r="59" spans="1:14" ht="21" customHeight="1" x14ac:dyDescent="0.35">
      <c r="B59" s="122"/>
      <c r="C59" s="339" t="s">
        <v>1886</v>
      </c>
      <c r="D59" s="153"/>
      <c r="E59" s="123"/>
      <c r="F59" s="116"/>
      <c r="G59" s="135" t="str" cm="1">
        <f t="array" ref="G59">_xlfn.IFS(E59="a",5,E59="b",3,E59="c",1,TRUE,"")</f>
        <v/>
      </c>
      <c r="H59" s="136"/>
      <c r="I59" s="137"/>
      <c r="J59" s="136"/>
      <c r="K59" s="135"/>
      <c r="L59" s="135"/>
      <c r="N59" s="151"/>
    </row>
    <row r="60" spans="1:14" ht="60.75" customHeight="1" x14ac:dyDescent="0.35">
      <c r="B60" s="82" t="s">
        <v>1887</v>
      </c>
      <c r="C60" s="72" t="s">
        <v>1888</v>
      </c>
      <c r="D60" s="87"/>
      <c r="E60" s="87" t="s">
        <v>122</v>
      </c>
      <c r="F60" s="374"/>
      <c r="G60" s="139" t="str" cm="1">
        <f t="array" ref="G60">_xlfn.IFS(E60="a",5,E60="b",3,E60="c",1,TRUE,"")</f>
        <v/>
      </c>
      <c r="H60" s="138"/>
      <c r="I60" s="141"/>
      <c r="J60" s="138"/>
      <c r="K60" s="96" t="str" cm="1">
        <f t="array" ref="K60">_xlfn.IFS($F60="ja",J60,$F60="nee",0,$F60="","-",$E60="","")</f>
        <v>-</v>
      </c>
      <c r="L60" s="152" t="str">
        <f>IF(AND(E60="ko",F60="Nee"),"Voldoet niet","")</f>
        <v/>
      </c>
    </row>
    <row r="61" spans="1:14" x14ac:dyDescent="0.35">
      <c r="B61" s="92"/>
      <c r="C61" s="72"/>
      <c r="D61" s="95"/>
      <c r="E61" s="125"/>
      <c r="F61" s="109"/>
      <c r="G61" s="139" t="str" cm="1">
        <f t="array" ref="G61">_xlfn.IFS(E61="a",5,E61="b",3,E61="c",1,TRUE,"")</f>
        <v/>
      </c>
      <c r="H61" s="139"/>
      <c r="I61" s="140"/>
      <c r="J61" s="139"/>
      <c r="K61" s="95"/>
      <c r="L61" s="109"/>
    </row>
    <row r="62" spans="1:14" ht="21" customHeight="1" x14ac:dyDescent="0.35">
      <c r="B62" s="122" t="s">
        <v>1889</v>
      </c>
      <c r="C62" s="339" t="s">
        <v>1890</v>
      </c>
      <c r="D62" s="153">
        <v>0.25</v>
      </c>
      <c r="E62" s="123"/>
      <c r="F62" s="116"/>
      <c r="G62" s="135" t="str" cm="1">
        <f t="array" ref="G62">_xlfn.IFS(E62="a",5,E62="b",3,E62="c",1,TRUE,"")</f>
        <v/>
      </c>
      <c r="H62" s="136">
        <f>SUM(G63:G65)</f>
        <v>15</v>
      </c>
      <c r="I62" s="137">
        <f>J62/H62</f>
        <v>6.666666666666667</v>
      </c>
      <c r="J62" s="136">
        <f>L$2*D62</f>
        <v>100</v>
      </c>
      <c r="K62" s="135"/>
      <c r="L62" s="135"/>
      <c r="N62" s="151"/>
    </row>
    <row r="63" spans="1:14" ht="26" x14ac:dyDescent="0.35">
      <c r="B63" s="82" t="s">
        <v>1891</v>
      </c>
      <c r="C63" s="72" t="s">
        <v>1892</v>
      </c>
      <c r="D63" s="87"/>
      <c r="E63" s="87" t="s">
        <v>129</v>
      </c>
      <c r="F63" s="374"/>
      <c r="G63" s="139" cm="1">
        <f t="array" ref="G63">_xlfn.IFS(E63="a",5,E63="b",3,E63="c",1,TRUE,"")</f>
        <v>5</v>
      </c>
      <c r="H63" s="138"/>
      <c r="I63" s="141"/>
      <c r="J63" s="141">
        <f>G63*I$62</f>
        <v>33.333333333333336</v>
      </c>
      <c r="K63" s="96" t="str" cm="1">
        <f t="array" ref="K63">_xlfn.IFS($F63="ja",J63,$F63="nee",0,$F63="","-",$E63="","")</f>
        <v>-</v>
      </c>
      <c r="L63" s="152" t="str">
        <f t="shared" ref="L63:L65" si="12">IF(AND(E63="ko",F63="Nee"),"Voldoet niet","")</f>
        <v/>
      </c>
    </row>
    <row r="64" spans="1:14" ht="26" x14ac:dyDescent="0.35">
      <c r="B64" s="82" t="s">
        <v>1893</v>
      </c>
      <c r="C64" s="72" t="s">
        <v>1894</v>
      </c>
      <c r="D64" s="87"/>
      <c r="E64" s="87" t="s">
        <v>129</v>
      </c>
      <c r="F64" s="374"/>
      <c r="G64" s="139" cm="1">
        <f t="array" ref="G64">_xlfn.IFS(E64="a",5,E64="b",3,E64="c",1,TRUE,"")</f>
        <v>5</v>
      </c>
      <c r="H64" s="138"/>
      <c r="I64" s="141"/>
      <c r="J64" s="141">
        <f>G64*I$62</f>
        <v>33.333333333333336</v>
      </c>
      <c r="K64" s="96" t="str" cm="1">
        <f t="array" ref="K64">_xlfn.IFS($F64="ja",J64,$F64="nee",0,$F64="","-",$E64="","")</f>
        <v>-</v>
      </c>
      <c r="L64" s="152" t="str">
        <f t="shared" si="12"/>
        <v/>
      </c>
    </row>
    <row r="65" spans="2:12" ht="26" x14ac:dyDescent="0.35">
      <c r="B65" s="82" t="s">
        <v>1895</v>
      </c>
      <c r="C65" s="72" t="s">
        <v>1896</v>
      </c>
      <c r="D65" s="87"/>
      <c r="E65" s="87" t="s">
        <v>129</v>
      </c>
      <c r="F65" s="374"/>
      <c r="G65" s="139" cm="1">
        <f t="array" ref="G65">_xlfn.IFS(E65="a",5,E65="b",3,E65="c",1,TRUE,"")</f>
        <v>5</v>
      </c>
      <c r="H65" s="138"/>
      <c r="I65" s="141"/>
      <c r="J65" s="141">
        <f>G65*I$62</f>
        <v>33.333333333333336</v>
      </c>
      <c r="K65" s="96" t="str" cm="1">
        <f t="array" ref="K65">_xlfn.IFS($F65="ja",J65,$F65="nee",0,$F65="","-",$E65="","")</f>
        <v>-</v>
      </c>
      <c r="L65" s="152" t="str">
        <f t="shared" si="12"/>
        <v/>
      </c>
    </row>
    <row r="66" spans="2:12" x14ac:dyDescent="0.35">
      <c r="C66" s="76"/>
    </row>
    <row r="67" spans="2:12" ht="17.25" customHeight="1" x14ac:dyDescent="0.35">
      <c r="C67" s="76"/>
    </row>
    <row r="68" spans="2:12" x14ac:dyDescent="0.35">
      <c r="B68" s="81"/>
      <c r="C68" s="79"/>
      <c r="D68" s="76"/>
      <c r="E68" s="76"/>
      <c r="F68" s="60"/>
      <c r="G68" s="207"/>
      <c r="H68" s="207"/>
      <c r="I68" s="207"/>
      <c r="J68" s="207"/>
    </row>
    <row r="69" spans="2:12" x14ac:dyDescent="0.35">
      <c r="B69" s="81"/>
      <c r="C69" s="79"/>
      <c r="D69" s="76"/>
      <c r="E69" s="76"/>
      <c r="F69" s="60"/>
      <c r="G69" s="207"/>
      <c r="H69" s="207"/>
      <c r="I69" s="207"/>
      <c r="J69" s="207"/>
    </row>
    <row r="70" spans="2:12" x14ac:dyDescent="0.35">
      <c r="C70" s="76"/>
    </row>
  </sheetData>
  <sheetProtection algorithmName="SHA-512" hashValue="UFnrAZLdaEESEUo1svNxu1tfZmePehffDQHaGkjDKixTL2TQX1sj49DYedkjmt6ssTKftoY6VEUka1ZBwEfJFA==" saltValue="ctvpuXu7/MDAJ1NhZRsEBw==" spinCount="100000" sheet="1" objects="1" scenarios="1"/>
  <mergeCells count="2">
    <mergeCell ref="B1:D1"/>
    <mergeCell ref="G4:J4"/>
  </mergeCells>
  <conditionalFormatting sqref="L7:L18">
    <cfRule type="cellIs" dxfId="22" priority="8" operator="equal">
      <formula>"Voldoet niet"</formula>
    </cfRule>
  </conditionalFormatting>
  <conditionalFormatting sqref="L21:L26">
    <cfRule type="cellIs" dxfId="21" priority="7" operator="equal">
      <formula>"Voldoet niet"</formula>
    </cfRule>
  </conditionalFormatting>
  <conditionalFormatting sqref="L29:L41">
    <cfRule type="cellIs" dxfId="20" priority="5" operator="equal">
      <formula>"Voldoet niet"</formula>
    </cfRule>
  </conditionalFormatting>
  <conditionalFormatting sqref="L44:L50">
    <cfRule type="cellIs" dxfId="19" priority="4" operator="equal">
      <formula>"Voldoet niet"</formula>
    </cfRule>
  </conditionalFormatting>
  <conditionalFormatting sqref="L53:L54">
    <cfRule type="cellIs" dxfId="18" priority="3" operator="equal">
      <formula>"Voldoet niet"</formula>
    </cfRule>
  </conditionalFormatting>
  <conditionalFormatting sqref="L60">
    <cfRule type="cellIs" dxfId="17" priority="2" operator="equal">
      <formula>"Voldoet niet"</formula>
    </cfRule>
  </conditionalFormatting>
  <conditionalFormatting sqref="L63:L65">
    <cfRule type="cellIs" dxfId="16" priority="1" operator="equal">
      <formula>"Voldoet niet"</formula>
    </cfRule>
  </conditionalFormatting>
  <dataValidations count="2">
    <dataValidation allowBlank="1" showInputMessage="1" showErrorMessage="1" sqref="C31:C32 C36:C41 D3 L2 D6:D65 E24:E26 C24:C26 H24:I26" xr:uid="{890B3801-D2DE-404B-A493-85C9E88403A4}"/>
    <dataValidation type="list" allowBlank="1" showInputMessage="1" showErrorMessage="1" sqref="F7:F18 F63:F65 F29:F41 F44:F50 F53:F54 F60 F21:F26" xr:uid="{08782EA6-A22C-48A8-8A21-378784C0CF11}">
      <formula1>"Ja,Nee"</formula1>
    </dataValidation>
  </dataValidations>
  <pageMargins left="0.7" right="0.7" top="0.75" bottom="0.75" header="0.3" footer="0.3"/>
  <pageSetup paperSize="9"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269C4-1221-4D42-A3CD-0C7029AF2EBA}">
  <sheetPr>
    <tabColor theme="4" tint="0.59999389629810485"/>
  </sheetPr>
  <dimension ref="A1:N71"/>
  <sheetViews>
    <sheetView showGridLines="0" zoomScaleNormal="100" workbookViewId="0">
      <pane ySplit="5" topLeftCell="A6" activePane="bottomLeft" state="frozen"/>
      <selection pane="bottomLeft" activeCell="F9" sqref="F9"/>
    </sheetView>
  </sheetViews>
  <sheetFormatPr defaultColWidth="9" defaultRowHeight="13" x14ac:dyDescent="0.35"/>
  <cols>
    <col min="1" max="1" width="0.83203125" style="71" customWidth="1"/>
    <col min="2" max="2" width="7.58203125" style="79" customWidth="1"/>
    <col min="3" max="3" width="75.58203125" style="79" customWidth="1"/>
    <col min="4" max="6" width="10.58203125" style="79" customWidth="1"/>
    <col min="7" max="10" width="10.58203125" style="79" hidden="1" customWidth="1"/>
    <col min="11" max="12" width="10.58203125" style="79" customWidth="1"/>
    <col min="13" max="13" width="0.83203125" style="71" customWidth="1"/>
    <col min="14" max="16384" width="9" style="79"/>
  </cols>
  <sheetData>
    <row r="1" spans="2:14" s="156" customFormat="1" ht="21" customHeight="1" x14ac:dyDescent="0.35">
      <c r="B1" s="415" t="s">
        <v>1897</v>
      </c>
      <c r="C1" s="415"/>
      <c r="D1" s="415"/>
      <c r="E1" s="192"/>
      <c r="F1" s="192"/>
      <c r="G1" s="193"/>
      <c r="H1" s="193"/>
      <c r="I1" s="193"/>
      <c r="J1" s="193"/>
      <c r="K1" s="192"/>
      <c r="L1" s="192"/>
    </row>
    <row r="2" spans="2:14" s="71" customFormat="1" ht="15.5" x14ac:dyDescent="0.35">
      <c r="B2" s="98"/>
      <c r="C2" s="76"/>
      <c r="E2" s="85"/>
      <c r="F2" s="84"/>
      <c r="G2" s="131"/>
      <c r="H2" s="131"/>
      <c r="I2" s="131"/>
      <c r="J2" s="177"/>
      <c r="K2" s="118" t="s">
        <v>103</v>
      </c>
      <c r="L2" s="118">
        <f>'17. Onderverdeling score'!C21</f>
        <v>110</v>
      </c>
    </row>
    <row r="3" spans="2:14" s="71" customFormat="1" ht="15.5" x14ac:dyDescent="0.35">
      <c r="B3" s="98"/>
      <c r="C3" s="76"/>
      <c r="E3" s="85"/>
      <c r="F3" s="84"/>
      <c r="G3" s="131"/>
      <c r="H3" s="132"/>
      <c r="I3" s="132"/>
      <c r="J3" s="177"/>
      <c r="K3" s="171" t="s">
        <v>104</v>
      </c>
      <c r="L3" s="172">
        <f>SUM(K7:K71)</f>
        <v>0</v>
      </c>
    </row>
    <row r="4" spans="2:14" s="71" customFormat="1" ht="15.65" customHeight="1" x14ac:dyDescent="0.35">
      <c r="B4" s="98"/>
      <c r="C4" s="76"/>
      <c r="D4" s="154">
        <f>SUM(D6:D71)</f>
        <v>1</v>
      </c>
      <c r="E4" s="155" t="s">
        <v>105</v>
      </c>
      <c r="F4" s="84"/>
      <c r="G4" s="416" t="s">
        <v>106</v>
      </c>
      <c r="H4" s="416"/>
      <c r="I4" s="416"/>
      <c r="J4" s="416"/>
      <c r="K4" s="149"/>
      <c r="L4" s="85"/>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1898</v>
      </c>
      <c r="C6" s="339" t="s">
        <v>1899</v>
      </c>
      <c r="D6" s="153">
        <v>0</v>
      </c>
      <c r="E6" s="123"/>
      <c r="F6" s="116"/>
      <c r="G6" s="135" t="str" cm="1">
        <f t="array" ref="G6">_xlfn.IFS(E6="a",5,E6="b",3,E6="c",1,TRUE,"")</f>
        <v/>
      </c>
      <c r="H6" s="136"/>
      <c r="I6" s="137"/>
      <c r="J6" s="136">
        <f>L$2*D6</f>
        <v>0</v>
      </c>
      <c r="K6" s="135"/>
      <c r="L6" s="135"/>
      <c r="N6" s="151"/>
    </row>
    <row r="7" spans="2:14" ht="52" x14ac:dyDescent="0.35">
      <c r="B7" s="72"/>
      <c r="C7" s="411" t="s">
        <v>1900</v>
      </c>
      <c r="D7" s="212"/>
      <c r="E7" s="77"/>
      <c r="F7" s="96"/>
      <c r="G7" s="77" t="str" cm="1">
        <f t="array" ref="G7">_xlfn.IFS(E7="a",5,E7="b",3,E7="c",1,TRUE,"")</f>
        <v/>
      </c>
      <c r="H7" s="77"/>
      <c r="I7" s="77"/>
      <c r="J7" s="77"/>
      <c r="K7" s="96"/>
      <c r="L7" s="152" t="str">
        <f t="shared" ref="L7" si="0">IF(AND(E7="ko",F7="Nee"),"Voldoet niet","")</f>
        <v/>
      </c>
    </row>
    <row r="8" spans="2:14" ht="15" customHeight="1" x14ac:dyDescent="0.35">
      <c r="B8" s="72"/>
      <c r="C8" s="340" t="s">
        <v>1901</v>
      </c>
      <c r="D8" s="212"/>
      <c r="E8" s="77"/>
      <c r="F8" s="152"/>
      <c r="G8" s="77"/>
      <c r="H8" s="77"/>
      <c r="I8" s="77"/>
      <c r="J8" s="77"/>
      <c r="K8" s="96"/>
      <c r="L8" s="152"/>
    </row>
    <row r="9" spans="2:14" ht="15" customHeight="1" x14ac:dyDescent="0.35">
      <c r="B9" s="72" t="s">
        <v>1902</v>
      </c>
      <c r="C9" s="381" t="s">
        <v>1903</v>
      </c>
      <c r="D9" s="212"/>
      <c r="E9" s="77" t="s">
        <v>122</v>
      </c>
      <c r="F9" s="374"/>
      <c r="G9" s="77" t="str" cm="1">
        <f t="array" ref="G9">_xlfn.IFS(E9="a",5,E9="b",3,E9="c",1,TRUE,"")</f>
        <v/>
      </c>
      <c r="H9" s="77"/>
      <c r="I9" s="77"/>
      <c r="J9" s="77"/>
      <c r="K9" s="96" t="str" cm="1">
        <f t="array" ref="K9">_xlfn.IFS($F9="ja",J9,$F9="nee",0,$F9="","-",$E9="","")</f>
        <v>-</v>
      </c>
      <c r="L9" s="152" t="str">
        <f t="shared" ref="L9:L18" si="1">IF(AND(E9="ko",F9="Nee"),"Voldoet niet","")</f>
        <v/>
      </c>
    </row>
    <row r="10" spans="2:14" ht="15" customHeight="1" x14ac:dyDescent="0.35">
      <c r="B10" s="72" t="s">
        <v>1904</v>
      </c>
      <c r="C10" s="341" t="s">
        <v>1905</v>
      </c>
      <c r="D10" s="283"/>
      <c r="E10" s="77" t="s">
        <v>122</v>
      </c>
      <c r="F10" s="374"/>
      <c r="G10" s="77" t="str" cm="1">
        <f t="array" ref="G10">_xlfn.IFS(E10="a",5,E10="b",3,E10="c",1,TRUE,"")</f>
        <v/>
      </c>
      <c r="H10" s="77"/>
      <c r="I10" s="77"/>
      <c r="J10" s="77"/>
      <c r="K10" s="96" t="str" cm="1">
        <f t="array" ref="K10">_xlfn.IFS($F10="ja",J10,$F10="nee",0,$F10="","-",$E10="","")</f>
        <v>-</v>
      </c>
      <c r="L10" s="152" t="str">
        <f t="shared" si="1"/>
        <v/>
      </c>
    </row>
    <row r="11" spans="2:14" ht="15" customHeight="1" x14ac:dyDescent="0.35">
      <c r="B11" s="72" t="s">
        <v>1906</v>
      </c>
      <c r="C11" s="341" t="s">
        <v>1907</v>
      </c>
      <c r="D11" s="282"/>
      <c r="E11" s="125" t="s">
        <v>122</v>
      </c>
      <c r="F11" s="374"/>
      <c r="G11" s="77" t="str" cm="1">
        <f t="array" ref="G11">_xlfn.IFS(E11="a",5,E11="b",3,E11="c",1,TRUE,"")</f>
        <v/>
      </c>
      <c r="H11" s="190"/>
      <c r="I11" s="190"/>
      <c r="J11" s="77"/>
      <c r="K11" s="96" t="str" cm="1">
        <f t="array" ref="K11">_xlfn.IFS($F11="ja",J11,$F11="nee",0,$F11="","-",$E11="","")</f>
        <v>-</v>
      </c>
      <c r="L11" s="152" t="str">
        <f t="shared" si="1"/>
        <v/>
      </c>
    </row>
    <row r="12" spans="2:14" ht="15" customHeight="1" x14ac:dyDescent="0.35">
      <c r="B12" s="72" t="s">
        <v>1908</v>
      </c>
      <c r="C12" s="341" t="s">
        <v>1909</v>
      </c>
      <c r="D12" s="282"/>
      <c r="E12" s="125" t="s">
        <v>122</v>
      </c>
      <c r="F12" s="374"/>
      <c r="G12" s="77"/>
      <c r="H12" s="190"/>
      <c r="I12" s="190"/>
      <c r="J12" s="77"/>
      <c r="K12" s="96" t="str" cm="1">
        <f t="array" ref="K12">_xlfn.IFS($F12="ja",J12,$F12="nee",0,$F12="","-",$E12="","")</f>
        <v>-</v>
      </c>
      <c r="L12" s="152" t="str">
        <f t="shared" si="1"/>
        <v/>
      </c>
    </row>
    <row r="13" spans="2:14" ht="15" customHeight="1" x14ac:dyDescent="0.35">
      <c r="B13" s="72" t="s">
        <v>1910</v>
      </c>
      <c r="C13" s="341" t="s">
        <v>1911</v>
      </c>
      <c r="D13" s="283"/>
      <c r="E13" s="77" t="s">
        <v>122</v>
      </c>
      <c r="F13" s="374"/>
      <c r="G13" s="77" t="str" cm="1">
        <f t="array" ref="G13">_xlfn.IFS(E13="a",5,E13="b",3,E13="c",1,TRUE,"")</f>
        <v/>
      </c>
      <c r="H13" s="77"/>
      <c r="I13" s="234"/>
      <c r="J13" s="77"/>
      <c r="K13" s="96" t="str" cm="1">
        <f t="array" ref="K13">_xlfn.IFS($F13="ja",J13,$F13="nee",0,$F13="","-",$E13="","")</f>
        <v>-</v>
      </c>
      <c r="L13" s="152" t="str">
        <f t="shared" si="1"/>
        <v/>
      </c>
    </row>
    <row r="14" spans="2:14" ht="26" x14ac:dyDescent="0.35">
      <c r="B14" s="72" t="s">
        <v>1912</v>
      </c>
      <c r="C14" s="341" t="s">
        <v>1913</v>
      </c>
      <c r="D14" s="283"/>
      <c r="E14" s="77" t="s">
        <v>122</v>
      </c>
      <c r="F14" s="374"/>
      <c r="G14" s="77" t="str" cm="1">
        <f t="array" ref="G14">_xlfn.IFS(E14="a",5,E14="b",3,E14="c",1,TRUE,"")</f>
        <v/>
      </c>
      <c r="H14" s="77"/>
      <c r="I14" s="234"/>
      <c r="J14" s="77"/>
      <c r="K14" s="96" t="str" cm="1">
        <f t="array" ref="K14">_xlfn.IFS($F14="ja",J14,$F14="nee",0,$F14="","-",$E14="","")</f>
        <v>-</v>
      </c>
      <c r="L14" s="152" t="str">
        <f t="shared" si="1"/>
        <v/>
      </c>
    </row>
    <row r="15" spans="2:14" x14ac:dyDescent="0.35">
      <c r="B15" s="72" t="s">
        <v>1914</v>
      </c>
      <c r="C15" s="212" t="s">
        <v>1915</v>
      </c>
      <c r="D15" s="212"/>
      <c r="E15" s="77" t="s">
        <v>122</v>
      </c>
      <c r="F15" s="374"/>
      <c r="G15" s="77" t="str" cm="1">
        <f t="array" ref="G15">_xlfn.IFS(E15="a",5,E15="b",3,E15="c",1,TRUE,"")</f>
        <v/>
      </c>
      <c r="H15" s="77"/>
      <c r="I15" s="234"/>
      <c r="J15" s="77"/>
      <c r="K15" s="96" t="str" cm="1">
        <f t="array" ref="K15">_xlfn.IFS($F15="ja",J15,$F15="nee",0,$F15="","-",$E15="","")</f>
        <v>-</v>
      </c>
      <c r="L15" s="152" t="str">
        <f t="shared" si="1"/>
        <v/>
      </c>
    </row>
    <row r="16" spans="2:14" ht="16.5" customHeight="1" x14ac:dyDescent="0.35">
      <c r="B16" s="72" t="s">
        <v>1916</v>
      </c>
      <c r="C16" s="212" t="s">
        <v>1917</v>
      </c>
      <c r="D16" s="106"/>
      <c r="E16" s="77" t="s">
        <v>122</v>
      </c>
      <c r="F16" s="374"/>
      <c r="G16" s="77" t="str" cm="1">
        <f t="array" ref="G16">_xlfn.IFS(E16="a",5,E16="b",3,E16="c",1,TRUE,"")</f>
        <v/>
      </c>
      <c r="H16" s="77"/>
      <c r="I16" s="234"/>
      <c r="J16" s="77"/>
      <c r="K16" s="96" t="str" cm="1">
        <f t="array" ref="K16">_xlfn.IFS($F16="ja",J16,$F16="nee",0,$F16="","-",$E16="","")</f>
        <v>-</v>
      </c>
      <c r="L16" s="152" t="str">
        <f t="shared" si="1"/>
        <v/>
      </c>
    </row>
    <row r="17" spans="2:14" ht="16.5" customHeight="1" x14ac:dyDescent="0.35">
      <c r="B17" s="72" t="s">
        <v>1918</v>
      </c>
      <c r="C17" s="231" t="s">
        <v>1919</v>
      </c>
      <c r="D17" s="284"/>
      <c r="E17" s="77" t="s">
        <v>122</v>
      </c>
      <c r="F17" s="374"/>
      <c r="G17" s="77" t="str" cm="1">
        <f t="array" ref="G17">_xlfn.IFS(E17="a",5,E17="b",3,E17="c",1,TRUE,"")</f>
        <v/>
      </c>
      <c r="H17" s="77"/>
      <c r="I17" s="234"/>
      <c r="J17" s="77"/>
      <c r="K17" s="96" t="str" cm="1">
        <f t="array" ref="K17">_xlfn.IFS($F17="ja",J17,$F17="nee",0,$F17="","-",$E17="","")</f>
        <v>-</v>
      </c>
      <c r="L17" s="152" t="str">
        <f t="shared" si="1"/>
        <v/>
      </c>
    </row>
    <row r="18" spans="2:14" ht="16.5" customHeight="1" x14ac:dyDescent="0.35">
      <c r="B18" s="72" t="s">
        <v>1920</v>
      </c>
      <c r="C18" s="231" t="s">
        <v>1921</v>
      </c>
      <c r="D18" s="284"/>
      <c r="E18" s="125" t="s">
        <v>122</v>
      </c>
      <c r="F18" s="374"/>
      <c r="G18" s="285" t="str" cm="1">
        <f t="array" ref="G18">_xlfn.IFS(E18="a",5,E18="b",3,E18="c",1,TRUE,"")</f>
        <v/>
      </c>
      <c r="H18" s="285"/>
      <c r="I18" s="288"/>
      <c r="J18" s="285"/>
      <c r="K18" s="96" t="str" cm="1">
        <f t="array" ref="K18">_xlfn.IFS($F18="ja",J18,$F18="nee",0,$F18="","-",$E18="","")</f>
        <v>-</v>
      </c>
      <c r="L18" s="152" t="str">
        <f t="shared" si="1"/>
        <v/>
      </c>
    </row>
    <row r="19" spans="2:14" ht="15.75" customHeight="1" x14ac:dyDescent="0.35">
      <c r="B19" s="72"/>
      <c r="C19" s="231"/>
      <c r="D19" s="284"/>
      <c r="E19" s="77"/>
      <c r="F19" s="77"/>
      <c r="G19" s="77"/>
      <c r="H19" s="77"/>
      <c r="I19" s="234"/>
      <c r="J19" s="77"/>
      <c r="K19" s="77"/>
      <c r="L19" s="77"/>
    </row>
    <row r="20" spans="2:14" s="71" customFormat="1" ht="21" customHeight="1" x14ac:dyDescent="0.35">
      <c r="B20" s="122" t="s">
        <v>1922</v>
      </c>
      <c r="C20" s="339" t="s">
        <v>1191</v>
      </c>
      <c r="D20" s="153">
        <v>0</v>
      </c>
      <c r="E20" s="123"/>
      <c r="F20" s="116"/>
      <c r="G20" s="135" t="str" cm="1">
        <f t="array" ref="G20">_xlfn.IFS(E20="a",5,E20="b",3,E20="c",1,TRUE,"")</f>
        <v/>
      </c>
      <c r="H20" s="136"/>
      <c r="I20" s="137"/>
      <c r="J20" s="136"/>
      <c r="K20" s="135"/>
      <c r="L20" s="135"/>
      <c r="N20" s="151"/>
    </row>
    <row r="21" spans="2:14" s="71" customFormat="1" ht="52" x14ac:dyDescent="0.35">
      <c r="B21" s="72"/>
      <c r="C21" s="411" t="s">
        <v>1923</v>
      </c>
      <c r="D21" s="212"/>
      <c r="E21" s="77"/>
      <c r="F21" s="125"/>
      <c r="G21" s="77"/>
      <c r="H21" s="77"/>
      <c r="I21" s="77"/>
      <c r="J21" s="77"/>
      <c r="K21" s="96"/>
      <c r="L21" s="152"/>
      <c r="N21" s="151"/>
    </row>
    <row r="22" spans="2:14" ht="15.75" customHeight="1" x14ac:dyDescent="0.35">
      <c r="B22" s="72" t="s">
        <v>1924</v>
      </c>
      <c r="C22" s="72" t="s">
        <v>1925</v>
      </c>
      <c r="D22" s="92"/>
      <c r="E22" s="77" t="s">
        <v>122</v>
      </c>
      <c r="F22" s="374"/>
      <c r="G22" s="77" t="str" cm="1">
        <f t="array" ref="G22">_xlfn.IFS(E22="a",5,E22="b",3,E22="c",1,TRUE,"")</f>
        <v/>
      </c>
      <c r="H22" s="77"/>
      <c r="I22" s="234"/>
      <c r="J22" s="77"/>
      <c r="K22" s="96" t="str" cm="1">
        <f t="array" ref="K22">_xlfn.IFS($F22="ja",J22,$F22="nee",0,$F22="","-",$E22="","")</f>
        <v>-</v>
      </c>
      <c r="L22" s="152" t="str">
        <f t="shared" ref="L22:L23" si="2">IF(AND(E22="ko",F22="Nee"),"Voldoet niet","")</f>
        <v/>
      </c>
    </row>
    <row r="23" spans="2:14" ht="15.75" customHeight="1" x14ac:dyDescent="0.35">
      <c r="B23" s="72" t="s">
        <v>1926</v>
      </c>
      <c r="C23" s="72" t="s">
        <v>1927</v>
      </c>
      <c r="D23" s="92"/>
      <c r="E23" s="77" t="s">
        <v>122</v>
      </c>
      <c r="F23" s="374"/>
      <c r="G23" s="77" t="str" cm="1">
        <f t="array" ref="G23">_xlfn.IFS(E23="a",5,E23="b",3,E23="c",1,TRUE,"")</f>
        <v/>
      </c>
      <c r="H23" s="77"/>
      <c r="I23" s="234"/>
      <c r="J23" s="77"/>
      <c r="K23" s="96" t="str" cm="1">
        <f t="array" ref="K23">_xlfn.IFS($F23="ja",J23,$F23="nee",0,$F23="","-",$E23="","")</f>
        <v>-</v>
      </c>
      <c r="L23" s="152" t="str">
        <f t="shared" si="2"/>
        <v/>
      </c>
    </row>
    <row r="24" spans="2:14" x14ac:dyDescent="0.35">
      <c r="B24" s="72"/>
      <c r="C24" s="212"/>
      <c r="D24" s="106"/>
      <c r="E24" s="77"/>
      <c r="F24" s="77"/>
      <c r="G24" s="77" t="str" cm="1">
        <f t="array" ref="G24">_xlfn.IFS(E24="a",5,E24="b",3,E24="c",1,TRUE,"")</f>
        <v/>
      </c>
      <c r="H24" s="77"/>
      <c r="I24" s="234"/>
      <c r="J24" s="77"/>
      <c r="K24" s="77"/>
      <c r="L24" s="77"/>
    </row>
    <row r="25" spans="2:14" s="71" customFormat="1" ht="21" customHeight="1" x14ac:dyDescent="0.35">
      <c r="B25" s="122" t="s">
        <v>1928</v>
      </c>
      <c r="C25" s="339" t="s">
        <v>1929</v>
      </c>
      <c r="D25" s="153">
        <v>0</v>
      </c>
      <c r="E25" s="123"/>
      <c r="F25" s="116"/>
      <c r="G25" s="135" t="str" cm="1">
        <f t="array" ref="G25">_xlfn.IFS(E25="a",5,E25="b",3,E25="c",1,TRUE,"")</f>
        <v/>
      </c>
      <c r="H25" s="136"/>
      <c r="I25" s="137"/>
      <c r="J25" s="136"/>
      <c r="K25" s="135"/>
      <c r="L25" s="135"/>
      <c r="N25" s="151"/>
    </row>
    <row r="26" spans="2:14" ht="30" customHeight="1" x14ac:dyDescent="0.35">
      <c r="B26" s="72"/>
      <c r="C26" s="412" t="s">
        <v>1930</v>
      </c>
      <c r="D26" s="101"/>
      <c r="E26" s="77"/>
      <c r="F26" s="125"/>
      <c r="G26" s="77" t="str" cm="1">
        <f t="array" ref="G26">_xlfn.IFS(E26="a",5,E26="b",3,E26="c",1,TRUE,"")</f>
        <v/>
      </c>
      <c r="H26" s="77"/>
      <c r="I26" s="77"/>
      <c r="J26" s="77"/>
      <c r="K26" s="96"/>
      <c r="L26" s="152" t="str">
        <f t="shared" ref="L26" si="3">IF(AND(E26="ko",F26="Nee"),"Voldoet niet","")</f>
        <v/>
      </c>
    </row>
    <row r="27" spans="2:14" ht="31.5" customHeight="1" x14ac:dyDescent="0.35">
      <c r="B27" s="72" t="s">
        <v>1931</v>
      </c>
      <c r="C27" s="72" t="s">
        <v>1932</v>
      </c>
      <c r="D27" s="286"/>
      <c r="E27" s="77"/>
      <c r="F27" s="125"/>
      <c r="G27" s="77" t="str" cm="1">
        <f t="array" ref="G27">_xlfn.IFS(E27="a",5,E27="b",3,E27="c",1,TRUE,"")</f>
        <v/>
      </c>
      <c r="H27" s="77"/>
      <c r="I27" s="234"/>
      <c r="J27" s="77"/>
      <c r="K27" s="96"/>
      <c r="L27" s="152" t="str">
        <f t="shared" ref="L27:L29" si="4">IF(AND(E27="ko",F27="Nee"),"Voldoet niet","")</f>
        <v/>
      </c>
    </row>
    <row r="28" spans="2:14" ht="15.75" customHeight="1" x14ac:dyDescent="0.35">
      <c r="B28" s="72" t="s">
        <v>1933</v>
      </c>
      <c r="C28" s="212" t="s">
        <v>1934</v>
      </c>
      <c r="D28" s="287"/>
      <c r="E28" s="77" t="s">
        <v>122</v>
      </c>
      <c r="F28" s="374"/>
      <c r="G28" s="77" t="str" cm="1">
        <f t="array" ref="G28">_xlfn.IFS(E28="a",5,E28="b",3,E28="c",1,TRUE,"")</f>
        <v/>
      </c>
      <c r="H28" s="77"/>
      <c r="I28" s="234"/>
      <c r="J28" s="234"/>
      <c r="K28" s="96" t="str" cm="1">
        <f t="array" ref="K28">_xlfn.IFS($F28="ja",J28,$F28="nee",0,$F28="","-",$E28="","")</f>
        <v>-</v>
      </c>
      <c r="L28" s="152" t="str">
        <f t="shared" si="4"/>
        <v/>
      </c>
    </row>
    <row r="29" spans="2:14" ht="18" customHeight="1" x14ac:dyDescent="0.35">
      <c r="B29" s="72" t="s">
        <v>1935</v>
      </c>
      <c r="C29" s="212" t="s">
        <v>1936</v>
      </c>
      <c r="D29" s="287"/>
      <c r="E29" s="77" t="s">
        <v>122</v>
      </c>
      <c r="F29" s="374"/>
      <c r="G29" s="77" t="str" cm="1">
        <f t="array" ref="G29">_xlfn.IFS(E29="a",5,E29="b",3,E29="c",1,TRUE,"")</f>
        <v/>
      </c>
      <c r="H29" s="77"/>
      <c r="I29" s="234"/>
      <c r="J29" s="234"/>
      <c r="K29" s="96" t="str" cm="1">
        <f t="array" ref="K29">_xlfn.IFS($F29="ja",J29,$F29="nee",0,$F29="","-",$E29="","")</f>
        <v>-</v>
      </c>
      <c r="L29" s="152" t="str">
        <f t="shared" si="4"/>
        <v/>
      </c>
    </row>
    <row r="30" spans="2:14" x14ac:dyDescent="0.35">
      <c r="B30" s="72"/>
      <c r="C30" s="212"/>
      <c r="D30" s="287"/>
      <c r="E30" s="77"/>
      <c r="F30" s="77"/>
      <c r="G30" s="77" t="str" cm="1">
        <f t="array" ref="G30">_xlfn.IFS(E30="a",5,E30="b",3,E30="c",1,TRUE,"")</f>
        <v/>
      </c>
      <c r="H30" s="77"/>
      <c r="I30" s="234"/>
      <c r="J30" s="234"/>
      <c r="K30" s="77"/>
      <c r="L30" s="77"/>
    </row>
    <row r="31" spans="2:14" s="71" customFormat="1" ht="21" customHeight="1" x14ac:dyDescent="0.35">
      <c r="B31" s="122" t="s">
        <v>1937</v>
      </c>
      <c r="C31" s="339" t="s">
        <v>1938</v>
      </c>
      <c r="D31" s="153">
        <v>0</v>
      </c>
      <c r="E31" s="123"/>
      <c r="F31" s="116"/>
      <c r="G31" s="135"/>
      <c r="H31" s="136"/>
      <c r="I31" s="137"/>
      <c r="J31" s="136"/>
      <c r="K31" s="135"/>
      <c r="L31" s="135"/>
      <c r="N31" s="151"/>
    </row>
    <row r="32" spans="2:14" ht="27.75" customHeight="1" x14ac:dyDescent="0.35">
      <c r="B32" s="72"/>
      <c r="C32" s="412" t="s">
        <v>1930</v>
      </c>
      <c r="D32" s="101"/>
      <c r="E32" s="77"/>
      <c r="F32" s="125"/>
      <c r="G32" s="77" t="str" cm="1">
        <f t="array" ref="G32">_xlfn.IFS(E32="a",5,E32="b",3,E32="c",1,TRUE,"")</f>
        <v/>
      </c>
      <c r="H32" s="77"/>
      <c r="I32" s="77"/>
      <c r="J32" s="77"/>
      <c r="K32" s="96"/>
      <c r="L32" s="152" t="str">
        <f t="shared" ref="L32" si="5">IF(AND(E32="ko",F32="Nee"),"Voldoet niet","")</f>
        <v/>
      </c>
    </row>
    <row r="33" spans="1:14" ht="28.5" customHeight="1" x14ac:dyDescent="0.35">
      <c r="B33" s="72" t="s">
        <v>1939</v>
      </c>
      <c r="C33" s="72" t="s">
        <v>1940</v>
      </c>
      <c r="D33" s="286"/>
      <c r="E33" s="77"/>
      <c r="F33" s="125"/>
      <c r="G33" s="77" t="str" cm="1">
        <f t="array" ref="G33">_xlfn.IFS(E33="a",5,E33="b",3,E33="c",1,TRUE,"")</f>
        <v/>
      </c>
      <c r="H33" s="77"/>
      <c r="I33" s="234"/>
      <c r="J33" s="77"/>
      <c r="K33" s="96"/>
      <c r="L33" s="152" t="str">
        <f t="shared" ref="L33:L34" si="6">IF(AND(E33="ko",F33="Nee"),"Voldoet niet","")</f>
        <v/>
      </c>
    </row>
    <row r="34" spans="1:14" ht="16.5" customHeight="1" x14ac:dyDescent="0.35">
      <c r="B34" s="72" t="s">
        <v>1941</v>
      </c>
      <c r="C34" s="212" t="s">
        <v>1942</v>
      </c>
      <c r="D34" s="287"/>
      <c r="E34" s="77" t="s">
        <v>122</v>
      </c>
      <c r="F34" s="374"/>
      <c r="G34" s="77"/>
      <c r="H34" s="77"/>
      <c r="I34" s="234"/>
      <c r="J34" s="234"/>
      <c r="K34" s="96" t="str" cm="1">
        <f t="array" ref="K34">_xlfn.IFS($F34="ja",J34,$F34="nee",0,$F34="","-",$E34="","")</f>
        <v>-</v>
      </c>
      <c r="L34" s="152" t="str">
        <f t="shared" si="6"/>
        <v/>
      </c>
    </row>
    <row r="35" spans="1:14" x14ac:dyDescent="0.35">
      <c r="A35" s="144"/>
      <c r="B35" s="72"/>
      <c r="C35" s="212"/>
      <c r="D35" s="287"/>
      <c r="E35" s="77"/>
      <c r="F35" s="77"/>
      <c r="G35" s="77"/>
      <c r="H35" s="77"/>
      <c r="I35" s="234"/>
      <c r="J35" s="234"/>
      <c r="K35" s="77"/>
      <c r="L35" s="77"/>
      <c r="M35" s="144"/>
    </row>
    <row r="36" spans="1:14" s="71" customFormat="1" ht="21" customHeight="1" x14ac:dyDescent="0.35">
      <c r="B36" s="122" t="s">
        <v>1943</v>
      </c>
      <c r="C36" s="339" t="s">
        <v>1944</v>
      </c>
      <c r="D36" s="153">
        <v>0</v>
      </c>
      <c r="E36" s="123"/>
      <c r="F36" s="116"/>
      <c r="G36" s="135"/>
      <c r="H36" s="136"/>
      <c r="I36" s="137"/>
      <c r="J36" s="136"/>
      <c r="K36" s="135"/>
      <c r="L36" s="135"/>
      <c r="N36" s="151"/>
    </row>
    <row r="37" spans="1:14" ht="32.25" customHeight="1" x14ac:dyDescent="0.35">
      <c r="B37" s="72"/>
      <c r="C37" s="412" t="s">
        <v>1930</v>
      </c>
      <c r="D37" s="101"/>
      <c r="E37" s="77"/>
      <c r="F37" s="125"/>
      <c r="G37" s="77" t="str" cm="1">
        <f t="array" ref="G37">_xlfn.IFS(E37="a",5,E37="b",3,E37="c",1,TRUE,"")</f>
        <v/>
      </c>
      <c r="H37" s="77"/>
      <c r="I37" s="77"/>
      <c r="J37" s="77"/>
      <c r="K37" s="96"/>
      <c r="L37" s="152" t="str">
        <f t="shared" ref="L37" si="7">IF(AND(E37="ko",F37="Nee"),"Voldoet niet","")</f>
        <v/>
      </c>
    </row>
    <row r="38" spans="1:14" ht="27" customHeight="1" x14ac:dyDescent="0.35">
      <c r="B38" s="72" t="s">
        <v>1945</v>
      </c>
      <c r="C38" s="72" t="s">
        <v>1946</v>
      </c>
      <c r="D38" s="286"/>
      <c r="E38" s="77"/>
      <c r="F38" s="125"/>
      <c r="G38" s="252" t="str" cm="1">
        <f t="array" ref="G38">_xlfn.IFS(E38="a",5,E38="b",3,E38="c",1,TRUE,"")</f>
        <v/>
      </c>
      <c r="H38" s="77"/>
      <c r="I38" s="234"/>
      <c r="J38" s="234"/>
      <c r="K38" s="96"/>
      <c r="L38" s="152" t="str">
        <f t="shared" ref="L38:L44" si="8">IF(AND(E38="ko",F38="Nee"),"Voldoet niet","")</f>
        <v/>
      </c>
    </row>
    <row r="39" spans="1:14" x14ac:dyDescent="0.35">
      <c r="B39" s="72" t="s">
        <v>1947</v>
      </c>
      <c r="C39" s="212" t="s">
        <v>1942</v>
      </c>
      <c r="D39" s="283"/>
      <c r="E39" s="77" t="s">
        <v>122</v>
      </c>
      <c r="F39" s="374"/>
      <c r="G39" s="252" t="str" cm="1">
        <f t="array" ref="G39">_xlfn.IFS(E39="a",5,E39="b",3,E39="c",1,TRUE,"")</f>
        <v/>
      </c>
      <c r="H39" s="77"/>
      <c r="I39" s="234"/>
      <c r="J39" s="234"/>
      <c r="K39" s="96" t="str" cm="1">
        <f t="array" ref="K39">_xlfn.IFS($F39="ja",J39,$F39="nee",0,$F39="","-",$E39="","")</f>
        <v>-</v>
      </c>
      <c r="L39" s="152" t="str">
        <f t="shared" si="8"/>
        <v/>
      </c>
    </row>
    <row r="40" spans="1:14" x14ac:dyDescent="0.35">
      <c r="B40" s="72" t="s">
        <v>1948</v>
      </c>
      <c r="C40" s="212" t="s">
        <v>773</v>
      </c>
      <c r="D40" s="283"/>
      <c r="E40" s="77" t="s">
        <v>122</v>
      </c>
      <c r="F40" s="374"/>
      <c r="G40" s="252" t="str" cm="1">
        <f t="array" ref="G40">_xlfn.IFS(E40="a",5,E40="b",3,E40="c",1,TRUE,"")</f>
        <v/>
      </c>
      <c r="H40" s="77"/>
      <c r="I40" s="234"/>
      <c r="J40" s="234"/>
      <c r="K40" s="96" t="str" cm="1">
        <f t="array" ref="K40">_xlfn.IFS($F40="ja",J40,$F40="nee",0,$F40="","-",$E40="","")</f>
        <v>-</v>
      </c>
      <c r="L40" s="152" t="str">
        <f t="shared" si="8"/>
        <v/>
      </c>
    </row>
    <row r="41" spans="1:14" x14ac:dyDescent="0.35">
      <c r="B41" s="72" t="s">
        <v>1949</v>
      </c>
      <c r="C41" s="212" t="s">
        <v>1950</v>
      </c>
      <c r="D41" s="283"/>
      <c r="E41" s="77" t="s">
        <v>122</v>
      </c>
      <c r="F41" s="374"/>
      <c r="G41" s="252" t="str" cm="1">
        <f t="array" ref="G41">_xlfn.IFS(E41="a",5,E41="b",3,E41="c",1,TRUE,"")</f>
        <v/>
      </c>
      <c r="H41" s="77"/>
      <c r="I41" s="234"/>
      <c r="J41" s="234"/>
      <c r="K41" s="96" t="str" cm="1">
        <f t="array" ref="K41">_xlfn.IFS($F41="ja",J41,$F41="nee",0,$F41="","-",$E41="","")</f>
        <v>-</v>
      </c>
      <c r="L41" s="152" t="str">
        <f t="shared" si="8"/>
        <v/>
      </c>
    </row>
    <row r="42" spans="1:14" x14ac:dyDescent="0.35">
      <c r="B42" s="72" t="s">
        <v>1951</v>
      </c>
      <c r="C42" s="212" t="s">
        <v>1952</v>
      </c>
      <c r="D42" s="283"/>
      <c r="E42" s="77" t="s">
        <v>122</v>
      </c>
      <c r="F42" s="374"/>
      <c r="G42" s="252" t="str" cm="1">
        <f t="array" ref="G42">_xlfn.IFS(E42="a",5,E42="b",3,E42="c",1,TRUE,"")</f>
        <v/>
      </c>
      <c r="H42" s="77"/>
      <c r="I42" s="234"/>
      <c r="J42" s="234"/>
      <c r="K42" s="96" t="str" cm="1">
        <f t="array" ref="K42">_xlfn.IFS($F42="ja",J42,$F42="nee",0,$F42="","-",$E42="","")</f>
        <v>-</v>
      </c>
      <c r="L42" s="152" t="str">
        <f t="shared" si="8"/>
        <v/>
      </c>
    </row>
    <row r="43" spans="1:14" x14ac:dyDescent="0.35">
      <c r="B43" s="72" t="s">
        <v>1953</v>
      </c>
      <c r="C43" s="212" t="s">
        <v>1328</v>
      </c>
      <c r="D43" s="283"/>
      <c r="E43" s="77" t="s">
        <v>122</v>
      </c>
      <c r="F43" s="374"/>
      <c r="G43" s="252" t="str" cm="1">
        <f t="array" ref="G43">_xlfn.IFS(E43="a",5,E43="b",3,E43="c",1,TRUE,"")</f>
        <v/>
      </c>
      <c r="H43" s="77"/>
      <c r="I43" s="234"/>
      <c r="J43" s="234"/>
      <c r="K43" s="96" t="str" cm="1">
        <f t="array" ref="K43">_xlfn.IFS($F43="ja",J43,$F43="nee",0,$F43="","-",$E43="","")</f>
        <v>-</v>
      </c>
      <c r="L43" s="152" t="str">
        <f t="shared" si="8"/>
        <v/>
      </c>
    </row>
    <row r="44" spans="1:14" x14ac:dyDescent="0.35">
      <c r="B44" s="72" t="s">
        <v>1954</v>
      </c>
      <c r="C44" s="212" t="s">
        <v>1955</v>
      </c>
      <c r="D44" s="283"/>
      <c r="E44" s="77" t="s">
        <v>122</v>
      </c>
      <c r="F44" s="374"/>
      <c r="G44" s="252" t="str" cm="1">
        <f t="array" ref="G44">_xlfn.IFS(E44="a",5,E44="b",3,E44="c",1,TRUE,"")</f>
        <v/>
      </c>
      <c r="H44" s="77"/>
      <c r="I44" s="234"/>
      <c r="J44" s="234"/>
      <c r="K44" s="96" t="str" cm="1">
        <f t="array" ref="K44">_xlfn.IFS($F44="ja",J44,$F44="nee",0,$F44="","-",$E44="","")</f>
        <v>-</v>
      </c>
      <c r="L44" s="152" t="str">
        <f t="shared" si="8"/>
        <v/>
      </c>
    </row>
    <row r="45" spans="1:14" x14ac:dyDescent="0.35">
      <c r="B45" s="72"/>
      <c r="C45" s="93" t="s">
        <v>28</v>
      </c>
      <c r="D45" s="93"/>
      <c r="E45" s="77"/>
      <c r="F45" s="77"/>
      <c r="G45" s="77" t="str" cm="1">
        <f t="array" ref="G45">_xlfn.IFS(E45="a",5,E45="b",3,E45="c",1,TRUE,"")</f>
        <v/>
      </c>
      <c r="H45" s="77"/>
      <c r="I45" s="234"/>
      <c r="J45" s="77"/>
      <c r="K45" s="77"/>
      <c r="L45" s="77"/>
    </row>
    <row r="46" spans="1:14" s="71" customFormat="1" ht="21" customHeight="1" x14ac:dyDescent="0.35">
      <c r="B46" s="122" t="s">
        <v>1956</v>
      </c>
      <c r="C46" s="339" t="s">
        <v>1957</v>
      </c>
      <c r="D46" s="153">
        <v>0.2</v>
      </c>
      <c r="E46" s="123"/>
      <c r="F46" s="116"/>
      <c r="G46" s="135"/>
      <c r="H46" s="136">
        <f>SUM(G47)</f>
        <v>5</v>
      </c>
      <c r="I46" s="137">
        <f>J46/H46</f>
        <v>4.4000000000000004</v>
      </c>
      <c r="J46" s="136">
        <f>L$2*D46</f>
        <v>22</v>
      </c>
      <c r="K46" s="135"/>
      <c r="L46" s="135"/>
      <c r="N46" s="151"/>
    </row>
    <row r="47" spans="1:14" ht="62.25" customHeight="1" x14ac:dyDescent="0.35">
      <c r="B47" s="102" t="s">
        <v>1958</v>
      </c>
      <c r="C47" s="102" t="s">
        <v>1959</v>
      </c>
      <c r="D47" s="92"/>
      <c r="E47" s="77" t="s">
        <v>129</v>
      </c>
      <c r="F47" s="374"/>
      <c r="G47" s="77" cm="1">
        <f t="array" ref="G47">_xlfn.IFS(E47="a",5,E47="b",3,E47="c",1,TRUE,"")</f>
        <v>5</v>
      </c>
      <c r="H47" s="77"/>
      <c r="I47" s="234"/>
      <c r="J47" s="234">
        <f>G47*I46</f>
        <v>22</v>
      </c>
      <c r="K47" s="96" t="str" cm="1">
        <f t="array" ref="K47">_xlfn.IFS($F47="ja",J47,$F47="nee",0,$F47="","-",$E47="","")</f>
        <v>-</v>
      </c>
      <c r="L47" s="152" t="str">
        <f t="shared" ref="L47" si="9">IF(AND(E47="ko",F47="Nee"),"Voldoet niet","")</f>
        <v/>
      </c>
    </row>
    <row r="48" spans="1:14" x14ac:dyDescent="0.35">
      <c r="B48" s="72"/>
      <c r="C48" s="72"/>
      <c r="D48" s="92"/>
      <c r="E48" s="77"/>
      <c r="F48" s="77"/>
      <c r="G48" s="77"/>
      <c r="H48" s="77"/>
      <c r="I48" s="234"/>
      <c r="J48" s="77"/>
      <c r="K48" s="77"/>
      <c r="L48" s="77"/>
    </row>
    <row r="49" spans="2:14" s="71" customFormat="1" ht="21" customHeight="1" x14ac:dyDescent="0.35">
      <c r="B49" s="122" t="s">
        <v>1960</v>
      </c>
      <c r="C49" s="339" t="s">
        <v>1961</v>
      </c>
      <c r="D49" s="153">
        <v>0.8</v>
      </c>
      <c r="E49" s="123"/>
      <c r="F49" s="116"/>
      <c r="G49" s="135" t="str" cm="1">
        <f t="array" ref="G49">_xlfn.IFS(E49="a",5,E49="b",3,E49="c",1,TRUE,"")</f>
        <v/>
      </c>
      <c r="H49" s="136">
        <f>SUM(G50:G71)</f>
        <v>60</v>
      </c>
      <c r="I49" s="137">
        <f>J49/H49</f>
        <v>1.4666666666666666</v>
      </c>
      <c r="J49" s="136">
        <f>D49*L$2</f>
        <v>88</v>
      </c>
      <c r="K49" s="135"/>
      <c r="L49" s="135"/>
      <c r="N49" s="151"/>
    </row>
    <row r="50" spans="2:14" ht="16.5" customHeight="1" x14ac:dyDescent="0.35">
      <c r="B50" s="72" t="s">
        <v>28</v>
      </c>
      <c r="C50" s="73" t="s">
        <v>1962</v>
      </c>
      <c r="D50" s="99"/>
      <c r="E50" s="77"/>
      <c r="F50" s="77"/>
      <c r="G50" s="77" t="str" cm="1">
        <f t="array" ref="G50">_xlfn.IFS(E50="a",5,E50="b",3,E50="c",1,TRUE,"")</f>
        <v/>
      </c>
      <c r="H50" s="77"/>
      <c r="I50" s="234"/>
      <c r="J50" s="77"/>
      <c r="K50" s="77"/>
      <c r="L50" s="77"/>
    </row>
    <row r="51" spans="2:14" ht="30" customHeight="1" x14ac:dyDescent="0.35">
      <c r="B51" s="72" t="s">
        <v>1963</v>
      </c>
      <c r="C51" s="342" t="s">
        <v>1964</v>
      </c>
      <c r="D51" s="286"/>
      <c r="E51" s="77" t="s">
        <v>138</v>
      </c>
      <c r="F51" s="374"/>
      <c r="G51" s="77" cm="1">
        <f t="array" ref="G51">_xlfn.IFS(E51="a",5,E51="b",3,E51="c",1,TRUE,"")</f>
        <v>3</v>
      </c>
      <c r="H51" s="77"/>
      <c r="I51" s="234"/>
      <c r="J51" s="234">
        <f>G51*I$49</f>
        <v>4.3999999999999995</v>
      </c>
      <c r="K51" s="96" t="str" cm="1">
        <f t="array" ref="K51">_xlfn.IFS($F51="ja",J51,$F51="nee",0,$F51="","-",$E51="","")</f>
        <v>-</v>
      </c>
      <c r="L51" s="152" t="str">
        <f t="shared" ref="L51:L64" si="10">IF(AND(E51="ko",F51="Nee"),"Voldoet niet","")</f>
        <v/>
      </c>
    </row>
    <row r="52" spans="2:14" ht="30.75" customHeight="1" x14ac:dyDescent="0.35">
      <c r="B52" s="72" t="s">
        <v>1965</v>
      </c>
      <c r="C52" s="342" t="s">
        <v>1966</v>
      </c>
      <c r="D52" s="286"/>
      <c r="E52" s="77" t="s">
        <v>138</v>
      </c>
      <c r="F52" s="374"/>
      <c r="G52" s="77" cm="1">
        <f t="array" ref="G52">_xlfn.IFS(E52="a",5,E52="b",3,E52="c",1,TRUE,"")</f>
        <v>3</v>
      </c>
      <c r="H52" s="77"/>
      <c r="I52" s="234"/>
      <c r="J52" s="234">
        <f>G52*I$49</f>
        <v>4.3999999999999995</v>
      </c>
      <c r="K52" s="96" t="str" cm="1">
        <f t="array" ref="K52">_xlfn.IFS($F52="ja",J52,$F52="nee",0,$F52="","-",$E52="","")</f>
        <v>-</v>
      </c>
      <c r="L52" s="152" t="str">
        <f t="shared" si="10"/>
        <v/>
      </c>
    </row>
    <row r="53" spans="2:14" ht="30.75" customHeight="1" x14ac:dyDescent="0.35">
      <c r="B53" s="72" t="s">
        <v>1967</v>
      </c>
      <c r="C53" s="342" t="s">
        <v>1968</v>
      </c>
      <c r="D53" s="286"/>
      <c r="E53" s="77" t="s">
        <v>129</v>
      </c>
      <c r="F53" s="374"/>
      <c r="G53" s="77" cm="1">
        <f t="array" ref="G53">_xlfn.IFS(E53="a",5,E53="b",3,E53="c",1,TRUE,"")</f>
        <v>5</v>
      </c>
      <c r="H53" s="77"/>
      <c r="I53" s="234"/>
      <c r="J53" s="234">
        <f>G53*I$49</f>
        <v>7.333333333333333</v>
      </c>
      <c r="K53" s="96" t="str" cm="1">
        <f t="array" ref="K53">_xlfn.IFS($F53="ja",J53,$F53="nee",0,$F53="","-",$E53="","")</f>
        <v>-</v>
      </c>
      <c r="L53" s="152" t="str">
        <f t="shared" si="10"/>
        <v/>
      </c>
    </row>
    <row r="54" spans="2:14" ht="29.25" customHeight="1" x14ac:dyDescent="0.35">
      <c r="B54" s="72" t="s">
        <v>1969</v>
      </c>
      <c r="C54" s="73" t="s">
        <v>1970</v>
      </c>
      <c r="D54" s="286"/>
      <c r="E54" s="77" t="s">
        <v>138</v>
      </c>
      <c r="F54" s="374"/>
      <c r="G54" s="77" cm="1">
        <f t="array" ref="G54">_xlfn.IFS(E54="a",5,E54="b",3,E54="c",1,TRUE,"")</f>
        <v>3</v>
      </c>
      <c r="H54" s="77"/>
      <c r="I54" s="234"/>
      <c r="J54" s="234">
        <f>G54*I$49</f>
        <v>4.3999999999999995</v>
      </c>
      <c r="K54" s="96" t="str" cm="1">
        <f t="array" ref="K54">_xlfn.IFS($F54="ja",J54,$F54="nee",0,$F54="","-",$E54="","")</f>
        <v>-</v>
      </c>
      <c r="L54" s="152" t="str">
        <f t="shared" si="10"/>
        <v/>
      </c>
    </row>
    <row r="55" spans="2:14" ht="17.25" customHeight="1" x14ac:dyDescent="0.35">
      <c r="B55" s="72" t="s">
        <v>1971</v>
      </c>
      <c r="C55" s="73" t="s">
        <v>1972</v>
      </c>
      <c r="D55" s="286"/>
      <c r="E55" s="77" t="s">
        <v>122</v>
      </c>
      <c r="F55" s="374"/>
      <c r="G55" s="77" t="str" cm="1">
        <f t="array" ref="G55">_xlfn.IFS(E55="a",5,E55="b",3,E55="c",1,TRUE,"")</f>
        <v/>
      </c>
      <c r="H55" s="77"/>
      <c r="I55" s="234"/>
      <c r="J55" s="234"/>
      <c r="K55" s="96" t="str" cm="1">
        <f t="array" ref="K55">_xlfn.IFS($F55="ja",J55,$F55="nee",0,$F55="","-",$E55="","")</f>
        <v>-</v>
      </c>
      <c r="L55" s="152" t="str">
        <f t="shared" si="10"/>
        <v/>
      </c>
    </row>
    <row r="56" spans="2:14" ht="30" customHeight="1" x14ac:dyDescent="0.35">
      <c r="B56" s="72" t="s">
        <v>1973</v>
      </c>
      <c r="C56" s="342" t="s">
        <v>1974</v>
      </c>
      <c r="D56" s="286"/>
      <c r="E56" s="77" t="s">
        <v>138</v>
      </c>
      <c r="F56" s="374"/>
      <c r="G56" s="77" cm="1">
        <f t="array" ref="G56">_xlfn.IFS(E56="a",5,E56="b",3,E56="c",1,TRUE,"")</f>
        <v>3</v>
      </c>
      <c r="H56" s="77"/>
      <c r="I56" s="234"/>
      <c r="J56" s="234">
        <f>G56*I$49</f>
        <v>4.3999999999999995</v>
      </c>
      <c r="K56" s="96" t="str" cm="1">
        <f t="array" ref="K56">_xlfn.IFS($F56="ja",J56,$F56="nee",0,$F56="","-",$E56="","")</f>
        <v>-</v>
      </c>
      <c r="L56" s="152" t="str">
        <f t="shared" si="10"/>
        <v/>
      </c>
    </row>
    <row r="57" spans="2:14" ht="39" x14ac:dyDescent="0.35">
      <c r="B57" s="72" t="s">
        <v>1975</v>
      </c>
      <c r="C57" s="342" t="s">
        <v>1976</v>
      </c>
      <c r="D57" s="286"/>
      <c r="E57" s="77" t="s">
        <v>122</v>
      </c>
      <c r="F57" s="374"/>
      <c r="G57" s="77" t="str" cm="1">
        <f t="array" ref="G57">_xlfn.IFS(E57="a",5,E57="b",3,E57="c",1,TRUE,"")</f>
        <v/>
      </c>
      <c r="H57" s="77"/>
      <c r="I57" s="234"/>
      <c r="J57" s="234"/>
      <c r="K57" s="96" t="str" cm="1">
        <f t="array" ref="K57">_xlfn.IFS($F57="ja",J57,$F57="nee",0,$F57="","-",$E57="","")</f>
        <v>-</v>
      </c>
      <c r="L57" s="152" t="str">
        <f t="shared" si="10"/>
        <v/>
      </c>
    </row>
    <row r="58" spans="2:14" ht="30" customHeight="1" x14ac:dyDescent="0.35">
      <c r="B58" s="72" t="s">
        <v>1977</v>
      </c>
      <c r="C58" s="342" t="s">
        <v>1978</v>
      </c>
      <c r="D58" s="286"/>
      <c r="E58" s="77" t="s">
        <v>129</v>
      </c>
      <c r="F58" s="374"/>
      <c r="G58" s="77" cm="1">
        <f t="array" ref="G58">_xlfn.IFS(E58="a",5,E58="b",3,E58="c",1,TRUE,"")</f>
        <v>5</v>
      </c>
      <c r="H58" s="77"/>
      <c r="I58" s="234"/>
      <c r="J58" s="234">
        <f t="shared" ref="J58:J64" si="11">G58*I$49</f>
        <v>7.333333333333333</v>
      </c>
      <c r="K58" s="96" t="str" cm="1">
        <f t="array" ref="K58">_xlfn.IFS($F58="ja",J58,$F58="nee",0,$F58="","-",$E58="","")</f>
        <v>-</v>
      </c>
      <c r="L58" s="152" t="str">
        <f t="shared" si="10"/>
        <v/>
      </c>
    </row>
    <row r="59" spans="2:14" ht="49.5" customHeight="1" x14ac:dyDescent="0.35">
      <c r="B59" s="72" t="s">
        <v>1979</v>
      </c>
      <c r="C59" s="380" t="s">
        <v>1980</v>
      </c>
      <c r="D59" s="286"/>
      <c r="E59" s="77" t="s">
        <v>129</v>
      </c>
      <c r="F59" s="374"/>
      <c r="G59" s="77" cm="1">
        <f t="array" ref="G59">_xlfn.IFS(E59="a",5,E59="b",3,E59="c",1,TRUE,"")</f>
        <v>5</v>
      </c>
      <c r="H59" s="77"/>
      <c r="I59" s="234"/>
      <c r="J59" s="234">
        <f t="shared" si="11"/>
        <v>7.333333333333333</v>
      </c>
      <c r="K59" s="96" t="str" cm="1">
        <f t="array" ref="K59">_xlfn.IFS($F59="ja",J59,$F59="nee",0,$F59="","-",$E59="","")</f>
        <v>-</v>
      </c>
      <c r="L59" s="152" t="str">
        <f t="shared" si="10"/>
        <v/>
      </c>
    </row>
    <row r="60" spans="2:14" ht="18" customHeight="1" x14ac:dyDescent="0.35">
      <c r="B60" s="72" t="s">
        <v>1981</v>
      </c>
      <c r="C60" s="342" t="s">
        <v>1982</v>
      </c>
      <c r="D60" s="280"/>
      <c r="E60" s="77" t="s">
        <v>129</v>
      </c>
      <c r="F60" s="374"/>
      <c r="G60" s="77" cm="1">
        <f t="array" ref="G60">_xlfn.IFS(E60="a",5,E60="b",3,E60="c",1,TRUE,"")</f>
        <v>5</v>
      </c>
      <c r="H60" s="77"/>
      <c r="I60" s="234"/>
      <c r="J60" s="234">
        <f t="shared" si="11"/>
        <v>7.333333333333333</v>
      </c>
      <c r="K60" s="96" t="str" cm="1">
        <f t="array" ref="K60">_xlfn.IFS($F60="ja",J60,$F60="nee",0,$F60="","-",$E60="","")</f>
        <v>-</v>
      </c>
      <c r="L60" s="152" t="str">
        <f t="shared" si="10"/>
        <v/>
      </c>
    </row>
    <row r="61" spans="2:14" ht="15" customHeight="1" x14ac:dyDescent="0.35">
      <c r="B61" s="72" t="s">
        <v>1983</v>
      </c>
      <c r="C61" s="342" t="s">
        <v>1984</v>
      </c>
      <c r="D61" s="286"/>
      <c r="E61" s="77" t="s">
        <v>129</v>
      </c>
      <c r="F61" s="374"/>
      <c r="G61" s="77" cm="1">
        <f t="array" ref="G61">_xlfn.IFS(E61="a",5,E61="b",3,E61="c",1,TRUE,"")</f>
        <v>5</v>
      </c>
      <c r="H61" s="77"/>
      <c r="I61" s="234"/>
      <c r="J61" s="234">
        <f t="shared" si="11"/>
        <v>7.333333333333333</v>
      </c>
      <c r="K61" s="96" t="str" cm="1">
        <f t="array" ref="K61">_xlfn.IFS($F61="ja",J61,$F61="nee",0,$F61="","-",$E61="","")</f>
        <v>-</v>
      </c>
      <c r="L61" s="152" t="str">
        <f t="shared" si="10"/>
        <v/>
      </c>
    </row>
    <row r="62" spans="2:14" ht="16.5" customHeight="1" x14ac:dyDescent="0.35">
      <c r="B62" s="72" t="s">
        <v>1985</v>
      </c>
      <c r="C62" s="342" t="s">
        <v>1986</v>
      </c>
      <c r="D62" s="286"/>
      <c r="E62" s="77" t="s">
        <v>129</v>
      </c>
      <c r="F62" s="374"/>
      <c r="G62" s="77" cm="1">
        <f t="array" ref="G62">_xlfn.IFS(E62="a",5,E62="b",3,E62="c",1,TRUE,"")</f>
        <v>5</v>
      </c>
      <c r="H62" s="77"/>
      <c r="I62" s="234"/>
      <c r="J62" s="234">
        <f t="shared" si="11"/>
        <v>7.333333333333333</v>
      </c>
      <c r="K62" s="96" t="str" cm="1">
        <f t="array" ref="K62">_xlfn.IFS($F62="ja",J62,$F62="nee",0,$F62="","-",$E62="","")</f>
        <v>-</v>
      </c>
      <c r="L62" s="152" t="str">
        <f t="shared" si="10"/>
        <v/>
      </c>
    </row>
    <row r="63" spans="2:14" ht="29.25" customHeight="1" x14ac:dyDescent="0.35">
      <c r="B63" s="72" t="s">
        <v>1987</v>
      </c>
      <c r="C63" s="72" t="s">
        <v>1988</v>
      </c>
      <c r="D63" s="72"/>
      <c r="E63" s="77" t="s">
        <v>129</v>
      </c>
      <c r="F63" s="374"/>
      <c r="G63" s="77" cm="1">
        <f t="array" ref="G63">_xlfn.IFS(E63="a",5,E63="b",3,E63="c",1,TRUE,"")</f>
        <v>5</v>
      </c>
      <c r="H63" s="77"/>
      <c r="I63" s="234"/>
      <c r="J63" s="234">
        <f t="shared" si="11"/>
        <v>7.333333333333333</v>
      </c>
      <c r="K63" s="96" t="str" cm="1">
        <f t="array" ref="K63">_xlfn.IFS($F63="ja",J63,$F63="nee",0,$F63="","-",$E63="","")</f>
        <v>-</v>
      </c>
      <c r="L63" s="152" t="str">
        <f t="shared" si="10"/>
        <v/>
      </c>
    </row>
    <row r="64" spans="2:14" ht="28.5" customHeight="1" x14ac:dyDescent="0.35">
      <c r="B64" s="72" t="s">
        <v>1989</v>
      </c>
      <c r="C64" s="342" t="s">
        <v>1990</v>
      </c>
      <c r="D64" s="286"/>
      <c r="E64" s="77" t="s">
        <v>129</v>
      </c>
      <c r="F64" s="374"/>
      <c r="G64" s="77" cm="1">
        <f t="array" ref="G64">_xlfn.IFS(E64="a",5,E64="b",3,E64="c",1,TRUE,"")</f>
        <v>5</v>
      </c>
      <c r="H64" s="77"/>
      <c r="I64" s="234"/>
      <c r="J64" s="234">
        <f t="shared" si="11"/>
        <v>7.333333333333333</v>
      </c>
      <c r="K64" s="96" t="str" cm="1">
        <f t="array" ref="K64">_xlfn.IFS($F64="ja",J64,$F64="nee",0,$F64="","-",$E64="","")</f>
        <v>-</v>
      </c>
      <c r="L64" s="152" t="str">
        <f t="shared" si="10"/>
        <v/>
      </c>
    </row>
    <row r="65" spans="2:14" x14ac:dyDescent="0.35">
      <c r="B65" s="72"/>
      <c r="C65" s="342"/>
      <c r="D65" s="286"/>
      <c r="E65" s="77"/>
      <c r="F65" s="77"/>
      <c r="G65" s="77"/>
      <c r="H65" s="77"/>
      <c r="I65" s="234"/>
      <c r="J65" s="234"/>
      <c r="K65" s="77"/>
      <c r="L65" s="77"/>
    </row>
    <row r="66" spans="2:14" s="71" customFormat="1" ht="21" customHeight="1" x14ac:dyDescent="0.35">
      <c r="B66" s="122"/>
      <c r="C66" s="339" t="s">
        <v>1991</v>
      </c>
      <c r="D66" s="153"/>
      <c r="E66" s="123"/>
      <c r="F66" s="116"/>
      <c r="G66" s="135" t="str" cm="1">
        <f t="array" ref="G66">_xlfn.IFS(E66="a",5,E66="b",3,E66="c",1,TRUE,"")</f>
        <v/>
      </c>
      <c r="H66" s="136"/>
      <c r="I66" s="137"/>
      <c r="J66" s="136"/>
      <c r="K66" s="135"/>
      <c r="L66" s="135"/>
      <c r="N66" s="151"/>
    </row>
    <row r="67" spans="2:14" ht="45" customHeight="1" x14ac:dyDescent="0.35">
      <c r="B67" s="72" t="s">
        <v>1992</v>
      </c>
      <c r="C67" s="342" t="s">
        <v>1993</v>
      </c>
      <c r="D67" s="286"/>
      <c r="E67" s="77" t="s">
        <v>129</v>
      </c>
      <c r="F67" s="374"/>
      <c r="G67" s="77" cm="1">
        <f t="array" ref="G67">_xlfn.IFS(E67="a",5,E67="b",3,E67="c",1,TRUE,"")</f>
        <v>5</v>
      </c>
      <c r="H67" s="77"/>
      <c r="I67" s="234"/>
      <c r="J67" s="234">
        <f>G67*I$49</f>
        <v>7.333333333333333</v>
      </c>
      <c r="K67" s="96" t="str" cm="1">
        <f t="array" ref="K67">_xlfn.IFS($F67="ja",J67,$F67="nee",0,$F67="","-",$E67="","")</f>
        <v>-</v>
      </c>
      <c r="L67" s="152" t="str">
        <f t="shared" ref="L67:L68" si="12">IF(AND(E67="ko",F67="Nee"),"Voldoet niet","")</f>
        <v/>
      </c>
    </row>
    <row r="68" spans="2:14" ht="32.25" customHeight="1" x14ac:dyDescent="0.35">
      <c r="B68" s="72" t="s">
        <v>1994</v>
      </c>
      <c r="C68" s="342" t="s">
        <v>1995</v>
      </c>
      <c r="D68" s="286"/>
      <c r="E68" s="77" t="s">
        <v>138</v>
      </c>
      <c r="F68" s="374"/>
      <c r="G68" s="77" cm="1">
        <f t="array" ref="G68">_xlfn.IFS(E68="a",5,E68="b",3,E68="c",1,TRUE,"")</f>
        <v>3</v>
      </c>
      <c r="H68" s="77"/>
      <c r="I68" s="234"/>
      <c r="J68" s="234">
        <f>G68*I$49</f>
        <v>4.3999999999999995</v>
      </c>
      <c r="K68" s="96" t="str" cm="1">
        <f t="array" ref="K68">_xlfn.IFS($F68="ja",J68,$F68="nee",0,$F68="","-",$E68="","")</f>
        <v>-</v>
      </c>
      <c r="L68" s="152" t="str">
        <f t="shared" si="12"/>
        <v/>
      </c>
    </row>
    <row r="69" spans="2:14" x14ac:dyDescent="0.35">
      <c r="B69" s="72"/>
      <c r="C69" s="342"/>
      <c r="D69" s="286"/>
      <c r="E69" s="77"/>
      <c r="F69" s="77"/>
      <c r="G69" s="77"/>
      <c r="H69" s="77"/>
      <c r="I69" s="234"/>
      <c r="J69" s="234"/>
      <c r="K69" s="77"/>
      <c r="L69" s="77"/>
    </row>
    <row r="70" spans="2:14" s="71" customFormat="1" ht="21" customHeight="1" x14ac:dyDescent="0.35">
      <c r="B70" s="122" t="s">
        <v>1996</v>
      </c>
      <c r="C70" s="339" t="s">
        <v>1997</v>
      </c>
      <c r="D70" s="153"/>
      <c r="E70" s="123"/>
      <c r="F70" s="116"/>
      <c r="G70" s="135" t="str" cm="1">
        <f t="array" ref="G70">_xlfn.IFS(E70="a",5,E70="b",3,E70="c",1,TRUE,"")</f>
        <v/>
      </c>
      <c r="H70" s="136"/>
      <c r="I70" s="137"/>
      <c r="J70" s="136"/>
      <c r="K70" s="135"/>
      <c r="L70" s="135"/>
      <c r="N70" s="151"/>
    </row>
    <row r="71" spans="2:14" ht="48.75" customHeight="1" x14ac:dyDescent="0.35">
      <c r="B71" s="72" t="s">
        <v>1998</v>
      </c>
      <c r="C71" s="342" t="s">
        <v>1999</v>
      </c>
      <c r="D71" s="286"/>
      <c r="E71" s="77" t="s">
        <v>122</v>
      </c>
      <c r="F71" s="374"/>
      <c r="G71" s="77" t="str" cm="1">
        <f t="array" ref="G71">_xlfn.IFS(E71="a",5,E71="b",3,E71="c",1,TRUE,"")</f>
        <v/>
      </c>
      <c r="H71" s="77"/>
      <c r="I71" s="234"/>
      <c r="J71" s="234"/>
      <c r="K71" s="96" t="str" cm="1">
        <f t="array" ref="K71">_xlfn.IFS($F71="ja",J71,$F71="nee",0,$F71="","-",$E71="","")</f>
        <v>-</v>
      </c>
      <c r="L71" s="152" t="str">
        <f t="shared" ref="L71" si="13">IF(AND(E71="ko",F71="Nee"),"Voldoet niet","")</f>
        <v/>
      </c>
    </row>
  </sheetData>
  <sheetProtection algorithmName="SHA-512" hashValue="2USPMkDCjaWnilObU3utKNz7JwiByU/yWUrx3l794QtpZ9xdbUHSODbCEy+78OBIPXTZYJdIzQbYkGcGadRtUA==" saltValue="VwYadDVwDfc3AfnlnYsgPA==" spinCount="100000" sheet="1" objects="1" scenarios="1"/>
  <mergeCells count="2">
    <mergeCell ref="B1:D1"/>
    <mergeCell ref="G4:J4"/>
  </mergeCells>
  <phoneticPr fontId="20" type="noConversion"/>
  <conditionalFormatting sqref="F8">
    <cfRule type="cellIs" dxfId="15" priority="1" operator="equal">
      <formula>"Voldoet niet"</formula>
    </cfRule>
  </conditionalFormatting>
  <conditionalFormatting sqref="L7:L18 L21:L23 L71">
    <cfRule type="cellIs" dxfId="14" priority="16" operator="equal">
      <formula>"Voldoet niet"</formula>
    </cfRule>
  </conditionalFormatting>
  <conditionalFormatting sqref="L26:L29">
    <cfRule type="cellIs" dxfId="13" priority="4" operator="equal">
      <formula>"Voldoet niet"</formula>
    </cfRule>
  </conditionalFormatting>
  <conditionalFormatting sqref="L32:L34">
    <cfRule type="cellIs" dxfId="12" priority="3" operator="equal">
      <formula>"Voldoet niet"</formula>
    </cfRule>
  </conditionalFormatting>
  <conditionalFormatting sqref="L37:L44">
    <cfRule type="cellIs" dxfId="11" priority="2" operator="equal">
      <formula>"Voldoet niet"</formula>
    </cfRule>
  </conditionalFormatting>
  <conditionalFormatting sqref="L47">
    <cfRule type="cellIs" dxfId="10" priority="9" operator="equal">
      <formula>"Voldoet niet"</formula>
    </cfRule>
  </conditionalFormatting>
  <conditionalFormatting sqref="L51:L64">
    <cfRule type="cellIs" dxfId="9" priority="8" operator="equal">
      <formula>"Voldoet niet"</formula>
    </cfRule>
  </conditionalFormatting>
  <conditionalFormatting sqref="L67:L68">
    <cfRule type="cellIs" dxfId="8" priority="7" operator="equal">
      <formula>"Voldoet niet"</formula>
    </cfRule>
  </conditionalFormatting>
  <dataValidations count="2">
    <dataValidation allowBlank="1" showInputMessage="1" showErrorMessage="1" sqref="G72:G1048576 E74:XFD74 D1 F72:F73 C75:F1048576 K75:XFD1048576 F30:F31 C74 K1 E1:F3 K4:L4 L1:L2 F6 F45:F46 F48:F50 F65:F66 F69:F70 K6:L6 K72:L73 F19:F20 K69:L70 K45:L46 K48:L50 K65:L66 K19:L20 K30:L31 K35:L36 F35:F36 F24:F25 K24:L25 C6:E36 B1:B1048576 M1:XFD73 H6:J1048576 E37:E1048576 C37:D73" xr:uid="{5CA23B6E-5C54-4254-AB1B-1B7ACFD8FDC8}"/>
    <dataValidation type="list" allowBlank="1" showInputMessage="1" showErrorMessage="1" sqref="F71 F26:F29 F32:F34 F47 F51:F64 F67:F68 F37:F44 F21:F23 F9:F18" xr:uid="{11D20418-C2E2-4F3C-9D00-F3A9A67B9CB5}">
      <formula1>"Ja,Nee"</formula1>
    </dataValidation>
  </dataValidations>
  <pageMargins left="0.7" right="0.7" top="0.75" bottom="0.75" header="0.3" footer="0.3"/>
  <pageSetup paperSize="9" scale="5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709D-7D64-449B-9F9D-3AC98FC954F4}">
  <sheetPr>
    <tabColor theme="4" tint="0.59999389629810485"/>
  </sheetPr>
  <dimension ref="A1:L58"/>
  <sheetViews>
    <sheetView showGridLines="0" zoomScaleNormal="100" workbookViewId="0">
      <selection activeCell="E7" sqref="E7"/>
    </sheetView>
  </sheetViews>
  <sheetFormatPr defaultColWidth="8.58203125" defaultRowHeight="13" x14ac:dyDescent="0.35"/>
  <cols>
    <col min="1" max="1" width="0.83203125" style="71" customWidth="1"/>
    <col min="2" max="2" width="7.58203125" style="52" customWidth="1"/>
    <col min="3" max="3" width="75.58203125" style="52" customWidth="1"/>
    <col min="4" max="6" width="10.58203125" style="52" customWidth="1"/>
    <col min="7" max="7" width="0.83203125" style="71" customWidth="1"/>
    <col min="8" max="16384" width="8.58203125" style="52"/>
  </cols>
  <sheetData>
    <row r="1" spans="2:12" s="156" customFormat="1" ht="21" customHeight="1" x14ac:dyDescent="0.35">
      <c r="B1" s="418" t="s">
        <v>2000</v>
      </c>
      <c r="C1" s="418"/>
      <c r="D1" s="192"/>
      <c r="E1" s="192"/>
      <c r="F1" s="193"/>
      <c r="G1" s="193"/>
      <c r="H1" s="193"/>
      <c r="I1" s="192"/>
      <c r="J1" s="192"/>
    </row>
    <row r="2" spans="2:12" s="71" customFormat="1" ht="15.5" x14ac:dyDescent="0.35">
      <c r="B2" s="98"/>
      <c r="D2" s="85"/>
      <c r="E2" s="118" t="s">
        <v>103</v>
      </c>
      <c r="F2" s="118" t="s">
        <v>2001</v>
      </c>
      <c r="G2" s="131"/>
      <c r="H2" s="177"/>
      <c r="I2" s="118"/>
      <c r="J2" s="118"/>
    </row>
    <row r="3" spans="2:12" s="71" customFormat="1" ht="15.5" x14ac:dyDescent="0.35">
      <c r="B3" s="98"/>
      <c r="D3" s="85"/>
      <c r="E3" s="171" t="s">
        <v>104</v>
      </c>
      <c r="F3" s="172" t="s">
        <v>2002</v>
      </c>
      <c r="G3" s="132"/>
      <c r="H3" s="177"/>
      <c r="I3" s="171"/>
      <c r="J3" s="172"/>
    </row>
    <row r="4" spans="2:12" x14ac:dyDescent="0.35">
      <c r="B4" s="98"/>
      <c r="C4" s="229"/>
      <c r="D4" s="155"/>
      <c r="E4" s="71"/>
      <c r="F4" s="71"/>
    </row>
    <row r="5" spans="2:12" ht="55" x14ac:dyDescent="0.35">
      <c r="B5" s="145"/>
      <c r="C5" s="296" t="s">
        <v>2003</v>
      </c>
      <c r="D5" s="146" t="s">
        <v>109</v>
      </c>
      <c r="E5" s="147" t="s">
        <v>110</v>
      </c>
      <c r="F5" s="146" t="s">
        <v>116</v>
      </c>
    </row>
    <row r="6" spans="2:12" s="71" customFormat="1" ht="21" customHeight="1" x14ac:dyDescent="0.35">
      <c r="B6" s="122" t="s">
        <v>2004</v>
      </c>
      <c r="C6" s="124" t="s">
        <v>2005</v>
      </c>
      <c r="D6" s="123"/>
      <c r="E6" s="116"/>
      <c r="F6" s="136"/>
      <c r="H6" s="52"/>
      <c r="I6" s="52"/>
      <c r="J6" s="52"/>
      <c r="L6" s="151"/>
    </row>
    <row r="7" spans="2:12" ht="39" x14ac:dyDescent="0.35">
      <c r="B7" s="92" t="s">
        <v>2006</v>
      </c>
      <c r="C7" s="78" t="s">
        <v>2007</v>
      </c>
      <c r="D7" s="125" t="s">
        <v>122</v>
      </c>
      <c r="E7" s="374"/>
      <c r="F7" s="152" t="str">
        <f>IF(AND(D7="ko",E7="Nee"),"Voldoet niet","")</f>
        <v/>
      </c>
    </row>
    <row r="8" spans="2:12" ht="20.25" customHeight="1" x14ac:dyDescent="0.35">
      <c r="B8" s="92" t="s">
        <v>2008</v>
      </c>
      <c r="C8" s="78" t="s">
        <v>2009</v>
      </c>
      <c r="D8" s="125" t="s">
        <v>122</v>
      </c>
      <c r="E8" s="374"/>
      <c r="F8" s="152" t="str">
        <f>IF(AND(D8="ko",E8="Nee"),"Voldoet niet","")</f>
        <v/>
      </c>
    </row>
    <row r="9" spans="2:12" x14ac:dyDescent="0.35">
      <c r="B9" s="92"/>
      <c r="C9" s="78"/>
      <c r="D9" s="77"/>
      <c r="E9" s="109"/>
      <c r="F9" s="109"/>
    </row>
    <row r="10" spans="2:12" s="71" customFormat="1" ht="21" customHeight="1" x14ac:dyDescent="0.35">
      <c r="B10" s="122" t="s">
        <v>2010</v>
      </c>
      <c r="C10" s="124" t="s">
        <v>2011</v>
      </c>
      <c r="D10" s="123"/>
      <c r="E10" s="116"/>
      <c r="F10" s="136"/>
      <c r="H10" s="52"/>
      <c r="I10" s="52"/>
      <c r="J10" s="52"/>
      <c r="L10" s="151"/>
    </row>
    <row r="11" spans="2:12" ht="26" x14ac:dyDescent="0.35">
      <c r="B11" s="92" t="s">
        <v>2012</v>
      </c>
      <c r="C11" s="78" t="s">
        <v>2013</v>
      </c>
      <c r="D11" s="125" t="s">
        <v>122</v>
      </c>
      <c r="E11" s="374"/>
      <c r="F11" s="152" t="str">
        <f t="shared" ref="F11:F14" si="0">IF(AND(D11="ko",E11="Nee"),"Voldoet niet","")</f>
        <v/>
      </c>
    </row>
    <row r="12" spans="2:12" ht="57" customHeight="1" x14ac:dyDescent="0.35">
      <c r="B12" s="92" t="s">
        <v>2014</v>
      </c>
      <c r="C12" s="222" t="s">
        <v>2015</v>
      </c>
      <c r="D12" s="125" t="s">
        <v>122</v>
      </c>
      <c r="E12" s="374"/>
      <c r="F12" s="152" t="str">
        <f t="shared" si="0"/>
        <v/>
      </c>
    </row>
    <row r="13" spans="2:12" ht="31.5" customHeight="1" x14ac:dyDescent="0.35">
      <c r="B13" s="92" t="s">
        <v>2016</v>
      </c>
      <c r="C13" s="78" t="s">
        <v>2017</v>
      </c>
      <c r="D13" s="125" t="s">
        <v>122</v>
      </c>
      <c r="E13" s="374"/>
      <c r="F13" s="152" t="str">
        <f t="shared" si="0"/>
        <v/>
      </c>
    </row>
    <row r="14" spans="2:12" ht="44.25" customHeight="1" x14ac:dyDescent="0.35">
      <c r="B14" s="92" t="s">
        <v>2018</v>
      </c>
      <c r="C14" s="78" t="s">
        <v>2019</v>
      </c>
      <c r="D14" s="125" t="s">
        <v>122</v>
      </c>
      <c r="E14" s="374"/>
      <c r="F14" s="152" t="str">
        <f t="shared" si="0"/>
        <v/>
      </c>
    </row>
    <row r="15" spans="2:12" x14ac:dyDescent="0.35">
      <c r="B15" s="92"/>
      <c r="C15" s="78"/>
      <c r="D15" s="77"/>
      <c r="E15" s="109"/>
      <c r="F15" s="109"/>
    </row>
    <row r="16" spans="2:12" s="71" customFormat="1" ht="21" customHeight="1" x14ac:dyDescent="0.35">
      <c r="B16" s="122" t="s">
        <v>2020</v>
      </c>
      <c r="C16" s="124" t="s">
        <v>2021</v>
      </c>
      <c r="D16" s="123"/>
      <c r="E16" s="116"/>
      <c r="F16" s="136"/>
      <c r="H16" s="52"/>
      <c r="I16" s="52"/>
      <c r="J16" s="52"/>
      <c r="L16" s="151"/>
    </row>
    <row r="17" spans="2:12" x14ac:dyDescent="0.35">
      <c r="B17" s="92" t="s">
        <v>2022</v>
      </c>
      <c r="C17" s="289" t="s">
        <v>2023</v>
      </c>
      <c r="D17" s="125" t="s">
        <v>122</v>
      </c>
      <c r="E17" s="374"/>
      <c r="F17" s="152" t="str">
        <f t="shared" ref="F17:F21" si="1">IF(AND(D17="ko",E17="Nee"),"Voldoet niet","")</f>
        <v/>
      </c>
    </row>
    <row r="18" spans="2:12" ht="39" x14ac:dyDescent="0.35">
      <c r="B18" s="82" t="s">
        <v>2024</v>
      </c>
      <c r="C18" s="289" t="s">
        <v>2025</v>
      </c>
      <c r="D18" s="125" t="s">
        <v>122</v>
      </c>
      <c r="E18" s="374"/>
      <c r="F18" s="152" t="str">
        <f t="shared" si="1"/>
        <v/>
      </c>
    </row>
    <row r="19" spans="2:12" x14ac:dyDescent="0.35">
      <c r="B19" s="92" t="s">
        <v>2026</v>
      </c>
      <c r="C19" s="289" t="s">
        <v>2027</v>
      </c>
      <c r="D19" s="125" t="s">
        <v>122</v>
      </c>
      <c r="E19" s="374"/>
      <c r="F19" s="152" t="str">
        <f t="shared" si="1"/>
        <v/>
      </c>
    </row>
    <row r="20" spans="2:12" x14ac:dyDescent="0.35">
      <c r="B20" s="92" t="s">
        <v>2028</v>
      </c>
      <c r="C20" s="289" t="s">
        <v>2029</v>
      </c>
      <c r="D20" s="125" t="s">
        <v>122</v>
      </c>
      <c r="E20" s="374"/>
      <c r="F20" s="152" t="str">
        <f t="shared" si="1"/>
        <v/>
      </c>
    </row>
    <row r="21" spans="2:12" ht="52" x14ac:dyDescent="0.35">
      <c r="B21" s="78" t="s">
        <v>2030</v>
      </c>
      <c r="C21" s="289" t="s">
        <v>2031</v>
      </c>
      <c r="D21" s="125" t="s">
        <v>122</v>
      </c>
      <c r="E21" s="374"/>
      <c r="F21" s="152" t="str">
        <f t="shared" si="1"/>
        <v/>
      </c>
    </row>
    <row r="22" spans="2:12" x14ac:dyDescent="0.35">
      <c r="B22" s="92"/>
      <c r="C22" s="78"/>
      <c r="D22" s="77"/>
      <c r="E22" s="109"/>
      <c r="F22" s="109"/>
    </row>
    <row r="23" spans="2:12" s="71" customFormat="1" ht="21" customHeight="1" x14ac:dyDescent="0.35">
      <c r="B23" s="122" t="s">
        <v>2032</v>
      </c>
      <c r="C23" s="124" t="s">
        <v>2033</v>
      </c>
      <c r="D23" s="123"/>
      <c r="E23" s="116"/>
      <c r="F23" s="136"/>
      <c r="H23" s="52"/>
      <c r="I23" s="52"/>
      <c r="J23" s="52"/>
      <c r="L23" s="151"/>
    </row>
    <row r="24" spans="2:12" x14ac:dyDescent="0.35">
      <c r="B24" s="92" t="s">
        <v>2034</v>
      </c>
      <c r="C24" s="289" t="s">
        <v>2035</v>
      </c>
      <c r="D24" s="125" t="s">
        <v>122</v>
      </c>
      <c r="E24" s="374"/>
      <c r="F24" s="152" t="str">
        <f t="shared" ref="F24:F27" si="2">IF(AND(D24="ko",E24="Nee"),"Voldoet niet","")</f>
        <v/>
      </c>
    </row>
    <row r="25" spans="2:12" ht="26" x14ac:dyDescent="0.35">
      <c r="B25" s="92" t="s">
        <v>2036</v>
      </c>
      <c r="C25" s="289" t="s">
        <v>2037</v>
      </c>
      <c r="D25" s="125" t="s">
        <v>122</v>
      </c>
      <c r="E25" s="374"/>
      <c r="F25" s="152" t="str">
        <f t="shared" si="2"/>
        <v/>
      </c>
    </row>
    <row r="26" spans="2:12" x14ac:dyDescent="0.35">
      <c r="B26" s="92" t="s">
        <v>2038</v>
      </c>
      <c r="C26" s="289" t="s">
        <v>2039</v>
      </c>
      <c r="D26" s="125" t="s">
        <v>122</v>
      </c>
      <c r="E26" s="374"/>
      <c r="F26" s="152" t="str">
        <f t="shared" si="2"/>
        <v/>
      </c>
    </row>
    <row r="27" spans="2:12" x14ac:dyDescent="0.35">
      <c r="B27" s="92" t="s">
        <v>2040</v>
      </c>
      <c r="C27" s="289" t="s">
        <v>2041</v>
      </c>
      <c r="D27" s="125" t="s">
        <v>122</v>
      </c>
      <c r="E27" s="374"/>
      <c r="F27" s="152" t="str">
        <f t="shared" si="2"/>
        <v/>
      </c>
    </row>
    <row r="28" spans="2:12" x14ac:dyDescent="0.35">
      <c r="B28" s="92"/>
      <c r="C28" s="289"/>
      <c r="D28" s="77"/>
      <c r="E28" s="109"/>
      <c r="F28" s="109"/>
    </row>
    <row r="29" spans="2:12" s="71" customFormat="1" ht="21" customHeight="1" x14ac:dyDescent="0.35">
      <c r="B29" s="122" t="s">
        <v>2042</v>
      </c>
      <c r="C29" s="124" t="s">
        <v>2043</v>
      </c>
      <c r="D29" s="123"/>
      <c r="E29" s="116"/>
      <c r="F29" s="136"/>
      <c r="H29" s="52"/>
      <c r="I29" s="52"/>
      <c r="J29" s="52"/>
      <c r="L29" s="151"/>
    </row>
    <row r="30" spans="2:12" x14ac:dyDescent="0.35">
      <c r="B30" s="92" t="s">
        <v>2044</v>
      </c>
      <c r="C30" s="289" t="s">
        <v>2045</v>
      </c>
      <c r="D30" s="125" t="s">
        <v>122</v>
      </c>
      <c r="E30" s="374"/>
      <c r="F30" s="152" t="str">
        <f t="shared" ref="F30:F32" si="3">IF(AND(D30="ko",E30="Nee"),"Voldoet niet","")</f>
        <v/>
      </c>
    </row>
    <row r="31" spans="2:12" ht="26" x14ac:dyDescent="0.35">
      <c r="B31" s="92" t="s">
        <v>2046</v>
      </c>
      <c r="C31" s="289" t="s">
        <v>2047</v>
      </c>
      <c r="D31" s="125" t="s">
        <v>122</v>
      </c>
      <c r="E31" s="374"/>
      <c r="F31" s="152" t="str">
        <f t="shared" si="3"/>
        <v/>
      </c>
    </row>
    <row r="32" spans="2:12" ht="26" x14ac:dyDescent="0.35">
      <c r="B32" s="92" t="s">
        <v>2048</v>
      </c>
      <c r="C32" s="289" t="s">
        <v>2049</v>
      </c>
      <c r="D32" s="125" t="s">
        <v>122</v>
      </c>
      <c r="E32" s="374"/>
      <c r="F32" s="152" t="str">
        <f t="shared" si="3"/>
        <v/>
      </c>
    </row>
    <row r="33" spans="1:12" x14ac:dyDescent="0.35">
      <c r="B33" s="92"/>
      <c r="C33" s="78"/>
      <c r="D33" s="77"/>
      <c r="E33" s="109"/>
      <c r="F33" s="109"/>
    </row>
    <row r="34" spans="1:12" s="71" customFormat="1" ht="21" customHeight="1" x14ac:dyDescent="0.35">
      <c r="B34" s="122" t="s">
        <v>2050</v>
      </c>
      <c r="C34" s="124" t="s">
        <v>2051</v>
      </c>
      <c r="D34" s="123"/>
      <c r="E34" s="116"/>
      <c r="F34" s="136"/>
      <c r="H34" s="52"/>
      <c r="I34" s="52"/>
      <c r="J34" s="52"/>
      <c r="L34" s="151"/>
    </row>
    <row r="35" spans="1:12" ht="26" x14ac:dyDescent="0.35">
      <c r="B35" s="92" t="s">
        <v>2052</v>
      </c>
      <c r="C35" s="290" t="s">
        <v>2053</v>
      </c>
      <c r="D35" s="125" t="s">
        <v>122</v>
      </c>
      <c r="E35" s="374"/>
      <c r="F35" s="152" t="str">
        <f t="shared" ref="F35:F42" si="4">IF(AND(D35="ko",E35="Nee"),"Voldoet niet","")</f>
        <v/>
      </c>
    </row>
    <row r="36" spans="1:12" ht="39" x14ac:dyDescent="0.35">
      <c r="B36" s="92" t="s">
        <v>2054</v>
      </c>
      <c r="C36" s="290" t="s">
        <v>2055</v>
      </c>
      <c r="D36" s="125" t="s">
        <v>122</v>
      </c>
      <c r="E36" s="374"/>
      <c r="F36" s="152" t="str">
        <f t="shared" si="4"/>
        <v/>
      </c>
    </row>
    <row r="37" spans="1:12" x14ac:dyDescent="0.35">
      <c r="B37" s="92" t="s">
        <v>2056</v>
      </c>
      <c r="C37" s="289" t="s">
        <v>2057</v>
      </c>
      <c r="D37" s="125" t="s">
        <v>122</v>
      </c>
      <c r="E37" s="374"/>
      <c r="F37" s="152" t="str">
        <f t="shared" si="4"/>
        <v/>
      </c>
    </row>
    <row r="38" spans="1:12" ht="28.5" customHeight="1" x14ac:dyDescent="0.35">
      <c r="A38" s="144"/>
      <c r="B38" s="92" t="s">
        <v>2058</v>
      </c>
      <c r="C38" s="209" t="s">
        <v>2059</v>
      </c>
      <c r="D38" s="125" t="s">
        <v>122</v>
      </c>
      <c r="E38" s="374"/>
      <c r="F38" s="152" t="str">
        <f t="shared" si="4"/>
        <v/>
      </c>
      <c r="G38" s="144"/>
    </row>
    <row r="39" spans="1:12" ht="26" x14ac:dyDescent="0.35">
      <c r="B39" s="92" t="s">
        <v>2060</v>
      </c>
      <c r="C39" s="289" t="s">
        <v>2061</v>
      </c>
      <c r="D39" s="125" t="s">
        <v>122</v>
      </c>
      <c r="E39" s="374"/>
      <c r="F39" s="152" t="str">
        <f t="shared" si="4"/>
        <v/>
      </c>
    </row>
    <row r="40" spans="1:12" x14ac:dyDescent="0.35">
      <c r="B40" s="92" t="s">
        <v>2062</v>
      </c>
      <c r="C40" s="289" t="s">
        <v>2063</v>
      </c>
      <c r="D40" s="125" t="s">
        <v>122</v>
      </c>
      <c r="E40" s="374"/>
      <c r="F40" s="152" t="str">
        <f t="shared" si="4"/>
        <v/>
      </c>
    </row>
    <row r="41" spans="1:12" ht="39" x14ac:dyDescent="0.35">
      <c r="B41" s="92" t="s">
        <v>2064</v>
      </c>
      <c r="C41" s="289" t="s">
        <v>2065</v>
      </c>
      <c r="D41" s="125" t="s">
        <v>122</v>
      </c>
      <c r="E41" s="374"/>
      <c r="F41" s="152" t="str">
        <f t="shared" si="4"/>
        <v/>
      </c>
    </row>
    <row r="42" spans="1:12" ht="75" customHeight="1" x14ac:dyDescent="0.35">
      <c r="B42" s="92" t="s">
        <v>2066</v>
      </c>
      <c r="C42" s="289" t="s">
        <v>2067</v>
      </c>
      <c r="D42" s="125" t="s">
        <v>122</v>
      </c>
      <c r="E42" s="374"/>
      <c r="F42" s="152" t="str">
        <f t="shared" si="4"/>
        <v/>
      </c>
    </row>
    <row r="43" spans="1:12" ht="78" x14ac:dyDescent="0.35">
      <c r="B43" s="202" t="s">
        <v>2068</v>
      </c>
      <c r="C43" s="289" t="s">
        <v>2069</v>
      </c>
      <c r="D43" s="125" t="s">
        <v>122</v>
      </c>
      <c r="E43" s="374"/>
      <c r="F43" s="152" t="str">
        <f>IF(AND(D43="ko",E43="Nee"),"Voldoet niet","")</f>
        <v/>
      </c>
    </row>
    <row r="44" spans="1:12" ht="26" x14ac:dyDescent="0.35">
      <c r="B44" s="202" t="s">
        <v>2070</v>
      </c>
      <c r="C44" s="289" t="s">
        <v>2071</v>
      </c>
      <c r="D44" s="125" t="s">
        <v>122</v>
      </c>
      <c r="E44" s="374"/>
      <c r="F44" s="152" t="str">
        <f>IF(AND(D44="ko",E44="Nee"),"Voldoet niet","")</f>
        <v/>
      </c>
    </row>
    <row r="45" spans="1:12" x14ac:dyDescent="0.35">
      <c r="B45" s="92"/>
      <c r="C45" s="78"/>
      <c r="D45" s="77"/>
      <c r="E45" s="109"/>
      <c r="F45" s="109"/>
    </row>
    <row r="46" spans="1:12" s="71" customFormat="1" ht="21" customHeight="1" x14ac:dyDescent="0.35">
      <c r="B46" s="122" t="s">
        <v>2072</v>
      </c>
      <c r="C46" s="124" t="s">
        <v>2073</v>
      </c>
      <c r="D46" s="123"/>
      <c r="E46" s="116"/>
      <c r="F46" s="136"/>
      <c r="H46" s="52"/>
      <c r="I46" s="52"/>
      <c r="J46" s="52"/>
      <c r="L46" s="151"/>
    </row>
    <row r="47" spans="1:12" ht="31.5" customHeight="1" x14ac:dyDescent="0.35">
      <c r="B47" s="82" t="s">
        <v>2074</v>
      </c>
      <c r="C47" s="289" t="s">
        <v>2075</v>
      </c>
      <c r="D47" s="125" t="s">
        <v>122</v>
      </c>
      <c r="E47" s="374"/>
      <c r="F47" s="152" t="str">
        <f t="shared" ref="F47:F49" si="5">IF(AND(D47="ko",E47="Nee"),"Voldoet niet","")</f>
        <v/>
      </c>
    </row>
    <row r="48" spans="1:12" x14ac:dyDescent="0.35">
      <c r="B48" s="82" t="s">
        <v>2076</v>
      </c>
      <c r="C48" s="289" t="s">
        <v>2077</v>
      </c>
      <c r="D48" s="125" t="s">
        <v>122</v>
      </c>
      <c r="E48" s="374"/>
      <c r="F48" s="152" t="str">
        <f t="shared" si="5"/>
        <v/>
      </c>
    </row>
    <row r="49" spans="2:12" ht="117" customHeight="1" x14ac:dyDescent="0.35">
      <c r="B49" s="82" t="s">
        <v>2078</v>
      </c>
      <c r="C49" s="289" t="s">
        <v>2079</v>
      </c>
      <c r="D49" s="125" t="s">
        <v>122</v>
      </c>
      <c r="E49" s="374"/>
      <c r="F49" s="152" t="str">
        <f t="shared" si="5"/>
        <v/>
      </c>
    </row>
    <row r="50" spans="2:12" x14ac:dyDescent="0.35">
      <c r="B50" s="92"/>
      <c r="C50" s="92"/>
      <c r="D50" s="77"/>
      <c r="E50" s="109"/>
      <c r="F50" s="109"/>
    </row>
    <row r="51" spans="2:12" s="71" customFormat="1" ht="21" customHeight="1" x14ac:dyDescent="0.35">
      <c r="B51" s="122" t="s">
        <v>2080</v>
      </c>
      <c r="C51" s="124" t="s">
        <v>2081</v>
      </c>
      <c r="D51" s="123"/>
      <c r="E51" s="116"/>
      <c r="F51" s="136"/>
      <c r="H51" s="52"/>
      <c r="I51" s="52"/>
      <c r="J51" s="52"/>
      <c r="L51" s="151"/>
    </row>
    <row r="52" spans="2:12" ht="27.75" customHeight="1" x14ac:dyDescent="0.35">
      <c r="B52" s="82" t="s">
        <v>2082</v>
      </c>
      <c r="C52" s="289" t="s">
        <v>2083</v>
      </c>
      <c r="D52" s="125" t="s">
        <v>122</v>
      </c>
      <c r="E52" s="374"/>
      <c r="F52" s="152" t="str">
        <f t="shared" ref="F52:F53" si="6">IF(AND(D52="ko",E52="Nee"),"Voldoet niet","")</f>
        <v/>
      </c>
    </row>
    <row r="53" spans="2:12" ht="28.5" customHeight="1" x14ac:dyDescent="0.35">
      <c r="B53" s="82" t="s">
        <v>2084</v>
      </c>
      <c r="C53" s="291" t="s">
        <v>2085</v>
      </c>
      <c r="D53" s="125" t="s">
        <v>122</v>
      </c>
      <c r="E53" s="374"/>
      <c r="F53" s="152" t="str">
        <f t="shared" si="6"/>
        <v/>
      </c>
    </row>
    <row r="54" spans="2:12" x14ac:dyDescent="0.35">
      <c r="B54" s="71"/>
      <c r="C54" s="71"/>
      <c r="D54" s="71"/>
      <c r="E54" s="71"/>
      <c r="F54" s="71"/>
    </row>
    <row r="55" spans="2:12" x14ac:dyDescent="0.35">
      <c r="B55" s="71"/>
      <c r="C55" s="71"/>
      <c r="D55" s="71"/>
      <c r="E55" s="71"/>
      <c r="F55" s="71"/>
    </row>
    <row r="56" spans="2:12" x14ac:dyDescent="0.35">
      <c r="B56" s="81"/>
      <c r="C56" s="98"/>
      <c r="D56" s="76"/>
      <c r="E56" s="60"/>
    </row>
    <row r="57" spans="2:12" x14ac:dyDescent="0.35">
      <c r="B57" s="81"/>
      <c r="C57" s="98"/>
      <c r="D57" s="76"/>
      <c r="E57" s="60"/>
    </row>
    <row r="58" spans="2:12" x14ac:dyDescent="0.35">
      <c r="B58" s="71"/>
      <c r="C58" s="71"/>
      <c r="D58" s="71"/>
      <c r="E58" s="71"/>
      <c r="F58" s="71"/>
    </row>
  </sheetData>
  <sheetProtection algorithmName="SHA-512" hashValue="XBq+X8R6+P+GkmEaJa3NZ+PjbMfi0ZOtfXolHBKqmIMsCP6EyKkCS22hsOMs5bkiqBtvpCZvj55G1hPV8FMfCA==" saltValue="/kQrbgK1jZzZc/Ui144TtA==" spinCount="100000" sheet="1" objects="1" scenarios="1"/>
  <mergeCells count="1">
    <mergeCell ref="B1:C1"/>
  </mergeCells>
  <conditionalFormatting sqref="F7:F8">
    <cfRule type="cellIs" dxfId="7" priority="9" operator="equal">
      <formula>"Voldoet niet"</formula>
    </cfRule>
  </conditionalFormatting>
  <conditionalFormatting sqref="F11:F14">
    <cfRule type="cellIs" dxfId="6" priority="8" operator="equal">
      <formula>"Voldoet niet"</formula>
    </cfRule>
  </conditionalFormatting>
  <conditionalFormatting sqref="F17:F21">
    <cfRule type="cellIs" dxfId="5" priority="7" operator="equal">
      <formula>"Voldoet niet"</formula>
    </cfRule>
  </conditionalFormatting>
  <conditionalFormatting sqref="F24:F27">
    <cfRule type="cellIs" dxfId="4" priority="6" operator="equal">
      <formula>"Voldoet niet"</formula>
    </cfRule>
  </conditionalFormatting>
  <conditionalFormatting sqref="F30:F32">
    <cfRule type="cellIs" dxfId="3" priority="5" operator="equal">
      <formula>"Voldoet niet"</formula>
    </cfRule>
  </conditionalFormatting>
  <conditionalFormatting sqref="F35:F44">
    <cfRule type="cellIs" dxfId="2" priority="3" operator="equal">
      <formula>"Voldoet niet"</formula>
    </cfRule>
  </conditionalFormatting>
  <conditionalFormatting sqref="F47:F49">
    <cfRule type="cellIs" dxfId="1" priority="2" operator="equal">
      <formula>"Voldoet niet"</formula>
    </cfRule>
  </conditionalFormatting>
  <conditionalFormatting sqref="F52:F53">
    <cfRule type="cellIs" dxfId="0" priority="1" operator="equal">
      <formula>"Voldoet niet"</formula>
    </cfRule>
  </conditionalFormatting>
  <dataValidations count="2">
    <dataValidation allowBlank="1" showInputMessage="1" showErrorMessage="1" sqref="B5 D2:D3 F2" xr:uid="{870B7E7C-601A-42BC-9A81-EFA766FD243B}"/>
    <dataValidation type="list" allowBlank="1" showInputMessage="1" showErrorMessage="1" sqref="E7:E8 E11:E14 E17:E21 E24:E27 E30:E32 E52:E53 E47:E49 E35:E44" xr:uid="{D653BB36-E2F1-4315-8A18-6BB8544506FF}">
      <formula1>"Ja,Nee"</formula1>
    </dataValidation>
  </dataValidations>
  <pageMargins left="0.7" right="0.7" top="0.75" bottom="0.75" header="0.3" footer="0.3"/>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A00F-1EC3-1444-932A-CC068BB6AF58}">
  <sheetPr>
    <tabColor theme="4" tint="0.39997558519241921"/>
  </sheetPr>
  <dimension ref="B1:D61"/>
  <sheetViews>
    <sheetView showGridLines="0" zoomScaleNormal="100" workbookViewId="0">
      <selection activeCell="D4" sqref="D4"/>
    </sheetView>
  </sheetViews>
  <sheetFormatPr defaultColWidth="11" defaultRowHeight="15.75" customHeight="1" x14ac:dyDescent="0.35"/>
  <cols>
    <col min="1" max="1" width="0.83203125" style="52" customWidth="1"/>
    <col min="2" max="2" width="7.58203125" style="52" customWidth="1"/>
    <col min="3" max="4" width="75.58203125" style="44" customWidth="1"/>
    <col min="5" max="16384" width="11" style="52"/>
  </cols>
  <sheetData>
    <row r="1" spans="2:4" s="156" customFormat="1" ht="33" customHeight="1" x14ac:dyDescent="0.35">
      <c r="B1" s="415" t="s">
        <v>43</v>
      </c>
      <c r="C1" s="415"/>
      <c r="D1" s="415"/>
    </row>
    <row r="2" spans="2:4" s="65" customFormat="1" ht="19.5" customHeight="1" x14ac:dyDescent="0.35">
      <c r="B2" s="66" t="s">
        <v>44</v>
      </c>
      <c r="C2" s="70"/>
    </row>
    <row r="3" spans="2:4" ht="13" x14ac:dyDescent="0.35">
      <c r="B3" s="292"/>
      <c r="C3" s="292"/>
      <c r="D3" s="292" t="s">
        <v>45</v>
      </c>
    </row>
    <row r="4" spans="2:4" ht="13" x14ac:dyDescent="0.35">
      <c r="B4" s="53" t="s">
        <v>46</v>
      </c>
      <c r="C4" s="55" t="s">
        <v>47</v>
      </c>
      <c r="D4" s="376"/>
    </row>
    <row r="5" spans="2:4" ht="13" x14ac:dyDescent="0.35">
      <c r="B5" s="53" t="s">
        <v>48</v>
      </c>
      <c r="C5" s="55" t="s">
        <v>49</v>
      </c>
      <c r="D5" s="376"/>
    </row>
    <row r="6" spans="2:4" ht="13" x14ac:dyDescent="0.35">
      <c r="B6" s="53" t="s">
        <v>50</v>
      </c>
      <c r="C6" s="55" t="s">
        <v>51</v>
      </c>
      <c r="D6" s="376"/>
    </row>
    <row r="7" spans="2:4" ht="13" x14ac:dyDescent="0.35">
      <c r="B7" s="53" t="s">
        <v>52</v>
      </c>
      <c r="C7" s="55" t="s">
        <v>53</v>
      </c>
      <c r="D7" s="377"/>
    </row>
    <row r="8" spans="2:4" ht="26" x14ac:dyDescent="0.35">
      <c r="B8" s="53" t="s">
        <v>54</v>
      </c>
      <c r="C8" s="56" t="s">
        <v>55</v>
      </c>
      <c r="D8" s="378"/>
    </row>
    <row r="9" spans="2:4" ht="26" x14ac:dyDescent="0.35">
      <c r="B9" s="53" t="s">
        <v>56</v>
      </c>
      <c r="C9" s="56" t="s">
        <v>57</v>
      </c>
      <c r="D9" s="376"/>
    </row>
    <row r="10" spans="2:4" ht="13" x14ac:dyDescent="0.35">
      <c r="B10" s="53" t="s">
        <v>58</v>
      </c>
      <c r="C10" s="55" t="s">
        <v>59</v>
      </c>
      <c r="D10" s="376"/>
    </row>
    <row r="11" spans="2:4" ht="13" x14ac:dyDescent="0.35">
      <c r="B11" s="53" t="s">
        <v>60</v>
      </c>
      <c r="C11" s="55" t="s">
        <v>61</v>
      </c>
      <c r="D11" s="376"/>
    </row>
    <row r="12" spans="2:4" ht="13" x14ac:dyDescent="0.35">
      <c r="B12" s="53" t="s">
        <v>62</v>
      </c>
      <c r="C12" s="55" t="s">
        <v>63</v>
      </c>
      <c r="D12" s="376"/>
    </row>
    <row r="13" spans="2:4" ht="13" x14ac:dyDescent="0.35">
      <c r="B13" s="53" t="s">
        <v>64</v>
      </c>
      <c r="C13" s="55" t="s">
        <v>61</v>
      </c>
      <c r="D13" s="376"/>
    </row>
    <row r="14" spans="2:4" ht="17.25" customHeight="1" x14ac:dyDescent="0.35">
      <c r="B14" s="53" t="s">
        <v>65</v>
      </c>
      <c r="C14" s="55" t="s">
        <v>66</v>
      </c>
      <c r="D14" s="376"/>
    </row>
    <row r="15" spans="2:4" ht="28.5" customHeight="1" x14ac:dyDescent="0.35">
      <c r="B15" s="53" t="s">
        <v>67</v>
      </c>
      <c r="C15" s="55" t="s">
        <v>68</v>
      </c>
      <c r="D15" s="376"/>
    </row>
    <row r="16" spans="2:4" ht="13" x14ac:dyDescent="0.35">
      <c r="B16" s="53" t="s">
        <v>69</v>
      </c>
      <c r="C16" s="55" t="s">
        <v>70</v>
      </c>
      <c r="D16" s="376"/>
    </row>
    <row r="17" spans="2:4" ht="13" x14ac:dyDescent="0.35">
      <c r="B17" s="53" t="s">
        <v>71</v>
      </c>
      <c r="C17" s="55" t="s">
        <v>72</v>
      </c>
      <c r="D17" s="376"/>
    </row>
    <row r="18" spans="2:4" ht="26" x14ac:dyDescent="0.35">
      <c r="B18" s="53" t="s">
        <v>73</v>
      </c>
      <c r="C18" s="55" t="s">
        <v>74</v>
      </c>
      <c r="D18" s="376"/>
    </row>
    <row r="19" spans="2:4" ht="13" x14ac:dyDescent="0.35">
      <c r="B19" s="53" t="s">
        <v>75</v>
      </c>
      <c r="C19" s="55" t="s">
        <v>76</v>
      </c>
      <c r="D19" s="376"/>
    </row>
    <row r="20" spans="2:4" ht="13" x14ac:dyDescent="0.35">
      <c r="B20" s="53" t="s">
        <v>77</v>
      </c>
      <c r="C20" s="55" t="s">
        <v>78</v>
      </c>
      <c r="D20" s="376"/>
    </row>
    <row r="21" spans="2:4" ht="13" x14ac:dyDescent="0.35">
      <c r="B21" s="53" t="s">
        <v>79</v>
      </c>
      <c r="C21" s="55" t="s">
        <v>80</v>
      </c>
      <c r="D21" s="376"/>
    </row>
    <row r="22" spans="2:4" ht="13" x14ac:dyDescent="0.35">
      <c r="B22" s="53" t="s">
        <v>81</v>
      </c>
      <c r="C22" s="55" t="s">
        <v>82</v>
      </c>
      <c r="D22" s="377"/>
    </row>
    <row r="23" spans="2:4" ht="26" x14ac:dyDescent="0.35">
      <c r="B23" s="384" t="s">
        <v>83</v>
      </c>
      <c r="C23" s="385" t="s">
        <v>84</v>
      </c>
      <c r="D23" s="376"/>
    </row>
    <row r="24" spans="2:4" ht="13" x14ac:dyDescent="0.35">
      <c r="B24" s="384" t="s">
        <v>85</v>
      </c>
      <c r="C24" s="385" t="s">
        <v>86</v>
      </c>
      <c r="D24" s="376"/>
    </row>
    <row r="25" spans="2:4" ht="13" x14ac:dyDescent="0.35">
      <c r="B25" s="53" t="s">
        <v>87</v>
      </c>
      <c r="C25" s="55" t="s">
        <v>88</v>
      </c>
      <c r="D25" s="376"/>
    </row>
    <row r="26" spans="2:4" ht="13" x14ac:dyDescent="0.35">
      <c r="B26" s="53" t="s">
        <v>89</v>
      </c>
      <c r="C26" s="55" t="s">
        <v>90</v>
      </c>
      <c r="D26" s="376"/>
    </row>
    <row r="27" spans="2:4" ht="13" x14ac:dyDescent="0.35">
      <c r="D27" s="57"/>
    </row>
    <row r="28" spans="2:4" ht="13" x14ac:dyDescent="0.35"/>
    <row r="30" spans="2:4" ht="15.75" hidden="1" customHeight="1" x14ac:dyDescent="0.35"/>
    <row r="31" spans="2:4" ht="15.75" hidden="1" customHeight="1" x14ac:dyDescent="0.35">
      <c r="C31" s="57" t="s">
        <v>91</v>
      </c>
      <c r="D31" s="58" t="s">
        <v>92</v>
      </c>
    </row>
    <row r="32" spans="2:4" ht="15.75" hidden="1" customHeight="1" x14ac:dyDescent="0.35">
      <c r="D32" s="59" t="s">
        <v>93</v>
      </c>
    </row>
    <row r="33" spans="3:4" ht="31.5" hidden="1" customHeight="1" x14ac:dyDescent="0.35">
      <c r="C33" s="60" t="s">
        <v>94</v>
      </c>
      <c r="D33" s="61" t="s">
        <v>95</v>
      </c>
    </row>
    <row r="34" spans="3:4" ht="15.75" hidden="1" customHeight="1" x14ac:dyDescent="0.35">
      <c r="C34" s="60" t="s">
        <v>96</v>
      </c>
      <c r="D34" s="62">
        <v>5</v>
      </c>
    </row>
    <row r="35" spans="3:4" ht="15.75" hidden="1" customHeight="1" x14ac:dyDescent="0.35">
      <c r="C35" s="60" t="s">
        <v>97</v>
      </c>
      <c r="D35" s="62">
        <v>3</v>
      </c>
    </row>
    <row r="36" spans="3:4" ht="33" hidden="1" customHeight="1" x14ac:dyDescent="0.35">
      <c r="C36" s="60" t="s">
        <v>98</v>
      </c>
      <c r="D36" s="62">
        <v>1</v>
      </c>
    </row>
    <row r="37" spans="3:4" ht="15.75" hidden="1" customHeight="1" x14ac:dyDescent="0.35"/>
    <row r="38" spans="3:4" ht="15.75" hidden="1" customHeight="1" x14ac:dyDescent="0.35">
      <c r="C38" s="47" t="s">
        <v>99</v>
      </c>
    </row>
    <row r="39" spans="3:4" ht="15.75" hidden="1" customHeight="1" x14ac:dyDescent="0.35">
      <c r="C39" s="63" t="s">
        <v>100</v>
      </c>
    </row>
    <row r="40" spans="3:4" ht="15.75" hidden="1" customHeight="1" x14ac:dyDescent="0.35">
      <c r="C40" s="47" t="s">
        <v>101</v>
      </c>
    </row>
    <row r="41" spans="3:4" ht="15.75" hidden="1" customHeight="1" x14ac:dyDescent="0.35"/>
    <row r="42" spans="3:4" ht="15.75" hidden="1" customHeight="1" x14ac:dyDescent="0.35"/>
    <row r="43" spans="3:4" ht="15.75" hidden="1" customHeight="1" x14ac:dyDescent="0.35"/>
    <row r="44" spans="3:4" ht="15.75" hidden="1" customHeight="1" x14ac:dyDescent="0.35"/>
    <row r="45" spans="3:4" ht="15.75" hidden="1" customHeight="1" x14ac:dyDescent="0.35"/>
    <row r="46" spans="3:4" ht="15.75" hidden="1" customHeight="1" x14ac:dyDescent="0.35"/>
    <row r="47" spans="3:4" ht="15.75" hidden="1" customHeight="1" x14ac:dyDescent="0.35"/>
    <row r="48" spans="3:4" ht="15.75" hidden="1" customHeight="1" x14ac:dyDescent="0.35"/>
    <row r="49" ht="15.75" hidden="1" customHeight="1" x14ac:dyDescent="0.35"/>
    <row r="50" ht="15.75" hidden="1" customHeight="1" x14ac:dyDescent="0.35"/>
    <row r="51" ht="15.75" hidden="1" customHeight="1" x14ac:dyDescent="0.35"/>
    <row r="52" ht="15.75" hidden="1" customHeight="1" x14ac:dyDescent="0.35"/>
    <row r="53" ht="15.75" hidden="1" customHeight="1" x14ac:dyDescent="0.35"/>
    <row r="54" ht="15.75" hidden="1" customHeight="1" x14ac:dyDescent="0.35"/>
    <row r="55" ht="15.75" hidden="1" customHeight="1" x14ac:dyDescent="0.35"/>
    <row r="56" ht="15.75" hidden="1" customHeight="1" x14ac:dyDescent="0.35"/>
    <row r="57" ht="15.75" hidden="1" customHeight="1" x14ac:dyDescent="0.35"/>
    <row r="58" ht="15.75" hidden="1" customHeight="1" x14ac:dyDescent="0.35"/>
    <row r="59" ht="15.75" hidden="1" customHeight="1" x14ac:dyDescent="0.35"/>
    <row r="60" ht="15.75" hidden="1" customHeight="1" x14ac:dyDescent="0.35"/>
    <row r="61" ht="15.75" hidden="1" customHeight="1" x14ac:dyDescent="0.35"/>
  </sheetData>
  <sheetProtection algorithmName="SHA-512" hashValue="ipkDDc9UmOX/BlK4bzjGhRR40NgVFjXdSU1eAtmGHUZ5pASXhSyyDB5Sk/Fx/drC5Yhj31FzgoiSdS3/fiK3aw==" saltValue="H6yefWDSNFKDfoMJ6LMqjg==" spinCount="100000" sheet="1" objects="1" scenarios="1"/>
  <mergeCells count="1">
    <mergeCell ref="B1:D1"/>
  </mergeCells>
  <pageMargins left="0.7" right="0.7" top="0.75" bottom="0.75" header="0.3" footer="0.3"/>
  <pageSetup scale="6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0BED2-04F4-434A-8738-9A480EF16AAD}">
  <sheetPr>
    <tabColor theme="4" tint="0.39997558519241921"/>
  </sheetPr>
  <dimension ref="A1:D25"/>
  <sheetViews>
    <sheetView workbookViewId="0">
      <selection activeCell="A50" sqref="A50"/>
    </sheetView>
  </sheetViews>
  <sheetFormatPr defaultColWidth="8.58203125" defaultRowHeight="12.75" customHeight="1" x14ac:dyDescent="0.3"/>
  <cols>
    <col min="1" max="1" width="27.08203125" style="175" customWidth="1"/>
    <col min="2" max="2" width="26.08203125" style="175" bestFit="1" customWidth="1"/>
    <col min="3" max="3" width="15.08203125" style="175" bestFit="1" customWidth="1"/>
    <col min="4" max="4" width="24.08203125" style="175" customWidth="1"/>
    <col min="5" max="16384" width="8.58203125" style="175"/>
  </cols>
  <sheetData>
    <row r="1" spans="1:4" ht="13" x14ac:dyDescent="0.3">
      <c r="A1" s="178"/>
    </row>
    <row r="2" spans="1:4" ht="13" x14ac:dyDescent="0.3">
      <c r="A2" s="176"/>
    </row>
    <row r="3" spans="1:4" ht="13" x14ac:dyDescent="0.3">
      <c r="A3" s="373" t="s">
        <v>2086</v>
      </c>
    </row>
    <row r="4" spans="1:4" ht="13" x14ac:dyDescent="0.3">
      <c r="A4" s="179"/>
    </row>
    <row r="5" spans="1:4" ht="15.65" customHeight="1" x14ac:dyDescent="0.3">
      <c r="A5" s="180" t="s">
        <v>2087</v>
      </c>
      <c r="B5" s="294"/>
      <c r="C5" s="181" t="s">
        <v>2088</v>
      </c>
    </row>
    <row r="6" spans="1:4" ht="13" x14ac:dyDescent="0.3">
      <c r="B6" s="182"/>
      <c r="C6" s="183"/>
    </row>
    <row r="7" spans="1:4" ht="13" x14ac:dyDescent="0.3">
      <c r="A7" s="175" t="s">
        <v>2089</v>
      </c>
      <c r="B7" s="184" t="s">
        <v>2090</v>
      </c>
      <c r="C7" s="183">
        <v>140</v>
      </c>
      <c r="D7" s="184"/>
    </row>
    <row r="8" spans="1:4" ht="13" x14ac:dyDescent="0.3">
      <c r="A8" s="175" t="s">
        <v>188</v>
      </c>
      <c r="B8" s="184" t="s">
        <v>188</v>
      </c>
      <c r="C8" s="183">
        <v>135</v>
      </c>
      <c r="D8" s="184"/>
    </row>
    <row r="9" spans="1:4" ht="13" x14ac:dyDescent="0.3">
      <c r="A9" s="175" t="s">
        <v>2091</v>
      </c>
      <c r="B9" s="184" t="s">
        <v>2091</v>
      </c>
      <c r="C9" s="183">
        <v>135</v>
      </c>
      <c r="D9" s="184"/>
    </row>
    <row r="10" spans="1:4" ht="13" x14ac:dyDescent="0.3">
      <c r="A10" s="175" t="s">
        <v>2092</v>
      </c>
      <c r="B10" s="184" t="s">
        <v>2092</v>
      </c>
      <c r="C10" s="183">
        <v>190</v>
      </c>
      <c r="D10" s="184"/>
    </row>
    <row r="11" spans="1:4" ht="13" x14ac:dyDescent="0.3">
      <c r="A11" s="175" t="s">
        <v>487</v>
      </c>
      <c r="B11" s="184" t="s">
        <v>487</v>
      </c>
      <c r="C11" s="183">
        <v>350</v>
      </c>
      <c r="D11" s="184"/>
    </row>
    <row r="12" spans="1:4" ht="13" x14ac:dyDescent="0.3">
      <c r="A12" s="175" t="s">
        <v>2093</v>
      </c>
      <c r="B12" s="184" t="s">
        <v>2093</v>
      </c>
      <c r="C12" s="183">
        <v>50</v>
      </c>
      <c r="D12" s="184"/>
    </row>
    <row r="13" spans="1:4" ht="13" x14ac:dyDescent="0.3">
      <c r="A13" s="175" t="s">
        <v>866</v>
      </c>
      <c r="B13" s="184" t="s">
        <v>866</v>
      </c>
      <c r="C13" s="183">
        <v>390</v>
      </c>
      <c r="D13" s="335"/>
    </row>
    <row r="14" spans="1:4" ht="13" x14ac:dyDescent="0.3">
      <c r="A14" s="175" t="s">
        <v>2094</v>
      </c>
      <c r="B14" s="184" t="s">
        <v>2094</v>
      </c>
      <c r="C14" s="183">
        <v>110</v>
      </c>
      <c r="D14" s="184"/>
    </row>
    <row r="15" spans="1:4" ht="13" x14ac:dyDescent="0.3">
      <c r="A15" s="175" t="s">
        <v>2095</v>
      </c>
      <c r="B15" s="184" t="s">
        <v>2095</v>
      </c>
      <c r="C15" s="183">
        <v>50</v>
      </c>
      <c r="D15" s="184"/>
    </row>
    <row r="16" spans="1:4" ht="13" x14ac:dyDescent="0.3">
      <c r="A16" s="175" t="s">
        <v>2096</v>
      </c>
      <c r="B16" s="184" t="s">
        <v>2096</v>
      </c>
      <c r="C16" s="183">
        <v>410</v>
      </c>
      <c r="D16" s="335"/>
    </row>
    <row r="17" spans="1:4" ht="13" x14ac:dyDescent="0.3">
      <c r="A17" s="175" t="s">
        <v>1416</v>
      </c>
      <c r="B17" s="184" t="s">
        <v>1416</v>
      </c>
      <c r="C17" s="183">
        <v>330</v>
      </c>
      <c r="D17" s="184"/>
    </row>
    <row r="18" spans="1:4" ht="13" x14ac:dyDescent="0.3">
      <c r="A18" s="175" t="s">
        <v>2097</v>
      </c>
      <c r="B18" s="184" t="s">
        <v>2097</v>
      </c>
      <c r="C18" s="334">
        <v>100</v>
      </c>
      <c r="D18" s="184"/>
    </row>
    <row r="19" spans="1:4" ht="13" x14ac:dyDescent="0.3">
      <c r="A19" s="175" t="s">
        <v>1619</v>
      </c>
      <c r="B19" s="184" t="s">
        <v>1619</v>
      </c>
      <c r="C19" s="183">
        <v>100</v>
      </c>
      <c r="D19" s="184"/>
    </row>
    <row r="20" spans="1:4" ht="13" x14ac:dyDescent="0.3">
      <c r="A20" s="175" t="s">
        <v>2098</v>
      </c>
      <c r="B20" s="184" t="s">
        <v>2098</v>
      </c>
      <c r="C20" s="183">
        <v>400</v>
      </c>
      <c r="D20" s="184"/>
    </row>
    <row r="21" spans="1:4" ht="13" x14ac:dyDescent="0.3">
      <c r="A21" s="175" t="s">
        <v>1897</v>
      </c>
      <c r="B21" s="184" t="s">
        <v>1897</v>
      </c>
      <c r="C21" s="183">
        <v>110</v>
      </c>
      <c r="D21" s="184"/>
    </row>
    <row r="22" spans="1:4" ht="13" x14ac:dyDescent="0.3">
      <c r="A22" s="175" t="s">
        <v>2099</v>
      </c>
      <c r="B22" s="185"/>
      <c r="C22" s="333">
        <f>SUM(C7:C21)</f>
        <v>3000</v>
      </c>
    </row>
    <row r="24" spans="1:4" ht="13" x14ac:dyDescent="0.3"/>
    <row r="25" spans="1:4" ht="13" x14ac:dyDescent="0.3"/>
  </sheetData>
  <sheetProtection algorithmName="SHA-512" hashValue="xQ86/z2IC7EHSYGAbVU63F74t5fjgHhDOa56ThyeDFH7DZ2hwErCu6pnfK1TFaYo3kAjcs3dnR7JGM16au5kIg==" saltValue="mUMjEypJTKz1xb+sC1qgL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C3CB-9330-41CB-9949-1C15934E4185}">
  <sheetPr>
    <tabColor theme="4" tint="0.59999389629810485"/>
  </sheetPr>
  <dimension ref="A1:N44"/>
  <sheetViews>
    <sheetView workbookViewId="0">
      <selection activeCell="F8" sqref="F8"/>
    </sheetView>
  </sheetViews>
  <sheetFormatPr defaultColWidth="8.83203125" defaultRowHeight="15.5" x14ac:dyDescent="0.35"/>
  <cols>
    <col min="1" max="1" width="0.83203125" customWidth="1"/>
    <col min="2" max="2" width="7.58203125" customWidth="1"/>
    <col min="3" max="3" width="78.58203125" style="343" customWidth="1"/>
    <col min="4" max="6" width="10.58203125" customWidth="1"/>
    <col min="7" max="8" width="10.58203125" hidden="1" customWidth="1"/>
    <col min="9" max="9" width="14.83203125" hidden="1" customWidth="1"/>
    <col min="10" max="10" width="10.58203125" hidden="1" customWidth="1"/>
    <col min="11" max="12" width="10.58203125" customWidth="1"/>
    <col min="13" max="13" width="0.83203125" customWidth="1"/>
  </cols>
  <sheetData>
    <row r="1" spans="1:14" ht="21" x14ac:dyDescent="0.35">
      <c r="A1" s="156"/>
      <c r="B1" s="415" t="s">
        <v>102</v>
      </c>
      <c r="C1" s="415"/>
      <c r="D1" s="415"/>
      <c r="E1" s="156"/>
      <c r="F1" s="156"/>
      <c r="G1" s="156"/>
      <c r="H1" s="156"/>
      <c r="I1" s="156"/>
      <c r="J1" s="156"/>
      <c r="K1" s="156"/>
      <c r="L1" s="156"/>
      <c r="M1" s="156"/>
      <c r="N1" s="156"/>
    </row>
    <row r="2" spans="1:14" x14ac:dyDescent="0.35">
      <c r="A2" s="71"/>
      <c r="B2" s="98"/>
      <c r="C2" s="76"/>
      <c r="D2" s="71"/>
      <c r="E2" s="85"/>
      <c r="F2" s="84"/>
      <c r="G2" s="131"/>
      <c r="H2" s="131"/>
      <c r="I2" s="131"/>
      <c r="J2" s="130"/>
      <c r="K2" s="118" t="s">
        <v>103</v>
      </c>
      <c r="L2" s="118">
        <f>'17. Onderverdeling score'!C7</f>
        <v>140</v>
      </c>
      <c r="M2" s="71"/>
      <c r="N2" s="71"/>
    </row>
    <row r="3" spans="1:14" x14ac:dyDescent="0.35">
      <c r="A3" s="71"/>
      <c r="B3" s="98"/>
      <c r="D3" s="71"/>
      <c r="E3" s="71"/>
      <c r="F3" s="84"/>
      <c r="G3" s="131"/>
      <c r="H3" s="132"/>
      <c r="I3" s="132"/>
      <c r="J3" s="130"/>
      <c r="K3" s="171" t="s">
        <v>104</v>
      </c>
      <c r="L3" s="172">
        <f>SUM(K8:K44)</f>
        <v>0</v>
      </c>
      <c r="M3" s="71"/>
      <c r="N3" s="71"/>
    </row>
    <row r="4" spans="1:14" x14ac:dyDescent="0.35">
      <c r="A4" s="71"/>
      <c r="B4" s="98"/>
      <c r="C4" s="76"/>
      <c r="D4" s="154">
        <f>SUM(D7:D44)</f>
        <v>1</v>
      </c>
      <c r="E4" s="155" t="s">
        <v>105</v>
      </c>
      <c r="F4" s="84"/>
      <c r="G4" s="416" t="s">
        <v>106</v>
      </c>
      <c r="H4" s="416"/>
      <c r="I4" s="416"/>
      <c r="J4" s="416"/>
      <c r="K4" s="149"/>
      <c r="L4" s="148"/>
      <c r="M4" s="71"/>
      <c r="N4" s="71"/>
    </row>
    <row r="5" spans="1:14" ht="88.5" customHeight="1" x14ac:dyDescent="0.35">
      <c r="A5" s="71"/>
      <c r="B5" s="145"/>
      <c r="C5" s="344" t="s">
        <v>107</v>
      </c>
      <c r="D5" s="147" t="s">
        <v>108</v>
      </c>
      <c r="E5" s="146" t="s">
        <v>109</v>
      </c>
      <c r="F5" s="147" t="s">
        <v>110</v>
      </c>
      <c r="G5" s="240" t="s">
        <v>111</v>
      </c>
      <c r="H5" s="240" t="s">
        <v>112</v>
      </c>
      <c r="I5" s="240" t="s">
        <v>113</v>
      </c>
      <c r="J5" s="240" t="s">
        <v>114</v>
      </c>
      <c r="K5" s="150" t="s">
        <v>115</v>
      </c>
      <c r="L5" s="146" t="s">
        <v>116</v>
      </c>
      <c r="M5" s="71"/>
      <c r="N5" s="71"/>
    </row>
    <row r="6" spans="1:14" x14ac:dyDescent="0.35">
      <c r="A6" s="71"/>
      <c r="B6" s="119"/>
      <c r="C6" s="345" t="s">
        <v>117</v>
      </c>
      <c r="D6" s="117"/>
      <c r="E6" s="120"/>
      <c r="F6" s="121"/>
      <c r="G6" s="133"/>
      <c r="H6" s="134"/>
      <c r="I6" s="134"/>
      <c r="J6" s="133"/>
      <c r="K6" s="133"/>
      <c r="L6" s="133"/>
      <c r="M6" s="71"/>
      <c r="N6" s="71"/>
    </row>
    <row r="7" spans="1:14" x14ac:dyDescent="0.35">
      <c r="A7" s="71"/>
      <c r="B7" s="122" t="s">
        <v>118</v>
      </c>
      <c r="C7" s="339" t="s">
        <v>119</v>
      </c>
      <c r="D7" s="153">
        <v>0.4</v>
      </c>
      <c r="E7" s="123"/>
      <c r="F7" s="116"/>
      <c r="G7" s="135"/>
      <c r="H7" s="136">
        <f>SUM(G8:G17)</f>
        <v>27</v>
      </c>
      <c r="I7" s="137">
        <f>J7/H7</f>
        <v>2.074074074074074</v>
      </c>
      <c r="J7" s="136">
        <f>L$2*D7</f>
        <v>56</v>
      </c>
      <c r="K7" s="135"/>
      <c r="L7" s="135"/>
      <c r="M7" s="71"/>
      <c r="N7" s="151"/>
    </row>
    <row r="8" spans="1:14" x14ac:dyDescent="0.35">
      <c r="A8" s="71"/>
      <c r="B8" s="92" t="s">
        <v>120</v>
      </c>
      <c r="C8" s="346" t="s">
        <v>121</v>
      </c>
      <c r="D8" s="125"/>
      <c r="E8" s="125" t="s">
        <v>122</v>
      </c>
      <c r="F8" s="374"/>
      <c r="G8" s="138" t="str" cm="1">
        <f t="array" ref="G8">_xlfn.IFS(E8="a",5,E8="b",3,E8="c",1,TRUE,"  ")</f>
        <v xml:space="preserve">  </v>
      </c>
      <c r="H8" s="139"/>
      <c r="I8" s="140"/>
      <c r="J8" s="140"/>
      <c r="K8" s="96" t="str" cm="1">
        <f t="array" ref="K8">_xlfn.IFS($F8="ja",J8,$F8="nee",0,$F8="","-",$E8="","")</f>
        <v>-</v>
      </c>
      <c r="L8" s="152" t="str">
        <f t="shared" ref="L8:L16" si="0">IF(AND(E8="ko",F8="Nee"),"Voldoet niet","")</f>
        <v/>
      </c>
      <c r="M8" s="71"/>
      <c r="N8" s="71"/>
    </row>
    <row r="9" spans="1:14" x14ac:dyDescent="0.35">
      <c r="A9" s="71"/>
      <c r="B9" s="92" t="s">
        <v>123</v>
      </c>
      <c r="C9" s="346" t="s">
        <v>124</v>
      </c>
      <c r="D9" s="125"/>
      <c r="E9" s="125" t="s">
        <v>122</v>
      </c>
      <c r="F9" s="374"/>
      <c r="G9" s="138" t="str" cm="1">
        <f t="array" ref="G9">_xlfn.IFS(E9="a",5,E9="b",3,E9="c",1,TRUE,"  ")</f>
        <v xml:space="preserve">  </v>
      </c>
      <c r="H9" s="139"/>
      <c r="I9" s="140"/>
      <c r="J9" s="140"/>
      <c r="K9" s="96" t="str" cm="1">
        <f t="array" ref="K9">_xlfn.IFS($F9="ja",J9,$F9="nee",0,$F9="","-",$E9="","")</f>
        <v>-</v>
      </c>
      <c r="L9" s="152" t="str">
        <f t="shared" si="0"/>
        <v/>
      </c>
      <c r="M9" s="71"/>
      <c r="N9" s="71"/>
    </row>
    <row r="10" spans="1:14" x14ac:dyDescent="0.35">
      <c r="A10" s="71"/>
      <c r="B10" s="92" t="s">
        <v>125</v>
      </c>
      <c r="C10" s="346" t="s">
        <v>126</v>
      </c>
      <c r="D10" s="125"/>
      <c r="E10" s="125" t="s">
        <v>122</v>
      </c>
      <c r="F10" s="374"/>
      <c r="G10" s="138" t="str" cm="1">
        <f t="array" ref="G10">_xlfn.IFS(E10="a",5,E10="b",3,E10="c",1,TRUE,"  ")</f>
        <v xml:space="preserve">  </v>
      </c>
      <c r="H10" s="139"/>
      <c r="I10" s="140"/>
      <c r="J10" s="140"/>
      <c r="K10" s="96" t="str" cm="1">
        <f t="array" ref="K10">_xlfn.IFS($F10="ja",J10,$F10="nee",0,$F10="","-",$E10="","")</f>
        <v>-</v>
      </c>
      <c r="L10" s="152" t="str">
        <f t="shared" si="0"/>
        <v/>
      </c>
      <c r="M10" s="71"/>
      <c r="N10" s="71"/>
    </row>
    <row r="11" spans="1:14" x14ac:dyDescent="0.35">
      <c r="A11" s="71"/>
      <c r="B11" s="92" t="s">
        <v>127</v>
      </c>
      <c r="C11" s="346" t="s">
        <v>128</v>
      </c>
      <c r="D11" s="127"/>
      <c r="E11" s="125" t="s">
        <v>129</v>
      </c>
      <c r="F11" s="374"/>
      <c r="G11" s="138" cm="1">
        <f t="array" ref="G11">_xlfn.IFS(E11="a",5,E11="b",3,E11="c",1,TRUE,"  ")</f>
        <v>5</v>
      </c>
      <c r="H11" s="139"/>
      <c r="I11" s="140"/>
      <c r="J11" s="140">
        <f t="shared" ref="J11:J17" si="1">G11*I$7</f>
        <v>10.37037037037037</v>
      </c>
      <c r="K11" s="96" t="str" cm="1">
        <f t="array" ref="K11">_xlfn.IFS($F11="ja",J11,$F11="nee",0,$F11="","-",$E11="","")</f>
        <v>-</v>
      </c>
      <c r="L11" s="152" t="str">
        <f t="shared" si="0"/>
        <v/>
      </c>
      <c r="M11" s="71"/>
      <c r="N11" s="71"/>
    </row>
    <row r="12" spans="1:14" ht="26.5" x14ac:dyDescent="0.35">
      <c r="A12" s="71"/>
      <c r="B12" s="92" t="s">
        <v>130</v>
      </c>
      <c r="C12" s="346" t="s">
        <v>131</v>
      </c>
      <c r="D12" s="128"/>
      <c r="E12" s="125" t="s">
        <v>129</v>
      </c>
      <c r="F12" s="374"/>
      <c r="G12" s="138" cm="1">
        <f t="array" ref="G12">_xlfn.IFS(E12="a",5,E12="b",3,E12="c",1,TRUE,"  ")</f>
        <v>5</v>
      </c>
      <c r="H12" s="139"/>
      <c r="I12" s="140"/>
      <c r="J12" s="140">
        <f t="shared" si="1"/>
        <v>10.37037037037037</v>
      </c>
      <c r="K12" s="96" t="str" cm="1">
        <f t="array" ref="K12">_xlfn.IFS($F12="ja",J12,$F12="nee",0,$F12="","-",$E12="","")</f>
        <v>-</v>
      </c>
      <c r="L12" s="152" t="str">
        <f t="shared" si="0"/>
        <v/>
      </c>
      <c r="M12" s="71"/>
      <c r="N12" s="71"/>
    </row>
    <row r="13" spans="1:14" ht="26.5" x14ac:dyDescent="0.35">
      <c r="A13" s="71"/>
      <c r="B13" s="92" t="s">
        <v>132</v>
      </c>
      <c r="C13" s="346" t="s">
        <v>133</v>
      </c>
      <c r="D13" s="128"/>
      <c r="E13" s="125" t="s">
        <v>129</v>
      </c>
      <c r="F13" s="374"/>
      <c r="G13" s="138" cm="1">
        <f t="array" ref="G13">_xlfn.IFS(E13="a",5,E13="b",3,E13="c",1,TRUE,"  ")</f>
        <v>5</v>
      </c>
      <c r="H13" s="139"/>
      <c r="I13" s="140"/>
      <c r="J13" s="140">
        <f t="shared" si="1"/>
        <v>10.37037037037037</v>
      </c>
      <c r="K13" s="96" t="str" cm="1">
        <f t="array" ref="K13">_xlfn.IFS($F13="ja",J13,$F13="nee",0,$F13="","-",$E13="","")</f>
        <v>-</v>
      </c>
      <c r="L13" s="152" t="str">
        <f t="shared" si="0"/>
        <v/>
      </c>
      <c r="M13" s="71"/>
      <c r="N13" s="71"/>
    </row>
    <row r="14" spans="1:14" ht="27" customHeight="1" x14ac:dyDescent="0.35">
      <c r="A14" s="71"/>
      <c r="B14" s="92" t="s">
        <v>134</v>
      </c>
      <c r="C14" s="346" t="s">
        <v>135</v>
      </c>
      <c r="D14" s="128"/>
      <c r="E14" s="125" t="s">
        <v>129</v>
      </c>
      <c r="F14" s="374"/>
      <c r="G14" s="138" cm="1">
        <f t="array" ref="G14">_xlfn.IFS(E14="a",5,E14="b",3,E14="c",1,TRUE,"  ")</f>
        <v>5</v>
      </c>
      <c r="H14" s="139"/>
      <c r="I14" s="140"/>
      <c r="J14" s="140">
        <f t="shared" si="1"/>
        <v>10.37037037037037</v>
      </c>
      <c r="K14" s="96" t="str" cm="1">
        <f t="array" ref="K14">_xlfn.IFS($F14="ja",J14,$F14="nee",0,$F14="","-",$E14="","")</f>
        <v>-</v>
      </c>
      <c r="L14" s="152"/>
      <c r="M14" s="71"/>
      <c r="N14" s="71"/>
    </row>
    <row r="15" spans="1:14" ht="26.5" x14ac:dyDescent="0.35">
      <c r="A15" s="71"/>
      <c r="B15" s="92" t="s">
        <v>136</v>
      </c>
      <c r="C15" s="347" t="s">
        <v>137</v>
      </c>
      <c r="D15" s="125"/>
      <c r="E15" s="125" t="s">
        <v>138</v>
      </c>
      <c r="F15" s="374"/>
      <c r="G15" s="138" cm="1">
        <f t="array" ref="G15">_xlfn.IFS(E15="a",5,E15="b",3,E15="c",1,TRUE,"  ")</f>
        <v>3</v>
      </c>
      <c r="H15" s="139"/>
      <c r="I15" s="140"/>
      <c r="J15" s="140">
        <f t="shared" si="1"/>
        <v>6.2222222222222214</v>
      </c>
      <c r="K15" s="96" t="str" cm="1">
        <f t="array" ref="K15">_xlfn.IFS($F15="ja",J15,$F15="nee",0,$F15="","-",$E15="","")</f>
        <v>-</v>
      </c>
      <c r="L15" s="152" t="str">
        <f t="shared" si="0"/>
        <v/>
      </c>
      <c r="M15" s="71"/>
      <c r="N15" s="71"/>
    </row>
    <row r="16" spans="1:14" x14ac:dyDescent="0.35">
      <c r="A16" s="71"/>
      <c r="B16" s="92" t="s">
        <v>139</v>
      </c>
      <c r="C16" s="346" t="s">
        <v>140</v>
      </c>
      <c r="D16" s="125"/>
      <c r="E16" s="125" t="s">
        <v>138</v>
      </c>
      <c r="F16" s="374"/>
      <c r="G16" s="138" cm="1">
        <f t="array" ref="G16">_xlfn.IFS(E16="a",5,E16="b",3,E16="c",1,TRUE,"  ")</f>
        <v>3</v>
      </c>
      <c r="H16" s="139"/>
      <c r="I16" s="140"/>
      <c r="J16" s="140">
        <f t="shared" si="1"/>
        <v>6.2222222222222214</v>
      </c>
      <c r="K16" s="96" t="str" cm="1">
        <f t="array" ref="K16">_xlfn.IFS($F16="ja",J16,$F16="nee",0,$F16="","-",$E16="","")</f>
        <v>-</v>
      </c>
      <c r="L16" s="152" t="str">
        <f t="shared" si="0"/>
        <v/>
      </c>
      <c r="M16" s="71"/>
      <c r="N16" s="71"/>
    </row>
    <row r="17" spans="1:14" x14ac:dyDescent="0.35">
      <c r="A17" s="71"/>
      <c r="B17" s="92" t="s">
        <v>141</v>
      </c>
      <c r="C17" s="346" t="s">
        <v>142</v>
      </c>
      <c r="D17" s="125"/>
      <c r="E17" s="125" t="s">
        <v>143</v>
      </c>
      <c r="F17" s="374"/>
      <c r="G17" s="138" cm="1">
        <f t="array" ref="G17">_xlfn.IFS(E17="a",5,E17="b",3,E17="c",1,TRUE,"  ")</f>
        <v>1</v>
      </c>
      <c r="H17" s="139"/>
      <c r="I17" s="140"/>
      <c r="J17" s="140">
        <f t="shared" si="1"/>
        <v>2.074074074074074</v>
      </c>
      <c r="K17" s="96" t="str" cm="1">
        <f t="array" ref="K17">_xlfn.IFS($F17="ja",J17,$F17="nee",0,$F17="","-",$E17="","")</f>
        <v>-</v>
      </c>
      <c r="L17" s="152"/>
      <c r="M17" s="71"/>
      <c r="N17" s="71"/>
    </row>
    <row r="18" spans="1:14" x14ac:dyDescent="0.35">
      <c r="A18" s="71"/>
      <c r="B18" s="92"/>
      <c r="C18" s="72"/>
      <c r="D18" s="125"/>
      <c r="E18" s="125"/>
      <c r="F18" s="77"/>
      <c r="G18" s="138" t="str" cm="1">
        <f t="array" ref="G18">_xlfn.IFS(E18="a",5,E18="b",3,E18="c",1,TRUE,"  ")</f>
        <v xml:space="preserve">  </v>
      </c>
      <c r="H18" s="139"/>
      <c r="I18" s="140"/>
      <c r="J18" s="139"/>
      <c r="K18" s="96"/>
      <c r="L18" s="152"/>
      <c r="M18" s="71"/>
      <c r="N18" s="71"/>
    </row>
    <row r="19" spans="1:14" x14ac:dyDescent="0.35">
      <c r="A19" s="71"/>
      <c r="B19" s="122" t="s">
        <v>144</v>
      </c>
      <c r="C19" s="339" t="s">
        <v>145</v>
      </c>
      <c r="D19" s="153">
        <v>0.2</v>
      </c>
      <c r="E19" s="123"/>
      <c r="F19" s="116"/>
      <c r="G19" s="135" t="str" cm="1">
        <f t="array" ref="G19">_xlfn.IFS(E19="a",5,E19="b",3,E19="c",1,TRUE,"  ")</f>
        <v xml:space="preserve">  </v>
      </c>
      <c r="H19" s="136">
        <f>SUM(G20:G24)</f>
        <v>18</v>
      </c>
      <c r="I19" s="137">
        <f>J19/H19</f>
        <v>1.5555555555555556</v>
      </c>
      <c r="J19" s="136">
        <f>L$2*D19</f>
        <v>28</v>
      </c>
      <c r="K19" s="116"/>
      <c r="L19" s="116"/>
      <c r="M19" s="71"/>
      <c r="N19" s="71"/>
    </row>
    <row r="20" spans="1:14" x14ac:dyDescent="0.35">
      <c r="A20" s="71"/>
      <c r="B20" s="92" t="s">
        <v>146</v>
      </c>
      <c r="C20" s="348" t="s">
        <v>147</v>
      </c>
      <c r="D20" s="95"/>
      <c r="E20" s="125" t="s">
        <v>122</v>
      </c>
      <c r="F20" s="374"/>
      <c r="G20" s="138" t="str" cm="1">
        <f t="array" ref="G20">_xlfn.IFS(E20="a",5,E20="b",3,E20="c",1,TRUE,"  ")</f>
        <v xml:space="preserve">  </v>
      </c>
      <c r="H20" s="138"/>
      <c r="I20" s="141"/>
      <c r="J20" s="141"/>
      <c r="K20" s="96" t="str" cm="1">
        <f t="array" ref="K20">_xlfn.IFS($F20="ja",J20,$F20="nee",0,$F20="","-",$E20="","")</f>
        <v>-</v>
      </c>
      <c r="L20" s="152" t="str">
        <f>IF(AND(E20="ko",F20="Nee"),"Voldoet niet","")</f>
        <v/>
      </c>
      <c r="M20" s="71"/>
      <c r="N20" s="71"/>
    </row>
    <row r="21" spans="1:14" ht="26.5" x14ac:dyDescent="0.35">
      <c r="A21" s="71"/>
      <c r="B21" s="92" t="s">
        <v>148</v>
      </c>
      <c r="C21" s="349" t="s">
        <v>149</v>
      </c>
      <c r="D21" s="95"/>
      <c r="E21" s="125" t="s">
        <v>129</v>
      </c>
      <c r="F21" s="374"/>
      <c r="G21" s="138" cm="1">
        <f t="array" ref="G21">_xlfn.IFS(E21="a",5,E21="b",3,E21="c",1,TRUE,"  ")</f>
        <v>5</v>
      </c>
      <c r="H21" s="139"/>
      <c r="I21" s="140"/>
      <c r="J21" s="141">
        <f>G21*I$19</f>
        <v>7.7777777777777777</v>
      </c>
      <c r="K21" s="96" t="str" cm="1">
        <f t="array" ref="K21">_xlfn.IFS($F21="ja",J21,$F21="nee",0,$F21="","-",$E21="","")</f>
        <v>-</v>
      </c>
      <c r="L21" s="152" t="str">
        <f>IF(AND(E21="ko",F21="Nee"),"Voldoet niet","")</f>
        <v/>
      </c>
      <c r="M21" s="71"/>
      <c r="N21" s="71"/>
    </row>
    <row r="22" spans="1:14" x14ac:dyDescent="0.35">
      <c r="A22" s="71"/>
      <c r="B22" s="92" t="s">
        <v>150</v>
      </c>
      <c r="C22" s="348" t="s">
        <v>151</v>
      </c>
      <c r="D22" s="125"/>
      <c r="E22" s="125" t="s">
        <v>129</v>
      </c>
      <c r="F22" s="374"/>
      <c r="G22" s="138" cm="1">
        <f t="array" ref="G22">_xlfn.IFS(E22="a",5,E22="b",3,E22="c",1,TRUE,"  ")</f>
        <v>5</v>
      </c>
      <c r="H22" s="139"/>
      <c r="I22" s="140"/>
      <c r="J22" s="141">
        <f>G22*I$19</f>
        <v>7.7777777777777777</v>
      </c>
      <c r="K22" s="96" t="str" cm="1">
        <f t="array" ref="K22">_xlfn.IFS($F22="ja",J22,$F22="nee",0,$F22="","-",$E22="","")</f>
        <v>-</v>
      </c>
      <c r="L22" s="152" t="str">
        <f>IF(AND(E22="ko",F22="Nee"),"Voldoet niet","")</f>
        <v/>
      </c>
      <c r="M22" s="71"/>
      <c r="N22" s="71"/>
    </row>
    <row r="23" spans="1:14" x14ac:dyDescent="0.35">
      <c r="A23" s="71"/>
      <c r="B23" s="92" t="s">
        <v>152</v>
      </c>
      <c r="C23" s="348" t="s">
        <v>153</v>
      </c>
      <c r="D23" s="125"/>
      <c r="E23" s="125" t="s">
        <v>138</v>
      </c>
      <c r="F23" s="374"/>
      <c r="G23" s="138" cm="1">
        <f t="array" ref="G23">_xlfn.IFS(E23="a",5,E23="b",3,E23="c",1,TRUE,"  ")</f>
        <v>3</v>
      </c>
      <c r="H23" s="139"/>
      <c r="I23" s="140"/>
      <c r="J23" s="141">
        <f>G23*I$19</f>
        <v>4.666666666666667</v>
      </c>
      <c r="K23" s="96" t="str" cm="1">
        <f t="array" ref="K23">_xlfn.IFS($F23="ja",J23,$F23="nee",0,$F23="","-",$E23="","")</f>
        <v>-</v>
      </c>
      <c r="L23" s="152" t="str">
        <f>IF(AND(E23="ko",F23="Nee"),"Voldoet niet","")</f>
        <v/>
      </c>
      <c r="M23" s="71"/>
      <c r="N23" s="71"/>
    </row>
    <row r="24" spans="1:14" x14ac:dyDescent="0.35">
      <c r="A24" s="71"/>
      <c r="B24" s="92" t="s">
        <v>154</v>
      </c>
      <c r="C24" s="350" t="s">
        <v>155</v>
      </c>
      <c r="D24" s="95"/>
      <c r="E24" s="125" t="s">
        <v>129</v>
      </c>
      <c r="F24" s="374"/>
      <c r="G24" s="138" cm="1">
        <f t="array" ref="G24">_xlfn.IFS(E24="a",5,E24="b",3,E24="c",1,TRUE,"  ")</f>
        <v>5</v>
      </c>
      <c r="H24" s="139"/>
      <c r="I24" s="140"/>
      <c r="J24" s="141">
        <f>G24*I$19</f>
        <v>7.7777777777777777</v>
      </c>
      <c r="K24" s="96" t="str" cm="1">
        <f t="array" ref="K24">_xlfn.IFS($F24="ja",J24,$F24="nee",0,$F24="","-",$E24="","")</f>
        <v>-</v>
      </c>
      <c r="L24" s="152" t="str">
        <f>IF(AND(E24="ko",F24="Nee"),"Voldoet niet","")</f>
        <v/>
      </c>
      <c r="M24" s="71"/>
      <c r="N24" s="71"/>
    </row>
    <row r="25" spans="1:14" x14ac:dyDescent="0.35">
      <c r="A25" s="71"/>
      <c r="B25" s="92"/>
      <c r="C25" s="108"/>
      <c r="D25" s="95"/>
      <c r="E25" s="125"/>
      <c r="F25" s="95"/>
      <c r="G25" s="138" t="str" cm="1">
        <f t="array" ref="G25">_xlfn.IFS(E25="a",5,E25="b",3,E25="c",1,TRUE,"  ")</f>
        <v xml:space="preserve">  </v>
      </c>
      <c r="H25" s="139"/>
      <c r="I25" s="140"/>
      <c r="J25" s="139"/>
      <c r="K25" s="96"/>
      <c r="L25" s="152"/>
      <c r="M25" s="71"/>
      <c r="N25" s="71"/>
    </row>
    <row r="26" spans="1:14" x14ac:dyDescent="0.35">
      <c r="A26" s="71"/>
      <c r="B26" s="122" t="s">
        <v>156</v>
      </c>
      <c r="C26" s="339" t="s">
        <v>157</v>
      </c>
      <c r="D26" s="153">
        <v>0.15</v>
      </c>
      <c r="E26" s="123"/>
      <c r="F26" s="116"/>
      <c r="G26" s="135" t="str" cm="1">
        <f t="array" ref="G26">_xlfn.IFS(E26="a",5,E26="b",3,E26="c",1,TRUE,"  ")</f>
        <v xml:space="preserve">  </v>
      </c>
      <c r="H26" s="136">
        <f>SUM(G27:G27)</f>
        <v>5</v>
      </c>
      <c r="I26" s="137">
        <f>J26/H26</f>
        <v>4.2</v>
      </c>
      <c r="J26" s="136">
        <f>L$2*D26</f>
        <v>21</v>
      </c>
      <c r="K26" s="116"/>
      <c r="L26" s="116"/>
      <c r="M26" s="71"/>
      <c r="N26" s="71"/>
    </row>
    <row r="27" spans="1:14" x14ac:dyDescent="0.35">
      <c r="A27" s="71"/>
      <c r="B27" s="92" t="s">
        <v>158</v>
      </c>
      <c r="C27" s="351" t="s">
        <v>159</v>
      </c>
      <c r="D27" s="95"/>
      <c r="E27" s="125" t="s">
        <v>129</v>
      </c>
      <c r="F27" s="374"/>
      <c r="G27" s="138" cm="1">
        <f t="array" ref="G27">_xlfn.IFS(E27="a",5,E27="b",3,E27="c",1,TRUE,"  ")</f>
        <v>5</v>
      </c>
      <c r="H27" s="138"/>
      <c r="I27" s="141"/>
      <c r="J27" s="141">
        <f>G27*I$26</f>
        <v>21</v>
      </c>
      <c r="K27" s="96" t="str" cm="1">
        <f t="array" ref="K27">_xlfn.IFS($F27="ja",J27,$F27="nee",0,$F27="","-",$E27="","")</f>
        <v>-</v>
      </c>
      <c r="L27" s="152" t="str">
        <f>IF(AND(E27="ko",F27="Nee"),"Voldoet niet","")</f>
        <v/>
      </c>
      <c r="M27" s="71"/>
      <c r="N27" s="71"/>
    </row>
    <row r="28" spans="1:14" x14ac:dyDescent="0.35">
      <c r="A28" s="71"/>
      <c r="B28" s="92"/>
      <c r="C28" s="72"/>
      <c r="D28" s="125"/>
      <c r="E28" s="125"/>
      <c r="F28" s="95"/>
      <c r="G28" s="138" t="str" cm="1">
        <f t="array" ref="G28">_xlfn.IFS(E28="a",5,E28="b",3,E28="c",1,TRUE,"  ")</f>
        <v xml:space="preserve">  </v>
      </c>
      <c r="H28" s="139"/>
      <c r="I28" s="140"/>
      <c r="J28" s="139"/>
      <c r="K28" s="96"/>
      <c r="L28" s="152"/>
      <c r="M28" s="71"/>
      <c r="N28" s="71"/>
    </row>
    <row r="29" spans="1:14" x14ac:dyDescent="0.35">
      <c r="A29" s="71"/>
      <c r="B29" s="157"/>
      <c r="C29" s="352" t="s">
        <v>160</v>
      </c>
      <c r="D29" s="158"/>
      <c r="E29" s="159"/>
      <c r="F29" s="160"/>
      <c r="G29" s="161" t="str" cm="1">
        <f t="array" ref="G29">_xlfn.IFS(E29="a",5,E29="b",3,E29="c",1,TRUE,"  ")</f>
        <v xml:space="preserve">  </v>
      </c>
      <c r="H29" s="162"/>
      <c r="I29" s="162"/>
      <c r="J29" s="161"/>
      <c r="K29" s="160"/>
      <c r="L29" s="160"/>
      <c r="M29" s="71"/>
      <c r="N29" s="71"/>
    </row>
    <row r="30" spans="1:14" ht="24" x14ac:dyDescent="0.35">
      <c r="A30" s="144"/>
      <c r="B30" s="163"/>
      <c r="C30" s="353" t="s">
        <v>161</v>
      </c>
      <c r="D30" s="164"/>
      <c r="E30" s="165"/>
      <c r="F30" s="166"/>
      <c r="G30" s="167" t="str" cm="1">
        <f t="array" ref="G30">_xlfn.IFS(E30="a",5,E30="b",3,E30="c",1,TRUE,"  ")</f>
        <v xml:space="preserve">  </v>
      </c>
      <c r="H30" s="168"/>
      <c r="I30" s="169"/>
      <c r="J30" s="168"/>
      <c r="K30" s="170"/>
      <c r="L30" s="170"/>
      <c r="M30" s="144"/>
      <c r="N30" s="144"/>
    </row>
    <row r="31" spans="1:14" x14ac:dyDescent="0.35">
      <c r="A31" s="71"/>
      <c r="B31" s="122" t="s">
        <v>162</v>
      </c>
      <c r="C31" s="339" t="s">
        <v>163</v>
      </c>
      <c r="D31" s="153">
        <v>0.1</v>
      </c>
      <c r="E31" s="123"/>
      <c r="F31" s="116"/>
      <c r="G31" s="135" t="str" cm="1">
        <f t="array" ref="G31">_xlfn.IFS(E31="a",5,E31="b",3,E31="c",1,TRUE,"  ")</f>
        <v xml:space="preserve">  </v>
      </c>
      <c r="H31" s="136">
        <f>SUM(G32:G39)</f>
        <v>27</v>
      </c>
      <c r="I31" s="137">
        <f>J31/H31</f>
        <v>0.51851851851851849</v>
      </c>
      <c r="J31" s="136">
        <f>L$2*D31</f>
        <v>14</v>
      </c>
      <c r="K31" s="116"/>
      <c r="L31" s="116"/>
      <c r="M31" s="71"/>
      <c r="N31" s="71"/>
    </row>
    <row r="32" spans="1:14" ht="26.5" x14ac:dyDescent="0.35">
      <c r="A32" s="71"/>
      <c r="B32" s="92" t="s">
        <v>164</v>
      </c>
      <c r="C32" s="349" t="s">
        <v>165</v>
      </c>
      <c r="D32" s="125"/>
      <c r="E32" s="125" t="s">
        <v>122</v>
      </c>
      <c r="F32" s="374"/>
      <c r="G32" s="138" t="str" cm="1">
        <f t="array" ref="G32">_xlfn.IFS(E32="a",5,E32="b",3,E32="c",1,TRUE,"  ")</f>
        <v xml:space="preserve">  </v>
      </c>
      <c r="H32" s="139"/>
      <c r="I32" s="140"/>
      <c r="J32" s="140"/>
      <c r="K32" s="96" t="str" cm="1">
        <f t="array" ref="K32">_xlfn.IFS($F32="ja",J32,$F32="nee",0,$F32="","-",$E32="","")</f>
        <v>-</v>
      </c>
      <c r="L32" s="152" t="str">
        <f t="shared" ref="L32:L39" si="2">IF(AND(E32="ko",F32="Nee"),"Voldoet niet","")</f>
        <v/>
      </c>
      <c r="M32" s="71"/>
      <c r="N32" s="71"/>
    </row>
    <row r="33" spans="1:14" x14ac:dyDescent="0.35">
      <c r="A33" s="71"/>
      <c r="B33" s="92" t="s">
        <v>166</v>
      </c>
      <c r="C33" s="349" t="s">
        <v>167</v>
      </c>
      <c r="D33" s="125"/>
      <c r="E33" s="125" t="s">
        <v>129</v>
      </c>
      <c r="F33" s="374"/>
      <c r="G33" s="138" cm="1">
        <f t="array" ref="G33">_xlfn.IFS(E33="a",5,E33="b",3,E33="c",1,TRUE,"  ")</f>
        <v>5</v>
      </c>
      <c r="H33" s="139"/>
      <c r="I33" s="140"/>
      <c r="J33" s="140">
        <f>G33*I$31</f>
        <v>2.5925925925925926</v>
      </c>
      <c r="K33" s="96" t="str" cm="1">
        <f t="array" ref="K33">_xlfn.IFS($F33="ja",J33,$F33="nee",0,$F33="","-",$E33="","")</f>
        <v>-</v>
      </c>
      <c r="L33" s="152" t="str">
        <f t="shared" si="2"/>
        <v/>
      </c>
      <c r="M33" s="71"/>
      <c r="N33" s="71"/>
    </row>
    <row r="34" spans="1:14" ht="27.75" customHeight="1" x14ac:dyDescent="0.35">
      <c r="A34" s="71"/>
      <c r="B34" s="92" t="s">
        <v>168</v>
      </c>
      <c r="C34" s="354" t="s">
        <v>169</v>
      </c>
      <c r="D34" s="125"/>
      <c r="E34" s="125" t="s">
        <v>129</v>
      </c>
      <c r="F34" s="374"/>
      <c r="G34" s="138" cm="1">
        <f t="array" ref="G34">_xlfn.IFS(E34="a",5,E34="b",3,E34="c",1,TRUE,"  ")</f>
        <v>5</v>
      </c>
      <c r="H34" s="139"/>
      <c r="I34" s="140"/>
      <c r="J34" s="140">
        <f t="shared" ref="J34:J39" si="3">G34*I$31</f>
        <v>2.5925925925925926</v>
      </c>
      <c r="K34" s="96" t="str" cm="1">
        <f t="array" ref="K34">_xlfn.IFS($F34="ja",J34,$F34="nee",0,$F34="","-",$E34="","")</f>
        <v>-</v>
      </c>
      <c r="L34" s="152" t="str">
        <f t="shared" si="2"/>
        <v/>
      </c>
      <c r="M34" s="71"/>
      <c r="N34" s="71"/>
    </row>
    <row r="35" spans="1:14" x14ac:dyDescent="0.35">
      <c r="A35" s="71"/>
      <c r="B35" s="92" t="s">
        <v>170</v>
      </c>
      <c r="C35" s="354" t="s">
        <v>171</v>
      </c>
      <c r="D35" s="125"/>
      <c r="E35" s="125" t="s">
        <v>129</v>
      </c>
      <c r="F35" s="374"/>
      <c r="G35" s="138" cm="1">
        <f t="array" ref="G35">_xlfn.IFS(E35="a",5,E35="b",3,E35="c",1,TRUE,"  ")</f>
        <v>5</v>
      </c>
      <c r="H35" s="142"/>
      <c r="I35" s="143"/>
      <c r="J35" s="140">
        <f t="shared" si="3"/>
        <v>2.5925925925925926</v>
      </c>
      <c r="K35" s="96" t="str" cm="1">
        <f t="array" ref="K35">_xlfn.IFS($F35="ja",J35,$F35="nee",0,$F35="","-",$E35="","")</f>
        <v>-</v>
      </c>
      <c r="L35" s="152" t="str">
        <f t="shared" si="2"/>
        <v/>
      </c>
      <c r="M35" s="71"/>
      <c r="N35" s="71"/>
    </row>
    <row r="36" spans="1:14" x14ac:dyDescent="0.35">
      <c r="A36" s="71"/>
      <c r="B36" s="92" t="s">
        <v>172</v>
      </c>
      <c r="C36" s="355" t="s">
        <v>173</v>
      </c>
      <c r="D36" s="127"/>
      <c r="E36" s="174" t="s">
        <v>138</v>
      </c>
      <c r="F36" s="374"/>
      <c r="G36" s="138" cm="1">
        <f t="array" ref="G36">_xlfn.IFS(E36="a",5,E36="b",3,E36="c",1,TRUE,"  ")</f>
        <v>3</v>
      </c>
      <c r="H36" s="139"/>
      <c r="I36" s="140"/>
      <c r="J36" s="140">
        <f t="shared" si="3"/>
        <v>1.5555555555555554</v>
      </c>
      <c r="K36" s="96" t="str" cm="1">
        <f t="array" ref="K36">_xlfn.IFS($F36="ja",J36,$F36="nee",0,$F36="","-",$E36="","")</f>
        <v>-</v>
      </c>
      <c r="L36" s="152" t="str">
        <f t="shared" si="2"/>
        <v/>
      </c>
      <c r="M36" s="71"/>
      <c r="N36" s="71"/>
    </row>
    <row r="37" spans="1:14" x14ac:dyDescent="0.35">
      <c r="A37" s="71"/>
      <c r="B37" s="92" t="s">
        <v>174</v>
      </c>
      <c r="C37" s="356" t="s">
        <v>175</v>
      </c>
      <c r="D37" s="127"/>
      <c r="E37" s="174" t="s">
        <v>138</v>
      </c>
      <c r="F37" s="374"/>
      <c r="G37" s="138" cm="1">
        <f t="array" ref="G37">_xlfn.IFS(E37="a",5,E37="b",3,E37="c",1,TRUE,"  ")</f>
        <v>3</v>
      </c>
      <c r="H37" s="139"/>
      <c r="I37" s="140"/>
      <c r="J37" s="140">
        <f t="shared" si="3"/>
        <v>1.5555555555555554</v>
      </c>
      <c r="K37" s="96" t="str" cm="1">
        <f t="array" ref="K37">_xlfn.IFS($F37="ja",J37,$F37="nee",0,$F37="","-",$E37="","")</f>
        <v>-</v>
      </c>
      <c r="L37" s="152" t="str">
        <f t="shared" si="2"/>
        <v/>
      </c>
      <c r="M37" s="71"/>
      <c r="N37" s="71"/>
    </row>
    <row r="38" spans="1:14" x14ac:dyDescent="0.35">
      <c r="A38" s="71"/>
      <c r="B38" s="92" t="s">
        <v>176</v>
      </c>
      <c r="C38" s="357" t="s">
        <v>177</v>
      </c>
      <c r="D38" s="127"/>
      <c r="E38" s="174" t="s">
        <v>138</v>
      </c>
      <c r="F38" s="374"/>
      <c r="G38" s="138" cm="1">
        <f t="array" ref="G38">_xlfn.IFS(E38="a",5,E38="b",3,E38="c",1,TRUE,"  ")</f>
        <v>3</v>
      </c>
      <c r="H38" s="139"/>
      <c r="I38" s="140"/>
      <c r="J38" s="140">
        <f t="shared" si="3"/>
        <v>1.5555555555555554</v>
      </c>
      <c r="K38" s="96" t="str" cm="1">
        <f t="array" ref="K38">_xlfn.IFS($F38="ja",J38,$F38="nee",0,$F38="","-",$E38="","")</f>
        <v>-</v>
      </c>
      <c r="L38" s="152" t="str">
        <f t="shared" si="2"/>
        <v/>
      </c>
      <c r="M38" s="71"/>
      <c r="N38" s="71"/>
    </row>
    <row r="39" spans="1:14" x14ac:dyDescent="0.35">
      <c r="A39" s="71"/>
      <c r="B39" s="92" t="s">
        <v>178</v>
      </c>
      <c r="C39" s="356" t="s">
        <v>179</v>
      </c>
      <c r="D39" s="127"/>
      <c r="E39" s="174" t="s">
        <v>138</v>
      </c>
      <c r="F39" s="374"/>
      <c r="G39" s="138" cm="1">
        <f t="array" ref="G39">_xlfn.IFS(E39="a",5,E39="b",3,E39="c",1,TRUE,"  ")</f>
        <v>3</v>
      </c>
      <c r="H39" s="139"/>
      <c r="I39" s="140"/>
      <c r="J39" s="140">
        <f t="shared" si="3"/>
        <v>1.5555555555555554</v>
      </c>
      <c r="K39" s="96" t="str" cm="1">
        <f t="array" ref="K39">_xlfn.IFS($F39="ja",J39,$F39="nee",0,$F39="","-",$E39="","")</f>
        <v>-</v>
      </c>
      <c r="L39" s="152" t="str">
        <f t="shared" si="2"/>
        <v/>
      </c>
      <c r="M39" s="71"/>
      <c r="N39" s="71"/>
    </row>
    <row r="40" spans="1:14" x14ac:dyDescent="0.35">
      <c r="A40" s="71"/>
      <c r="B40" s="92"/>
      <c r="C40" s="72"/>
      <c r="D40" s="125"/>
      <c r="E40" s="125"/>
      <c r="F40" s="77"/>
      <c r="G40" s="138" t="str" cm="1">
        <f t="array" ref="G40">_xlfn.IFS(E40="a",5,E40="b",3,E40="c",1,TRUE,"  ")</f>
        <v xml:space="preserve">  </v>
      </c>
      <c r="H40" s="139"/>
      <c r="I40" s="140"/>
      <c r="J40" s="140"/>
      <c r="K40" s="96"/>
      <c r="L40" s="152"/>
      <c r="M40" s="71"/>
      <c r="N40" s="71"/>
    </row>
    <row r="41" spans="1:14" x14ac:dyDescent="0.35">
      <c r="A41" s="71"/>
      <c r="B41" s="122" t="s">
        <v>180</v>
      </c>
      <c r="C41" s="339" t="s">
        <v>181</v>
      </c>
      <c r="D41" s="153">
        <v>0.15</v>
      </c>
      <c r="E41" s="123"/>
      <c r="F41" s="116"/>
      <c r="G41" s="135" t="str" cm="1">
        <f t="array" ref="G41">_xlfn.IFS(E41="a",5,E41="b",3,E41="c",1,TRUE,"  ")</f>
        <v xml:space="preserve">  </v>
      </c>
      <c r="H41" s="136">
        <f>SUM(G42:G44)</f>
        <v>9</v>
      </c>
      <c r="I41" s="137">
        <f>J41/H41</f>
        <v>2.3333333333333335</v>
      </c>
      <c r="J41" s="136">
        <f>L$2*D41</f>
        <v>21</v>
      </c>
      <c r="K41" s="116"/>
      <c r="L41" s="116"/>
      <c r="M41" s="71"/>
      <c r="N41" s="71"/>
    </row>
    <row r="42" spans="1:14" ht="52.5" x14ac:dyDescent="0.35">
      <c r="A42" s="71"/>
      <c r="B42" s="109" t="s">
        <v>182</v>
      </c>
      <c r="C42" s="349" t="s">
        <v>183</v>
      </c>
      <c r="D42" s="125"/>
      <c r="E42" s="95" t="s">
        <v>129</v>
      </c>
      <c r="F42" s="374"/>
      <c r="G42" s="138" cm="1">
        <f t="array" ref="G42">_xlfn.IFS(E42="a",5,E42="b",3,E42="c",1,TRUE,"  ")</f>
        <v>5</v>
      </c>
      <c r="H42" s="138"/>
      <c r="I42" s="141"/>
      <c r="J42" s="141">
        <f>G42*I$41</f>
        <v>11.666666666666668</v>
      </c>
      <c r="K42" s="96" t="str" cm="1">
        <f t="array" ref="K42">_xlfn.IFS($F42="ja",J42,$F42="nee",0,$F42="","-",$E42="","")</f>
        <v>-</v>
      </c>
      <c r="L42" s="152" t="str">
        <f>IF(AND(E42="ko",F42="Nee"),"Voldoet niet","")</f>
        <v/>
      </c>
      <c r="M42" s="71"/>
      <c r="N42" s="71"/>
    </row>
    <row r="43" spans="1:14" x14ac:dyDescent="0.35">
      <c r="A43" s="71"/>
      <c r="B43" s="109" t="s">
        <v>184</v>
      </c>
      <c r="C43" s="349" t="s">
        <v>185</v>
      </c>
      <c r="D43" s="125"/>
      <c r="E43" s="95" t="s">
        <v>138</v>
      </c>
      <c r="F43" s="374"/>
      <c r="G43" s="138" cm="1">
        <f t="array" ref="G43">_xlfn.IFS(E43="a",5,E43="b",3,E43="c",1,TRUE,"  ")</f>
        <v>3</v>
      </c>
      <c r="H43" s="138"/>
      <c r="I43" s="141"/>
      <c r="J43" s="141">
        <f>G43*I$41</f>
        <v>7</v>
      </c>
      <c r="K43" s="96" t="str" cm="1">
        <f t="array" ref="K43">_xlfn.IFS($F43="ja",J43,$F43="nee",0,$F43="","-",$E43="","")</f>
        <v>-</v>
      </c>
      <c r="L43" s="152" t="str">
        <f>IF(AND(E43="ko",F43="Nee"),"Voldoet niet","")</f>
        <v/>
      </c>
      <c r="M43" s="71"/>
      <c r="N43" s="71"/>
    </row>
    <row r="44" spans="1:14" x14ac:dyDescent="0.35">
      <c r="A44" s="71"/>
      <c r="B44" s="109" t="s">
        <v>186</v>
      </c>
      <c r="C44" s="349" t="s">
        <v>187</v>
      </c>
      <c r="D44" s="125"/>
      <c r="E44" s="95" t="s">
        <v>143</v>
      </c>
      <c r="F44" s="374"/>
      <c r="G44" s="138" cm="1">
        <f t="array" ref="G44">_xlfn.IFS(E44="a",5,E44="b",3,E44="c",1,TRUE,"  ")</f>
        <v>1</v>
      </c>
      <c r="H44" s="138"/>
      <c r="I44" s="141"/>
      <c r="J44" s="141">
        <f>G44*I$41</f>
        <v>2.3333333333333335</v>
      </c>
      <c r="K44" s="96" t="str" cm="1">
        <f t="array" ref="K44">_xlfn.IFS($F44="ja",J44,$F44="nee",0,$F44="","-",$E44="","")</f>
        <v>-</v>
      </c>
      <c r="L44" s="152" t="str">
        <f>IF(AND(E44="ko",F44="Nee"),"Voldoet niet","")</f>
        <v/>
      </c>
      <c r="M44" s="71"/>
      <c r="N44" s="71"/>
    </row>
  </sheetData>
  <sheetProtection algorithmName="SHA-512" hashValue="iHNlU2yUP84i6pVfEUsULz89KMdhcKYWTnx674OPoPLGtJRmcBJzuQ1yAAr7hIdsY/J7oRahvWE2eI4yhXQ4tg==" saltValue="Gp/LF+scgpcyphcsFHoWUw==" spinCount="100000" sheet="1" objects="1" scenarios="1"/>
  <mergeCells count="2">
    <mergeCell ref="B1:D1"/>
    <mergeCell ref="G4:J4"/>
  </mergeCells>
  <conditionalFormatting sqref="L8:L17 L32:L39">
    <cfRule type="cellIs" dxfId="107" priority="6" operator="equal">
      <formula>"Voldoet niet"</formula>
    </cfRule>
  </conditionalFormatting>
  <conditionalFormatting sqref="L20:L24">
    <cfRule type="cellIs" dxfId="106" priority="5" operator="equal">
      <formula>"Voldoet niet"</formula>
    </cfRule>
  </conditionalFormatting>
  <conditionalFormatting sqref="L27">
    <cfRule type="cellIs" dxfId="105" priority="4" operator="equal">
      <formula>"Voldoet niet"</formula>
    </cfRule>
  </conditionalFormatting>
  <conditionalFormatting sqref="L42:L44">
    <cfRule type="cellIs" dxfId="104" priority="1" operator="equal">
      <formula>"Voldoet niet"</formula>
    </cfRule>
  </conditionalFormatting>
  <dataValidations count="2">
    <dataValidation type="list" allowBlank="1" showInputMessage="1" showErrorMessage="1" sqref="F20:F24 F27 F36:F39 F32:F34 F8:F17 F42:F44" xr:uid="{9168E30D-500A-4CCE-A943-C1B231C15A89}">
      <formula1>"Ja,Nee"</formula1>
    </dataValidation>
    <dataValidation type="list" allowBlank="1" showInputMessage="1" showErrorMessage="1" sqref="F26" xr:uid="{6A297D1E-1A2F-433D-941F-C33122C26836}">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22AF-8551-48C9-9D09-8916E711C6E7}">
  <sheetPr>
    <tabColor theme="4" tint="0.59999389629810485"/>
  </sheetPr>
  <dimension ref="A1:N140"/>
  <sheetViews>
    <sheetView showGridLines="0" zoomScaleNormal="100" workbookViewId="0">
      <pane ySplit="5" topLeftCell="A6" activePane="bottomLeft" state="frozen"/>
      <selection pane="bottomLeft" activeCell="F7" sqref="F7"/>
    </sheetView>
  </sheetViews>
  <sheetFormatPr defaultColWidth="9" defaultRowHeight="15.75" customHeight="1" x14ac:dyDescent="0.35"/>
  <cols>
    <col min="1" max="1" width="0.83203125" style="71" customWidth="1"/>
    <col min="2" max="2" width="7.58203125" style="75" customWidth="1"/>
    <col min="3" max="3" width="75.58203125" style="359" customWidth="1"/>
    <col min="4" max="4" width="10.58203125" style="64" customWidth="1"/>
    <col min="5" max="5" width="10.58203125" style="97" customWidth="1"/>
    <col min="6" max="6" width="10.58203125" style="64" customWidth="1"/>
    <col min="7" max="10" width="10.58203125" style="194" hidden="1" customWidth="1"/>
    <col min="11" max="12" width="10.58203125" style="85" customWidth="1"/>
    <col min="13" max="13" width="0.83203125" style="71" customWidth="1"/>
    <col min="14" max="16384" width="9" style="71"/>
  </cols>
  <sheetData>
    <row r="1" spans="2:14" s="156" customFormat="1" ht="21" customHeight="1" x14ac:dyDescent="0.35">
      <c r="B1" s="415" t="s">
        <v>188</v>
      </c>
      <c r="C1" s="415"/>
      <c r="D1" s="415"/>
      <c r="E1" s="192"/>
      <c r="F1" s="192"/>
      <c r="G1" s="193"/>
      <c r="H1" s="193"/>
      <c r="I1" s="193"/>
      <c r="J1" s="193"/>
      <c r="K1" s="192"/>
      <c r="L1" s="192"/>
    </row>
    <row r="2" spans="2:14" ht="15.5" x14ac:dyDescent="0.35">
      <c r="B2" s="98"/>
      <c r="C2" s="76"/>
      <c r="D2" s="85"/>
      <c r="E2" s="85"/>
      <c r="F2" s="84"/>
      <c r="G2" s="131"/>
      <c r="H2" s="131"/>
      <c r="I2" s="131"/>
      <c r="J2" s="177"/>
      <c r="K2" s="118" t="s">
        <v>103</v>
      </c>
      <c r="L2" s="118">
        <f>'17. Onderverdeling score'!C8</f>
        <v>135</v>
      </c>
    </row>
    <row r="3" spans="2:14" ht="15.5" x14ac:dyDescent="0.35">
      <c r="B3" s="98"/>
      <c r="C3" s="76"/>
      <c r="D3" s="85"/>
      <c r="E3" s="85"/>
      <c r="F3" s="84"/>
      <c r="G3" s="131"/>
      <c r="H3" s="132"/>
      <c r="I3" s="132"/>
      <c r="J3" s="177"/>
      <c r="K3" s="171" t="s">
        <v>104</v>
      </c>
      <c r="L3" s="172">
        <f>SUM(K7:K48)</f>
        <v>0</v>
      </c>
    </row>
    <row r="4" spans="2:14" ht="15.65" customHeight="1" x14ac:dyDescent="0.35">
      <c r="B4" s="98"/>
      <c r="C4" s="76"/>
      <c r="D4" s="154">
        <f>SUM(D6:D48)</f>
        <v>1</v>
      </c>
      <c r="E4" s="155" t="s">
        <v>105</v>
      </c>
      <c r="F4" s="84"/>
      <c r="G4" s="416" t="s">
        <v>106</v>
      </c>
      <c r="H4" s="416"/>
      <c r="I4" s="416"/>
      <c r="J4" s="416"/>
      <c r="K4" s="149"/>
      <c r="L4" s="148"/>
    </row>
    <row r="5" spans="2:14"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ht="21" customHeight="1" x14ac:dyDescent="0.35">
      <c r="B6" s="122" t="s">
        <v>189</v>
      </c>
      <c r="C6" s="339" t="s">
        <v>190</v>
      </c>
      <c r="D6" s="153">
        <v>0.4</v>
      </c>
      <c r="E6" s="123"/>
      <c r="F6" s="116"/>
      <c r="G6" s="135"/>
      <c r="H6" s="136">
        <f>SUM(G7:G17)</f>
        <v>31</v>
      </c>
      <c r="I6" s="137">
        <f>J6/H6</f>
        <v>1.7419354838709677</v>
      </c>
      <c r="J6" s="136">
        <f>L$2*D6</f>
        <v>54</v>
      </c>
      <c r="K6" s="135"/>
      <c r="L6" s="135"/>
      <c r="N6" s="151"/>
    </row>
    <row r="7" spans="2:14" ht="13" x14ac:dyDescent="0.35">
      <c r="B7" s="109" t="s">
        <v>191</v>
      </c>
      <c r="C7" s="73" t="s">
        <v>192</v>
      </c>
      <c r="D7" s="190"/>
      <c r="E7" s="95" t="s">
        <v>122</v>
      </c>
      <c r="F7" s="374"/>
      <c r="G7" s="138" t="str" cm="1">
        <f t="array" ref="G7">_xlfn.IFS(E7="a",5,E7="b",3,E7="c",1,TRUE,"  ")</f>
        <v xml:space="preserve">  </v>
      </c>
      <c r="H7" s="201"/>
      <c r="I7" s="201"/>
      <c r="J7" s="141"/>
      <c r="K7" s="96" t="str" cm="1">
        <f t="array" ref="K7">_xlfn.IFS($F7="ja",J7,$F7="nee",0,$F7="","-",$E7="","")</f>
        <v>-</v>
      </c>
      <c r="L7" s="152" t="str">
        <f>IF(AND(E7="ko",F7="Nee"),"Voldoet niet","")</f>
        <v/>
      </c>
    </row>
    <row r="8" spans="2:14" ht="13" x14ac:dyDescent="0.35">
      <c r="B8" s="109" t="s">
        <v>193</v>
      </c>
      <c r="C8" s="73" t="s">
        <v>194</v>
      </c>
      <c r="D8" s="190"/>
      <c r="E8" s="95" t="s">
        <v>122</v>
      </c>
      <c r="F8" s="374"/>
      <c r="G8" s="138" t="str" cm="1">
        <f t="array" ref="G8">_xlfn.IFS(E8="a",5,E8="b",3,E8="c",1,TRUE,"  ")</f>
        <v xml:space="preserve">  </v>
      </c>
      <c r="H8" s="201"/>
      <c r="I8" s="201"/>
      <c r="J8" s="141"/>
      <c r="K8" s="96" t="str" cm="1">
        <f t="array" ref="K8">_xlfn.IFS($F8="ja",J8,$F8="nee",0,$F8="","-",$E8="","")</f>
        <v>-</v>
      </c>
      <c r="L8" s="152" t="str">
        <f t="shared" ref="L8:L17" si="0">IF(AND(E8="ko",F8="Nee"),"Voldoet niet","")</f>
        <v/>
      </c>
    </row>
    <row r="9" spans="2:14" ht="13" x14ac:dyDescent="0.35">
      <c r="B9" s="109" t="s">
        <v>195</v>
      </c>
      <c r="C9" s="73" t="s">
        <v>196</v>
      </c>
      <c r="D9" s="190"/>
      <c r="E9" s="95" t="s">
        <v>129</v>
      </c>
      <c r="F9" s="374"/>
      <c r="G9" s="138" cm="1">
        <f t="array" ref="G9">_xlfn.IFS(E9="a",5,E9="b",3,E9="c",1,TRUE,"  ")</f>
        <v>5</v>
      </c>
      <c r="H9" s="138"/>
      <c r="I9" s="138"/>
      <c r="J9" s="141">
        <f t="shared" ref="J9:J17" si="1">G9*I$6</f>
        <v>8.7096774193548381</v>
      </c>
      <c r="K9" s="96" t="str" cm="1">
        <f t="array" ref="K9">_xlfn.IFS($F9="ja",J9,$F9="nee",0,$F9="","-",$E9="","")</f>
        <v>-</v>
      </c>
      <c r="L9" s="152" t="str">
        <f t="shared" si="0"/>
        <v/>
      </c>
    </row>
    <row r="10" spans="2:14" ht="26" x14ac:dyDescent="0.35">
      <c r="B10" s="109" t="s">
        <v>197</v>
      </c>
      <c r="C10" s="73" t="s">
        <v>198</v>
      </c>
      <c r="D10" s="190"/>
      <c r="E10" s="95" t="s">
        <v>129</v>
      </c>
      <c r="F10" s="374"/>
      <c r="G10" s="138" cm="1">
        <f t="array" ref="G10">_xlfn.IFS(E10="a",5,E10="b",3,E10="c",1,TRUE,"  ")</f>
        <v>5</v>
      </c>
      <c r="H10" s="138"/>
      <c r="I10" s="138"/>
      <c r="J10" s="141">
        <f t="shared" si="1"/>
        <v>8.7096774193548381</v>
      </c>
      <c r="K10" s="96" t="str" cm="1">
        <f t="array" ref="K10">_xlfn.IFS($F10="ja",J10,$F10="nee",0,$F10="","-",$E10="","")</f>
        <v>-</v>
      </c>
      <c r="L10" s="152" t="str">
        <f t="shared" si="0"/>
        <v/>
      </c>
    </row>
    <row r="11" spans="2:14" ht="13" x14ac:dyDescent="0.35">
      <c r="B11" s="109" t="s">
        <v>199</v>
      </c>
      <c r="C11" s="73" t="s">
        <v>200</v>
      </c>
      <c r="D11" s="190"/>
      <c r="E11" s="95"/>
      <c r="F11" s="77"/>
      <c r="G11" s="138" t="str" cm="1">
        <f t="array" ref="G11">_xlfn.IFS(E11="a",5,E11="b",3,E11="c",1,TRUE,"  ")</f>
        <v xml:space="preserve">  </v>
      </c>
      <c r="H11" s="138"/>
      <c r="I11" s="138"/>
      <c r="J11" s="141" t="e">
        <f t="shared" si="1"/>
        <v>#VALUE!</v>
      </c>
      <c r="K11" s="77"/>
      <c r="L11" s="77"/>
    </row>
    <row r="12" spans="2:14" ht="26" x14ac:dyDescent="0.35">
      <c r="B12" s="109" t="s">
        <v>201</v>
      </c>
      <c r="C12" s="208" t="s">
        <v>202</v>
      </c>
      <c r="D12" s="190"/>
      <c r="E12" s="95" t="s">
        <v>129</v>
      </c>
      <c r="F12" s="374"/>
      <c r="G12" s="138" cm="1">
        <f t="array" ref="G12">_xlfn.IFS(E12="a",5,E12="b",3,E12="c",1,TRUE,"  ")</f>
        <v>5</v>
      </c>
      <c r="H12" s="138"/>
      <c r="I12" s="138"/>
      <c r="J12" s="141">
        <f t="shared" si="1"/>
        <v>8.7096774193548381</v>
      </c>
      <c r="K12" s="96" t="str" cm="1">
        <f t="array" ref="K12">_xlfn.IFS($F12="ja",J12,$F12="nee",0,$F12="","-",$E12="","")</f>
        <v>-</v>
      </c>
      <c r="L12" s="152" t="str">
        <f t="shared" si="0"/>
        <v/>
      </c>
    </row>
    <row r="13" spans="2:14" ht="26" x14ac:dyDescent="0.35">
      <c r="B13" s="109" t="s">
        <v>203</v>
      </c>
      <c r="C13" s="208" t="s">
        <v>204</v>
      </c>
      <c r="D13" s="190"/>
      <c r="E13" s="95" t="s">
        <v>138</v>
      </c>
      <c r="F13" s="374"/>
      <c r="G13" s="138" cm="1">
        <f t="array" ref="G13">_xlfn.IFS(E13="a",5,E13="b",3,E13="c",1,TRUE,"  ")</f>
        <v>3</v>
      </c>
      <c r="H13" s="138"/>
      <c r="I13" s="138"/>
      <c r="J13" s="141">
        <f t="shared" si="1"/>
        <v>5.225806451612903</v>
      </c>
      <c r="K13" s="96" t="str" cm="1">
        <f t="array" ref="K13">_xlfn.IFS($F13="ja",J13,$F13="nee",0,$F13="","-",$E13="","")</f>
        <v>-</v>
      </c>
      <c r="L13" s="152" t="str">
        <f t="shared" si="0"/>
        <v/>
      </c>
    </row>
    <row r="14" spans="2:14" ht="33.75" customHeight="1" x14ac:dyDescent="0.35">
      <c r="B14" s="382" t="s">
        <v>205</v>
      </c>
      <c r="C14" s="383" t="s">
        <v>206</v>
      </c>
      <c r="D14" s="190"/>
      <c r="E14" s="95" t="s">
        <v>138</v>
      </c>
      <c r="F14" s="374"/>
      <c r="G14" s="138" cm="1">
        <f t="array" ref="G14">_xlfn.IFS(E14="a",5,E14="b",3,E14="c",1,TRUE,"  ")</f>
        <v>3</v>
      </c>
      <c r="H14" s="138"/>
      <c r="I14" s="138"/>
      <c r="J14" s="141">
        <f t="shared" si="1"/>
        <v>5.225806451612903</v>
      </c>
      <c r="K14" s="96" t="str" cm="1">
        <f t="array" ref="K14">_xlfn.IFS($F14="ja",J14,$F14="nee",0,$F14="","-",$E14="","")</f>
        <v>-</v>
      </c>
      <c r="L14" s="152" t="str">
        <f t="shared" si="0"/>
        <v/>
      </c>
    </row>
    <row r="15" spans="2:14" ht="29.25" customHeight="1" x14ac:dyDescent="0.35">
      <c r="B15" s="109" t="s">
        <v>207</v>
      </c>
      <c r="C15" s="73" t="s">
        <v>208</v>
      </c>
      <c r="D15" s="190"/>
      <c r="E15" s="95" t="s">
        <v>122</v>
      </c>
      <c r="F15" s="374"/>
      <c r="G15" s="138" t="str" cm="1">
        <f t="array" ref="G15">_xlfn.IFS(E15="a",5,E15="b",3,E15="c",1,TRUE,"  ")</f>
        <v xml:space="preserve">  </v>
      </c>
      <c r="H15" s="138"/>
      <c r="I15" s="138"/>
      <c r="J15" s="141"/>
      <c r="K15" s="96" t="str" cm="1">
        <f t="array" ref="K15">_xlfn.IFS($F15="ja",J15,$F15="nee",0,$F15="","-",$E15="","")</f>
        <v>-</v>
      </c>
      <c r="L15" s="152" t="str">
        <f t="shared" si="0"/>
        <v/>
      </c>
    </row>
    <row r="16" spans="2:14" ht="13" x14ac:dyDescent="0.35">
      <c r="B16" s="109" t="s">
        <v>209</v>
      </c>
      <c r="C16" s="73" t="s">
        <v>210</v>
      </c>
      <c r="D16" s="190"/>
      <c r="E16" s="95" t="s">
        <v>129</v>
      </c>
      <c r="F16" s="374"/>
      <c r="G16" s="138" cm="1">
        <f t="array" ref="G16">_xlfn.IFS(E16="a",5,E16="b",3,E16="c",1,TRUE,"  ")</f>
        <v>5</v>
      </c>
      <c r="H16" s="138"/>
      <c r="I16" s="138"/>
      <c r="J16" s="141">
        <f t="shared" si="1"/>
        <v>8.7096774193548381</v>
      </c>
      <c r="K16" s="96" t="str" cm="1">
        <f t="array" ref="K16">_xlfn.IFS($F16="ja",J16,$F16="nee",0,$F16="","-",$E16="","")</f>
        <v>-</v>
      </c>
      <c r="L16" s="152" t="str">
        <f t="shared" si="0"/>
        <v/>
      </c>
    </row>
    <row r="17" spans="1:14" ht="27.75" customHeight="1" x14ac:dyDescent="0.35">
      <c r="B17" s="109" t="s">
        <v>211</v>
      </c>
      <c r="C17" s="73" t="s">
        <v>212</v>
      </c>
      <c r="D17" s="190"/>
      <c r="E17" s="95" t="s">
        <v>129</v>
      </c>
      <c r="F17" s="374"/>
      <c r="G17" s="138" cm="1">
        <f t="array" ref="G17">_xlfn.IFS(E17="a",5,E17="b",3,E17="c",1,TRUE,"  ")</f>
        <v>5</v>
      </c>
      <c r="H17" s="138"/>
      <c r="I17" s="138"/>
      <c r="J17" s="141">
        <f t="shared" si="1"/>
        <v>8.7096774193548381</v>
      </c>
      <c r="K17" s="96" t="str" cm="1">
        <f t="array" ref="K17">_xlfn.IFS($F17="ja",J17,$F17="nee",0,$F17="","-",$E17="","")</f>
        <v>-</v>
      </c>
      <c r="L17" s="152" t="str">
        <f t="shared" si="0"/>
        <v/>
      </c>
    </row>
    <row r="18" spans="1:14" ht="13" x14ac:dyDescent="0.35">
      <c r="B18" s="109"/>
      <c r="C18" s="73"/>
      <c r="D18" s="77"/>
      <c r="E18" s="95"/>
      <c r="F18" s="77"/>
      <c r="G18" s="138" t="str" cm="1">
        <f t="array" ref="G18">_xlfn.IFS(E18="a",5,E18="b",3,E18="c",1,TRUE,"  ")</f>
        <v xml:space="preserve">  </v>
      </c>
      <c r="H18" s="138"/>
      <c r="I18" s="138"/>
      <c r="J18" s="138"/>
      <c r="K18" s="95"/>
      <c r="L18" s="95"/>
    </row>
    <row r="19" spans="1:14" ht="21" customHeight="1" x14ac:dyDescent="0.35">
      <c r="B19" s="122" t="s">
        <v>213</v>
      </c>
      <c r="C19" s="339" t="s">
        <v>9</v>
      </c>
      <c r="D19" s="153">
        <v>0.15</v>
      </c>
      <c r="E19" s="123"/>
      <c r="F19" s="116"/>
      <c r="G19" s="135" t="str" cm="1">
        <f t="array" ref="G19">_xlfn.IFS(E19="a",5,E19="b",3,E19="c",1,TRUE,"  ")</f>
        <v xml:space="preserve">  </v>
      </c>
      <c r="H19" s="136">
        <f>SUM(G20:G29)</f>
        <v>31</v>
      </c>
      <c r="I19" s="137">
        <f>J19/H19</f>
        <v>0.65322580645161288</v>
      </c>
      <c r="J19" s="136">
        <f>L$2*D19</f>
        <v>20.25</v>
      </c>
      <c r="K19" s="135"/>
      <c r="L19" s="135"/>
      <c r="N19" s="151"/>
    </row>
    <row r="20" spans="1:14" ht="30" customHeight="1" x14ac:dyDescent="0.35">
      <c r="B20" s="109" t="s">
        <v>214</v>
      </c>
      <c r="C20" s="73" t="s">
        <v>215</v>
      </c>
      <c r="D20" s="190"/>
      <c r="E20" s="95" t="s">
        <v>122</v>
      </c>
      <c r="F20" s="374"/>
      <c r="G20" s="138" t="str" cm="1">
        <f t="array" ref="G20">_xlfn.IFS(E20="a",5,E20="b",3,E20="c",1,TRUE,"  ")</f>
        <v xml:space="preserve">  </v>
      </c>
      <c r="H20" s="138"/>
      <c r="I20" s="138"/>
      <c r="J20" s="141"/>
      <c r="K20" s="96" t="str" cm="1">
        <f t="array" ref="K20">_xlfn.IFS($F20="ja",J20,$F20="nee",0,$F20="","-",$E20="","")</f>
        <v>-</v>
      </c>
      <c r="L20" s="152" t="str">
        <f t="shared" ref="L20:L29" si="2">IF(AND(E20="ko",F20="Nee"),"Voldoet niet","")</f>
        <v/>
      </c>
    </row>
    <row r="21" spans="1:14" ht="45.75" customHeight="1" x14ac:dyDescent="0.35">
      <c r="B21" s="109" t="s">
        <v>216</v>
      </c>
      <c r="C21" s="73" t="s">
        <v>217</v>
      </c>
      <c r="D21" s="77"/>
      <c r="E21" s="95" t="s">
        <v>122</v>
      </c>
      <c r="F21" s="374"/>
      <c r="G21" s="138" t="str" cm="1">
        <f t="array" ref="G21">_xlfn.IFS(E21="a",5,E21="b",3,E21="c",1,TRUE,"  ")</f>
        <v xml:space="preserve">  </v>
      </c>
      <c r="H21" s="138"/>
      <c r="I21" s="138"/>
      <c r="J21" s="141"/>
      <c r="K21" s="96" t="str" cm="1">
        <f t="array" ref="K21">_xlfn.IFS($F21="ja",J21,$F21="nee",0,$F21="","-",$E21="","")</f>
        <v>-</v>
      </c>
      <c r="L21" s="152" t="str">
        <f t="shared" si="2"/>
        <v/>
      </c>
    </row>
    <row r="22" spans="1:14" ht="13" x14ac:dyDescent="0.35">
      <c r="B22" s="109" t="s">
        <v>218</v>
      </c>
      <c r="C22" s="73" t="s">
        <v>219</v>
      </c>
      <c r="D22" s="77"/>
      <c r="E22" s="95" t="s">
        <v>129</v>
      </c>
      <c r="F22" s="374"/>
      <c r="G22" s="138" cm="1">
        <f t="array" ref="G22">_xlfn.IFS(E22="a",5,E22="b",3,E22="c",1,TRUE,"  ")</f>
        <v>5</v>
      </c>
      <c r="H22" s="138"/>
      <c r="I22" s="138"/>
      <c r="J22" s="141">
        <f>G22*I$19</f>
        <v>3.2661290322580645</v>
      </c>
      <c r="K22" s="96" t="str" cm="1">
        <f t="array" ref="K22">_xlfn.IFS($F22="ja",J22,$F22="nee",0,$F22="","-",$E22="","")</f>
        <v>-</v>
      </c>
      <c r="L22" s="152" t="str">
        <f t="shared" si="2"/>
        <v/>
      </c>
    </row>
    <row r="23" spans="1:14" ht="28.5" customHeight="1" x14ac:dyDescent="0.35">
      <c r="B23" s="109" t="s">
        <v>220</v>
      </c>
      <c r="C23" s="73" t="s">
        <v>221</v>
      </c>
      <c r="D23" s="77"/>
      <c r="E23" s="95" t="s">
        <v>129</v>
      </c>
      <c r="F23" s="374"/>
      <c r="G23" s="138" cm="1">
        <f t="array" ref="G23">_xlfn.IFS(E23="a",5,E23="b",3,E23="c",1,TRUE,"  ")</f>
        <v>5</v>
      </c>
      <c r="H23" s="138"/>
      <c r="I23" s="138"/>
      <c r="J23" s="141">
        <f>G23*I$19</f>
        <v>3.2661290322580645</v>
      </c>
      <c r="K23" s="96" t="str" cm="1">
        <f t="array" ref="K23">_xlfn.IFS($F23="ja",J23,$F23="nee",0,$F23="","-",$E23="","")</f>
        <v>-</v>
      </c>
      <c r="L23" s="152" t="str">
        <f t="shared" si="2"/>
        <v/>
      </c>
    </row>
    <row r="24" spans="1:14" ht="13" x14ac:dyDescent="0.35">
      <c r="B24" s="109" t="s">
        <v>222</v>
      </c>
      <c r="C24" s="73" t="s">
        <v>223</v>
      </c>
      <c r="D24" s="77"/>
      <c r="E24" s="95" t="s">
        <v>138</v>
      </c>
      <c r="F24" s="374"/>
      <c r="G24" s="138" cm="1">
        <f t="array" ref="G24">_xlfn.IFS(E24="a",5,E24="b",3,E24="c",1,TRUE,"  ")</f>
        <v>3</v>
      </c>
      <c r="H24" s="138"/>
      <c r="I24" s="138"/>
      <c r="J24" s="141">
        <f>G24*I$19</f>
        <v>1.9596774193548385</v>
      </c>
      <c r="K24" s="96" t="str" cm="1">
        <f t="array" ref="K24">_xlfn.IFS($F24="ja",J24,$F24="nee",0,$F24="","-",$E24="","")</f>
        <v>-</v>
      </c>
      <c r="L24" s="152" t="str">
        <f t="shared" si="2"/>
        <v/>
      </c>
    </row>
    <row r="25" spans="1:14" ht="26" x14ac:dyDescent="0.35">
      <c r="B25" s="109" t="s">
        <v>224</v>
      </c>
      <c r="C25" s="73" t="s">
        <v>225</v>
      </c>
      <c r="D25" s="77"/>
      <c r="E25" s="95" t="s">
        <v>138</v>
      </c>
      <c r="F25" s="374"/>
      <c r="G25" s="138" cm="1">
        <f t="array" ref="G25">_xlfn.IFS(E25="a",5,E25="b",3,E25="c",1,TRUE,"  ")</f>
        <v>3</v>
      </c>
      <c r="H25" s="138"/>
      <c r="I25" s="138"/>
      <c r="J25" s="141">
        <f>G25*I$19</f>
        <v>1.9596774193548385</v>
      </c>
      <c r="K25" s="96" t="str" cm="1">
        <f t="array" ref="K25">_xlfn.IFS($F25="ja",J25,$F25="nee",0,$F25="","-",$E25="","")</f>
        <v>-</v>
      </c>
      <c r="L25" s="152" t="str">
        <f t="shared" si="2"/>
        <v/>
      </c>
    </row>
    <row r="26" spans="1:14" ht="29.25" customHeight="1" x14ac:dyDescent="0.35">
      <c r="B26" s="109" t="s">
        <v>226</v>
      </c>
      <c r="C26" s="73" t="s">
        <v>227</v>
      </c>
      <c r="D26" s="191"/>
      <c r="E26" s="95" t="s">
        <v>122</v>
      </c>
      <c r="F26" s="374"/>
      <c r="G26" s="138" t="str" cm="1">
        <f t="array" ref="G26">_xlfn.IFS(E26="a",5,E26="b",3,E26="c",1,TRUE,"  ")</f>
        <v xml:space="preserve">  </v>
      </c>
      <c r="H26" s="138"/>
      <c r="I26" s="138"/>
      <c r="J26" s="141"/>
      <c r="K26" s="96" t="str" cm="1">
        <f t="array" ref="K26">_xlfn.IFS($F26="ja",J26,$F26="nee",0,$F26="","-",$E26="","")</f>
        <v>-</v>
      </c>
      <c r="L26" s="152" t="str">
        <f t="shared" si="2"/>
        <v/>
      </c>
    </row>
    <row r="27" spans="1:14" ht="26" x14ac:dyDescent="0.35">
      <c r="B27" s="109" t="s">
        <v>228</v>
      </c>
      <c r="C27" s="73" t="s">
        <v>229</v>
      </c>
      <c r="D27" s="77"/>
      <c r="E27" s="95" t="s">
        <v>129</v>
      </c>
      <c r="F27" s="374"/>
      <c r="G27" s="138" cm="1">
        <f t="array" ref="G27">_xlfn.IFS(E27="a",5,E27="b",3,E27="c",1,TRUE,"  ")</f>
        <v>5</v>
      </c>
      <c r="H27" s="138"/>
      <c r="I27" s="138"/>
      <c r="J27" s="141">
        <f>G27*I$19</f>
        <v>3.2661290322580645</v>
      </c>
      <c r="K27" s="96" t="str" cm="1">
        <f t="array" ref="K27">_xlfn.IFS($F27="ja",J27,$F27="nee",0,$F27="","-",$E27="","")</f>
        <v>-</v>
      </c>
      <c r="L27" s="152" t="str">
        <f t="shared" si="2"/>
        <v/>
      </c>
    </row>
    <row r="28" spans="1:14" ht="26" x14ac:dyDescent="0.35">
      <c r="B28" s="109" t="s">
        <v>230</v>
      </c>
      <c r="C28" s="73" t="s">
        <v>231</v>
      </c>
      <c r="D28" s="77"/>
      <c r="E28" s="95" t="s">
        <v>129</v>
      </c>
      <c r="F28" s="374"/>
      <c r="G28" s="138" cm="1">
        <f t="array" ref="G28">_xlfn.IFS(E28="a",5,E28="b",3,E28="c",1,TRUE,"  ")</f>
        <v>5</v>
      </c>
      <c r="H28" s="138"/>
      <c r="I28" s="138"/>
      <c r="J28" s="141">
        <f>G28*I$19</f>
        <v>3.2661290322580645</v>
      </c>
      <c r="K28" s="96" t="str" cm="1">
        <f t="array" ref="K28">_xlfn.IFS($F28="ja",J28,$F28="nee",0,$F28="","-",$E28="","")</f>
        <v>-</v>
      </c>
      <c r="L28" s="152" t="str">
        <f t="shared" si="2"/>
        <v/>
      </c>
    </row>
    <row r="29" spans="1:14" ht="13" x14ac:dyDescent="0.35">
      <c r="B29" s="109" t="s">
        <v>232</v>
      </c>
      <c r="C29" s="73" t="s">
        <v>233</v>
      </c>
      <c r="D29" s="191"/>
      <c r="E29" s="95" t="s">
        <v>129</v>
      </c>
      <c r="F29" s="374"/>
      <c r="G29" s="138" cm="1">
        <f t="array" ref="G29">_xlfn.IFS(E29="a",5,E29="b",3,E29="c",1,TRUE,"  ")</f>
        <v>5</v>
      </c>
      <c r="H29" s="138"/>
      <c r="I29" s="138"/>
      <c r="J29" s="141">
        <f>G29*I$19</f>
        <v>3.2661290322580645</v>
      </c>
      <c r="K29" s="96" t="str" cm="1">
        <f t="array" ref="K29">_xlfn.IFS($F29="ja",J29,$F29="nee",0,$F29="","-",$E29="","")</f>
        <v>-</v>
      </c>
      <c r="L29" s="152" t="str">
        <f t="shared" si="2"/>
        <v/>
      </c>
    </row>
    <row r="30" spans="1:14" ht="13" x14ac:dyDescent="0.35">
      <c r="B30" s="109"/>
      <c r="C30" s="73"/>
      <c r="D30" s="77"/>
      <c r="E30" s="95"/>
      <c r="F30" s="77"/>
      <c r="G30" s="138" t="str" cm="1">
        <f t="array" ref="G30">_xlfn.IFS(E30="a",5,E30="b",3,E30="c",1,TRUE,"  ")</f>
        <v xml:space="preserve">  </v>
      </c>
      <c r="H30" s="138"/>
      <c r="I30" s="138"/>
      <c r="J30" s="138"/>
      <c r="K30" s="95"/>
      <c r="L30" s="95"/>
    </row>
    <row r="31" spans="1:14" ht="21" customHeight="1" x14ac:dyDescent="0.35">
      <c r="B31" s="122" t="s">
        <v>234</v>
      </c>
      <c r="C31" s="339" t="s">
        <v>235</v>
      </c>
      <c r="D31" s="153">
        <v>0.15</v>
      </c>
      <c r="E31" s="123"/>
      <c r="F31" s="116"/>
      <c r="G31" s="135" t="str" cm="1">
        <f t="array" ref="G31">_xlfn.IFS(E31="a",5,E31="b",3,E31="c",1,TRUE,"  ")</f>
        <v xml:space="preserve">  </v>
      </c>
      <c r="H31" s="136">
        <f>SUM(G32:G35)</f>
        <v>15</v>
      </c>
      <c r="I31" s="137">
        <f>J31/H31</f>
        <v>1.35</v>
      </c>
      <c r="J31" s="136">
        <f>L$2*D31</f>
        <v>20.25</v>
      </c>
      <c r="K31" s="135"/>
      <c r="L31" s="135"/>
      <c r="N31" s="151"/>
    </row>
    <row r="32" spans="1:14" s="60" customFormat="1" ht="13" x14ac:dyDescent="0.35">
      <c r="A32" s="71"/>
      <c r="B32" s="72" t="s">
        <v>236</v>
      </c>
      <c r="C32" s="73" t="s">
        <v>237</v>
      </c>
      <c r="D32" s="77"/>
      <c r="E32" s="77" t="s">
        <v>129</v>
      </c>
      <c r="F32" s="374"/>
      <c r="G32" s="138" cm="1">
        <f t="array" ref="G32">_xlfn.IFS(E32="a",5,E32="b",3,E32="c",1,TRUE,"  ")</f>
        <v>5</v>
      </c>
      <c r="H32" s="139"/>
      <c r="I32" s="139"/>
      <c r="J32" s="140">
        <f>G32*I$31</f>
        <v>6.75</v>
      </c>
      <c r="K32" s="96" t="str" cm="1">
        <f t="array" ref="K32">_xlfn.IFS($F32="ja",J32,$F32="nee",0,$F32="","-",$E32="","")</f>
        <v>-</v>
      </c>
      <c r="L32" s="152" t="str">
        <f t="shared" ref="L32:L35" si="3">IF(AND(E32="ko",F32="Nee"),"Voldoet niet","")</f>
        <v/>
      </c>
      <c r="M32" s="71"/>
    </row>
    <row r="33" spans="1:14" s="60" customFormat="1" ht="26" x14ac:dyDescent="0.35">
      <c r="A33" s="71"/>
      <c r="B33" s="72" t="s">
        <v>238</v>
      </c>
      <c r="C33" s="73" t="s">
        <v>239</v>
      </c>
      <c r="D33" s="190"/>
      <c r="E33" s="77" t="s">
        <v>129</v>
      </c>
      <c r="F33" s="374"/>
      <c r="G33" s="138" cm="1">
        <f t="array" ref="G33">_xlfn.IFS(E33="a",5,E33="b",3,E33="c",1,TRUE,"  ")</f>
        <v>5</v>
      </c>
      <c r="H33" s="139"/>
      <c r="I33" s="139"/>
      <c r="J33" s="140">
        <f>G33*I$31</f>
        <v>6.75</v>
      </c>
      <c r="K33" s="96" t="str" cm="1">
        <f t="array" ref="K33">_xlfn.IFS($F33="ja",J33,$F33="nee",0,$F33="","-",$E33="","")</f>
        <v>-</v>
      </c>
      <c r="L33" s="152" t="str">
        <f t="shared" si="3"/>
        <v/>
      </c>
      <c r="M33" s="71"/>
    </row>
    <row r="34" spans="1:14" s="60" customFormat="1" ht="26" x14ac:dyDescent="0.35">
      <c r="A34" s="71"/>
      <c r="B34" s="72" t="s">
        <v>240</v>
      </c>
      <c r="C34" s="73" t="s">
        <v>241</v>
      </c>
      <c r="D34" s="190"/>
      <c r="E34" s="77" t="s">
        <v>122</v>
      </c>
      <c r="F34" s="374"/>
      <c r="G34" s="138" t="str" cm="1">
        <f t="array" ref="G34">_xlfn.IFS(E34="a",5,E34="b",3,E34="c",1,TRUE,"  ")</f>
        <v xml:space="preserve">  </v>
      </c>
      <c r="H34" s="139"/>
      <c r="I34" s="139"/>
      <c r="J34" s="140"/>
      <c r="K34" s="96" t="str" cm="1">
        <f t="array" ref="K34">_xlfn.IFS($F34="ja",J34,$F34="nee",0,$F34="","-",$E34="","")</f>
        <v>-</v>
      </c>
      <c r="L34" s="152" t="str">
        <f t="shared" si="3"/>
        <v/>
      </c>
      <c r="M34" s="71"/>
    </row>
    <row r="35" spans="1:14" s="60" customFormat="1" ht="13" x14ac:dyDescent="0.35">
      <c r="A35" s="71"/>
      <c r="B35" s="72" t="s">
        <v>242</v>
      </c>
      <c r="C35" s="108" t="s">
        <v>243</v>
      </c>
      <c r="D35" s="190"/>
      <c r="E35" s="77" t="s">
        <v>129</v>
      </c>
      <c r="F35" s="374"/>
      <c r="G35" s="138">
        <v>5</v>
      </c>
      <c r="H35" s="139"/>
      <c r="I35" s="139"/>
      <c r="J35" s="140">
        <f>G35*I$31</f>
        <v>6.75</v>
      </c>
      <c r="K35" s="96" t="str" cm="1">
        <f t="array" ref="K35">_xlfn.IFS($F35="ja",J35,$F35="nee",0,$F35="","-",$E35="","")</f>
        <v>-</v>
      </c>
      <c r="L35" s="152" t="str">
        <f t="shared" si="3"/>
        <v/>
      </c>
      <c r="M35" s="71"/>
    </row>
    <row r="36" spans="1:14" ht="13" x14ac:dyDescent="0.35">
      <c r="B36" s="109"/>
      <c r="C36" s="73"/>
      <c r="D36" s="77"/>
      <c r="E36" s="95"/>
      <c r="F36" s="77"/>
      <c r="G36" s="138" t="str" cm="1">
        <f t="array" ref="G36">_xlfn.IFS(E36="a",5,E36="b",3,E36="c",1,TRUE,"  ")</f>
        <v xml:space="preserve">  </v>
      </c>
      <c r="H36" s="138"/>
      <c r="I36" s="138"/>
      <c r="J36" s="138"/>
      <c r="K36" s="95"/>
      <c r="L36" s="95"/>
    </row>
    <row r="37" spans="1:14" ht="42" customHeight="1" x14ac:dyDescent="0.35">
      <c r="B37" s="196" t="s">
        <v>244</v>
      </c>
      <c r="C37" s="339" t="s">
        <v>245</v>
      </c>
      <c r="D37" s="203">
        <v>0.15</v>
      </c>
      <c r="E37" s="197"/>
      <c r="F37" s="203"/>
      <c r="G37" s="198" t="str" cm="1">
        <f t="array" ref="G37">_xlfn.IFS(E37="a",5,E37="b",3,E37="c",1,TRUE,"  ")</f>
        <v xml:space="preserve">  </v>
      </c>
      <c r="H37" s="198">
        <f>SUM(G38:G43)</f>
        <v>21</v>
      </c>
      <c r="I37" s="199">
        <f>J37/H37</f>
        <v>0.9642857142857143</v>
      </c>
      <c r="J37" s="200">
        <f>L$2*D37</f>
        <v>20.25</v>
      </c>
      <c r="K37" s="197"/>
      <c r="L37" s="197"/>
    </row>
    <row r="38" spans="1:14" ht="13" x14ac:dyDescent="0.35">
      <c r="B38" s="109" t="s">
        <v>246</v>
      </c>
      <c r="C38" s="73" t="s">
        <v>247</v>
      </c>
      <c r="D38" s="77"/>
      <c r="E38" s="95" t="s">
        <v>122</v>
      </c>
      <c r="F38" s="374"/>
      <c r="G38" s="138" t="str" cm="1">
        <f t="array" ref="G38">_xlfn.IFS(E38="a",5,E38="b",3,E38="c",1,TRUE,"  ")</f>
        <v xml:space="preserve">  </v>
      </c>
      <c r="H38" s="138"/>
      <c r="I38" s="138"/>
      <c r="J38" s="141"/>
      <c r="K38" s="96" t="str" cm="1">
        <f t="array" ref="K38">_xlfn.IFS($F38="ja",J38,$F38="nee",0,$F38="","-",$E38="","")</f>
        <v>-</v>
      </c>
      <c r="L38" s="152" t="str">
        <f t="shared" ref="L38:L43" si="4">IF(AND(E38="ko",F38="Nee"),"Voldoet niet","")</f>
        <v/>
      </c>
    </row>
    <row r="39" spans="1:14" ht="26" x14ac:dyDescent="0.35">
      <c r="B39" s="109" t="s">
        <v>248</v>
      </c>
      <c r="C39" s="73" t="s">
        <v>249</v>
      </c>
      <c r="D39" s="77"/>
      <c r="E39" s="95" t="s">
        <v>129</v>
      </c>
      <c r="F39" s="374"/>
      <c r="G39" s="138" cm="1">
        <f t="array" ref="G39">_xlfn.IFS(E39="a",5,E39="b",3,E39="c",1,TRUE,"  ")</f>
        <v>5</v>
      </c>
      <c r="H39" s="138"/>
      <c r="I39" s="138"/>
      <c r="J39" s="141">
        <f>G39*I$37</f>
        <v>4.8214285714285712</v>
      </c>
      <c r="K39" s="96" t="str" cm="1">
        <f t="array" ref="K39">_xlfn.IFS($F39="ja",J39,$F39="nee",0,$F39="","-",$E39="","")</f>
        <v>-</v>
      </c>
      <c r="L39" s="152" t="str">
        <f t="shared" si="4"/>
        <v/>
      </c>
    </row>
    <row r="40" spans="1:14" ht="13" x14ac:dyDescent="0.35">
      <c r="B40" s="109" t="s">
        <v>250</v>
      </c>
      <c r="C40" s="73" t="s">
        <v>251</v>
      </c>
      <c r="D40" s="77"/>
      <c r="E40" s="95" t="s">
        <v>129</v>
      </c>
      <c r="F40" s="374"/>
      <c r="G40" s="138" cm="1">
        <f t="array" ref="G40">_xlfn.IFS(E40="a",5,E40="b",3,E40="c",1,TRUE,"  ")</f>
        <v>5</v>
      </c>
      <c r="H40" s="138"/>
      <c r="I40" s="138"/>
      <c r="J40" s="141">
        <f>G40*I$37</f>
        <v>4.8214285714285712</v>
      </c>
      <c r="K40" s="96" t="str" cm="1">
        <f t="array" ref="K40">_xlfn.IFS($F40="ja",J40,$F40="nee",0,$F40="","-",$E40="","")</f>
        <v>-</v>
      </c>
      <c r="L40" s="152" t="str">
        <f t="shared" si="4"/>
        <v/>
      </c>
    </row>
    <row r="41" spans="1:14" ht="13" x14ac:dyDescent="0.35">
      <c r="A41" s="144"/>
      <c r="B41" s="109" t="s">
        <v>252</v>
      </c>
      <c r="C41" s="73" t="s">
        <v>253</v>
      </c>
      <c r="D41" s="77"/>
      <c r="E41" s="95" t="s">
        <v>138</v>
      </c>
      <c r="F41" s="374"/>
      <c r="G41" s="138" cm="1">
        <f t="array" ref="G41">_xlfn.IFS(E41="a",5,E41="b",3,E41="c",1,TRUE,"  ")</f>
        <v>3</v>
      </c>
      <c r="H41" s="138"/>
      <c r="I41" s="138"/>
      <c r="J41" s="141">
        <f>G41*I$37</f>
        <v>2.8928571428571428</v>
      </c>
      <c r="K41" s="96" t="str" cm="1">
        <f t="array" ref="K41">_xlfn.IFS($F41="ja",J41,$F41="nee",0,$F41="","-",$E41="","")</f>
        <v>-</v>
      </c>
      <c r="L41" s="152" t="str">
        <f t="shared" si="4"/>
        <v/>
      </c>
      <c r="M41" s="144"/>
    </row>
    <row r="42" spans="1:14" ht="13" x14ac:dyDescent="0.35">
      <c r="B42" s="78" t="s">
        <v>254</v>
      </c>
      <c r="C42" s="73" t="s">
        <v>255</v>
      </c>
      <c r="D42" s="77"/>
      <c r="E42" s="125" t="s">
        <v>129</v>
      </c>
      <c r="F42" s="374"/>
      <c r="G42" s="138" cm="1">
        <f t="array" ref="G42">_xlfn.IFS(E42="a",5,E42="b",3,E42="c",1,TRUE,"  ")</f>
        <v>5</v>
      </c>
      <c r="H42" s="139"/>
      <c r="I42" s="139"/>
      <c r="J42" s="141">
        <f>G42*I$37</f>
        <v>4.8214285714285712</v>
      </c>
      <c r="K42" s="96" t="str" cm="1">
        <f t="array" ref="K42">_xlfn.IFS($F42="ja",J42,$F42="nee",0,$F42="","-",$E42="","")</f>
        <v>-</v>
      </c>
      <c r="L42" s="152" t="str">
        <f t="shared" si="4"/>
        <v/>
      </c>
    </row>
    <row r="43" spans="1:14" ht="13" x14ac:dyDescent="0.35">
      <c r="B43" s="78" t="s">
        <v>256</v>
      </c>
      <c r="C43" s="73" t="s">
        <v>257</v>
      </c>
      <c r="D43" s="77"/>
      <c r="E43" s="125" t="s">
        <v>138</v>
      </c>
      <c r="F43" s="374"/>
      <c r="G43" s="138" cm="1">
        <f t="array" ref="G43">_xlfn.IFS(E43="a",5,E43="b",3,E43="c",1,TRUE,"  ")</f>
        <v>3</v>
      </c>
      <c r="H43" s="139"/>
      <c r="I43" s="139"/>
      <c r="J43" s="141">
        <f>G43*I$37</f>
        <v>2.8928571428571428</v>
      </c>
      <c r="K43" s="96" t="str" cm="1">
        <f t="array" ref="K43">_xlfn.IFS($F43="ja",J43,$F43="nee",0,$F43="","-",$E43="","")</f>
        <v>-</v>
      </c>
      <c r="L43" s="152" t="str">
        <f t="shared" si="4"/>
        <v/>
      </c>
    </row>
    <row r="44" spans="1:14" ht="13" x14ac:dyDescent="0.35">
      <c r="B44" s="204"/>
      <c r="C44" s="107"/>
      <c r="D44" s="87"/>
      <c r="E44" s="205"/>
      <c r="F44" s="77"/>
      <c r="G44" s="138" t="str" cm="1">
        <f t="array" ref="G44">_xlfn.IFS(E44="a",5,E44="b",3,E44="c",1,TRUE,"  ")</f>
        <v xml:space="preserve">  </v>
      </c>
      <c r="H44" s="206"/>
      <c r="I44" s="206"/>
      <c r="J44" s="206"/>
      <c r="K44" s="95"/>
      <c r="L44" s="95"/>
    </row>
    <row r="45" spans="1:14" ht="21" customHeight="1" x14ac:dyDescent="0.35">
      <c r="B45" s="122" t="s">
        <v>258</v>
      </c>
      <c r="C45" s="339" t="s">
        <v>259</v>
      </c>
      <c r="D45" s="153">
        <v>0.15</v>
      </c>
      <c r="E45" s="123"/>
      <c r="F45" s="116"/>
      <c r="G45" s="135" t="str" cm="1">
        <f t="array" ref="G45">_xlfn.IFS(E45="a",5,E45="b",3,E45="c",1,TRUE,"  ")</f>
        <v xml:space="preserve">  </v>
      </c>
      <c r="H45" s="136">
        <f>SUM(G46:G48)</f>
        <v>3</v>
      </c>
      <c r="I45" s="137">
        <f>J45/H45</f>
        <v>6.75</v>
      </c>
      <c r="J45" s="136">
        <f>L$2*D45</f>
        <v>20.25</v>
      </c>
      <c r="K45" s="135"/>
      <c r="L45" s="135"/>
      <c r="N45" s="151"/>
    </row>
    <row r="46" spans="1:14" ht="13" x14ac:dyDescent="0.35">
      <c r="B46" s="109" t="s">
        <v>260</v>
      </c>
      <c r="C46" s="73" t="s">
        <v>261</v>
      </c>
      <c r="D46" s="190"/>
      <c r="E46" s="95" t="s">
        <v>122</v>
      </c>
      <c r="F46" s="374"/>
      <c r="G46" s="138" t="str" cm="1">
        <f t="array" ref="G46">_xlfn.IFS(E46="a",5,E46="b",3,E46="c",1,TRUE,"  ")</f>
        <v xml:space="preserve">  </v>
      </c>
      <c r="H46" s="201"/>
      <c r="I46" s="201"/>
      <c r="J46" s="138"/>
      <c r="K46" s="96" t="str" cm="1">
        <f t="array" ref="K46">_xlfn.IFS($F46="ja",J46,$F46="nee",0,$F46="","-",$E46="","")</f>
        <v>-</v>
      </c>
      <c r="L46" s="152" t="str">
        <f t="shared" ref="L46:L48" si="5">IF(AND(E46="ko",F46="Nee"),"Voldoet niet","")</f>
        <v/>
      </c>
    </row>
    <row r="47" spans="1:14" ht="13" x14ac:dyDescent="0.35">
      <c r="B47" s="109" t="s">
        <v>262</v>
      </c>
      <c r="C47" s="73" t="s">
        <v>263</v>
      </c>
      <c r="D47" s="190"/>
      <c r="E47" s="95" t="s">
        <v>122</v>
      </c>
      <c r="F47" s="374"/>
      <c r="G47" s="138" t="str" cm="1">
        <f t="array" ref="G47">_xlfn.IFS(E47="a",5,E47="b",3,E47="c",1,TRUE,"  ")</f>
        <v xml:space="preserve">  </v>
      </c>
      <c r="H47" s="201"/>
      <c r="I47" s="201"/>
      <c r="J47" s="138"/>
      <c r="K47" s="96" t="str" cm="1">
        <f t="array" ref="K47">_xlfn.IFS($F47="ja",J47,$F47="nee",0,$F47="","-",$E47="","")</f>
        <v>-</v>
      </c>
      <c r="L47" s="152" t="str">
        <f t="shared" si="5"/>
        <v/>
      </c>
    </row>
    <row r="48" spans="1:14" ht="13" x14ac:dyDescent="0.35">
      <c r="B48" s="109" t="s">
        <v>264</v>
      </c>
      <c r="C48" s="73" t="s">
        <v>265</v>
      </c>
      <c r="D48" s="77"/>
      <c r="E48" s="95" t="s">
        <v>138</v>
      </c>
      <c r="F48" s="374"/>
      <c r="G48" s="138" cm="1">
        <f t="array" ref="G48">_xlfn.IFS(E48="a",5,E48="b",3,E48="c",1,TRUE,"  ")</f>
        <v>3</v>
      </c>
      <c r="H48" s="138"/>
      <c r="I48" s="138"/>
      <c r="J48" s="138">
        <f>G48*I45</f>
        <v>20.25</v>
      </c>
      <c r="K48" s="96" t="str" cm="1">
        <f t="array" ref="K48">_xlfn.IFS($F48="ja",J48,$F48="nee",0,$F48="","-",$E48="","")</f>
        <v>-</v>
      </c>
      <c r="L48" s="152" t="str">
        <f t="shared" si="5"/>
        <v/>
      </c>
    </row>
    <row r="49" spans="2:10" ht="13" x14ac:dyDescent="0.35">
      <c r="B49" s="71"/>
      <c r="C49" s="60"/>
      <c r="D49" s="85"/>
      <c r="E49" s="85"/>
      <c r="F49" s="85"/>
      <c r="G49" s="131"/>
      <c r="H49" s="131"/>
      <c r="I49" s="131"/>
      <c r="J49" s="131"/>
    </row>
    <row r="50" spans="2:10" ht="13" x14ac:dyDescent="0.35">
      <c r="B50" s="71"/>
      <c r="C50" s="60"/>
      <c r="D50" s="85"/>
      <c r="E50" s="85"/>
      <c r="F50" s="85"/>
      <c r="G50" s="131"/>
      <c r="H50" s="131"/>
      <c r="I50" s="131"/>
      <c r="J50" s="131"/>
    </row>
    <row r="51" spans="2:10" ht="13" x14ac:dyDescent="0.35">
      <c r="B51" s="71"/>
      <c r="C51" s="60"/>
      <c r="D51" s="85"/>
      <c r="E51" s="85"/>
      <c r="F51" s="85"/>
      <c r="G51" s="131"/>
      <c r="H51" s="131"/>
      <c r="I51" s="131"/>
      <c r="J51" s="131"/>
    </row>
    <row r="52" spans="2:10" ht="15.75" customHeight="1" x14ac:dyDescent="0.35">
      <c r="B52" s="71"/>
      <c r="C52" s="60"/>
      <c r="D52" s="85"/>
      <c r="E52" s="85"/>
      <c r="F52" s="85"/>
      <c r="G52" s="131"/>
      <c r="H52" s="131"/>
      <c r="I52" s="131"/>
      <c r="J52" s="131"/>
    </row>
    <row r="53" spans="2:10" ht="15.75" customHeight="1" x14ac:dyDescent="0.35">
      <c r="B53" s="71"/>
      <c r="C53" s="60"/>
      <c r="D53" s="85"/>
      <c r="E53" s="85"/>
      <c r="F53" s="85"/>
      <c r="G53" s="131"/>
      <c r="H53" s="131"/>
      <c r="I53" s="131"/>
      <c r="J53" s="131"/>
    </row>
    <row r="54" spans="2:10" ht="15.75" customHeight="1" x14ac:dyDescent="0.35">
      <c r="B54" s="71"/>
      <c r="C54" s="60"/>
      <c r="D54" s="85"/>
      <c r="E54" s="85"/>
      <c r="F54" s="85"/>
      <c r="G54" s="131"/>
      <c r="H54" s="131"/>
      <c r="I54" s="131"/>
      <c r="J54" s="131"/>
    </row>
    <row r="55" spans="2:10" ht="15.75" customHeight="1" x14ac:dyDescent="0.35">
      <c r="B55" s="71"/>
      <c r="C55" s="60"/>
      <c r="D55" s="85"/>
      <c r="E55" s="85"/>
      <c r="F55" s="85"/>
      <c r="G55" s="131"/>
      <c r="H55" s="131"/>
      <c r="I55" s="131"/>
      <c r="J55" s="131"/>
    </row>
    <row r="56" spans="2:10" ht="15.75" customHeight="1" x14ac:dyDescent="0.35">
      <c r="B56" s="71"/>
      <c r="C56" s="60"/>
      <c r="D56" s="85"/>
      <c r="E56" s="85"/>
      <c r="F56" s="85"/>
      <c r="G56" s="131"/>
      <c r="H56" s="131"/>
      <c r="I56" s="131"/>
      <c r="J56" s="131"/>
    </row>
    <row r="57" spans="2:10" ht="15.75" customHeight="1" x14ac:dyDescent="0.35">
      <c r="B57" s="71"/>
      <c r="C57" s="60"/>
      <c r="D57" s="85"/>
      <c r="E57" s="85"/>
      <c r="F57" s="85"/>
      <c r="G57" s="131"/>
      <c r="H57" s="131"/>
      <c r="I57" s="131"/>
      <c r="J57" s="131"/>
    </row>
    <row r="58" spans="2:10" ht="15.75" customHeight="1" x14ac:dyDescent="0.35">
      <c r="B58" s="71"/>
      <c r="C58" s="60"/>
      <c r="D58" s="85"/>
      <c r="E58" s="85"/>
      <c r="F58" s="85"/>
      <c r="G58" s="131"/>
      <c r="H58" s="131"/>
      <c r="I58" s="131"/>
      <c r="J58" s="131"/>
    </row>
    <row r="59" spans="2:10" ht="15.75" customHeight="1" x14ac:dyDescent="0.35">
      <c r="B59" s="71"/>
      <c r="C59" s="60"/>
      <c r="D59" s="85"/>
      <c r="E59" s="85"/>
      <c r="F59" s="85"/>
      <c r="G59" s="131"/>
      <c r="H59" s="131"/>
      <c r="I59" s="131"/>
      <c r="J59" s="131"/>
    </row>
    <row r="60" spans="2:10" ht="15.75" customHeight="1" x14ac:dyDescent="0.35">
      <c r="B60" s="71"/>
      <c r="C60" s="60"/>
      <c r="D60" s="85"/>
      <c r="E60" s="85"/>
      <c r="F60" s="85"/>
      <c r="G60" s="131"/>
      <c r="H60" s="131"/>
      <c r="I60" s="131"/>
      <c r="J60" s="131"/>
    </row>
    <row r="61" spans="2:10" ht="15.75" customHeight="1" x14ac:dyDescent="0.35">
      <c r="B61" s="71"/>
      <c r="C61" s="60"/>
      <c r="D61" s="85"/>
      <c r="E61" s="85"/>
      <c r="F61" s="85"/>
      <c r="G61" s="131"/>
      <c r="H61" s="131"/>
      <c r="I61" s="131"/>
      <c r="J61" s="131"/>
    </row>
    <row r="62" spans="2:10" ht="15.75" customHeight="1" x14ac:dyDescent="0.35">
      <c r="B62" s="71"/>
      <c r="C62" s="60"/>
      <c r="D62" s="85"/>
      <c r="E62" s="85"/>
      <c r="F62" s="85"/>
      <c r="G62" s="131"/>
      <c r="H62" s="131"/>
      <c r="I62" s="131"/>
      <c r="J62" s="131"/>
    </row>
    <row r="63" spans="2:10" ht="15.75" customHeight="1" x14ac:dyDescent="0.35">
      <c r="B63" s="71"/>
      <c r="C63" s="60"/>
      <c r="D63" s="85"/>
      <c r="E63" s="85"/>
      <c r="F63" s="85"/>
      <c r="G63" s="131"/>
      <c r="H63" s="131"/>
      <c r="I63" s="131"/>
      <c r="J63" s="131"/>
    </row>
    <row r="64" spans="2:10" ht="15.75" customHeight="1" x14ac:dyDescent="0.35">
      <c r="B64" s="71"/>
      <c r="C64" s="60"/>
      <c r="D64" s="85"/>
      <c r="E64" s="85"/>
      <c r="F64" s="85"/>
      <c r="G64" s="131"/>
      <c r="H64" s="131"/>
      <c r="I64" s="131"/>
      <c r="J64" s="131"/>
    </row>
    <row r="65" spans="2:10" ht="15.75" customHeight="1" x14ac:dyDescent="0.35">
      <c r="B65" s="71"/>
      <c r="C65" s="60"/>
      <c r="D65" s="85"/>
      <c r="E65" s="85"/>
      <c r="F65" s="85"/>
      <c r="G65" s="131"/>
      <c r="H65" s="131"/>
      <c r="I65" s="131"/>
      <c r="J65" s="131"/>
    </row>
    <row r="66" spans="2:10" ht="15.75" customHeight="1" x14ac:dyDescent="0.35">
      <c r="B66" s="71"/>
      <c r="C66" s="60"/>
      <c r="D66" s="85"/>
      <c r="E66" s="85"/>
      <c r="F66" s="85"/>
      <c r="G66" s="131"/>
      <c r="H66" s="131"/>
      <c r="I66" s="131"/>
      <c r="J66" s="131"/>
    </row>
    <row r="67" spans="2:10" ht="15.75" customHeight="1" x14ac:dyDescent="0.35">
      <c r="B67" s="71"/>
      <c r="C67" s="60"/>
      <c r="D67" s="85"/>
      <c r="E67" s="85"/>
      <c r="F67" s="85"/>
      <c r="G67" s="131"/>
      <c r="H67" s="131"/>
      <c r="I67" s="131"/>
      <c r="J67" s="131"/>
    </row>
    <row r="68" spans="2:10" ht="15.75" customHeight="1" x14ac:dyDescent="0.35">
      <c r="B68" s="71"/>
      <c r="C68" s="60"/>
      <c r="D68" s="85"/>
      <c r="E68" s="85"/>
      <c r="F68" s="85"/>
      <c r="G68" s="131"/>
      <c r="H68" s="131"/>
      <c r="I68" s="131"/>
      <c r="J68" s="131"/>
    </row>
    <row r="69" spans="2:10" ht="15.75" customHeight="1" x14ac:dyDescent="0.35">
      <c r="B69" s="71"/>
      <c r="C69" s="60"/>
      <c r="D69" s="85"/>
      <c r="E69" s="85"/>
      <c r="F69" s="85"/>
      <c r="G69" s="131"/>
      <c r="H69" s="131"/>
      <c r="I69" s="131"/>
      <c r="J69" s="131"/>
    </row>
    <row r="70" spans="2:10" ht="15.75" customHeight="1" x14ac:dyDescent="0.35">
      <c r="B70" s="71"/>
      <c r="C70" s="60"/>
      <c r="D70" s="85"/>
      <c r="E70" s="85"/>
      <c r="F70" s="85"/>
      <c r="G70" s="131"/>
      <c r="H70" s="131"/>
      <c r="I70" s="131"/>
      <c r="J70" s="131"/>
    </row>
    <row r="71" spans="2:10" ht="15.75" customHeight="1" x14ac:dyDescent="0.35">
      <c r="B71" s="71"/>
      <c r="C71" s="60"/>
      <c r="D71" s="85"/>
      <c r="E71" s="85"/>
      <c r="F71" s="85"/>
      <c r="G71" s="131"/>
      <c r="H71" s="131"/>
      <c r="I71" s="131"/>
      <c r="J71" s="131"/>
    </row>
    <row r="72" spans="2:10" ht="15.75" customHeight="1" x14ac:dyDescent="0.35">
      <c r="B72" s="71"/>
      <c r="C72" s="60"/>
      <c r="D72" s="85"/>
      <c r="E72" s="85"/>
      <c r="F72" s="85"/>
      <c r="G72" s="131"/>
      <c r="H72" s="131"/>
      <c r="I72" s="131"/>
      <c r="J72" s="131"/>
    </row>
    <row r="73" spans="2:10" ht="15.75" customHeight="1" x14ac:dyDescent="0.35">
      <c r="B73" s="71"/>
      <c r="C73" s="60"/>
      <c r="D73" s="85"/>
      <c r="E73" s="85"/>
      <c r="F73" s="85"/>
      <c r="G73" s="131"/>
      <c r="H73" s="131"/>
      <c r="I73" s="131"/>
      <c r="J73" s="131"/>
    </row>
    <row r="74" spans="2:10" ht="15.75" customHeight="1" x14ac:dyDescent="0.35">
      <c r="B74" s="71"/>
      <c r="C74" s="60"/>
      <c r="D74" s="85"/>
      <c r="E74" s="85"/>
      <c r="F74" s="85"/>
      <c r="G74" s="131"/>
      <c r="H74" s="131"/>
      <c r="I74" s="131"/>
      <c r="J74" s="131"/>
    </row>
    <row r="75" spans="2:10" ht="15.75" customHeight="1" x14ac:dyDescent="0.35">
      <c r="B75" s="71"/>
      <c r="C75" s="60"/>
      <c r="D75" s="85"/>
      <c r="E75" s="85"/>
      <c r="F75" s="85"/>
      <c r="G75" s="131"/>
      <c r="H75" s="131"/>
      <c r="I75" s="131"/>
      <c r="J75" s="131"/>
    </row>
    <row r="76" spans="2:10" ht="15.75" customHeight="1" x14ac:dyDescent="0.35">
      <c r="B76" s="71"/>
      <c r="C76" s="60"/>
      <c r="D76" s="85"/>
      <c r="E76" s="85"/>
      <c r="F76" s="85"/>
      <c r="G76" s="131"/>
      <c r="H76" s="131"/>
      <c r="I76" s="131"/>
      <c r="J76" s="131"/>
    </row>
    <row r="77" spans="2:10" ht="15.75" customHeight="1" x14ac:dyDescent="0.35">
      <c r="B77" s="71"/>
      <c r="C77" s="60"/>
      <c r="D77" s="85"/>
      <c r="E77" s="85"/>
      <c r="F77" s="85"/>
      <c r="G77" s="131"/>
      <c r="H77" s="131"/>
      <c r="I77" s="131"/>
      <c r="J77" s="131"/>
    </row>
    <row r="78" spans="2:10" ht="15.75" customHeight="1" x14ac:dyDescent="0.35">
      <c r="B78" s="71"/>
      <c r="C78" s="60"/>
      <c r="D78" s="85"/>
      <c r="E78" s="85"/>
      <c r="F78" s="85"/>
      <c r="G78" s="131"/>
      <c r="H78" s="131"/>
      <c r="I78" s="131"/>
      <c r="J78" s="131"/>
    </row>
    <row r="79" spans="2:10" ht="15.75" customHeight="1" x14ac:dyDescent="0.35">
      <c r="B79" s="71"/>
      <c r="C79" s="60"/>
      <c r="D79" s="85"/>
      <c r="E79" s="85"/>
      <c r="F79" s="85"/>
      <c r="G79" s="131"/>
      <c r="H79" s="131"/>
      <c r="I79" s="131"/>
      <c r="J79" s="131"/>
    </row>
    <row r="80" spans="2:10" ht="15.75" customHeight="1" x14ac:dyDescent="0.35">
      <c r="B80" s="71"/>
      <c r="C80" s="60"/>
      <c r="D80" s="85"/>
      <c r="E80" s="85"/>
      <c r="F80" s="85"/>
      <c r="G80" s="131"/>
      <c r="H80" s="131"/>
      <c r="I80" s="131"/>
      <c r="J80" s="131"/>
    </row>
    <row r="81" spans="2:10" ht="15.75" customHeight="1" x14ac:dyDescent="0.35">
      <c r="B81" s="71"/>
      <c r="C81" s="60"/>
      <c r="D81" s="85"/>
      <c r="E81" s="85"/>
      <c r="F81" s="85"/>
      <c r="G81" s="131"/>
      <c r="H81" s="131"/>
      <c r="I81" s="131"/>
      <c r="J81" s="131"/>
    </row>
    <row r="82" spans="2:10" ht="15.75" customHeight="1" x14ac:dyDescent="0.35">
      <c r="B82" s="71"/>
      <c r="C82" s="60"/>
      <c r="D82" s="85"/>
      <c r="E82" s="85"/>
      <c r="F82" s="85"/>
      <c r="G82" s="131"/>
      <c r="H82" s="131"/>
      <c r="I82" s="131"/>
      <c r="J82" s="131"/>
    </row>
    <row r="83" spans="2:10" ht="15.75" customHeight="1" x14ac:dyDescent="0.35">
      <c r="B83" s="71"/>
      <c r="C83" s="60"/>
      <c r="D83" s="85"/>
      <c r="E83" s="85"/>
      <c r="F83" s="85"/>
      <c r="G83" s="131"/>
      <c r="H83" s="131"/>
      <c r="I83" s="131"/>
      <c r="J83" s="131"/>
    </row>
    <row r="84" spans="2:10" ht="15.75" customHeight="1" x14ac:dyDescent="0.35">
      <c r="B84" s="71"/>
      <c r="C84" s="60"/>
      <c r="D84" s="85"/>
      <c r="E84" s="85"/>
      <c r="F84" s="85"/>
      <c r="G84" s="131"/>
      <c r="H84" s="131"/>
      <c r="I84" s="131"/>
      <c r="J84" s="131"/>
    </row>
    <row r="85" spans="2:10" ht="15.75" customHeight="1" x14ac:dyDescent="0.35">
      <c r="B85" s="71"/>
      <c r="C85" s="60"/>
      <c r="D85" s="85"/>
      <c r="E85" s="85"/>
      <c r="F85" s="85"/>
      <c r="G85" s="131"/>
      <c r="H85" s="131"/>
      <c r="I85" s="131"/>
      <c r="J85" s="131"/>
    </row>
    <row r="86" spans="2:10" ht="15.75" customHeight="1" x14ac:dyDescent="0.35">
      <c r="B86" s="71"/>
      <c r="C86" s="60"/>
      <c r="D86" s="85"/>
      <c r="E86" s="85"/>
      <c r="F86" s="85"/>
      <c r="G86" s="131"/>
      <c r="H86" s="131"/>
      <c r="I86" s="131"/>
      <c r="J86" s="131"/>
    </row>
    <row r="87" spans="2:10" ht="15.75" customHeight="1" x14ac:dyDescent="0.35">
      <c r="B87" s="71"/>
      <c r="C87" s="60"/>
      <c r="D87" s="85"/>
      <c r="E87" s="85"/>
      <c r="F87" s="85"/>
      <c r="G87" s="131"/>
      <c r="H87" s="131"/>
      <c r="I87" s="131"/>
      <c r="J87" s="131"/>
    </row>
    <row r="88" spans="2:10" ht="15.75" customHeight="1" x14ac:dyDescent="0.35">
      <c r="B88" s="71"/>
      <c r="C88" s="60"/>
      <c r="D88" s="85"/>
      <c r="E88" s="85"/>
      <c r="F88" s="85"/>
      <c r="G88" s="131"/>
      <c r="H88" s="131"/>
      <c r="I88" s="131"/>
      <c r="J88" s="131"/>
    </row>
    <row r="89" spans="2:10" ht="15.75" customHeight="1" x14ac:dyDescent="0.35">
      <c r="B89" s="71"/>
      <c r="C89" s="60"/>
      <c r="D89" s="85"/>
      <c r="E89" s="85"/>
      <c r="F89" s="85"/>
      <c r="G89" s="131"/>
      <c r="H89" s="131"/>
      <c r="I89" s="131"/>
      <c r="J89" s="131"/>
    </row>
    <row r="90" spans="2:10" ht="15.75" customHeight="1" x14ac:dyDescent="0.35">
      <c r="B90" s="71"/>
      <c r="C90" s="60"/>
      <c r="D90" s="85"/>
      <c r="E90" s="85"/>
      <c r="F90" s="85"/>
      <c r="G90" s="131"/>
      <c r="H90" s="131"/>
      <c r="I90" s="131"/>
      <c r="J90" s="131"/>
    </row>
    <row r="91" spans="2:10" ht="15.75" customHeight="1" x14ac:dyDescent="0.35">
      <c r="B91" s="71"/>
      <c r="C91" s="60"/>
      <c r="D91" s="85"/>
      <c r="E91" s="85"/>
      <c r="F91" s="85"/>
      <c r="G91" s="131"/>
      <c r="H91" s="131"/>
      <c r="I91" s="131"/>
      <c r="J91" s="131"/>
    </row>
    <row r="92" spans="2:10" ht="15.75" customHeight="1" x14ac:dyDescent="0.35">
      <c r="B92" s="71"/>
      <c r="C92" s="60"/>
      <c r="D92" s="85"/>
      <c r="E92" s="85"/>
      <c r="F92" s="85"/>
      <c r="G92" s="131"/>
      <c r="H92" s="131"/>
      <c r="I92" s="131"/>
      <c r="J92" s="131"/>
    </row>
    <row r="93" spans="2:10" ht="15.75" customHeight="1" x14ac:dyDescent="0.35">
      <c r="B93" s="71"/>
      <c r="C93" s="60"/>
      <c r="D93" s="85"/>
      <c r="E93" s="85"/>
      <c r="F93" s="85"/>
      <c r="G93" s="131"/>
      <c r="H93" s="131"/>
      <c r="I93" s="131"/>
      <c r="J93" s="131"/>
    </row>
    <row r="94" spans="2:10" ht="15.75" customHeight="1" x14ac:dyDescent="0.35">
      <c r="B94" s="71"/>
      <c r="C94" s="60"/>
      <c r="D94" s="85"/>
      <c r="E94" s="85"/>
      <c r="F94" s="85"/>
      <c r="G94" s="131"/>
      <c r="H94" s="131"/>
      <c r="I94" s="131"/>
      <c r="J94" s="131"/>
    </row>
    <row r="95" spans="2:10" ht="15.75" customHeight="1" x14ac:dyDescent="0.35">
      <c r="B95" s="71"/>
      <c r="C95" s="60"/>
      <c r="D95" s="85"/>
      <c r="E95" s="85"/>
      <c r="F95" s="85"/>
      <c r="G95" s="131"/>
      <c r="H95" s="131"/>
      <c r="I95" s="131"/>
      <c r="J95" s="131"/>
    </row>
    <row r="96" spans="2:10" ht="15.75" customHeight="1" x14ac:dyDescent="0.35">
      <c r="B96" s="71"/>
      <c r="C96" s="60"/>
      <c r="D96" s="85"/>
      <c r="E96" s="85"/>
      <c r="F96" s="85"/>
      <c r="G96" s="131"/>
      <c r="H96" s="131"/>
      <c r="I96" s="131"/>
      <c r="J96" s="131"/>
    </row>
    <row r="97" spans="2:10" ht="15.75" customHeight="1" x14ac:dyDescent="0.35">
      <c r="B97" s="71"/>
      <c r="C97" s="60"/>
      <c r="D97" s="85"/>
      <c r="E97" s="85"/>
      <c r="F97" s="85"/>
      <c r="G97" s="131"/>
      <c r="H97" s="131"/>
      <c r="I97" s="131"/>
      <c r="J97" s="131"/>
    </row>
    <row r="98" spans="2:10" ht="15.75" customHeight="1" x14ac:dyDescent="0.35">
      <c r="B98" s="71"/>
      <c r="C98" s="60"/>
      <c r="D98" s="85"/>
      <c r="E98" s="85"/>
      <c r="F98" s="85"/>
      <c r="G98" s="131"/>
      <c r="H98" s="131"/>
      <c r="I98" s="131"/>
      <c r="J98" s="131"/>
    </row>
    <row r="99" spans="2:10" ht="15.75" customHeight="1" x14ac:dyDescent="0.35">
      <c r="B99" s="71"/>
      <c r="C99" s="60"/>
      <c r="D99" s="85"/>
      <c r="E99" s="85"/>
      <c r="F99" s="85"/>
      <c r="G99" s="131"/>
      <c r="H99" s="131"/>
      <c r="I99" s="131"/>
      <c r="J99" s="131"/>
    </row>
    <row r="100" spans="2:10" ht="15.75" customHeight="1" x14ac:dyDescent="0.35">
      <c r="B100" s="71"/>
      <c r="C100" s="60"/>
      <c r="D100" s="85"/>
      <c r="E100" s="85"/>
      <c r="F100" s="85"/>
      <c r="G100" s="131"/>
      <c r="H100" s="131"/>
      <c r="I100" s="131"/>
      <c r="J100" s="131"/>
    </row>
    <row r="101" spans="2:10" ht="15.75" customHeight="1" x14ac:dyDescent="0.35">
      <c r="B101" s="71"/>
      <c r="C101" s="60"/>
      <c r="D101" s="85"/>
      <c r="E101" s="85"/>
      <c r="F101" s="85"/>
      <c r="G101" s="131"/>
      <c r="H101" s="131"/>
      <c r="I101" s="131"/>
      <c r="J101" s="131"/>
    </row>
    <row r="102" spans="2:10" ht="15.75" customHeight="1" x14ac:dyDescent="0.35">
      <c r="B102" s="71"/>
      <c r="C102" s="60"/>
      <c r="D102" s="85"/>
      <c r="E102" s="85"/>
      <c r="F102" s="85"/>
      <c r="G102" s="131"/>
      <c r="H102" s="131"/>
      <c r="I102" s="131"/>
      <c r="J102" s="131"/>
    </row>
    <row r="103" spans="2:10" ht="15.75" customHeight="1" x14ac:dyDescent="0.35">
      <c r="B103" s="71"/>
      <c r="C103" s="60"/>
      <c r="D103" s="85"/>
      <c r="E103" s="85"/>
      <c r="F103" s="85"/>
      <c r="G103" s="131"/>
      <c r="H103" s="131"/>
      <c r="I103" s="131"/>
      <c r="J103" s="131"/>
    </row>
    <row r="104" spans="2:10" ht="15.75" customHeight="1" x14ac:dyDescent="0.35">
      <c r="B104" s="71"/>
      <c r="C104" s="60"/>
      <c r="D104" s="85"/>
      <c r="E104" s="85"/>
      <c r="F104" s="85"/>
      <c r="G104" s="131"/>
      <c r="H104" s="131"/>
      <c r="I104" s="131"/>
      <c r="J104" s="131"/>
    </row>
    <row r="105" spans="2:10" ht="15.75" customHeight="1" x14ac:dyDescent="0.35">
      <c r="B105" s="71"/>
      <c r="C105" s="60"/>
      <c r="D105" s="85"/>
      <c r="E105" s="85"/>
      <c r="F105" s="85"/>
      <c r="G105" s="131"/>
      <c r="H105" s="131"/>
      <c r="I105" s="131"/>
      <c r="J105" s="131"/>
    </row>
    <row r="106" spans="2:10" ht="15.75" customHeight="1" x14ac:dyDescent="0.35">
      <c r="B106" s="71"/>
      <c r="C106" s="60"/>
      <c r="D106" s="85"/>
      <c r="E106" s="85"/>
      <c r="F106" s="85"/>
      <c r="G106" s="131"/>
      <c r="H106" s="131"/>
      <c r="I106" s="131"/>
      <c r="J106" s="131"/>
    </row>
    <row r="107" spans="2:10" ht="15.75" customHeight="1" x14ac:dyDescent="0.35">
      <c r="B107" s="71"/>
      <c r="C107" s="60"/>
      <c r="D107" s="85"/>
      <c r="E107" s="85"/>
      <c r="F107" s="85"/>
      <c r="G107" s="131"/>
      <c r="H107" s="131"/>
      <c r="I107" s="131"/>
      <c r="J107" s="131"/>
    </row>
    <row r="108" spans="2:10" ht="15.75" customHeight="1" x14ac:dyDescent="0.35">
      <c r="B108" s="71"/>
      <c r="C108" s="60"/>
      <c r="D108" s="85"/>
      <c r="E108" s="85"/>
      <c r="F108" s="85"/>
      <c r="G108" s="131"/>
      <c r="H108" s="131"/>
      <c r="I108" s="131"/>
      <c r="J108" s="131"/>
    </row>
    <row r="109" spans="2:10" ht="15.75" customHeight="1" x14ac:dyDescent="0.35">
      <c r="B109" s="71"/>
      <c r="C109" s="60"/>
      <c r="D109" s="85"/>
      <c r="E109" s="85"/>
      <c r="F109" s="85"/>
      <c r="G109" s="131"/>
      <c r="H109" s="131"/>
      <c r="I109" s="131"/>
      <c r="J109" s="131"/>
    </row>
    <row r="110" spans="2:10" ht="15.75" customHeight="1" x14ac:dyDescent="0.35">
      <c r="B110" s="71"/>
      <c r="C110" s="60"/>
      <c r="D110" s="85"/>
      <c r="E110" s="85"/>
      <c r="F110" s="85"/>
      <c r="G110" s="131"/>
      <c r="H110" s="131"/>
      <c r="I110" s="131"/>
      <c r="J110" s="131"/>
    </row>
    <row r="111" spans="2:10" ht="15.75" customHeight="1" x14ac:dyDescent="0.35">
      <c r="B111" s="71"/>
      <c r="C111" s="60"/>
      <c r="D111" s="85"/>
      <c r="E111" s="85"/>
      <c r="F111" s="85"/>
      <c r="G111" s="131"/>
      <c r="H111" s="131"/>
      <c r="I111" s="131"/>
      <c r="J111" s="131"/>
    </row>
    <row r="112" spans="2:10" ht="15.75" customHeight="1" x14ac:dyDescent="0.35">
      <c r="B112" s="71"/>
      <c r="C112" s="60"/>
      <c r="D112" s="85"/>
      <c r="E112" s="85"/>
      <c r="F112" s="85"/>
      <c r="G112" s="131"/>
      <c r="H112" s="131"/>
      <c r="I112" s="131"/>
      <c r="J112" s="131"/>
    </row>
    <row r="113" spans="2:10" ht="15.75" customHeight="1" x14ac:dyDescent="0.35">
      <c r="B113" s="71"/>
      <c r="C113" s="60"/>
      <c r="D113" s="85"/>
      <c r="E113" s="85"/>
      <c r="F113" s="85"/>
      <c r="G113" s="131"/>
      <c r="H113" s="131"/>
      <c r="I113" s="131"/>
      <c r="J113" s="131"/>
    </row>
    <row r="114" spans="2:10" ht="15.75" customHeight="1" x14ac:dyDescent="0.35">
      <c r="B114" s="71"/>
      <c r="C114" s="60"/>
      <c r="D114" s="85"/>
      <c r="E114" s="85"/>
      <c r="F114" s="85"/>
      <c r="G114" s="131"/>
      <c r="H114" s="131"/>
      <c r="I114" s="131"/>
      <c r="J114" s="131"/>
    </row>
    <row r="115" spans="2:10" ht="15.75" customHeight="1" x14ac:dyDescent="0.35">
      <c r="B115" s="71"/>
      <c r="C115" s="60"/>
      <c r="D115" s="85"/>
      <c r="E115" s="85"/>
      <c r="F115" s="85"/>
      <c r="G115" s="131"/>
      <c r="H115" s="131"/>
      <c r="I115" s="131"/>
      <c r="J115" s="131"/>
    </row>
    <row r="116" spans="2:10" ht="15.75" customHeight="1" x14ac:dyDescent="0.35">
      <c r="B116" s="71"/>
      <c r="C116" s="60"/>
      <c r="D116" s="85"/>
      <c r="E116" s="85"/>
      <c r="F116" s="85"/>
      <c r="G116" s="131"/>
      <c r="H116" s="131"/>
      <c r="I116" s="131"/>
      <c r="J116" s="131"/>
    </row>
    <row r="117" spans="2:10" ht="15.75" customHeight="1" x14ac:dyDescent="0.35">
      <c r="B117" s="71"/>
      <c r="C117" s="60"/>
      <c r="D117" s="85"/>
      <c r="E117" s="85"/>
      <c r="F117" s="85"/>
      <c r="G117" s="131"/>
      <c r="H117" s="131"/>
      <c r="I117" s="131"/>
      <c r="J117" s="131"/>
    </row>
    <row r="118" spans="2:10" ht="15.75" customHeight="1" x14ac:dyDescent="0.35">
      <c r="B118" s="71"/>
      <c r="C118" s="60"/>
      <c r="D118" s="85"/>
      <c r="E118" s="85"/>
      <c r="F118" s="85"/>
      <c r="G118" s="131"/>
      <c r="H118" s="131"/>
      <c r="I118" s="131"/>
      <c r="J118" s="131"/>
    </row>
    <row r="119" spans="2:10" ht="15.75" customHeight="1" x14ac:dyDescent="0.35">
      <c r="B119" s="71"/>
      <c r="C119" s="60"/>
      <c r="D119" s="85"/>
      <c r="E119" s="85"/>
      <c r="F119" s="85"/>
      <c r="G119" s="131"/>
      <c r="H119" s="131"/>
      <c r="I119" s="131"/>
      <c r="J119" s="131"/>
    </row>
    <row r="120" spans="2:10" ht="15.75" customHeight="1" x14ac:dyDescent="0.35">
      <c r="B120" s="71"/>
      <c r="C120" s="60"/>
      <c r="D120" s="85"/>
      <c r="E120" s="85"/>
      <c r="F120" s="85"/>
      <c r="G120" s="131"/>
      <c r="H120" s="131"/>
      <c r="I120" s="131"/>
      <c r="J120" s="131"/>
    </row>
    <row r="121" spans="2:10" ht="15.75" customHeight="1" x14ac:dyDescent="0.35">
      <c r="B121" s="71"/>
      <c r="C121" s="60"/>
      <c r="D121" s="85"/>
      <c r="E121" s="85"/>
      <c r="F121" s="85"/>
      <c r="G121" s="131"/>
      <c r="H121" s="131"/>
      <c r="I121" s="131"/>
      <c r="J121" s="131"/>
    </row>
    <row r="122" spans="2:10" ht="15.75" customHeight="1" x14ac:dyDescent="0.35">
      <c r="B122" s="71"/>
      <c r="C122" s="60"/>
      <c r="D122" s="85"/>
      <c r="E122" s="85"/>
      <c r="F122" s="85"/>
      <c r="G122" s="131"/>
      <c r="H122" s="131"/>
      <c r="I122" s="131"/>
      <c r="J122" s="131"/>
    </row>
    <row r="123" spans="2:10" ht="15.75" customHeight="1" x14ac:dyDescent="0.35">
      <c r="B123" s="71"/>
      <c r="C123" s="60"/>
      <c r="D123" s="85"/>
      <c r="E123" s="85"/>
      <c r="F123" s="85"/>
      <c r="G123" s="131"/>
      <c r="H123" s="131"/>
      <c r="I123" s="131"/>
      <c r="J123" s="131"/>
    </row>
    <row r="124" spans="2:10" ht="15.75" customHeight="1" x14ac:dyDescent="0.35">
      <c r="B124" s="71"/>
      <c r="C124" s="60"/>
      <c r="D124" s="85"/>
      <c r="E124" s="85"/>
      <c r="F124" s="85"/>
      <c r="G124" s="131"/>
      <c r="H124" s="131"/>
      <c r="I124" s="131"/>
      <c r="J124" s="131"/>
    </row>
    <row r="125" spans="2:10" ht="15.75" customHeight="1" x14ac:dyDescent="0.35">
      <c r="B125" s="71"/>
      <c r="C125" s="60"/>
      <c r="D125" s="85"/>
      <c r="E125" s="85"/>
      <c r="F125" s="85"/>
      <c r="G125" s="131"/>
      <c r="H125" s="131"/>
      <c r="I125" s="131"/>
      <c r="J125" s="131"/>
    </row>
    <row r="126" spans="2:10" ht="15.75" customHeight="1" x14ac:dyDescent="0.35">
      <c r="B126" s="71"/>
      <c r="C126" s="60"/>
      <c r="D126" s="85"/>
      <c r="E126" s="85"/>
      <c r="F126" s="85"/>
      <c r="G126" s="131"/>
      <c r="H126" s="131"/>
      <c r="I126" s="131"/>
      <c r="J126" s="131"/>
    </row>
    <row r="127" spans="2:10" ht="15.75" customHeight="1" x14ac:dyDescent="0.35">
      <c r="B127" s="71"/>
      <c r="C127" s="60"/>
      <c r="D127" s="85"/>
      <c r="E127" s="85"/>
      <c r="F127" s="85"/>
      <c r="G127" s="131"/>
      <c r="H127" s="131"/>
      <c r="I127" s="131"/>
      <c r="J127" s="131"/>
    </row>
    <row r="128" spans="2:10" ht="15.75" customHeight="1" x14ac:dyDescent="0.35">
      <c r="B128" s="71"/>
      <c r="C128" s="60"/>
      <c r="D128" s="85"/>
      <c r="E128" s="85"/>
      <c r="F128" s="85"/>
      <c r="G128" s="131"/>
      <c r="H128" s="131"/>
      <c r="I128" s="131"/>
      <c r="J128" s="131"/>
    </row>
    <row r="129" spans="2:10" ht="15.75" customHeight="1" x14ac:dyDescent="0.35">
      <c r="B129" s="71"/>
      <c r="C129" s="60"/>
      <c r="D129" s="85"/>
      <c r="E129" s="85"/>
      <c r="F129" s="85"/>
      <c r="G129" s="131"/>
      <c r="H129" s="131"/>
      <c r="I129" s="131"/>
      <c r="J129" s="131"/>
    </row>
    <row r="130" spans="2:10" ht="15.75" customHeight="1" x14ac:dyDescent="0.35">
      <c r="B130" s="71"/>
      <c r="C130" s="60"/>
      <c r="D130" s="85"/>
      <c r="E130" s="85"/>
      <c r="F130" s="85"/>
      <c r="G130" s="131"/>
      <c r="H130" s="131"/>
      <c r="I130" s="131"/>
      <c r="J130" s="131"/>
    </row>
    <row r="131" spans="2:10" ht="15.75" customHeight="1" x14ac:dyDescent="0.35">
      <c r="B131" s="71"/>
      <c r="C131" s="60"/>
      <c r="D131" s="85"/>
      <c r="E131" s="85"/>
      <c r="F131" s="85"/>
      <c r="G131" s="131"/>
      <c r="H131" s="131"/>
      <c r="I131" s="131"/>
      <c r="J131" s="131"/>
    </row>
    <row r="132" spans="2:10" ht="15.75" customHeight="1" x14ac:dyDescent="0.35">
      <c r="B132" s="71"/>
      <c r="C132" s="60"/>
      <c r="D132" s="85"/>
      <c r="E132" s="85"/>
      <c r="F132" s="85"/>
      <c r="G132" s="131"/>
      <c r="H132" s="131"/>
      <c r="I132" s="131"/>
      <c r="J132" s="131"/>
    </row>
    <row r="133" spans="2:10" ht="15.75" customHeight="1" x14ac:dyDescent="0.35">
      <c r="B133" s="71"/>
      <c r="C133" s="60"/>
      <c r="D133" s="85"/>
      <c r="E133" s="85"/>
      <c r="F133" s="85"/>
      <c r="G133" s="131"/>
      <c r="H133" s="131"/>
      <c r="I133" s="131"/>
      <c r="J133" s="131"/>
    </row>
    <row r="134" spans="2:10" ht="15.75" customHeight="1" x14ac:dyDescent="0.35">
      <c r="B134" s="71"/>
      <c r="C134" s="60"/>
      <c r="D134" s="85"/>
      <c r="E134" s="85"/>
      <c r="F134" s="85"/>
      <c r="G134" s="131"/>
      <c r="H134" s="131"/>
      <c r="I134" s="131"/>
      <c r="J134" s="131"/>
    </row>
    <row r="135" spans="2:10" ht="15.75" customHeight="1" x14ac:dyDescent="0.35">
      <c r="B135" s="71"/>
      <c r="C135" s="60"/>
      <c r="D135" s="85"/>
      <c r="E135" s="85"/>
      <c r="F135" s="85"/>
      <c r="G135" s="131"/>
      <c r="H135" s="131"/>
      <c r="I135" s="131"/>
      <c r="J135" s="131"/>
    </row>
    <row r="136" spans="2:10" ht="15.75" customHeight="1" x14ac:dyDescent="0.35">
      <c r="B136" s="71"/>
      <c r="C136" s="60"/>
      <c r="D136" s="85"/>
      <c r="E136" s="85"/>
      <c r="F136" s="85"/>
      <c r="G136" s="131"/>
      <c r="H136" s="131"/>
      <c r="I136" s="131"/>
      <c r="J136" s="131"/>
    </row>
    <row r="137" spans="2:10" ht="15.75" customHeight="1" x14ac:dyDescent="0.35">
      <c r="B137" s="71"/>
      <c r="C137" s="60"/>
      <c r="D137" s="85"/>
      <c r="E137" s="85"/>
      <c r="F137" s="85"/>
      <c r="G137" s="131"/>
      <c r="H137" s="131"/>
      <c r="I137" s="131"/>
      <c r="J137" s="131"/>
    </row>
    <row r="138" spans="2:10" ht="15.75" customHeight="1" x14ac:dyDescent="0.35">
      <c r="B138" s="71"/>
      <c r="C138" s="60"/>
      <c r="D138" s="85"/>
      <c r="E138" s="85"/>
      <c r="F138" s="85"/>
      <c r="G138" s="131"/>
      <c r="H138" s="131"/>
      <c r="I138" s="131"/>
      <c r="J138" s="131"/>
    </row>
    <row r="139" spans="2:10" ht="15.75" customHeight="1" x14ac:dyDescent="0.35">
      <c r="B139" s="71"/>
      <c r="C139" s="60"/>
      <c r="D139" s="85"/>
      <c r="E139" s="85"/>
      <c r="F139" s="85"/>
      <c r="G139" s="131"/>
      <c r="H139" s="131"/>
      <c r="I139" s="131"/>
      <c r="J139" s="131"/>
    </row>
    <row r="140" spans="2:10" ht="15.75" customHeight="1" x14ac:dyDescent="0.35">
      <c r="B140" s="115"/>
      <c r="C140" s="358"/>
      <c r="D140" s="85"/>
      <c r="E140" s="114"/>
      <c r="F140" s="85"/>
      <c r="G140" s="195"/>
      <c r="H140" s="195"/>
      <c r="I140" s="195"/>
      <c r="J140" s="195"/>
    </row>
  </sheetData>
  <sheetProtection algorithmName="SHA-512" hashValue="dM5J3+krtAcp1rz76rgLi+r1uSJlRdtWeAhQNeCEbfBdvpgDyhW++diZIRkaOS7k2BtX61RBgsORJ9XcE/Gcag==" saltValue="eU8CepE8Hl2Wg6923O1lag==" spinCount="100000" sheet="1" objects="1" scenarios="1"/>
  <mergeCells count="2">
    <mergeCell ref="G4:J4"/>
    <mergeCell ref="B1:D1"/>
  </mergeCells>
  <conditionalFormatting sqref="L7:L10 L12:L17">
    <cfRule type="cellIs" dxfId="103" priority="5" operator="equal">
      <formula>"Voldoet niet"</formula>
    </cfRule>
  </conditionalFormatting>
  <conditionalFormatting sqref="L20:L29">
    <cfRule type="cellIs" dxfId="102" priority="4" operator="equal">
      <formula>"Voldoet niet"</formula>
    </cfRule>
  </conditionalFormatting>
  <conditionalFormatting sqref="L32:L35">
    <cfRule type="cellIs" dxfId="101" priority="3" operator="equal">
      <formula>"Voldoet niet"</formula>
    </cfRule>
  </conditionalFormatting>
  <conditionalFormatting sqref="L38:L43">
    <cfRule type="cellIs" dxfId="100" priority="2" operator="equal">
      <formula>"Voldoet niet"</formula>
    </cfRule>
  </conditionalFormatting>
  <conditionalFormatting sqref="L46:L48">
    <cfRule type="cellIs" dxfId="99" priority="1" operator="equal">
      <formula>"Voldoet niet"</formula>
    </cfRule>
  </conditionalFormatting>
  <dataValidations count="1">
    <dataValidation type="list" allowBlank="1" showInputMessage="1" showErrorMessage="1" sqref="F20:F29 F32:F35 F38:F43 F46:F48 F7:F10 F12:F17" xr:uid="{88B36D06-4B47-4885-93E7-F26CD5FEE9FB}">
      <formula1>"Ja,Nee"</formula1>
    </dataValidation>
  </dataValidations>
  <pageMargins left="0.7" right="0.7" top="0.75" bottom="0.75" header="0.3" footer="0.3"/>
  <pageSetup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0EDA7-868B-41DB-A9DE-49238BD6C7EA}">
  <sheetPr>
    <tabColor theme="4" tint="0.59999389629810485"/>
  </sheetPr>
  <dimension ref="A1:N62"/>
  <sheetViews>
    <sheetView showGridLines="0" zoomScaleNormal="100" workbookViewId="0">
      <pane ySplit="5" topLeftCell="A6" activePane="bottomLeft" state="frozen"/>
      <selection pane="bottomLeft" activeCell="F8" sqref="F8"/>
    </sheetView>
  </sheetViews>
  <sheetFormatPr defaultColWidth="9" defaultRowHeight="12.75" customHeight="1" x14ac:dyDescent="0.35"/>
  <cols>
    <col min="1" max="1" width="0.83203125" style="71" customWidth="1"/>
    <col min="2" max="2" width="7.58203125" style="79" customWidth="1"/>
    <col min="3" max="3" width="75.58203125" style="60" customWidth="1"/>
    <col min="4" max="5" width="10.58203125" style="80" customWidth="1"/>
    <col min="6" max="6" width="10.58203125" style="60" customWidth="1"/>
    <col min="7" max="10" width="10.58203125" style="60" hidden="1" customWidth="1"/>
    <col min="11" max="12" width="10.58203125" style="60" customWidth="1"/>
    <col min="13" max="13" width="0.83203125" style="71" customWidth="1"/>
    <col min="14" max="16384" width="9" style="60"/>
  </cols>
  <sheetData>
    <row r="1" spans="2:14" s="156" customFormat="1" ht="21" customHeight="1" x14ac:dyDescent="0.35">
      <c r="B1" s="415" t="s">
        <v>266</v>
      </c>
      <c r="C1" s="415"/>
      <c r="D1" s="415"/>
      <c r="E1" s="192"/>
      <c r="F1" s="192"/>
      <c r="G1" s="193"/>
      <c r="H1" s="193"/>
      <c r="I1" s="193"/>
      <c r="J1" s="193"/>
      <c r="K1" s="192"/>
      <c r="L1" s="192"/>
    </row>
    <row r="2" spans="2:14" s="71" customFormat="1" ht="15.5" x14ac:dyDescent="0.35">
      <c r="B2" s="98"/>
      <c r="C2" s="76"/>
      <c r="D2" s="304"/>
      <c r="E2" s="304"/>
      <c r="F2" s="305"/>
      <c r="G2" s="131"/>
      <c r="H2" s="131"/>
      <c r="I2" s="131"/>
      <c r="J2" s="177"/>
      <c r="K2" s="118" t="s">
        <v>103</v>
      </c>
      <c r="L2" s="118">
        <f>'17. Onderverdeling score'!C9</f>
        <v>135</v>
      </c>
    </row>
    <row r="3" spans="2:14" s="71" customFormat="1" ht="15.5" x14ac:dyDescent="0.35">
      <c r="B3" s="98"/>
      <c r="C3" s="76"/>
      <c r="D3" s="85"/>
      <c r="E3" s="85"/>
      <c r="F3" s="84"/>
      <c r="G3" s="131"/>
      <c r="H3" s="132"/>
      <c r="I3" s="132"/>
      <c r="J3" s="177"/>
      <c r="K3" s="171" t="s">
        <v>104</v>
      </c>
      <c r="L3" s="172">
        <f>SUM(K7:K61)</f>
        <v>0</v>
      </c>
    </row>
    <row r="4" spans="2:14" s="71" customFormat="1" ht="15.65" customHeight="1" x14ac:dyDescent="0.35">
      <c r="B4" s="98"/>
      <c r="C4" s="76"/>
      <c r="D4" s="154">
        <f>SUM(D6:D61)</f>
        <v>1</v>
      </c>
      <c r="E4" s="155" t="s">
        <v>105</v>
      </c>
      <c r="F4" s="84"/>
      <c r="G4" s="416" t="s">
        <v>106</v>
      </c>
      <c r="H4" s="416"/>
      <c r="I4" s="416"/>
      <c r="J4" s="416"/>
      <c r="K4" s="149"/>
      <c r="L4" s="148"/>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267</v>
      </c>
      <c r="C6" s="339" t="s">
        <v>268</v>
      </c>
      <c r="D6" s="153">
        <v>0.2</v>
      </c>
      <c r="E6" s="123"/>
      <c r="F6" s="116"/>
      <c r="G6" s="135"/>
      <c r="H6" s="136">
        <f>SUM(G8:G38)</f>
        <v>99</v>
      </c>
      <c r="I6" s="137">
        <f>J6/H6</f>
        <v>0.27272727272727271</v>
      </c>
      <c r="J6" s="136">
        <f>L$2*D6</f>
        <v>27</v>
      </c>
      <c r="K6" s="135"/>
      <c r="L6" s="135"/>
      <c r="N6" s="151"/>
    </row>
    <row r="7" spans="2:14" ht="13" x14ac:dyDescent="0.35">
      <c r="B7" s="72" t="s">
        <v>269</v>
      </c>
      <c r="C7" s="73" t="s">
        <v>270</v>
      </c>
      <c r="D7" s="125"/>
      <c r="E7" s="125"/>
      <c r="F7" s="138" t="str" cm="1">
        <f t="array" ref="F7">_xlfn.IFS(D6="a",5,D6="b",3,D6="c",1,TRUE,"  ")</f>
        <v xml:space="preserve">  </v>
      </c>
      <c r="G7" s="139"/>
      <c r="H7" s="142"/>
      <c r="I7" s="142"/>
      <c r="J7" s="139"/>
      <c r="K7" s="77"/>
      <c r="L7" s="77"/>
    </row>
    <row r="8" spans="2:14" ht="13" x14ac:dyDescent="0.35">
      <c r="B8" s="72" t="s">
        <v>271</v>
      </c>
      <c r="C8" s="208" t="s">
        <v>272</v>
      </c>
      <c r="D8" s="127"/>
      <c r="E8" s="125" t="s">
        <v>122</v>
      </c>
      <c r="F8" s="374"/>
      <c r="G8" s="138" t="str" cm="1">
        <f t="array" ref="G8">_xlfn.IFS(E8="a",5,E8="b",3,E8="c",1,TRUE,"  ")</f>
        <v xml:space="preserve">  </v>
      </c>
      <c r="H8" s="139"/>
      <c r="I8" s="139"/>
      <c r="J8" s="140"/>
      <c r="K8" s="96" t="str" cm="1">
        <f t="array" ref="K8">_xlfn.IFS($F8="ja",J8,$F8="nee",0,$F8="","-",$E8="","")</f>
        <v>-</v>
      </c>
      <c r="L8" s="152" t="str">
        <f>IF(AND(E8="ko",F8="Nee"),"Voldoet niet","")</f>
        <v/>
      </c>
    </row>
    <row r="9" spans="2:14" ht="13" x14ac:dyDescent="0.35">
      <c r="B9" s="72" t="s">
        <v>273</v>
      </c>
      <c r="C9" s="208" t="s">
        <v>274</v>
      </c>
      <c r="D9" s="127"/>
      <c r="E9" s="125" t="s">
        <v>122</v>
      </c>
      <c r="F9" s="374"/>
      <c r="G9" s="138" t="str" cm="1">
        <f t="array" ref="G9">_xlfn.IFS(E9="a",5,E9="b",3,E9="c",1,TRUE,"  ")</f>
        <v xml:space="preserve">  </v>
      </c>
      <c r="H9" s="139"/>
      <c r="I9" s="139"/>
      <c r="J9" s="140"/>
      <c r="K9" s="96" t="str" cm="1">
        <f t="array" ref="K9">_xlfn.IFS($F9="ja",J9,$F9="nee",0,$F9="","-",$E9="","")</f>
        <v>-</v>
      </c>
      <c r="L9" s="152" t="str">
        <f t="shared" ref="L9:L19" si="0">IF(AND(E9="ko",F9="Nee"),"Voldoet niet","")</f>
        <v/>
      </c>
    </row>
    <row r="10" spans="2:14" ht="13" x14ac:dyDescent="0.35">
      <c r="B10" s="72" t="s">
        <v>275</v>
      </c>
      <c r="C10" s="208" t="s">
        <v>276</v>
      </c>
      <c r="D10" s="127"/>
      <c r="E10" s="125" t="s">
        <v>122</v>
      </c>
      <c r="F10" s="374"/>
      <c r="G10" s="138" t="str" cm="1">
        <f t="array" ref="G10">_xlfn.IFS(E10="a",5,E10="b",3,E10="c",1,TRUE,"  ")</f>
        <v xml:space="preserve">  </v>
      </c>
      <c r="H10" s="139"/>
      <c r="I10" s="139"/>
      <c r="J10" s="140"/>
      <c r="K10" s="96" t="str" cm="1">
        <f t="array" ref="K10">_xlfn.IFS($F10="ja",J10,$F10="nee",0,$F10="","-",$E10="","")</f>
        <v>-</v>
      </c>
      <c r="L10" s="152" t="str">
        <f t="shared" si="0"/>
        <v/>
      </c>
    </row>
    <row r="11" spans="2:14" ht="13" x14ac:dyDescent="0.35">
      <c r="B11" s="72" t="s">
        <v>277</v>
      </c>
      <c r="C11" s="208" t="s">
        <v>278</v>
      </c>
      <c r="D11" s="127"/>
      <c r="E11" s="125" t="s">
        <v>122</v>
      </c>
      <c r="F11" s="374"/>
      <c r="G11" s="138" t="str" cm="1">
        <f t="array" ref="G11">_xlfn.IFS(E11="a",5,E11="b",3,E11="c",1,TRUE,"  ")</f>
        <v xml:space="preserve">  </v>
      </c>
      <c r="H11" s="139"/>
      <c r="I11" s="139"/>
      <c r="J11" s="140"/>
      <c r="K11" s="96" t="str" cm="1">
        <f t="array" ref="K11">_xlfn.IFS($F11="ja",J11,$F11="nee",0,$F11="","-",$E11="","")</f>
        <v>-</v>
      </c>
      <c r="L11" s="152" t="str">
        <f>IF(AND(E11="ko",F11="Nee"),"Voldoet niet","")</f>
        <v/>
      </c>
    </row>
    <row r="12" spans="2:14" ht="13" x14ac:dyDescent="0.35">
      <c r="B12" s="72" t="s">
        <v>279</v>
      </c>
      <c r="C12" s="208" t="s">
        <v>280</v>
      </c>
      <c r="D12" s="127"/>
      <c r="E12" s="125" t="s">
        <v>122</v>
      </c>
      <c r="F12" s="374"/>
      <c r="G12" s="138" t="str" cm="1">
        <f t="array" ref="G12">_xlfn.IFS(E12="a",5,E12="b",3,E12="c",1,TRUE,"  ")</f>
        <v xml:space="preserve">  </v>
      </c>
      <c r="H12" s="139"/>
      <c r="I12" s="139"/>
      <c r="J12" s="140"/>
      <c r="K12" s="96" t="str" cm="1">
        <f t="array" ref="K12">_xlfn.IFS($F12="ja",J12,$F12="nee",0,$F12="","-",$E12="","")</f>
        <v>-</v>
      </c>
      <c r="L12" s="152" t="str">
        <f t="shared" si="0"/>
        <v/>
      </c>
    </row>
    <row r="13" spans="2:14" ht="13" x14ac:dyDescent="0.35">
      <c r="B13" s="72" t="s">
        <v>281</v>
      </c>
      <c r="C13" s="208" t="s">
        <v>282</v>
      </c>
      <c r="D13" s="127"/>
      <c r="E13" s="125" t="s">
        <v>122</v>
      </c>
      <c r="F13" s="374"/>
      <c r="G13" s="138" t="str" cm="1">
        <f t="array" ref="G13">_xlfn.IFS(E13="a",5,E13="b",3,E13="c",1,TRUE,"  ")</f>
        <v xml:space="preserve">  </v>
      </c>
      <c r="H13" s="139"/>
      <c r="I13" s="139"/>
      <c r="J13" s="140"/>
      <c r="K13" s="96" t="str" cm="1">
        <f t="array" ref="K13">_xlfn.IFS($F13="ja",J13,$F13="nee",0,$F13="","-",$E13="","")</f>
        <v>-</v>
      </c>
      <c r="L13" s="152" t="str">
        <f t="shared" si="0"/>
        <v/>
      </c>
    </row>
    <row r="14" spans="2:14" ht="13" x14ac:dyDescent="0.35">
      <c r="B14" s="72" t="s">
        <v>283</v>
      </c>
      <c r="C14" s="208" t="s">
        <v>284</v>
      </c>
      <c r="D14" s="127"/>
      <c r="E14" s="125" t="s">
        <v>122</v>
      </c>
      <c r="F14" s="374"/>
      <c r="G14" s="138" t="str" cm="1">
        <f t="array" ref="G14">_xlfn.IFS(E14="a",5,E14="b",3,E14="c",1,TRUE,"  ")</f>
        <v xml:space="preserve">  </v>
      </c>
      <c r="H14" s="139"/>
      <c r="I14" s="139"/>
      <c r="J14" s="297"/>
      <c r="K14" s="96" t="str" cm="1">
        <f t="array" ref="K14">_xlfn.IFS($F14="ja",J14,$F14="nee",0,$F14="","-",$E14="","")</f>
        <v>-</v>
      </c>
      <c r="L14" s="152" t="str">
        <f t="shared" si="0"/>
        <v/>
      </c>
    </row>
    <row r="15" spans="2:14" ht="43.5" customHeight="1" x14ac:dyDescent="0.35">
      <c r="B15" s="72" t="s">
        <v>285</v>
      </c>
      <c r="C15" s="208" t="s">
        <v>286</v>
      </c>
      <c r="D15" s="127"/>
      <c r="E15" s="125" t="s">
        <v>122</v>
      </c>
      <c r="F15" s="374"/>
      <c r="G15" s="138" t="str" cm="1">
        <f t="array" ref="G15">_xlfn.IFS(E15="a",5,E15="b",3,E15="c",1,TRUE,"  ")</f>
        <v xml:space="preserve">  </v>
      </c>
      <c r="H15" s="139"/>
      <c r="I15" s="139"/>
      <c r="J15" s="140"/>
      <c r="K15" s="96" t="str" cm="1">
        <f t="array" ref="K15">_xlfn.IFS($F15="ja",J15,$F15="nee",0,$F15="","-",$E15="","")</f>
        <v>-</v>
      </c>
      <c r="L15" s="152" t="str">
        <f t="shared" si="0"/>
        <v/>
      </c>
    </row>
    <row r="16" spans="2:14" ht="13" x14ac:dyDescent="0.35">
      <c r="B16" s="72" t="s">
        <v>287</v>
      </c>
      <c r="C16" s="208" t="s">
        <v>288</v>
      </c>
      <c r="D16" s="127"/>
      <c r="E16" s="125" t="s">
        <v>129</v>
      </c>
      <c r="F16" s="374"/>
      <c r="G16" s="138" cm="1">
        <f t="array" ref="G16">_xlfn.IFS(E16="a",5,E16="b",3,E16="c",1,TRUE,"  ")</f>
        <v>5</v>
      </c>
      <c r="H16" s="139"/>
      <c r="I16" s="139"/>
      <c r="J16" s="140">
        <f>I$6*G16</f>
        <v>1.3636363636363635</v>
      </c>
      <c r="K16" s="96" t="str" cm="1">
        <f t="array" ref="K16">_xlfn.IFS($F16="ja",J16,$F16="nee",0,$F16="","-",$E16="","")</f>
        <v>-</v>
      </c>
      <c r="L16" s="152" t="str">
        <f t="shared" si="0"/>
        <v/>
      </c>
    </row>
    <row r="17" spans="1:13" ht="13" x14ac:dyDescent="0.35">
      <c r="B17" s="72" t="s">
        <v>289</v>
      </c>
      <c r="C17" s="208" t="s">
        <v>290</v>
      </c>
      <c r="D17" s="127"/>
      <c r="E17" s="125" t="s">
        <v>129</v>
      </c>
      <c r="F17" s="374"/>
      <c r="G17" s="138" cm="1">
        <f t="array" ref="G17">_xlfn.IFS(E17="a",5,E17="b",3,E17="c",1,TRUE,"  ")</f>
        <v>5</v>
      </c>
      <c r="H17" s="139"/>
      <c r="I17" s="139"/>
      <c r="J17" s="140">
        <f>I$6*G17</f>
        <v>1.3636363636363635</v>
      </c>
      <c r="K17" s="96" t="str" cm="1">
        <f t="array" ref="K17">_xlfn.IFS($F17="ja",J17,$F17="nee",0,$F17="","-",$E17="","")</f>
        <v>-</v>
      </c>
      <c r="L17" s="152" t="str">
        <f t="shared" si="0"/>
        <v/>
      </c>
    </row>
    <row r="18" spans="1:13" ht="13" x14ac:dyDescent="0.35">
      <c r="B18" s="72" t="s">
        <v>291</v>
      </c>
      <c r="C18" s="208" t="s">
        <v>292</v>
      </c>
      <c r="D18" s="127"/>
      <c r="E18" s="125" t="s">
        <v>129</v>
      </c>
      <c r="F18" s="374"/>
      <c r="G18" s="138" cm="1">
        <f t="array" ref="G18">_xlfn.IFS(E18="a",5,E18="b",3,E18="c",1,TRUE,"  ")</f>
        <v>5</v>
      </c>
      <c r="H18" s="139"/>
      <c r="I18" s="139"/>
      <c r="J18" s="140">
        <f>I$6*G18</f>
        <v>1.3636363636363635</v>
      </c>
      <c r="K18" s="96" t="str" cm="1">
        <f t="array" ref="K18">_xlfn.IFS($F18="ja",J18,$F18="nee",0,$F18="","-",$E18="","")</f>
        <v>-</v>
      </c>
      <c r="L18" s="152" t="str">
        <f t="shared" si="0"/>
        <v/>
      </c>
    </row>
    <row r="19" spans="1:13" ht="13" x14ac:dyDescent="0.35">
      <c r="B19" s="72" t="s">
        <v>293</v>
      </c>
      <c r="C19" s="208" t="s">
        <v>294</v>
      </c>
      <c r="D19" s="127"/>
      <c r="E19" s="298" t="s">
        <v>129</v>
      </c>
      <c r="F19" s="374"/>
      <c r="G19" s="138" cm="1">
        <f t="array" ref="G19">_xlfn.IFS(E19="a",5,E19="b",3,E19="c",1,TRUE,"  ")</f>
        <v>5</v>
      </c>
      <c r="H19" s="139"/>
      <c r="I19" s="139"/>
      <c r="J19" s="140">
        <f>I$6*G19</f>
        <v>1.3636363636363635</v>
      </c>
      <c r="K19" s="96" t="str" cm="1">
        <f t="array" ref="K19">_xlfn.IFS($F19="ja",J19,$F19="nee",0,$F19="","-",$E19="","")</f>
        <v>-</v>
      </c>
      <c r="L19" s="152" t="str">
        <f t="shared" si="0"/>
        <v/>
      </c>
    </row>
    <row r="20" spans="1:13" ht="13" x14ac:dyDescent="0.35">
      <c r="B20" s="72" t="s">
        <v>295</v>
      </c>
      <c r="C20" s="208" t="s">
        <v>296</v>
      </c>
      <c r="D20" s="125"/>
      <c r="E20" s="125"/>
      <c r="F20" s="77"/>
      <c r="G20" s="138" t="str" cm="1">
        <f t="array" ref="G20">_xlfn.IFS(E20="a",5,E20="b",3,E20="c",1,TRUE,"  ")</f>
        <v xml:space="preserve">  </v>
      </c>
      <c r="H20" s="142"/>
      <c r="I20" s="142"/>
      <c r="J20" s="297"/>
      <c r="K20" s="96"/>
      <c r="L20" s="152" t="str">
        <f>IF(AND(E20="ko",F20="Nee"),"Voldoet niet","")</f>
        <v/>
      </c>
    </row>
    <row r="21" spans="1:13" ht="13" x14ac:dyDescent="0.35">
      <c r="B21" s="72" t="s">
        <v>297</v>
      </c>
      <c r="C21" s="208" t="s">
        <v>298</v>
      </c>
      <c r="D21" s="127"/>
      <c r="E21" s="125" t="s">
        <v>129</v>
      </c>
      <c r="F21" s="374"/>
      <c r="G21" s="138" cm="1">
        <f t="array" ref="G21">_xlfn.IFS(E21="a",5,E21="b",3,E21="c",1,TRUE,"  ")</f>
        <v>5</v>
      </c>
      <c r="H21" s="139"/>
      <c r="I21" s="139"/>
      <c r="J21" s="140">
        <f t="shared" ref="J21:J38" si="1">I$6*G21</f>
        <v>1.3636363636363635</v>
      </c>
      <c r="K21" s="96" t="str" cm="1">
        <f t="array" ref="K21">_xlfn.IFS($F21="ja",J21,$F21="nee",0,$F21="","-",$E21="","")</f>
        <v>-</v>
      </c>
      <c r="L21" s="152" t="str">
        <f t="shared" ref="L21:L28" si="2">IF(AND(E21="ko",F21="Nee"),"Voldoet niet","")</f>
        <v/>
      </c>
    </row>
    <row r="22" spans="1:13" ht="13" x14ac:dyDescent="0.35">
      <c r="B22" s="72" t="s">
        <v>299</v>
      </c>
      <c r="C22" s="208" t="s">
        <v>300</v>
      </c>
      <c r="D22" s="127"/>
      <c r="E22" s="125" t="s">
        <v>129</v>
      </c>
      <c r="F22" s="374"/>
      <c r="G22" s="138" cm="1">
        <f t="array" ref="G22">_xlfn.IFS(E22="a",5,E22="b",3,E22="c",1,TRUE,"  ")</f>
        <v>5</v>
      </c>
      <c r="H22" s="139"/>
      <c r="I22" s="139"/>
      <c r="J22" s="140">
        <f t="shared" si="1"/>
        <v>1.3636363636363635</v>
      </c>
      <c r="K22" s="96" t="str" cm="1">
        <f t="array" ref="K22">_xlfn.IFS($F22="ja",J22,$F22="nee",0,$F22="","-",$E22="","")</f>
        <v>-</v>
      </c>
      <c r="L22" s="152" t="str">
        <f t="shared" si="2"/>
        <v/>
      </c>
    </row>
    <row r="23" spans="1:13" ht="13" x14ac:dyDescent="0.35">
      <c r="B23" s="72" t="s">
        <v>301</v>
      </c>
      <c r="C23" s="208" t="s">
        <v>302</v>
      </c>
      <c r="D23" s="127"/>
      <c r="E23" s="125" t="s">
        <v>129</v>
      </c>
      <c r="F23" s="374"/>
      <c r="G23" s="138" cm="1">
        <f t="array" ref="G23">_xlfn.IFS(E23="a",5,E23="b",3,E23="c",1,TRUE,"  ")</f>
        <v>5</v>
      </c>
      <c r="H23" s="139"/>
      <c r="I23" s="139"/>
      <c r="J23" s="140">
        <f t="shared" si="1"/>
        <v>1.3636363636363635</v>
      </c>
      <c r="K23" s="96" t="str" cm="1">
        <f t="array" ref="K23">_xlfn.IFS($F23="ja",J23,$F23="nee",0,$F23="","-",$E23="","")</f>
        <v>-</v>
      </c>
      <c r="L23" s="152" t="str">
        <f t="shared" si="2"/>
        <v/>
      </c>
    </row>
    <row r="24" spans="1:13" ht="13" x14ac:dyDescent="0.35">
      <c r="B24" s="72" t="s">
        <v>303</v>
      </c>
      <c r="C24" s="208" t="s">
        <v>304</v>
      </c>
      <c r="D24" s="127"/>
      <c r="E24" s="125" t="s">
        <v>129</v>
      </c>
      <c r="F24" s="374"/>
      <c r="G24" s="138" cm="1">
        <f t="array" ref="G24">_xlfn.IFS(E24="a",5,E24="b",3,E24="c",1,TRUE,"  ")</f>
        <v>5</v>
      </c>
      <c r="H24" s="139"/>
      <c r="I24" s="139"/>
      <c r="J24" s="140">
        <f t="shared" si="1"/>
        <v>1.3636363636363635</v>
      </c>
      <c r="K24" s="96" t="str" cm="1">
        <f t="array" ref="K24">_xlfn.IFS($F24="ja",J24,$F24="nee",0,$F24="","-",$E24="","")</f>
        <v>-</v>
      </c>
      <c r="L24" s="152" t="str">
        <f t="shared" si="2"/>
        <v/>
      </c>
    </row>
    <row r="25" spans="1:13" ht="13" x14ac:dyDescent="0.35">
      <c r="B25" s="72" t="s">
        <v>305</v>
      </c>
      <c r="C25" s="208" t="s">
        <v>306</v>
      </c>
      <c r="D25" s="127"/>
      <c r="E25" s="125" t="s">
        <v>129</v>
      </c>
      <c r="F25" s="374"/>
      <c r="G25" s="138" cm="1">
        <f t="array" ref="G25">_xlfn.IFS(E25="a",5,E25="b",3,E25="c",1,TRUE,"  ")</f>
        <v>5</v>
      </c>
      <c r="H25" s="139"/>
      <c r="I25" s="139"/>
      <c r="J25" s="140">
        <f t="shared" si="1"/>
        <v>1.3636363636363635</v>
      </c>
      <c r="K25" s="96" t="str" cm="1">
        <f t="array" ref="K25">_xlfn.IFS($F25="ja",J25,$F25="nee",0,$F25="","-",$E25="","")</f>
        <v>-</v>
      </c>
      <c r="L25" s="152" t="str">
        <f t="shared" si="2"/>
        <v/>
      </c>
    </row>
    <row r="26" spans="1:13" ht="13" x14ac:dyDescent="0.35">
      <c r="B26" s="72" t="s">
        <v>307</v>
      </c>
      <c r="C26" s="208" t="s">
        <v>308</v>
      </c>
      <c r="D26" s="127"/>
      <c r="E26" s="125" t="s">
        <v>129</v>
      </c>
      <c r="F26" s="374"/>
      <c r="G26" s="138" cm="1">
        <f t="array" ref="G26">_xlfn.IFS(E26="a",5,E26="b",3,E26="c",1,TRUE,"  ")</f>
        <v>5</v>
      </c>
      <c r="H26" s="139"/>
      <c r="I26" s="139"/>
      <c r="J26" s="140">
        <f t="shared" si="1"/>
        <v>1.3636363636363635</v>
      </c>
      <c r="K26" s="96" t="str" cm="1">
        <f t="array" ref="K26">_xlfn.IFS($F26="ja",J26,$F26="nee",0,$F26="","-",$E26="","")</f>
        <v>-</v>
      </c>
      <c r="L26" s="152" t="str">
        <f t="shared" si="2"/>
        <v/>
      </c>
    </row>
    <row r="27" spans="1:13" ht="13" x14ac:dyDescent="0.35">
      <c r="B27" s="72" t="s">
        <v>309</v>
      </c>
      <c r="C27" s="208" t="s">
        <v>310</v>
      </c>
      <c r="D27" s="127"/>
      <c r="E27" s="125" t="s">
        <v>129</v>
      </c>
      <c r="F27" s="374"/>
      <c r="G27" s="138" cm="1">
        <f t="array" ref="G27">_xlfn.IFS(E27="a",5,E27="b",3,E27="c",1,TRUE,"  ")</f>
        <v>5</v>
      </c>
      <c r="H27" s="139"/>
      <c r="I27" s="139"/>
      <c r="J27" s="140">
        <f t="shared" si="1"/>
        <v>1.3636363636363635</v>
      </c>
      <c r="K27" s="96" t="str" cm="1">
        <f t="array" ref="K27">_xlfn.IFS($F27="ja",J27,$F27="nee",0,$F27="","-",$E27="","")</f>
        <v>-</v>
      </c>
      <c r="L27" s="152" t="str">
        <f t="shared" si="2"/>
        <v/>
      </c>
    </row>
    <row r="28" spans="1:13" ht="39" x14ac:dyDescent="0.35">
      <c r="B28" s="72" t="s">
        <v>311</v>
      </c>
      <c r="C28" s="73" t="s">
        <v>312</v>
      </c>
      <c r="D28" s="125"/>
      <c r="E28" s="298" t="s">
        <v>129</v>
      </c>
      <c r="F28" s="374"/>
      <c r="G28" s="138" cm="1">
        <f t="array" ref="G28">_xlfn.IFS(E28="a",5,E28="b",3,E28="c",1,TRUE,"  ")</f>
        <v>5</v>
      </c>
      <c r="H28" s="300"/>
      <c r="I28" s="300"/>
      <c r="J28" s="297">
        <f t="shared" si="1"/>
        <v>1.3636363636363635</v>
      </c>
      <c r="K28" s="302" t="str" cm="1">
        <f t="array" ref="K28">_xlfn.IFS($F28="ja",J28,$F28="nee",0,$F28="","-",$E28="","")</f>
        <v>-</v>
      </c>
      <c r="L28" s="152" t="str">
        <f t="shared" si="2"/>
        <v/>
      </c>
    </row>
    <row r="29" spans="1:13" s="76" customFormat="1" ht="13" x14ac:dyDescent="0.35">
      <c r="A29" s="71"/>
      <c r="B29" s="72" t="s">
        <v>313</v>
      </c>
      <c r="C29" s="72" t="s">
        <v>314</v>
      </c>
      <c r="D29" s="125"/>
      <c r="E29" s="299" t="s">
        <v>122</v>
      </c>
      <c r="F29" s="374"/>
      <c r="G29" s="138" t="str" cm="1">
        <f t="array" ref="G29">_xlfn.IFS(E29="a",5,E29="b",3,E29="c",1,TRUE,"  ")</f>
        <v xml:space="preserve">  </v>
      </c>
      <c r="H29" s="301"/>
      <c r="I29" s="301"/>
      <c r="J29" s="297"/>
      <c r="K29" s="96" t="str" cm="1">
        <f t="array" ref="K29">_xlfn.IFS($F29="ja",J29,$F29="nee",0,$F29="","-",$E29="","")</f>
        <v>-</v>
      </c>
      <c r="L29" s="152" t="str">
        <f>IF(AND(E29="ko",F29="Nee"),"Voldoet niet","")</f>
        <v/>
      </c>
      <c r="M29" s="71"/>
    </row>
    <row r="30" spans="1:13" s="76" customFormat="1" ht="25.5" customHeight="1" x14ac:dyDescent="0.35">
      <c r="A30" s="71"/>
      <c r="B30" s="72" t="s">
        <v>315</v>
      </c>
      <c r="C30" s="208" t="s">
        <v>316</v>
      </c>
      <c r="D30" s="127"/>
      <c r="E30" s="77" t="s">
        <v>129</v>
      </c>
      <c r="F30" s="374"/>
      <c r="G30" s="138" cm="1">
        <f t="array" ref="G30">_xlfn.IFS(E30="a",5,E30="b",3,E30="c",1,TRUE,"  ")</f>
        <v>5</v>
      </c>
      <c r="H30" s="138"/>
      <c r="I30" s="138"/>
      <c r="J30" s="140">
        <f t="shared" si="1"/>
        <v>1.3636363636363635</v>
      </c>
      <c r="K30" s="96" t="str" cm="1">
        <f t="array" ref="K30">_xlfn.IFS($F30="ja",J30,$F30="nee",0,$F30="","-",$E30="","")</f>
        <v>-</v>
      </c>
      <c r="L30" s="152" t="str">
        <f>IF(AND(E30="ko",F30="Nee"),"Voldoet niet","")</f>
        <v/>
      </c>
      <c r="M30" s="71"/>
    </row>
    <row r="31" spans="1:13" ht="27" customHeight="1" x14ac:dyDescent="0.35">
      <c r="B31" s="72" t="s">
        <v>317</v>
      </c>
      <c r="C31" s="208" t="s">
        <v>318</v>
      </c>
      <c r="D31" s="127"/>
      <c r="E31" s="77" t="s">
        <v>129</v>
      </c>
      <c r="F31" s="374"/>
      <c r="G31" s="138" cm="1">
        <f t="array" ref="G31">_xlfn.IFS(E31="a",5,E31="b",3,E31="c",1,TRUE,"  ")</f>
        <v>5</v>
      </c>
      <c r="H31" s="139"/>
      <c r="I31" s="139"/>
      <c r="J31" s="140">
        <f t="shared" si="1"/>
        <v>1.3636363636363635</v>
      </c>
      <c r="K31" s="96" t="str" cm="1">
        <f t="array" ref="K31">_xlfn.IFS($F31="ja",J31,$F31="nee",0,$F31="","-",$E31="","")</f>
        <v>-</v>
      </c>
      <c r="L31" s="152" t="str">
        <f t="shared" ref="L31:L37" si="3">IF(AND(E31="ko",F31="Nee"),"Voldoet niet","")</f>
        <v/>
      </c>
    </row>
    <row r="32" spans="1:13" ht="13" x14ac:dyDescent="0.35">
      <c r="B32" s="72" t="s">
        <v>319</v>
      </c>
      <c r="C32" s="73" t="s">
        <v>320</v>
      </c>
      <c r="D32" s="125"/>
      <c r="E32" s="77" t="s">
        <v>129</v>
      </c>
      <c r="F32" s="374"/>
      <c r="G32" s="138" cm="1">
        <f t="array" ref="G32">_xlfn.IFS(E32="a",5,E32="b",3,E32="c",1,TRUE,"  ")</f>
        <v>5</v>
      </c>
      <c r="H32" s="139"/>
      <c r="I32" s="139"/>
      <c r="J32" s="140">
        <f t="shared" si="1"/>
        <v>1.3636363636363635</v>
      </c>
      <c r="K32" s="96" t="str" cm="1">
        <f t="array" ref="K32">_xlfn.IFS($F32="ja",J32,$F32="nee",0,$F32="","-",$E32="","")</f>
        <v>-</v>
      </c>
      <c r="L32" s="152" t="str">
        <f t="shared" si="3"/>
        <v/>
      </c>
    </row>
    <row r="33" spans="1:14" ht="13" x14ac:dyDescent="0.35">
      <c r="B33" s="72" t="s">
        <v>321</v>
      </c>
      <c r="C33" s="73" t="s">
        <v>322</v>
      </c>
      <c r="D33" s="125"/>
      <c r="E33" s="77" t="s">
        <v>129</v>
      </c>
      <c r="F33" s="374"/>
      <c r="G33" s="138" cm="1">
        <f t="array" ref="G33">_xlfn.IFS(E33="a",5,E33="b",3,E33="c",1,TRUE,"  ")</f>
        <v>5</v>
      </c>
      <c r="H33" s="139"/>
      <c r="I33" s="139"/>
      <c r="J33" s="140">
        <f t="shared" si="1"/>
        <v>1.3636363636363635</v>
      </c>
      <c r="K33" s="96" t="str" cm="1">
        <f t="array" ref="K33">_xlfn.IFS($F33="ja",J33,$F33="nee",0,$F33="","-",$E33="","")</f>
        <v>-</v>
      </c>
      <c r="L33" s="152" t="str">
        <f t="shared" si="3"/>
        <v/>
      </c>
    </row>
    <row r="34" spans="1:14" ht="13" x14ac:dyDescent="0.35">
      <c r="B34" s="72" t="s">
        <v>323</v>
      </c>
      <c r="C34" s="208" t="s">
        <v>324</v>
      </c>
      <c r="D34" s="127"/>
      <c r="E34" s="77" t="s">
        <v>138</v>
      </c>
      <c r="F34" s="374"/>
      <c r="G34" s="138" cm="1">
        <f t="array" ref="G34">_xlfn.IFS(E34="a",5,E34="b",3,E34="c",1,TRUE,"  ")</f>
        <v>3</v>
      </c>
      <c r="H34" s="139"/>
      <c r="I34" s="139"/>
      <c r="J34" s="140">
        <f t="shared" si="1"/>
        <v>0.81818181818181812</v>
      </c>
      <c r="K34" s="96" t="str" cm="1">
        <f t="array" ref="K34">_xlfn.IFS($F34="ja",J34,$F34="nee",0,$F34="","-",$E34="","")</f>
        <v>-</v>
      </c>
      <c r="L34" s="152" t="str">
        <f t="shared" si="3"/>
        <v/>
      </c>
    </row>
    <row r="35" spans="1:14" ht="13" x14ac:dyDescent="0.35">
      <c r="B35" s="72" t="s">
        <v>325</v>
      </c>
      <c r="C35" s="208" t="s">
        <v>326</v>
      </c>
      <c r="D35" s="127"/>
      <c r="E35" s="77" t="s">
        <v>138</v>
      </c>
      <c r="F35" s="374"/>
      <c r="G35" s="138" cm="1">
        <f t="array" ref="G35">_xlfn.IFS(E35="a",5,E35="b",3,E35="c",1,TRUE,"  ")</f>
        <v>3</v>
      </c>
      <c r="H35" s="139"/>
      <c r="I35" s="139"/>
      <c r="J35" s="140">
        <f t="shared" si="1"/>
        <v>0.81818181818181812</v>
      </c>
      <c r="K35" s="96" t="str" cm="1">
        <f t="array" ref="K35">_xlfn.IFS($F35="ja",J35,$F35="nee",0,$F35="","-",$E35="","")</f>
        <v>-</v>
      </c>
      <c r="L35" s="152" t="str">
        <f t="shared" si="3"/>
        <v/>
      </c>
    </row>
    <row r="36" spans="1:14" ht="13" x14ac:dyDescent="0.35">
      <c r="B36" s="72" t="s">
        <v>327</v>
      </c>
      <c r="C36" s="208" t="s">
        <v>328</v>
      </c>
      <c r="D36" s="127"/>
      <c r="E36" s="77" t="s">
        <v>138</v>
      </c>
      <c r="F36" s="374"/>
      <c r="G36" s="138" cm="1">
        <f t="array" ref="G36">_xlfn.IFS(E36="a",5,E36="b",3,E36="c",1,TRUE,"  ")</f>
        <v>3</v>
      </c>
      <c r="H36" s="139"/>
      <c r="I36" s="139"/>
      <c r="J36" s="140">
        <f t="shared" si="1"/>
        <v>0.81818181818181812</v>
      </c>
      <c r="K36" s="96" t="str" cm="1">
        <f t="array" ref="K36">_xlfn.IFS($F36="ja",J36,$F36="nee",0,$F36="","-",$E36="","")</f>
        <v>-</v>
      </c>
      <c r="L36" s="152" t="str">
        <f t="shared" si="3"/>
        <v/>
      </c>
    </row>
    <row r="37" spans="1:14" s="76" customFormat="1" ht="26" x14ac:dyDescent="0.35">
      <c r="A37" s="71"/>
      <c r="B37" s="72" t="s">
        <v>329</v>
      </c>
      <c r="C37" s="72" t="s">
        <v>330</v>
      </c>
      <c r="D37" s="125"/>
      <c r="E37" s="77" t="s">
        <v>129</v>
      </c>
      <c r="F37" s="374"/>
      <c r="G37" s="138" cm="1">
        <f t="array" ref="G37">_xlfn.IFS(E37="a",5,E37="b",3,E37="c",1,TRUE,"  ")</f>
        <v>5</v>
      </c>
      <c r="H37" s="139"/>
      <c r="I37" s="139"/>
      <c r="J37" s="140">
        <f t="shared" si="1"/>
        <v>1.3636363636363635</v>
      </c>
      <c r="K37" s="96" t="str" cm="1">
        <f t="array" ref="K37">_xlfn.IFS($F37="ja",J37,$F37="nee",0,$F37="","-",$E37="","")</f>
        <v>-</v>
      </c>
      <c r="L37" s="152" t="str">
        <f t="shared" si="3"/>
        <v/>
      </c>
      <c r="M37" s="71"/>
    </row>
    <row r="38" spans="1:14" s="76" customFormat="1" ht="26" x14ac:dyDescent="0.35">
      <c r="A38" s="71"/>
      <c r="B38" s="72" t="s">
        <v>331</v>
      </c>
      <c r="C38" s="212" t="s">
        <v>332</v>
      </c>
      <c r="D38" s="127"/>
      <c r="E38" s="255" t="s">
        <v>129</v>
      </c>
      <c r="F38" s="374"/>
      <c r="G38" s="138" cm="1">
        <f t="array" ref="G38">_xlfn.IFS(E38="a",5,E38="b",3,E38="c",1,TRUE,"  ")</f>
        <v>5</v>
      </c>
      <c r="H38" s="139"/>
      <c r="I38" s="139"/>
      <c r="J38" s="140">
        <f t="shared" si="1"/>
        <v>1.3636363636363635</v>
      </c>
      <c r="K38" s="96" t="str" cm="1">
        <f t="array" ref="K38">_xlfn.IFS($F38="ja",J38,$F38="nee",0,$F38="","-",$E38="","")</f>
        <v>-</v>
      </c>
      <c r="L38" s="152" t="str">
        <f>IF(AND(E38="ko",F38="Nee"),"Voldoet niet","")</f>
        <v/>
      </c>
      <c r="M38" s="71"/>
    </row>
    <row r="39" spans="1:14" ht="13" x14ac:dyDescent="0.35">
      <c r="B39" s="72"/>
      <c r="C39" s="73"/>
      <c r="D39" s="125"/>
      <c r="E39" s="77"/>
      <c r="F39" s="77"/>
      <c r="G39" s="138" t="s">
        <v>28</v>
      </c>
      <c r="H39" s="139"/>
      <c r="I39" s="139"/>
      <c r="J39" s="139"/>
      <c r="K39" s="77"/>
      <c r="L39" s="77"/>
    </row>
    <row r="40" spans="1:14" s="71" customFormat="1" ht="21" customHeight="1" x14ac:dyDescent="0.35">
      <c r="B40" s="122" t="s">
        <v>333</v>
      </c>
      <c r="C40" s="339" t="s">
        <v>334</v>
      </c>
      <c r="D40" s="153">
        <v>0.4</v>
      </c>
      <c r="E40" s="123"/>
      <c r="F40" s="116"/>
      <c r="G40" s="135" t="str" cm="1">
        <f t="array" ref="G40">_xlfn.IFS(E39="a",5,E39="b",3,E39="c",1,TRUE,"  ")</f>
        <v xml:space="preserve">  </v>
      </c>
      <c r="H40" s="136">
        <f>SUM(G42:G49)</f>
        <v>40</v>
      </c>
      <c r="I40" s="137">
        <f>J40/H40</f>
        <v>1.35</v>
      </c>
      <c r="J40" s="136">
        <f>L$2*D40</f>
        <v>54</v>
      </c>
      <c r="K40" s="135"/>
      <c r="L40" s="135"/>
      <c r="N40" s="151"/>
    </row>
    <row r="41" spans="1:14" ht="13" x14ac:dyDescent="0.35">
      <c r="A41" s="144"/>
      <c r="B41" s="72" t="s">
        <v>335</v>
      </c>
      <c r="C41" s="212" t="s">
        <v>336</v>
      </c>
      <c r="D41" s="125"/>
      <c r="E41" s="77" t="s">
        <v>28</v>
      </c>
      <c r="F41" s="138"/>
      <c r="G41" s="138" t="str" cm="1">
        <f t="array" ref="G41">_xlfn.IFS(E40="a",5,E40="b",3,E40="c",1,TRUE,"  ")</f>
        <v xml:space="preserve">  </v>
      </c>
      <c r="H41" s="139"/>
      <c r="I41" s="139"/>
      <c r="J41" s="139"/>
      <c r="K41" s="77"/>
      <c r="L41" s="77"/>
      <c r="M41" s="144"/>
    </row>
    <row r="42" spans="1:14" ht="13" x14ac:dyDescent="0.35">
      <c r="B42" s="72" t="s">
        <v>337</v>
      </c>
      <c r="C42" s="212" t="s">
        <v>338</v>
      </c>
      <c r="D42" s="127"/>
      <c r="E42" s="77" t="s">
        <v>129</v>
      </c>
      <c r="F42" s="374"/>
      <c r="G42" s="138" cm="1">
        <f t="array" ref="G42">_xlfn.IFS(E42="a",5,E42="b",3,E42="c",1,TRUE,"  ")</f>
        <v>5</v>
      </c>
      <c r="H42" s="139"/>
      <c r="I42" s="139"/>
      <c r="J42" s="140">
        <f t="shared" ref="J42:J49" si="4">G42*I$40</f>
        <v>6.75</v>
      </c>
      <c r="K42" s="96" t="str" cm="1">
        <f t="array" ref="K42">_xlfn.IFS($F42="ja",J42,$F42="nee",0,$F42="","-",$E42="","")</f>
        <v>-</v>
      </c>
      <c r="L42" s="152" t="str">
        <f t="shared" ref="L42:L49" si="5">IF(AND(E42="ko",F42="Nee"),"Voldoet niet","")</f>
        <v/>
      </c>
    </row>
    <row r="43" spans="1:14" ht="13" x14ac:dyDescent="0.35">
      <c r="B43" s="72" t="s">
        <v>339</v>
      </c>
      <c r="C43" s="212" t="s">
        <v>340</v>
      </c>
      <c r="D43" s="127"/>
      <c r="E43" s="77" t="s">
        <v>129</v>
      </c>
      <c r="F43" s="374"/>
      <c r="G43" s="138" cm="1">
        <f t="array" ref="G43">_xlfn.IFS(E43="a",5,E43="b",3,E43="c",1,TRUE,"  ")</f>
        <v>5</v>
      </c>
      <c r="H43" s="139"/>
      <c r="I43" s="139"/>
      <c r="J43" s="140">
        <f t="shared" si="4"/>
        <v>6.75</v>
      </c>
      <c r="K43" s="96" t="str" cm="1">
        <f t="array" ref="K43">_xlfn.IFS($F43="ja",J43,$F43="nee",0,$F43="","-",$E43="","")</f>
        <v>-</v>
      </c>
      <c r="L43" s="152" t="str">
        <f t="shared" ref="L43:L44" si="6">IF(AND(E43="ko",F43="Nee"),"Voldoet niet","")</f>
        <v/>
      </c>
    </row>
    <row r="44" spans="1:14" ht="13" x14ac:dyDescent="0.35">
      <c r="B44" s="72" t="s">
        <v>341</v>
      </c>
      <c r="C44" s="212" t="s">
        <v>342</v>
      </c>
      <c r="D44" s="127"/>
      <c r="E44" s="77" t="s">
        <v>129</v>
      </c>
      <c r="F44" s="374"/>
      <c r="G44" s="138" cm="1">
        <f t="array" ref="G44">_xlfn.IFS(E43="a",5,E43="b",3,E43="c",1,TRUE,"  ")</f>
        <v>5</v>
      </c>
      <c r="H44" s="139"/>
      <c r="I44" s="139"/>
      <c r="J44" s="140">
        <f>G44*I$40</f>
        <v>6.75</v>
      </c>
      <c r="K44" s="96" t="str" cm="1">
        <f t="array" ref="K44">_xlfn.IFS($F44="ja",J44,$F44="nee",0,$F44="","-",$E44="","")</f>
        <v>-</v>
      </c>
      <c r="L44" s="152" t="str">
        <f t="shared" si="6"/>
        <v/>
      </c>
      <c r="N44" s="413"/>
    </row>
    <row r="45" spans="1:14" ht="13" x14ac:dyDescent="0.35">
      <c r="B45" s="72" t="s">
        <v>343</v>
      </c>
      <c r="C45" s="212" t="s">
        <v>344</v>
      </c>
      <c r="D45" s="127"/>
      <c r="E45" s="77" t="s">
        <v>129</v>
      </c>
      <c r="F45" s="374"/>
      <c r="G45" s="138" cm="1">
        <f t="array" ref="G45">_xlfn.IFS(E44="a",5,E44="b",3,E44="c",1,TRUE,"  ")</f>
        <v>5</v>
      </c>
      <c r="H45" s="139"/>
      <c r="I45" s="139"/>
      <c r="J45" s="140">
        <f t="shared" si="4"/>
        <v>6.75</v>
      </c>
      <c r="K45" s="96" t="str" cm="1">
        <f t="array" ref="K45">_xlfn.IFS($F45="ja",J45,$F45="nee",0,$F45="","-",$E45="","")</f>
        <v>-</v>
      </c>
      <c r="L45" s="152" t="str">
        <f t="shared" si="5"/>
        <v/>
      </c>
    </row>
    <row r="46" spans="1:14" ht="13" x14ac:dyDescent="0.35">
      <c r="B46" s="72" t="s">
        <v>345</v>
      </c>
      <c r="C46" s="212" t="s">
        <v>346</v>
      </c>
      <c r="D46" s="127"/>
      <c r="E46" s="77" t="s">
        <v>129</v>
      </c>
      <c r="F46" s="374"/>
      <c r="G46" s="138" cm="1">
        <f t="array" ref="G46">_xlfn.IFS(E45="a",5,E45="b",3,E45="c",1,TRUE,"  ")</f>
        <v>5</v>
      </c>
      <c r="H46" s="139"/>
      <c r="I46" s="139"/>
      <c r="J46" s="140">
        <f t="shared" si="4"/>
        <v>6.75</v>
      </c>
      <c r="K46" s="96" t="str" cm="1">
        <f t="array" ref="K46">_xlfn.IFS($F46="ja",J46,$F46="nee",0,$F46="","-",$E46="","")</f>
        <v>-</v>
      </c>
      <c r="L46" s="152" t="str">
        <f t="shared" si="5"/>
        <v/>
      </c>
    </row>
    <row r="47" spans="1:14" ht="13" x14ac:dyDescent="0.35">
      <c r="B47" s="72" t="s">
        <v>347</v>
      </c>
      <c r="C47" s="212" t="s">
        <v>348</v>
      </c>
      <c r="D47" s="127"/>
      <c r="E47" s="77" t="s">
        <v>129</v>
      </c>
      <c r="F47" s="374"/>
      <c r="G47" s="138" cm="1">
        <f t="array" ref="G47">_xlfn.IFS(E46="a",5,E46="b",3,E46="c",1,TRUE,"  ")</f>
        <v>5</v>
      </c>
      <c r="H47" s="139"/>
      <c r="I47" s="139"/>
      <c r="J47" s="140">
        <f t="shared" si="4"/>
        <v>6.75</v>
      </c>
      <c r="K47" s="96" t="str" cm="1">
        <f t="array" ref="K47">_xlfn.IFS($F47="ja",J47,$F47="nee",0,$F47="","-",$E47="","")</f>
        <v>-</v>
      </c>
      <c r="L47" s="152" t="str">
        <f t="shared" si="5"/>
        <v/>
      </c>
    </row>
    <row r="48" spans="1:14" ht="13" x14ac:dyDescent="0.35">
      <c r="B48" s="72" t="s">
        <v>349</v>
      </c>
      <c r="C48" s="212" t="s">
        <v>350</v>
      </c>
      <c r="D48" s="127"/>
      <c r="E48" s="77" t="s">
        <v>129</v>
      </c>
      <c r="F48" s="374"/>
      <c r="G48" s="138" cm="1">
        <f t="array" ref="G48">_xlfn.IFS(E47="a",5,E47="b",3,E47="c",1,TRUE,"  ")</f>
        <v>5</v>
      </c>
      <c r="H48" s="139"/>
      <c r="I48" s="139"/>
      <c r="J48" s="140">
        <f t="shared" si="4"/>
        <v>6.75</v>
      </c>
      <c r="K48" s="96" t="str" cm="1">
        <f t="array" ref="K48">_xlfn.IFS($F48="ja",J48,$F48="nee",0,$F48="","-",$E48="","")</f>
        <v>-</v>
      </c>
      <c r="L48" s="152" t="str">
        <f t="shared" si="5"/>
        <v/>
      </c>
    </row>
    <row r="49" spans="2:14" ht="26" x14ac:dyDescent="0.35">
      <c r="B49" s="72" t="s">
        <v>351</v>
      </c>
      <c r="C49" s="212" t="s">
        <v>352</v>
      </c>
      <c r="D49" s="125"/>
      <c r="E49" s="255" t="s">
        <v>129</v>
      </c>
      <c r="F49" s="374"/>
      <c r="G49" s="138" cm="1">
        <f t="array" ref="G49">_xlfn.IFS(E48="a",5,E48="b",3,E48="c",1,TRUE,"  ")</f>
        <v>5</v>
      </c>
      <c r="H49" s="139"/>
      <c r="I49" s="139"/>
      <c r="J49" s="140">
        <f t="shared" si="4"/>
        <v>6.75</v>
      </c>
      <c r="K49" s="96" t="str" cm="1">
        <f t="array" ref="K49">_xlfn.IFS($F49="ja",J49,$F49="nee",0,$F49="","-",$E49="","")</f>
        <v>-</v>
      </c>
      <c r="L49" s="152" t="str">
        <f t="shared" si="5"/>
        <v/>
      </c>
    </row>
    <row r="50" spans="2:14" ht="13" x14ac:dyDescent="0.35">
      <c r="B50" s="72"/>
      <c r="C50" s="73"/>
      <c r="D50" s="125"/>
      <c r="E50" s="77"/>
      <c r="F50" s="77"/>
      <c r="G50" s="138"/>
      <c r="H50" s="139"/>
      <c r="I50" s="139"/>
      <c r="J50" s="139"/>
      <c r="K50" s="77"/>
      <c r="L50" s="77"/>
    </row>
    <row r="51" spans="2:14" s="71" customFormat="1" ht="21" customHeight="1" x14ac:dyDescent="0.35">
      <c r="B51" s="122" t="s">
        <v>353</v>
      </c>
      <c r="C51" s="339" t="s">
        <v>354</v>
      </c>
      <c r="D51" s="153">
        <v>0.4</v>
      </c>
      <c r="E51" s="123"/>
      <c r="F51" s="116"/>
      <c r="G51" s="135" t="str" cm="1">
        <f t="array" ref="G51">_xlfn.IFS(E50="a",5,E50="b",3,E50="c",1,TRUE,"  ")</f>
        <v xml:space="preserve">  </v>
      </c>
      <c r="H51" s="136">
        <f>SUM(G53:G61)</f>
        <v>45</v>
      </c>
      <c r="I51" s="137">
        <f>J51/H51</f>
        <v>1.2</v>
      </c>
      <c r="J51" s="136">
        <f>L$2*D51</f>
        <v>54</v>
      </c>
      <c r="K51" s="135"/>
      <c r="L51" s="135"/>
      <c r="N51" s="151"/>
    </row>
    <row r="52" spans="2:14" ht="13" x14ac:dyDescent="0.35">
      <c r="B52" s="72" t="s">
        <v>355</v>
      </c>
      <c r="C52" s="73" t="s">
        <v>356</v>
      </c>
      <c r="D52" s="125"/>
      <c r="E52" s="77" t="s">
        <v>28</v>
      </c>
      <c r="F52" s="138"/>
      <c r="G52" s="138" t="str" cm="1">
        <f t="array" ref="G52">_xlfn.IFS(E51="a",5,E51="b",3,E51="c",1,TRUE,"  ")</f>
        <v xml:space="preserve">  </v>
      </c>
      <c r="H52" s="139"/>
      <c r="I52" s="139"/>
      <c r="J52" s="139"/>
      <c r="K52" s="77"/>
      <c r="L52" s="77"/>
    </row>
    <row r="53" spans="2:14" ht="13" x14ac:dyDescent="0.35">
      <c r="B53" s="72" t="s">
        <v>357</v>
      </c>
      <c r="C53" s="208" t="s">
        <v>358</v>
      </c>
      <c r="D53" s="127"/>
      <c r="E53" s="77" t="s">
        <v>129</v>
      </c>
      <c r="F53" s="374"/>
      <c r="G53" s="138" cm="1">
        <f t="array" ref="G53">_xlfn.IFS(E53="a",5,E53="b",3,E53="c",1,TRUE,"  ")</f>
        <v>5</v>
      </c>
      <c r="H53" s="139"/>
      <c r="I53" s="139"/>
      <c r="J53" s="140">
        <f>I$51*G53</f>
        <v>6</v>
      </c>
      <c r="K53" s="96" t="str" cm="1">
        <f t="array" ref="K53">_xlfn.IFS($F53="ja",J53,$F53="nee",0,$F53="","-",$E53="","")</f>
        <v>-</v>
      </c>
      <c r="L53" s="152" t="str">
        <f t="shared" ref="L53:L61" si="7">IF(AND(E53="ko",F53="Nee"),"Voldoet niet","")</f>
        <v/>
      </c>
    </row>
    <row r="54" spans="2:14" ht="13" x14ac:dyDescent="0.35">
      <c r="B54" s="72" t="s">
        <v>359</v>
      </c>
      <c r="C54" s="208" t="s">
        <v>360</v>
      </c>
      <c r="D54" s="127"/>
      <c r="E54" s="77" t="s">
        <v>129</v>
      </c>
      <c r="F54" s="374"/>
      <c r="G54" s="138" cm="1">
        <f t="array" ref="G54">_xlfn.IFS(E54="a",5,E54="b",3,E54="c",1,TRUE,"  ")</f>
        <v>5</v>
      </c>
      <c r="H54" s="139"/>
      <c r="I54" s="139"/>
      <c r="J54" s="140">
        <f t="shared" ref="J54:J61" si="8">I$51*G54</f>
        <v>6</v>
      </c>
      <c r="K54" s="96" t="str" cm="1">
        <f t="array" ref="K54">_xlfn.IFS($F54="ja",J54,$F54="nee",0,$F54="","-",$E54="","")</f>
        <v>-</v>
      </c>
      <c r="L54" s="152" t="str">
        <f t="shared" si="7"/>
        <v/>
      </c>
    </row>
    <row r="55" spans="2:14" ht="13" x14ac:dyDescent="0.35">
      <c r="B55" s="72" t="s">
        <v>361</v>
      </c>
      <c r="C55" s="208" t="s">
        <v>362</v>
      </c>
      <c r="D55" s="127"/>
      <c r="E55" s="77" t="s">
        <v>129</v>
      </c>
      <c r="F55" s="374"/>
      <c r="G55" s="138" cm="1">
        <f t="array" ref="G55">_xlfn.IFS(E55="a",5,E55="b",3,E55="c",1,TRUE,"  ")</f>
        <v>5</v>
      </c>
      <c r="H55" s="139"/>
      <c r="I55" s="139"/>
      <c r="J55" s="140">
        <f t="shared" si="8"/>
        <v>6</v>
      </c>
      <c r="K55" s="96" t="str" cm="1">
        <f t="array" ref="K55">_xlfn.IFS($F55="ja",J55,$F55="nee",0,$F55="","-",$E55="","")</f>
        <v>-</v>
      </c>
      <c r="L55" s="152" t="str">
        <f t="shared" si="7"/>
        <v/>
      </c>
    </row>
    <row r="56" spans="2:14" ht="13" x14ac:dyDescent="0.35">
      <c r="B56" s="72" t="s">
        <v>363</v>
      </c>
      <c r="C56" s="208" t="s">
        <v>364</v>
      </c>
      <c r="D56" s="127"/>
      <c r="E56" s="77" t="s">
        <v>129</v>
      </c>
      <c r="F56" s="374"/>
      <c r="G56" s="138" cm="1">
        <f t="array" ref="G56">_xlfn.IFS(E56="a",5,E56="b",3,E56="c",1,TRUE,"  ")</f>
        <v>5</v>
      </c>
      <c r="H56" s="139"/>
      <c r="I56" s="139"/>
      <c r="J56" s="140">
        <f t="shared" si="8"/>
        <v>6</v>
      </c>
      <c r="K56" s="96" t="str" cm="1">
        <f t="array" ref="K56">_xlfn.IFS($F56="ja",J56,$F56="nee",0,$F56="","-",$E56="","")</f>
        <v>-</v>
      </c>
      <c r="L56" s="152" t="str">
        <f t="shared" si="7"/>
        <v/>
      </c>
    </row>
    <row r="57" spans="2:14" ht="13" x14ac:dyDescent="0.35">
      <c r="B57" s="72" t="s">
        <v>365</v>
      </c>
      <c r="C57" s="208" t="s">
        <v>366</v>
      </c>
      <c r="D57" s="127"/>
      <c r="E57" s="77" t="s">
        <v>129</v>
      </c>
      <c r="F57" s="374"/>
      <c r="G57" s="138" cm="1">
        <f t="array" ref="G57">_xlfn.IFS(E57="a",5,E57="b",3,E57="c",1,TRUE,"  ")</f>
        <v>5</v>
      </c>
      <c r="H57" s="139"/>
      <c r="I57" s="139"/>
      <c r="J57" s="140">
        <f t="shared" si="8"/>
        <v>6</v>
      </c>
      <c r="K57" s="96" t="str" cm="1">
        <f t="array" ref="K57">_xlfn.IFS($F57="ja",J57,$F57="nee",0,$F57="","-",$E57="","")</f>
        <v>-</v>
      </c>
      <c r="L57" s="152" t="str">
        <f t="shared" si="7"/>
        <v/>
      </c>
    </row>
    <row r="58" spans="2:14" ht="13" x14ac:dyDescent="0.35">
      <c r="B58" s="72" t="s">
        <v>367</v>
      </c>
      <c r="C58" s="208" t="s">
        <v>368</v>
      </c>
      <c r="D58" s="127"/>
      <c r="E58" s="77" t="s">
        <v>129</v>
      </c>
      <c r="F58" s="374"/>
      <c r="G58" s="138" cm="1">
        <f t="array" ref="G58">_xlfn.IFS(E58="a",5,E58="b",3,E58="c",1,TRUE,"  ")</f>
        <v>5</v>
      </c>
      <c r="H58" s="139"/>
      <c r="I58" s="139"/>
      <c r="J58" s="140">
        <f t="shared" si="8"/>
        <v>6</v>
      </c>
      <c r="K58" s="96" t="str" cm="1">
        <f t="array" ref="K58">_xlfn.IFS($F58="ja",J58,$F58="nee",0,$F58="","-",$E58="","")</f>
        <v>-</v>
      </c>
      <c r="L58" s="152" t="str">
        <f t="shared" si="7"/>
        <v/>
      </c>
    </row>
    <row r="59" spans="2:14" ht="13" x14ac:dyDescent="0.35">
      <c r="B59" s="72" t="s">
        <v>369</v>
      </c>
      <c r="C59" s="208" t="s">
        <v>370</v>
      </c>
      <c r="D59" s="127"/>
      <c r="E59" s="77" t="s">
        <v>129</v>
      </c>
      <c r="F59" s="374"/>
      <c r="G59" s="138" cm="1">
        <f t="array" ref="G59">_xlfn.IFS(E59="a",5,E59="b",3,E59="c",1,TRUE,"  ")</f>
        <v>5</v>
      </c>
      <c r="H59" s="139"/>
      <c r="I59" s="139"/>
      <c r="J59" s="140">
        <f t="shared" si="8"/>
        <v>6</v>
      </c>
      <c r="K59" s="96" t="str" cm="1">
        <f t="array" ref="K59">_xlfn.IFS($F59="ja",J59,$F59="nee",0,$F59="","-",$E59="","")</f>
        <v>-</v>
      </c>
      <c r="L59" s="152" t="str">
        <f t="shared" si="7"/>
        <v/>
      </c>
    </row>
    <row r="60" spans="2:14" ht="13" x14ac:dyDescent="0.35">
      <c r="B60" s="72" t="s">
        <v>371</v>
      </c>
      <c r="C60" s="208" t="s">
        <v>372</v>
      </c>
      <c r="D60" s="127"/>
      <c r="E60" s="77" t="s">
        <v>129</v>
      </c>
      <c r="F60" s="374"/>
      <c r="G60" s="138" cm="1">
        <f t="array" ref="G60">_xlfn.IFS(E60="a",5,E60="b",3,E60="c",1,TRUE,"  ")</f>
        <v>5</v>
      </c>
      <c r="H60" s="139"/>
      <c r="I60" s="139"/>
      <c r="J60" s="140">
        <f t="shared" si="8"/>
        <v>6</v>
      </c>
      <c r="K60" s="96" t="str" cm="1">
        <f t="array" ref="K60">_xlfn.IFS($F60="ja",J60,$F60="nee",0,$F60="","-",$E60="","")</f>
        <v>-</v>
      </c>
      <c r="L60" s="152" t="str">
        <f t="shared" si="7"/>
        <v/>
      </c>
    </row>
    <row r="61" spans="2:14" ht="13" x14ac:dyDescent="0.35">
      <c r="B61" s="72" t="s">
        <v>373</v>
      </c>
      <c r="C61" s="208" t="s">
        <v>374</v>
      </c>
      <c r="D61" s="127"/>
      <c r="E61" s="303" t="s">
        <v>129</v>
      </c>
      <c r="F61" s="374"/>
      <c r="G61" s="138" cm="1">
        <f t="array" ref="G61">_xlfn.IFS(E61="a",5,E61="b",3,E61="c",1,TRUE,"  ")</f>
        <v>5</v>
      </c>
      <c r="H61" s="139"/>
      <c r="I61" s="139"/>
      <c r="J61" s="140">
        <f t="shared" si="8"/>
        <v>6</v>
      </c>
      <c r="K61" s="96" t="str" cm="1">
        <f t="array" ref="K61">_xlfn.IFS($F61="ja",J61,$F61="nee",0,$F61="","-",$E61="","")</f>
        <v>-</v>
      </c>
      <c r="L61" s="152" t="str">
        <f t="shared" si="7"/>
        <v/>
      </c>
    </row>
    <row r="62" spans="2:14" ht="12.75" customHeight="1" x14ac:dyDescent="0.35">
      <c r="G62" s="71"/>
    </row>
  </sheetData>
  <sheetProtection algorithmName="SHA-512" hashValue="jibX9dPyv/zS5Q800iabxEsO21QL4GJVV3tcqYuiW+gR00x8K+mXrwZMrJPqCDO88G8S4IksEGi+1dIisrzfvQ==" saltValue="o9W5kbTHCqnRppcJ4dRu6Q==" spinCount="100000" sheet="1" objects="1" scenarios="1"/>
  <mergeCells count="2">
    <mergeCell ref="G4:J4"/>
    <mergeCell ref="B1:D1"/>
  </mergeCells>
  <conditionalFormatting sqref="L8:L38">
    <cfRule type="cellIs" dxfId="98" priority="3" operator="equal">
      <formula>"Voldoet niet"</formula>
    </cfRule>
  </conditionalFormatting>
  <conditionalFormatting sqref="L42:L49">
    <cfRule type="cellIs" dxfId="97" priority="2" operator="equal">
      <formula>"Voldoet niet"</formula>
    </cfRule>
  </conditionalFormatting>
  <conditionalFormatting sqref="L53:L61">
    <cfRule type="cellIs" dxfId="96" priority="1" operator="equal">
      <formula>"Voldoet niet"</formula>
    </cfRule>
  </conditionalFormatting>
  <dataValidations count="1">
    <dataValidation type="list" allowBlank="1" showInputMessage="1" showErrorMessage="1" sqref="F8:F38 F53:F61 F42:F49" xr:uid="{4313C020-FF6B-4B08-8270-9B1EFCD13EEE}">
      <formula1>"Ja,Nee"</formula1>
    </dataValidation>
  </dataValidations>
  <pageMargins left="0.7" right="0.7" top="0.75" bottom="0.75" header="0.3" footer="0.3"/>
  <pageSetup scale="55"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262D-F6ED-47AB-A682-0B433ABACEFC}">
  <sheetPr>
    <tabColor theme="4" tint="0.59999389629810485"/>
  </sheetPr>
  <dimension ref="A1:N67"/>
  <sheetViews>
    <sheetView showGridLines="0" tabSelected="1" zoomScaleNormal="100" workbookViewId="0">
      <pane ySplit="5" topLeftCell="A19" activePane="bottomLeft" state="frozen"/>
      <selection pane="bottomLeft" activeCell="E21" sqref="E21"/>
    </sheetView>
  </sheetViews>
  <sheetFormatPr defaultColWidth="9" defaultRowHeight="13" x14ac:dyDescent="0.35"/>
  <cols>
    <col min="1" max="1" width="0.83203125" style="71" customWidth="1"/>
    <col min="2" max="2" width="7.58203125" style="76" customWidth="1"/>
    <col min="3" max="3" width="75.58203125" style="76" customWidth="1"/>
    <col min="4" max="6" width="10.58203125" style="76" customWidth="1"/>
    <col min="7" max="10" width="10.58203125" style="207" hidden="1" customWidth="1"/>
    <col min="11" max="12" width="10.58203125" style="76" customWidth="1"/>
    <col min="13" max="13" width="0.83203125" style="71" customWidth="1"/>
    <col min="14" max="16384" width="9" style="76"/>
  </cols>
  <sheetData>
    <row r="1" spans="2:14" s="156" customFormat="1" ht="21" customHeight="1" x14ac:dyDescent="0.35">
      <c r="B1" s="415" t="s">
        <v>375</v>
      </c>
      <c r="C1" s="415"/>
      <c r="D1" s="415"/>
      <c r="E1" s="192"/>
      <c r="F1" s="192"/>
      <c r="G1" s="193"/>
      <c r="H1" s="193"/>
      <c r="I1" s="193"/>
      <c r="J1" s="193"/>
      <c r="K1" s="192"/>
      <c r="L1" s="192"/>
    </row>
    <row r="2" spans="2:14" s="71" customFormat="1" ht="15.5" x14ac:dyDescent="0.35">
      <c r="B2" s="98"/>
      <c r="C2" s="76"/>
      <c r="E2" s="85"/>
      <c r="F2" s="84"/>
      <c r="G2" s="131"/>
      <c r="H2" s="131"/>
      <c r="I2" s="131"/>
      <c r="J2" s="130"/>
      <c r="K2" s="118" t="s">
        <v>103</v>
      </c>
      <c r="L2" s="118">
        <f>'17. Onderverdeling score'!C10</f>
        <v>190</v>
      </c>
    </row>
    <row r="3" spans="2:14" s="71" customFormat="1" ht="15.5" x14ac:dyDescent="0.35">
      <c r="B3" s="98"/>
      <c r="C3" s="76"/>
      <c r="F3" s="84"/>
      <c r="G3" s="131"/>
      <c r="H3" s="132"/>
      <c r="I3" s="132"/>
      <c r="J3" s="130"/>
      <c r="K3" s="171" t="s">
        <v>104</v>
      </c>
      <c r="L3" s="172">
        <f>SUM(K8:K90)</f>
        <v>0</v>
      </c>
    </row>
    <row r="4" spans="2:14" s="71" customFormat="1" ht="15.65" customHeight="1" x14ac:dyDescent="0.35">
      <c r="B4" s="98"/>
      <c r="C4" s="76"/>
      <c r="D4" s="154">
        <f>SUM(D6:D67)</f>
        <v>1</v>
      </c>
      <c r="E4" s="155" t="s">
        <v>105</v>
      </c>
      <c r="F4" s="84"/>
      <c r="G4" s="416" t="s">
        <v>106</v>
      </c>
      <c r="H4" s="416"/>
      <c r="I4" s="416"/>
      <c r="J4" s="416"/>
      <c r="K4" s="149"/>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19"/>
      <c r="C6" s="345" t="s">
        <v>376</v>
      </c>
      <c r="D6" s="117" t="s">
        <v>28</v>
      </c>
      <c r="E6" s="120"/>
      <c r="F6" s="121"/>
      <c r="G6" s="133"/>
      <c r="H6" s="133"/>
      <c r="I6" s="133"/>
      <c r="J6" s="133"/>
      <c r="K6" s="133"/>
      <c r="L6" s="133"/>
    </row>
    <row r="7" spans="2:14" s="71" customFormat="1" ht="21" customHeight="1" x14ac:dyDescent="0.35">
      <c r="B7" s="122" t="s">
        <v>377</v>
      </c>
      <c r="C7" s="339" t="s">
        <v>378</v>
      </c>
      <c r="D7" s="153">
        <v>0</v>
      </c>
      <c r="E7" s="123"/>
      <c r="F7" s="116"/>
      <c r="G7" s="135"/>
      <c r="H7" s="136">
        <f>SUM(G9:G13)</f>
        <v>0</v>
      </c>
      <c r="I7" s="137"/>
      <c r="J7" s="136">
        <f>L$2*D7</f>
        <v>0</v>
      </c>
      <c r="K7" s="135"/>
      <c r="L7" s="135"/>
      <c r="N7" s="151"/>
    </row>
    <row r="8" spans="2:14" x14ac:dyDescent="0.35">
      <c r="B8" s="73" t="s">
        <v>379</v>
      </c>
      <c r="C8" s="73" t="s">
        <v>380</v>
      </c>
      <c r="D8" s="73"/>
      <c r="E8" s="77"/>
      <c r="F8" s="73"/>
      <c r="G8" s="142"/>
      <c r="H8" s="142"/>
      <c r="I8" s="142"/>
      <c r="J8" s="142"/>
      <c r="K8" s="108"/>
      <c r="L8" s="108"/>
    </row>
    <row r="9" spans="2:14" x14ac:dyDescent="0.35">
      <c r="B9" s="73" t="s">
        <v>381</v>
      </c>
      <c r="C9" s="208" t="s">
        <v>382</v>
      </c>
      <c r="D9" s="78"/>
      <c r="E9" s="77" t="s">
        <v>122</v>
      </c>
      <c r="F9" s="374"/>
      <c r="G9" s="139" t="str" cm="1">
        <f t="array" ref="G9">_xlfn.IFS(E9="a",5,E9="b",3,E9="c",1,TRUE,"  ")</f>
        <v xml:space="preserve">  </v>
      </c>
      <c r="H9" s="139"/>
      <c r="I9" s="139"/>
      <c r="J9" s="140"/>
      <c r="K9" s="96" t="str" cm="1">
        <f t="array" ref="K9">_xlfn.IFS($F9="ja",J9,$F9="nee",0,$F9="","-",$E9="","")</f>
        <v>-</v>
      </c>
      <c r="L9" s="152" t="str">
        <f t="shared" ref="L9:L13" si="0">IF(AND(E9="ko",F9="Nee"),"Voldoet niet","")</f>
        <v/>
      </c>
    </row>
    <row r="10" spans="2:14" x14ac:dyDescent="0.35">
      <c r="B10" s="73" t="s">
        <v>383</v>
      </c>
      <c r="C10" s="208" t="s">
        <v>384</v>
      </c>
      <c r="D10" s="78"/>
      <c r="E10" s="77" t="s">
        <v>122</v>
      </c>
      <c r="F10" s="374"/>
      <c r="G10" s="139" t="str" cm="1">
        <f t="array" ref="G10">_xlfn.IFS(E10="a",5,E10="b",3,E10="c",1,TRUE,"  ")</f>
        <v xml:space="preserve">  </v>
      </c>
      <c r="H10" s="139"/>
      <c r="I10" s="139"/>
      <c r="J10" s="140"/>
      <c r="K10" s="96" t="str" cm="1">
        <f t="array" ref="K10">_xlfn.IFS($F10="ja",J10,$F10="nee",0,$F10="","-",$E10="","")</f>
        <v>-</v>
      </c>
      <c r="L10" s="152" t="str">
        <f t="shared" si="0"/>
        <v/>
      </c>
    </row>
    <row r="11" spans="2:14" x14ac:dyDescent="0.35">
      <c r="B11" s="73" t="s">
        <v>385</v>
      </c>
      <c r="C11" s="208" t="s">
        <v>386</v>
      </c>
      <c r="D11" s="78"/>
      <c r="E11" s="77" t="s">
        <v>122</v>
      </c>
      <c r="F11" s="374"/>
      <c r="G11" s="139" t="str" cm="1">
        <f t="array" ref="G11">_xlfn.IFS(E11="a",5,E11="b",3,E11="c",1,TRUE,"  ")</f>
        <v xml:space="preserve">  </v>
      </c>
      <c r="H11" s="139"/>
      <c r="I11" s="139"/>
      <c r="J11" s="140"/>
      <c r="K11" s="96" t="str" cm="1">
        <f t="array" ref="K11">_xlfn.IFS($F11="ja",J11,$F11="nee",0,$F11="","-",$E11="","")</f>
        <v>-</v>
      </c>
      <c r="L11" s="152" t="str">
        <f t="shared" si="0"/>
        <v/>
      </c>
    </row>
    <row r="12" spans="2:14" x14ac:dyDescent="0.35">
      <c r="B12" s="73" t="s">
        <v>387</v>
      </c>
      <c r="C12" s="208" t="s">
        <v>388</v>
      </c>
      <c r="D12" s="78"/>
      <c r="E12" s="77" t="s">
        <v>122</v>
      </c>
      <c r="F12" s="374"/>
      <c r="G12" s="139" t="str" cm="1">
        <f t="array" ref="G12">_xlfn.IFS(E12="a",5,E12="b",3,E12="c",1,TRUE,"  ")</f>
        <v xml:space="preserve">  </v>
      </c>
      <c r="H12" s="139"/>
      <c r="I12" s="139"/>
      <c r="J12" s="140"/>
      <c r="K12" s="96" t="str" cm="1">
        <f t="array" ref="K12">_xlfn.IFS($F12="ja",J12,$F12="nee",0,$F12="","-",$E12="","")</f>
        <v>-</v>
      </c>
      <c r="L12" s="152" t="str">
        <f t="shared" si="0"/>
        <v/>
      </c>
    </row>
    <row r="13" spans="2:14" x14ac:dyDescent="0.35">
      <c r="B13" s="73" t="s">
        <v>389</v>
      </c>
      <c r="C13" s="208" t="s">
        <v>390</v>
      </c>
      <c r="D13" s="78"/>
      <c r="E13" s="77" t="s">
        <v>122</v>
      </c>
      <c r="F13" s="374"/>
      <c r="G13" s="139" t="str" cm="1">
        <f t="array" ref="G13">_xlfn.IFS(E13="a",5,E13="b",3,E13="c",1,TRUE,"  ")</f>
        <v xml:space="preserve">  </v>
      </c>
      <c r="H13" s="139"/>
      <c r="I13" s="139"/>
      <c r="J13" s="140"/>
      <c r="K13" s="96" t="str" cm="1">
        <f t="array" ref="K13">_xlfn.IFS($F13="ja",J13,$F13="nee",0,$F13="","-",$E13="","")</f>
        <v>-</v>
      </c>
      <c r="L13" s="152" t="str">
        <f t="shared" si="0"/>
        <v/>
      </c>
    </row>
    <row r="14" spans="2:14" x14ac:dyDescent="0.35">
      <c r="B14" s="73"/>
      <c r="C14" s="73"/>
      <c r="D14" s="73"/>
      <c r="E14" s="77"/>
      <c r="F14" s="73"/>
      <c r="G14" s="139" t="str" cm="1">
        <f t="array" ref="G14">_xlfn.IFS(E14="a",5,E14="b",3,E14="c",1,TRUE,"  ")</f>
        <v xml:space="preserve">  </v>
      </c>
      <c r="H14" s="139"/>
      <c r="I14" s="139"/>
      <c r="J14" s="139"/>
      <c r="K14" s="108"/>
      <c r="L14" s="108"/>
    </row>
    <row r="15" spans="2:14" s="71" customFormat="1" ht="21" customHeight="1" x14ac:dyDescent="0.35">
      <c r="B15" s="119"/>
      <c r="C15" s="345" t="s">
        <v>391</v>
      </c>
      <c r="D15" s="117"/>
      <c r="E15" s="120"/>
      <c r="F15" s="121"/>
      <c r="G15" s="133" t="str" cm="1">
        <f t="array" ref="G15">_xlfn.IFS(E15="a",5,E15="b",3,E15="c",1,TRUE,"  ")</f>
        <v xml:space="preserve">  </v>
      </c>
      <c r="H15" s="133"/>
      <c r="I15" s="133"/>
      <c r="J15" s="133"/>
      <c r="K15" s="133"/>
      <c r="L15" s="133"/>
    </row>
    <row r="16" spans="2:14" s="71" customFormat="1" ht="21" customHeight="1" x14ac:dyDescent="0.35">
      <c r="B16" s="122" t="s">
        <v>392</v>
      </c>
      <c r="C16" s="339" t="s">
        <v>393</v>
      </c>
      <c r="D16" s="153">
        <v>0.05</v>
      </c>
      <c r="E16" s="123"/>
      <c r="F16" s="116"/>
      <c r="G16" s="135" t="str" cm="1">
        <f t="array" ref="G16">_xlfn.IFS(E16="a",5,E16="b",3,E16="c",1,TRUE,"  ")</f>
        <v xml:space="preserve">  </v>
      </c>
      <c r="H16" s="136">
        <f>SUM(G18:G24)</f>
        <v>3</v>
      </c>
      <c r="I16" s="137">
        <f>J16/H16</f>
        <v>3.1666666666666665</v>
      </c>
      <c r="J16" s="136">
        <f>L$2*D16</f>
        <v>9.5</v>
      </c>
      <c r="K16" s="135"/>
      <c r="L16" s="135"/>
      <c r="N16" s="151"/>
    </row>
    <row r="17" spans="2:14" x14ac:dyDescent="0.35">
      <c r="B17" s="73" t="s">
        <v>394</v>
      </c>
      <c r="C17" s="73" t="s">
        <v>395</v>
      </c>
      <c r="D17" s="73"/>
      <c r="E17" s="77"/>
      <c r="F17" s="73"/>
      <c r="G17" s="139" t="str" cm="1">
        <f t="array" ref="G17">_xlfn.IFS(E17="a",5,E17="b",3,E17="c",1,TRUE,"  ")</f>
        <v xml:space="preserve">  </v>
      </c>
      <c r="H17" s="139"/>
      <c r="I17" s="139"/>
      <c r="J17" s="139"/>
      <c r="K17" s="108"/>
      <c r="L17" s="108"/>
    </row>
    <row r="18" spans="2:14" x14ac:dyDescent="0.35">
      <c r="B18" s="73" t="s">
        <v>396</v>
      </c>
      <c r="C18" s="208" t="s">
        <v>397</v>
      </c>
      <c r="D18" s="78"/>
      <c r="E18" s="77" t="s">
        <v>122</v>
      </c>
      <c r="F18" s="374"/>
      <c r="G18" s="139" t="str" cm="1">
        <f t="array" ref="G18">_xlfn.IFS(E18="a",5,E18="b",3,E18="c",1,TRUE,"  ")</f>
        <v xml:space="preserve">  </v>
      </c>
      <c r="H18" s="139"/>
      <c r="I18" s="139"/>
      <c r="J18" s="140"/>
      <c r="K18" s="96" t="str" cm="1">
        <f t="array" ref="K18">_xlfn.IFS($F18="ja",J18,$F18="nee",0,$F18="","-",$E18="","")</f>
        <v>-</v>
      </c>
      <c r="L18" s="152" t="str">
        <f>IF(AND(E18="ko",F18="Nee"),"Voldoet niet","")</f>
        <v/>
      </c>
    </row>
    <row r="19" spans="2:14" x14ac:dyDescent="0.35">
      <c r="B19" s="73" t="s">
        <v>398</v>
      </c>
      <c r="C19" s="208" t="s">
        <v>399</v>
      </c>
      <c r="D19" s="78"/>
      <c r="E19" s="77" t="s">
        <v>122</v>
      </c>
      <c r="F19" s="374"/>
      <c r="G19" s="139" t="str" cm="1">
        <f t="array" ref="G19">_xlfn.IFS(E19="a",5,E19="b",3,E19="c",1,TRUE,"  ")</f>
        <v xml:space="preserve">  </v>
      </c>
      <c r="H19" s="139"/>
      <c r="I19" s="139"/>
      <c r="J19" s="140"/>
      <c r="K19" s="96" t="str" cm="1">
        <f t="array" ref="K19">_xlfn.IFS($F19="ja",J19,$F19="nee",0,$F19="","-",$E19="","")</f>
        <v>-</v>
      </c>
      <c r="L19" s="152" t="str">
        <f t="shared" ref="L19:L24" si="1">IF(AND(E19="ko",F19="Nee"),"Voldoet niet","")</f>
        <v/>
      </c>
    </row>
    <row r="20" spans="2:14" ht="12.75" customHeight="1" x14ac:dyDescent="0.35">
      <c r="B20" s="73" t="s">
        <v>400</v>
      </c>
      <c r="C20" s="208" t="s">
        <v>401</v>
      </c>
      <c r="D20" s="78"/>
      <c r="E20" s="77" t="s">
        <v>122</v>
      </c>
      <c r="F20" s="374"/>
      <c r="G20" s="139" t="str" cm="1">
        <f t="array" ref="G20">_xlfn.IFS(E20="a",5,E20="b",3,E20="c",1,TRUE,"  ")</f>
        <v xml:space="preserve">  </v>
      </c>
      <c r="H20" s="139"/>
      <c r="I20" s="139"/>
      <c r="J20" s="140"/>
      <c r="K20" s="96" t="str" cm="1">
        <f t="array" ref="K20">_xlfn.IFS($F20="ja",J20,$F20="nee",0,$F20="","-",$E20="","")</f>
        <v>-</v>
      </c>
      <c r="L20" s="152" t="str">
        <f t="shared" si="1"/>
        <v/>
      </c>
    </row>
    <row r="21" spans="2:14" x14ac:dyDescent="0.35">
      <c r="B21" s="73" t="s">
        <v>402</v>
      </c>
      <c r="C21" s="208" t="s">
        <v>403</v>
      </c>
      <c r="D21" s="78"/>
      <c r="E21" s="77" t="s">
        <v>122</v>
      </c>
      <c r="F21" s="374"/>
      <c r="G21" s="139" t="str" cm="1">
        <f t="array" ref="G21">_xlfn.IFS(E21="a",5,E21="b",3,E21="c",1,TRUE,"  ")</f>
        <v xml:space="preserve">  </v>
      </c>
      <c r="H21" s="139"/>
      <c r="I21" s="139"/>
      <c r="J21" s="140"/>
      <c r="K21" s="96" t="str" cm="1">
        <f t="array" ref="K21">_xlfn.IFS($F21="ja",J21,$F21="nee",0,$F21="","-",$E21="","")</f>
        <v>-</v>
      </c>
      <c r="L21" s="152" t="str">
        <f t="shared" si="1"/>
        <v/>
      </c>
    </row>
    <row r="22" spans="2:14" x14ac:dyDescent="0.35">
      <c r="B22" s="73" t="s">
        <v>404</v>
      </c>
      <c r="C22" s="208" t="s">
        <v>405</v>
      </c>
      <c r="D22" s="78"/>
      <c r="E22" s="77" t="s">
        <v>122</v>
      </c>
      <c r="F22" s="374"/>
      <c r="G22" s="139" t="str" cm="1">
        <f t="array" ref="G22">_xlfn.IFS(E22="a",5,E22="b",3,E22="c",1,TRUE,"  ")</f>
        <v xml:space="preserve">  </v>
      </c>
      <c r="H22" s="139"/>
      <c r="I22" s="139"/>
      <c r="J22" s="140"/>
      <c r="K22" s="96" t="str" cm="1">
        <f t="array" ref="K22">_xlfn.IFS($F22="ja",J22,$F22="nee",0,$F22="","-",$E22="","")</f>
        <v>-</v>
      </c>
      <c r="L22" s="152" t="str">
        <f t="shared" si="1"/>
        <v/>
      </c>
    </row>
    <row r="23" spans="2:14" x14ac:dyDescent="0.35">
      <c r="B23" s="73" t="s">
        <v>406</v>
      </c>
      <c r="C23" s="208" t="s">
        <v>407</v>
      </c>
      <c r="D23" s="78"/>
      <c r="E23" s="77" t="s">
        <v>122</v>
      </c>
      <c r="F23" s="374"/>
      <c r="G23" s="139" t="str" cm="1">
        <f t="array" ref="G23">_xlfn.IFS(E23="a",5,E23="b",3,E23="c",1,TRUE,"  ")</f>
        <v xml:space="preserve">  </v>
      </c>
      <c r="H23" s="139"/>
      <c r="I23" s="139"/>
      <c r="J23" s="140"/>
      <c r="K23" s="96" t="str" cm="1">
        <f t="array" ref="K23">_xlfn.IFS($F23="ja",J23,$F23="nee",0,$F23="","-",$E23="","")</f>
        <v>-</v>
      </c>
      <c r="L23" s="152" t="str">
        <f t="shared" si="1"/>
        <v/>
      </c>
    </row>
    <row r="24" spans="2:14" x14ac:dyDescent="0.35">
      <c r="B24" s="73" t="s">
        <v>408</v>
      </c>
      <c r="C24" s="208" t="s">
        <v>409</v>
      </c>
      <c r="D24" s="78"/>
      <c r="E24" s="77" t="s">
        <v>138</v>
      </c>
      <c r="F24" s="374"/>
      <c r="G24" s="139" cm="1">
        <f t="array" ref="G24">_xlfn.IFS(E24="a",5,E24="b",3,E24="c",1,TRUE,"  ")</f>
        <v>3</v>
      </c>
      <c r="H24" s="139"/>
      <c r="I24" s="139"/>
      <c r="J24" s="140">
        <f>G24*I$16</f>
        <v>9.5</v>
      </c>
      <c r="K24" s="96" t="str" cm="1">
        <f t="array" ref="K24">_xlfn.IFS($F24="ja",J24,$F24="nee",0,$F24="","-",$E24="","")</f>
        <v>-</v>
      </c>
      <c r="L24" s="152" t="str">
        <f t="shared" si="1"/>
        <v/>
      </c>
    </row>
    <row r="25" spans="2:14" x14ac:dyDescent="0.35">
      <c r="B25" s="73"/>
      <c r="C25" s="73"/>
      <c r="D25" s="73"/>
      <c r="E25" s="77"/>
      <c r="F25" s="73"/>
      <c r="G25" s="139" t="str" cm="1">
        <f t="array" ref="G25">_xlfn.IFS(E25="a",5,E25="b",3,E25="c",1,TRUE,"  ")</f>
        <v xml:space="preserve">  </v>
      </c>
      <c r="H25" s="139"/>
      <c r="I25" s="139"/>
      <c r="J25" s="139"/>
      <c r="K25" s="108"/>
      <c r="L25" s="108"/>
    </row>
    <row r="26" spans="2:14" s="71" customFormat="1" ht="21" customHeight="1" x14ac:dyDescent="0.35">
      <c r="B26" s="122" t="s">
        <v>410</v>
      </c>
      <c r="C26" s="339" t="s">
        <v>411</v>
      </c>
      <c r="D26" s="153">
        <v>0.3</v>
      </c>
      <c r="E26" s="123"/>
      <c r="F26" s="116"/>
      <c r="G26" s="135" t="str" cm="1">
        <f t="array" ref="G26">_xlfn.IFS(E26="a",5,E26="b",3,E26="c",1,TRUE,"  ")</f>
        <v xml:space="preserve">  </v>
      </c>
      <c r="H26" s="136">
        <f>SUM(G28:G36)</f>
        <v>22</v>
      </c>
      <c r="I26" s="137">
        <f>J26/H26</f>
        <v>2.5909090909090908</v>
      </c>
      <c r="J26" s="136">
        <f>L$2*D26</f>
        <v>57</v>
      </c>
      <c r="K26" s="135"/>
      <c r="L26" s="135"/>
      <c r="N26" s="151"/>
    </row>
    <row r="27" spans="2:14" x14ac:dyDescent="0.35">
      <c r="B27" s="73" t="s">
        <v>412</v>
      </c>
      <c r="C27" s="73" t="s">
        <v>413</v>
      </c>
      <c r="D27" s="78"/>
      <c r="E27" s="77" t="s">
        <v>122</v>
      </c>
      <c r="F27" s="374"/>
      <c r="G27" s="139" t="str" cm="1">
        <f t="array" ref="G27">_xlfn.IFS(E27="a",5,E27="b",3,E27="c",1,TRUE,"  ")</f>
        <v xml:space="preserve">  </v>
      </c>
      <c r="H27" s="139"/>
      <c r="I27" s="139"/>
      <c r="J27" s="140"/>
      <c r="K27" s="96" t="str" cm="1">
        <f t="array" ref="K27">_xlfn.IFS($F27="ja",J27,$F27="nee",0,$F27="","-",$E27="","")</f>
        <v>-</v>
      </c>
      <c r="L27" s="152" t="str">
        <f t="shared" ref="L27:L36" si="2">IF(AND(E27="ko",F27="Nee"),"Voldoet niet","")</f>
        <v/>
      </c>
    </row>
    <row r="28" spans="2:14" ht="26" x14ac:dyDescent="0.35">
      <c r="B28" s="73" t="s">
        <v>415</v>
      </c>
      <c r="C28" s="73" t="s">
        <v>416</v>
      </c>
      <c r="D28" s="78"/>
      <c r="E28" s="77" t="s">
        <v>122</v>
      </c>
      <c r="F28" s="374"/>
      <c r="G28" s="139" t="str" cm="1">
        <f t="array" ref="G28">_xlfn.IFS(E28="a",5,E28="b",3,E28="c",1,TRUE,"  ")</f>
        <v xml:space="preserve">  </v>
      </c>
      <c r="H28" s="138"/>
      <c r="I28" s="138"/>
      <c r="J28" s="140"/>
      <c r="K28" s="96" t="str" cm="1">
        <f t="array" ref="K28">_xlfn.IFS($F28="ja",J28,$F28="nee",0,$F28="","-",$E28="","")</f>
        <v>-</v>
      </c>
      <c r="L28" s="152" t="str">
        <f t="shared" si="2"/>
        <v/>
      </c>
    </row>
    <row r="29" spans="2:14" ht="26" x14ac:dyDescent="0.35">
      <c r="B29" s="73" t="s">
        <v>417</v>
      </c>
      <c r="C29" s="73" t="s">
        <v>418</v>
      </c>
      <c r="D29" s="78"/>
      <c r="E29" s="77" t="s">
        <v>129</v>
      </c>
      <c r="F29" s="374"/>
      <c r="G29" s="139" cm="1">
        <f t="array" ref="G29">_xlfn.IFS(E29="a",5,E29="b",3,E29="c",1,TRUE,"  ")</f>
        <v>5</v>
      </c>
      <c r="H29" s="139"/>
      <c r="I29" s="139"/>
      <c r="J29" s="140">
        <f>I$26*G29</f>
        <v>12.954545454545453</v>
      </c>
      <c r="K29" s="96" t="str" cm="1">
        <f t="array" ref="K29">_xlfn.IFS($F29="ja",J29,$F29="nee",0,$F29="","-",$E29="","")</f>
        <v>-</v>
      </c>
      <c r="L29" s="152" t="str">
        <f t="shared" si="2"/>
        <v/>
      </c>
    </row>
    <row r="30" spans="2:14" ht="26" x14ac:dyDescent="0.35">
      <c r="B30" s="73" t="s">
        <v>419</v>
      </c>
      <c r="C30" s="73" t="s">
        <v>420</v>
      </c>
      <c r="D30" s="78"/>
      <c r="E30" s="77" t="s">
        <v>129</v>
      </c>
      <c r="F30" s="374"/>
      <c r="G30" s="139" cm="1">
        <f t="array" ref="G30">_xlfn.IFS(E30="a",5,E30="b",3,E30="c",1,TRUE,"  ")</f>
        <v>5</v>
      </c>
      <c r="H30" s="139"/>
      <c r="I30" s="139"/>
      <c r="J30" s="140">
        <f>I$26*G30</f>
        <v>12.954545454545453</v>
      </c>
      <c r="K30" s="96" t="str" cm="1">
        <f t="array" ref="K30">_xlfn.IFS($F30="ja",J30,$F30="nee",0,$F30="","-",$E30="","")</f>
        <v>-</v>
      </c>
      <c r="L30" s="152" t="str">
        <f t="shared" si="2"/>
        <v/>
      </c>
    </row>
    <row r="31" spans="2:14" x14ac:dyDescent="0.35">
      <c r="B31" s="73" t="s">
        <v>421</v>
      </c>
      <c r="C31" s="73" t="s">
        <v>422</v>
      </c>
      <c r="D31" s="78"/>
      <c r="E31" s="77" t="s">
        <v>138</v>
      </c>
      <c r="F31" s="374"/>
      <c r="G31" s="139" cm="1">
        <f t="array" ref="G31">_xlfn.IFS(E31="a",5,E31="b",3,E31="c",1,TRUE,"  ")</f>
        <v>3</v>
      </c>
      <c r="H31" s="139"/>
      <c r="I31" s="139"/>
      <c r="J31" s="140">
        <f>I$26*G31</f>
        <v>7.7727272727272725</v>
      </c>
      <c r="K31" s="96" t="str" cm="1">
        <f t="array" ref="K31">_xlfn.IFS($F31="ja",J31,$F31="nee",0,$F31="","-",$E31="","")</f>
        <v>-</v>
      </c>
      <c r="L31" s="152" t="str">
        <f t="shared" si="2"/>
        <v/>
      </c>
    </row>
    <row r="32" spans="2:14" x14ac:dyDescent="0.35">
      <c r="B32" s="73" t="s">
        <v>423</v>
      </c>
      <c r="C32" s="73" t="s">
        <v>424</v>
      </c>
      <c r="D32" s="78"/>
      <c r="E32" s="77" t="s">
        <v>122</v>
      </c>
      <c r="F32" s="374"/>
      <c r="G32" s="139" t="str" cm="1">
        <f t="array" ref="G32">_xlfn.IFS(E32="a",5,E32="b",3,E32="c",1,TRUE,"  ")</f>
        <v xml:space="preserve">  </v>
      </c>
      <c r="H32" s="138"/>
      <c r="I32" s="138"/>
      <c r="J32" s="140"/>
      <c r="K32" s="96" t="str" cm="1">
        <f t="array" ref="K32">_xlfn.IFS($F32="ja",J32,$F32="nee",0,$F32="","-",$E32="","")</f>
        <v>-</v>
      </c>
      <c r="L32" s="152" t="str">
        <f t="shared" si="2"/>
        <v/>
      </c>
    </row>
    <row r="33" spans="1:14" x14ac:dyDescent="0.35">
      <c r="B33" s="73" t="s">
        <v>425</v>
      </c>
      <c r="C33" s="73" t="s">
        <v>426</v>
      </c>
      <c r="D33" s="78"/>
      <c r="E33" s="77" t="s">
        <v>122</v>
      </c>
      <c r="F33" s="374"/>
      <c r="G33" s="139" t="str" cm="1">
        <f t="array" ref="G33">_xlfn.IFS(E33="a",5,E33="b",3,E33="c",1,TRUE,"  ")</f>
        <v xml:space="preserve">  </v>
      </c>
      <c r="H33" s="138"/>
      <c r="I33" s="138"/>
      <c r="J33" s="140"/>
      <c r="K33" s="96" t="str" cm="1">
        <f t="array" ref="K33">_xlfn.IFS($F33="ja",J33,$F33="nee",0,$F33="","-",$E33="","")</f>
        <v>-</v>
      </c>
      <c r="L33" s="152" t="str">
        <f t="shared" si="2"/>
        <v/>
      </c>
    </row>
    <row r="34" spans="1:14" x14ac:dyDescent="0.35">
      <c r="B34" s="73" t="s">
        <v>427</v>
      </c>
      <c r="C34" s="73" t="s">
        <v>428</v>
      </c>
      <c r="D34" s="78"/>
      <c r="E34" s="77" t="s">
        <v>129</v>
      </c>
      <c r="F34" s="374"/>
      <c r="G34" s="139" cm="1">
        <f t="array" ref="G34">_xlfn.IFS(E34="a",5,E34="b",3,E34="c",1,TRUE,"  ")</f>
        <v>5</v>
      </c>
      <c r="H34" s="138"/>
      <c r="I34" s="138"/>
      <c r="J34" s="140">
        <f>I$26*G34</f>
        <v>12.954545454545453</v>
      </c>
      <c r="K34" s="96" t="str" cm="1">
        <f t="array" ref="K34">_xlfn.IFS($F34="ja",J34,$F34="nee",0,$F34="","-",$E34="","")</f>
        <v>-</v>
      </c>
      <c r="L34" s="152" t="str">
        <f t="shared" si="2"/>
        <v/>
      </c>
    </row>
    <row r="35" spans="1:14" x14ac:dyDescent="0.35">
      <c r="B35" s="73" t="s">
        <v>429</v>
      </c>
      <c r="C35" s="73" t="s">
        <v>430</v>
      </c>
      <c r="D35" s="78"/>
      <c r="E35" s="125" t="s">
        <v>138</v>
      </c>
      <c r="F35" s="374"/>
      <c r="G35" s="139" cm="1">
        <f t="array" ref="G35">_xlfn.IFS(E35="a",5,E35="b",3,E35="c",1,TRUE,"  ")</f>
        <v>3</v>
      </c>
      <c r="H35" s="139"/>
      <c r="I35" s="139"/>
      <c r="J35" s="140">
        <f>I$26*G35</f>
        <v>7.7727272727272725</v>
      </c>
      <c r="K35" s="96" t="str" cm="1">
        <f t="array" ref="K35">_xlfn.IFS($F35="ja",J35,$F35="nee",0,$F35="","-",$E35="","")</f>
        <v>-</v>
      </c>
      <c r="L35" s="152" t="str">
        <f t="shared" si="2"/>
        <v/>
      </c>
    </row>
    <row r="36" spans="1:14" x14ac:dyDescent="0.35">
      <c r="B36" s="73" t="s">
        <v>431</v>
      </c>
      <c r="C36" s="73" t="s">
        <v>432</v>
      </c>
      <c r="D36" s="78"/>
      <c r="E36" s="77" t="s">
        <v>143</v>
      </c>
      <c r="F36" s="374"/>
      <c r="G36" s="139" cm="1">
        <f t="array" ref="G36">_xlfn.IFS(E36="a",5,E36="b",3,E36="c",1,TRUE,"  ")</f>
        <v>1</v>
      </c>
      <c r="H36" s="139"/>
      <c r="I36" s="139"/>
      <c r="J36" s="140">
        <f>I$26*G36</f>
        <v>2.5909090909090908</v>
      </c>
      <c r="K36" s="96" t="str" cm="1">
        <f t="array" ref="K36">_xlfn.IFS($F36="ja",J36,$F36="nee",0,$F36="","-",$E36="","")</f>
        <v>-</v>
      </c>
      <c r="L36" s="152" t="str">
        <f t="shared" si="2"/>
        <v/>
      </c>
    </row>
    <row r="37" spans="1:14" x14ac:dyDescent="0.35">
      <c r="B37" s="73"/>
      <c r="C37" s="73"/>
      <c r="D37" s="73"/>
      <c r="E37" s="77"/>
      <c r="F37" s="73"/>
      <c r="G37" s="139" t="str" cm="1">
        <f t="array" ref="G37">_xlfn.IFS(E37="a",5,E37="b",3,E37="c",1,TRUE,"  ")</f>
        <v xml:space="preserve">  </v>
      </c>
      <c r="H37" s="139"/>
      <c r="I37" s="139"/>
      <c r="J37" s="139"/>
      <c r="K37" s="108"/>
      <c r="L37" s="108"/>
    </row>
    <row r="38" spans="1:14" s="71" customFormat="1" ht="21" customHeight="1" x14ac:dyDescent="0.35">
      <c r="B38" s="122" t="s">
        <v>433</v>
      </c>
      <c r="C38" s="339" t="s">
        <v>434</v>
      </c>
      <c r="D38" s="153">
        <v>0.1</v>
      </c>
      <c r="E38" s="123"/>
      <c r="F38" s="116"/>
      <c r="G38" s="135" t="str" cm="1">
        <f t="array" ref="G38">_xlfn.IFS(E38="a",5,E38="b",3,E38="c",1,TRUE,"  ")</f>
        <v xml:space="preserve">  </v>
      </c>
      <c r="H38" s="136">
        <f>SUM(G38:G47)</f>
        <v>34</v>
      </c>
      <c r="I38" s="137">
        <f>J38/H38</f>
        <v>0.55882352941176472</v>
      </c>
      <c r="J38" s="136">
        <f>L$2*D38</f>
        <v>19</v>
      </c>
      <c r="K38" s="135"/>
      <c r="L38" s="135"/>
      <c r="N38" s="151"/>
    </row>
    <row r="39" spans="1:14" x14ac:dyDescent="0.35">
      <c r="B39" s="73" t="s">
        <v>435</v>
      </c>
      <c r="C39" s="73" t="s">
        <v>436</v>
      </c>
      <c r="D39" s="73"/>
      <c r="E39" s="173"/>
      <c r="F39" s="73"/>
      <c r="G39" s="139" t="str" cm="1">
        <f t="array" ref="G39">_xlfn.IFS(E39="a",5,E39="b",3,E39="c",1,TRUE,"  ")</f>
        <v xml:space="preserve">  </v>
      </c>
      <c r="H39" s="139"/>
      <c r="I39" s="139"/>
      <c r="J39" s="139"/>
      <c r="K39" s="108"/>
      <c r="L39" s="108"/>
    </row>
    <row r="40" spans="1:14" x14ac:dyDescent="0.35">
      <c r="B40" s="73" t="s">
        <v>437</v>
      </c>
      <c r="C40" s="208" t="s">
        <v>438</v>
      </c>
      <c r="D40" s="78"/>
      <c r="E40" s="77" t="s">
        <v>129</v>
      </c>
      <c r="F40" s="374"/>
      <c r="G40" s="139" cm="1">
        <f t="array" ref="G40">_xlfn.IFS(E40="a",5,E40="b",3,E40="c",1,TRUE,"  ")</f>
        <v>5</v>
      </c>
      <c r="H40" s="139"/>
      <c r="I40" s="139"/>
      <c r="J40" s="140">
        <f t="shared" ref="J40:J47" si="3">G40*I$38</f>
        <v>2.7941176470588234</v>
      </c>
      <c r="K40" s="96" t="str" cm="1">
        <f t="array" ref="K40">_xlfn.IFS($F40="ja",J40,$F40="nee",0,$F40="","-",$E40="","")</f>
        <v>-</v>
      </c>
      <c r="L40" s="152" t="str">
        <f t="shared" ref="L40:L47" si="4">IF(AND(E40="ko",F40="Nee"),"Voldoet niet","")</f>
        <v/>
      </c>
    </row>
    <row r="41" spans="1:14" x14ac:dyDescent="0.35">
      <c r="B41" s="73" t="s">
        <v>439</v>
      </c>
      <c r="C41" s="208" t="s">
        <v>440</v>
      </c>
      <c r="D41" s="78"/>
      <c r="E41" s="77" t="s">
        <v>129</v>
      </c>
      <c r="F41" s="374"/>
      <c r="G41" s="139" cm="1">
        <f t="array" ref="G41">_xlfn.IFS(E41="a",5,E41="b",3,E41="c",1,TRUE,"  ")</f>
        <v>5</v>
      </c>
      <c r="H41" s="139"/>
      <c r="I41" s="139"/>
      <c r="J41" s="140">
        <f t="shared" si="3"/>
        <v>2.7941176470588234</v>
      </c>
      <c r="K41" s="96" t="str" cm="1">
        <f t="array" ref="K41">_xlfn.IFS($F41="ja",J41,$F41="nee",0,$F41="","-",$E41="","")</f>
        <v>-</v>
      </c>
      <c r="L41" s="152" t="str">
        <f t="shared" si="4"/>
        <v/>
      </c>
    </row>
    <row r="42" spans="1:14" x14ac:dyDescent="0.35">
      <c r="A42" s="144"/>
      <c r="B42" s="73" t="s">
        <v>441</v>
      </c>
      <c r="C42" s="208" t="s">
        <v>442</v>
      </c>
      <c r="D42" s="78"/>
      <c r="E42" s="77" t="s">
        <v>129</v>
      </c>
      <c r="F42" s="374"/>
      <c r="G42" s="139" cm="1">
        <f t="array" ref="G42">_xlfn.IFS(E42="a",5,E42="b",3,E42="c",1,TRUE,"  ")</f>
        <v>5</v>
      </c>
      <c r="H42" s="139"/>
      <c r="I42" s="139"/>
      <c r="J42" s="140">
        <f t="shared" si="3"/>
        <v>2.7941176470588234</v>
      </c>
      <c r="K42" s="96" t="str" cm="1">
        <f t="array" ref="K42">_xlfn.IFS($F42="ja",J42,$F42="nee",0,$F42="","-",$E42="","")</f>
        <v>-</v>
      </c>
      <c r="L42" s="152" t="str">
        <f t="shared" si="4"/>
        <v/>
      </c>
      <c r="M42" s="144"/>
    </row>
    <row r="43" spans="1:14" x14ac:dyDescent="0.35">
      <c r="B43" s="73" t="s">
        <v>443</v>
      </c>
      <c r="C43" s="208" t="s">
        <v>444</v>
      </c>
      <c r="D43" s="78"/>
      <c r="E43" s="77" t="s">
        <v>129</v>
      </c>
      <c r="F43" s="374"/>
      <c r="G43" s="139" cm="1">
        <f t="array" ref="G43">_xlfn.IFS(E43="a",5,E43="b",3,E43="c",1,TRUE,"  ")</f>
        <v>5</v>
      </c>
      <c r="H43" s="139"/>
      <c r="I43" s="139"/>
      <c r="J43" s="140">
        <f t="shared" si="3"/>
        <v>2.7941176470588234</v>
      </c>
      <c r="K43" s="96" t="str" cm="1">
        <f t="array" ref="K43">_xlfn.IFS($F43="ja",J43,$F43="nee",0,$F43="","-",$E43="","")</f>
        <v>-</v>
      </c>
      <c r="L43" s="152" t="str">
        <f t="shared" si="4"/>
        <v/>
      </c>
    </row>
    <row r="44" spans="1:14" x14ac:dyDescent="0.35">
      <c r="B44" s="73" t="s">
        <v>445</v>
      </c>
      <c r="C44" s="208" t="s">
        <v>446</v>
      </c>
      <c r="D44" s="78"/>
      <c r="E44" s="77" t="s">
        <v>129</v>
      </c>
      <c r="F44" s="374"/>
      <c r="G44" s="139" cm="1">
        <f t="array" ref="G44">_xlfn.IFS(E44="a",5,E44="b",3,E44="c",1,TRUE,"  ")</f>
        <v>5</v>
      </c>
      <c r="H44" s="139"/>
      <c r="I44" s="139"/>
      <c r="J44" s="140">
        <f t="shared" si="3"/>
        <v>2.7941176470588234</v>
      </c>
      <c r="K44" s="96" t="str" cm="1">
        <f t="array" ref="K44">_xlfn.IFS($F44="ja",J44,$F44="nee",0,$F44="","-",$E44="","")</f>
        <v>-</v>
      </c>
      <c r="L44" s="152" t="str">
        <f t="shared" si="4"/>
        <v/>
      </c>
    </row>
    <row r="45" spans="1:14" x14ac:dyDescent="0.35">
      <c r="B45" s="73" t="s">
        <v>447</v>
      </c>
      <c r="C45" s="208" t="s">
        <v>448</v>
      </c>
      <c r="D45" s="78"/>
      <c r="E45" s="77" t="s">
        <v>138</v>
      </c>
      <c r="F45" s="374"/>
      <c r="G45" s="139" cm="1">
        <f t="array" ref="G45">_xlfn.IFS(E45="a",5,E45="b",3,E45="c",1,TRUE,"  ")</f>
        <v>3</v>
      </c>
      <c r="H45" s="139"/>
      <c r="I45" s="139"/>
      <c r="J45" s="140">
        <f t="shared" si="3"/>
        <v>1.6764705882352942</v>
      </c>
      <c r="K45" s="96" t="str" cm="1">
        <f t="array" ref="K45">_xlfn.IFS($F45="ja",J45,$F45="nee",0,$F45="","-",$E45="","")</f>
        <v>-</v>
      </c>
      <c r="L45" s="152" t="str">
        <f t="shared" si="4"/>
        <v/>
      </c>
    </row>
    <row r="46" spans="1:14" x14ac:dyDescent="0.35">
      <c r="B46" s="73" t="s">
        <v>449</v>
      </c>
      <c r="C46" s="208" t="s">
        <v>450</v>
      </c>
      <c r="D46" s="78"/>
      <c r="E46" s="77" t="s">
        <v>138</v>
      </c>
      <c r="F46" s="374"/>
      <c r="G46" s="139" cm="1">
        <f t="array" ref="G46">_xlfn.IFS(E46="a",5,E46="b",3,E46="c",1,TRUE,"  ")</f>
        <v>3</v>
      </c>
      <c r="H46" s="139"/>
      <c r="I46" s="139"/>
      <c r="J46" s="140">
        <f t="shared" si="3"/>
        <v>1.6764705882352942</v>
      </c>
      <c r="K46" s="96" t="str" cm="1">
        <f t="array" ref="K46">_xlfn.IFS($F46="ja",J46,$F46="nee",0,$F46="","-",$E46="","")</f>
        <v>-</v>
      </c>
      <c r="L46" s="152" t="str">
        <f t="shared" si="4"/>
        <v/>
      </c>
    </row>
    <row r="47" spans="1:14" x14ac:dyDescent="0.35">
      <c r="B47" s="73" t="s">
        <v>451</v>
      </c>
      <c r="C47" s="208" t="s">
        <v>452</v>
      </c>
      <c r="D47" s="78"/>
      <c r="E47" s="77" t="s">
        <v>138</v>
      </c>
      <c r="F47" s="374"/>
      <c r="G47" s="139" cm="1">
        <f t="array" ref="G47">_xlfn.IFS(E47="a",5,E47="b",3,E47="c",1,TRUE,"  ")</f>
        <v>3</v>
      </c>
      <c r="H47" s="139"/>
      <c r="I47" s="139"/>
      <c r="J47" s="140">
        <f t="shared" si="3"/>
        <v>1.6764705882352942</v>
      </c>
      <c r="K47" s="96" t="str" cm="1">
        <f t="array" ref="K47">_xlfn.IFS($F47="ja",J47,$F47="nee",0,$F47="","-",$E47="","")</f>
        <v>-</v>
      </c>
      <c r="L47" s="152" t="str">
        <f t="shared" si="4"/>
        <v/>
      </c>
    </row>
    <row r="48" spans="1:14" x14ac:dyDescent="0.35">
      <c r="B48" s="73"/>
      <c r="C48" s="215"/>
      <c r="D48" s="73"/>
      <c r="E48" s="77"/>
      <c r="F48" s="73"/>
      <c r="G48" s="139" t="str" cm="1">
        <f t="array" ref="G48">_xlfn.IFS(E48="a",5,E48="b",3,E48="c",1,TRUE,"  ")</f>
        <v xml:space="preserve">  </v>
      </c>
      <c r="H48" s="139"/>
      <c r="I48" s="139"/>
      <c r="J48" s="139"/>
      <c r="K48" s="108"/>
      <c r="L48" s="108"/>
    </row>
    <row r="49" spans="2:14" s="71" customFormat="1" ht="21" customHeight="1" x14ac:dyDescent="0.35">
      <c r="B49" s="122" t="s">
        <v>453</v>
      </c>
      <c r="C49" s="339" t="s">
        <v>454</v>
      </c>
      <c r="D49" s="153">
        <v>0.3</v>
      </c>
      <c r="E49" s="123"/>
      <c r="F49" s="116"/>
      <c r="G49" s="135" t="str" cm="1">
        <f t="array" ref="G49">_xlfn.IFS(E49="a",5,E49="b",3,E49="c",1,TRUE,"  ")</f>
        <v xml:space="preserve">  </v>
      </c>
      <c r="H49" s="136">
        <f>SUM(G50:G55)</f>
        <v>24</v>
      </c>
      <c r="I49" s="137">
        <f>J49/H49</f>
        <v>2.375</v>
      </c>
      <c r="J49" s="136">
        <f>L$2*D49</f>
        <v>57</v>
      </c>
      <c r="K49" s="135"/>
      <c r="L49" s="135"/>
      <c r="N49" s="151"/>
    </row>
    <row r="50" spans="2:14" ht="26" x14ac:dyDescent="0.35">
      <c r="B50" s="73" t="s">
        <v>455</v>
      </c>
      <c r="C50" s="73" t="s">
        <v>456</v>
      </c>
      <c r="D50" s="78"/>
      <c r="E50" s="77" t="s">
        <v>129</v>
      </c>
      <c r="F50" s="374"/>
      <c r="G50" s="139" cm="1">
        <f t="array" ref="G50">_xlfn.IFS(E50="a",5,E50="b",3,E50="c",1,TRUE,"  ")</f>
        <v>5</v>
      </c>
      <c r="H50" s="139"/>
      <c r="I50" s="139"/>
      <c r="J50" s="140">
        <f t="shared" ref="J50:J55" si="5">G50*I$49</f>
        <v>11.875</v>
      </c>
      <c r="K50" s="96" t="str" cm="1">
        <f t="array" ref="K50">_xlfn.IFS($F50="ja",J50,$F50="nee",0,$F50="","-",$E50="","")</f>
        <v>-</v>
      </c>
      <c r="L50" s="152" t="str">
        <f t="shared" ref="L50:L55" si="6">IF(AND(E50="ko",F50="Nee"),"Voldoet niet","")</f>
        <v/>
      </c>
    </row>
    <row r="51" spans="2:14" ht="27" customHeight="1" x14ac:dyDescent="0.35">
      <c r="B51" s="73" t="s">
        <v>457</v>
      </c>
      <c r="C51" s="73" t="s">
        <v>458</v>
      </c>
      <c r="D51" s="78"/>
      <c r="E51" s="77" t="s">
        <v>129</v>
      </c>
      <c r="F51" s="374"/>
      <c r="G51" s="139" cm="1">
        <f t="array" ref="G51">_xlfn.IFS(E51="a",5,E51="b",3,E51="c",1,TRUE,"  ")</f>
        <v>5</v>
      </c>
      <c r="H51" s="139"/>
      <c r="I51" s="139"/>
      <c r="J51" s="140">
        <f t="shared" si="5"/>
        <v>11.875</v>
      </c>
      <c r="K51" s="96" t="str" cm="1">
        <f t="array" ref="K51">_xlfn.IFS($F51="ja",J51,$F51="nee",0,$F51="","-",$E51="","")</f>
        <v>-</v>
      </c>
      <c r="L51" s="152" t="str">
        <f t="shared" si="6"/>
        <v/>
      </c>
    </row>
    <row r="52" spans="2:14" ht="31.5" customHeight="1" x14ac:dyDescent="0.35">
      <c r="B52" s="73" t="s">
        <v>459</v>
      </c>
      <c r="C52" s="215" t="s">
        <v>460</v>
      </c>
      <c r="D52" s="78"/>
      <c r="E52" s="77" t="s">
        <v>138</v>
      </c>
      <c r="F52" s="374"/>
      <c r="G52" s="139" cm="1">
        <f t="array" ref="G52">_xlfn.IFS(E52="a",5,E52="b",3,E52="c",1,TRUE,"  ")</f>
        <v>3</v>
      </c>
      <c r="H52" s="139"/>
      <c r="I52" s="139"/>
      <c r="J52" s="140">
        <f t="shared" si="5"/>
        <v>7.125</v>
      </c>
      <c r="K52" s="96" t="str" cm="1">
        <f t="array" ref="K52">_xlfn.IFS($F52="ja",J52,$F52="nee",0,$F52="","-",$E52="","")</f>
        <v>-</v>
      </c>
      <c r="L52" s="152" t="str">
        <f t="shared" si="6"/>
        <v/>
      </c>
    </row>
    <row r="53" spans="2:14" x14ac:dyDescent="0.35">
      <c r="B53" s="73" t="s">
        <v>461</v>
      </c>
      <c r="C53" s="215" t="s">
        <v>462</v>
      </c>
      <c r="D53" s="78"/>
      <c r="E53" s="77" t="s">
        <v>138</v>
      </c>
      <c r="F53" s="374"/>
      <c r="G53" s="139" cm="1">
        <f t="array" ref="G53">_xlfn.IFS(E53="a",5,E53="b",3,E53="c",1,TRUE,"  ")</f>
        <v>3</v>
      </c>
      <c r="H53" s="139"/>
      <c r="I53" s="139"/>
      <c r="J53" s="140">
        <f t="shared" si="5"/>
        <v>7.125</v>
      </c>
      <c r="K53" s="96" t="str" cm="1">
        <f t="array" ref="K53">_xlfn.IFS($F53="ja",J53,$F53="nee",0,$F53="","-",$E53="","")</f>
        <v>-</v>
      </c>
      <c r="L53" s="152" t="str">
        <f t="shared" si="6"/>
        <v/>
      </c>
    </row>
    <row r="54" spans="2:14" x14ac:dyDescent="0.35">
      <c r="B54" s="73" t="s">
        <v>463</v>
      </c>
      <c r="C54" s="215" t="s">
        <v>464</v>
      </c>
      <c r="D54" s="78"/>
      <c r="E54" s="77" t="s">
        <v>138</v>
      </c>
      <c r="F54" s="374"/>
      <c r="G54" s="139" cm="1">
        <f t="array" ref="G54">_xlfn.IFS(E54="a",5,E54="b",3,E54="c",1,TRUE,"  ")</f>
        <v>3</v>
      </c>
      <c r="H54" s="139"/>
      <c r="I54" s="139"/>
      <c r="J54" s="140">
        <f t="shared" si="5"/>
        <v>7.125</v>
      </c>
      <c r="K54" s="96" t="str" cm="1">
        <f t="array" ref="K54">_xlfn.IFS($F54="ja",J54,$F54="nee",0,$F54="","-",$E54="","")</f>
        <v>-</v>
      </c>
      <c r="L54" s="152" t="str">
        <f t="shared" si="6"/>
        <v/>
      </c>
    </row>
    <row r="55" spans="2:14" ht="26" x14ac:dyDescent="0.35">
      <c r="B55" s="73" t="s">
        <v>465</v>
      </c>
      <c r="C55" s="215" t="s">
        <v>466</v>
      </c>
      <c r="D55" s="78"/>
      <c r="E55" s="77" t="s">
        <v>129</v>
      </c>
      <c r="F55" s="374"/>
      <c r="G55" s="139" cm="1">
        <f t="array" ref="G55">_xlfn.IFS(E55="a",5,E55="b",3,E55="c",1,TRUE,"  ")</f>
        <v>5</v>
      </c>
      <c r="H55" s="139"/>
      <c r="I55" s="139"/>
      <c r="J55" s="140">
        <f t="shared" si="5"/>
        <v>11.875</v>
      </c>
      <c r="K55" s="96" t="str" cm="1">
        <f t="array" ref="K55">_xlfn.IFS($F55="ja",J55,$F55="nee",0,$F55="","-",$E55="","")</f>
        <v>-</v>
      </c>
      <c r="L55" s="152" t="str">
        <f t="shared" si="6"/>
        <v/>
      </c>
    </row>
    <row r="56" spans="2:14" x14ac:dyDescent="0.35">
      <c r="B56" s="73"/>
      <c r="C56" s="215"/>
      <c r="D56" s="73"/>
      <c r="E56" s="77"/>
      <c r="F56" s="73"/>
      <c r="G56" s="139" t="str" cm="1">
        <f t="array" ref="G56">_xlfn.IFS(E56="a",5,E56="b",3,E56="c",1,TRUE,"  ")</f>
        <v xml:space="preserve">  </v>
      </c>
      <c r="H56" s="139"/>
      <c r="I56" s="139"/>
      <c r="J56" s="139"/>
      <c r="K56" s="108"/>
      <c r="L56" s="108"/>
    </row>
    <row r="57" spans="2:14" s="71" customFormat="1" ht="21" customHeight="1" x14ac:dyDescent="0.35">
      <c r="B57" s="122" t="s">
        <v>467</v>
      </c>
      <c r="C57" s="339" t="s">
        <v>468</v>
      </c>
      <c r="D57" s="153">
        <v>0.1</v>
      </c>
      <c r="E57" s="123"/>
      <c r="F57" s="116"/>
      <c r="G57" s="135" t="str" cm="1">
        <f t="array" ref="G57">_xlfn.IFS(E57="a",5,E57="b",3,E57="c",1,TRUE,"  ")</f>
        <v xml:space="preserve">  </v>
      </c>
      <c r="H57" s="136">
        <f>SUM(G58:G61)</f>
        <v>10</v>
      </c>
      <c r="I57" s="137">
        <f>J57/H57</f>
        <v>1.9</v>
      </c>
      <c r="J57" s="136">
        <f>L$2*D57</f>
        <v>19</v>
      </c>
      <c r="K57" s="135"/>
      <c r="L57" s="135"/>
      <c r="N57" s="151"/>
    </row>
    <row r="58" spans="2:14" x14ac:dyDescent="0.35">
      <c r="B58" s="73" t="s">
        <v>469</v>
      </c>
      <c r="C58" s="73" t="s">
        <v>470</v>
      </c>
      <c r="D58" s="78"/>
      <c r="E58" s="77" t="s">
        <v>122</v>
      </c>
      <c r="F58" s="374"/>
      <c r="G58" s="139" t="str" cm="1">
        <f t="array" ref="G58">_xlfn.IFS(E58="a",5,E58="b",3,E58="c",1,TRUE,"  ")</f>
        <v xml:space="preserve">  </v>
      </c>
      <c r="H58" s="139"/>
      <c r="I58" s="139"/>
      <c r="J58" s="140"/>
      <c r="K58" s="96" t="str" cm="1">
        <f t="array" ref="K58">_xlfn.IFS($F58="ja",J58,$F58="nee",0,$F58="","-",$E58="","")</f>
        <v>-</v>
      </c>
      <c r="L58" s="152" t="str">
        <f t="shared" ref="L58:L61" si="7">IF(AND(E58="ko",F58="Nee"),"Voldoet niet","")</f>
        <v/>
      </c>
    </row>
    <row r="59" spans="2:14" x14ac:dyDescent="0.35">
      <c r="B59" s="73" t="s">
        <v>471</v>
      </c>
      <c r="C59" s="73" t="s">
        <v>472</v>
      </c>
      <c r="D59" s="78"/>
      <c r="E59" s="77" t="s">
        <v>122</v>
      </c>
      <c r="F59" s="374"/>
      <c r="G59" s="139" t="str" cm="1">
        <f t="array" ref="G59">_xlfn.IFS(E59="a",5,E59="b",3,E59="c",1,TRUE,"  ")</f>
        <v xml:space="preserve">  </v>
      </c>
      <c r="H59" s="139"/>
      <c r="I59" s="139"/>
      <c r="J59" s="140"/>
      <c r="K59" s="96" t="str" cm="1">
        <f t="array" ref="K59">_xlfn.IFS($F59="ja",J59,$F59="nee",0,$F59="","-",$E59="","")</f>
        <v>-</v>
      </c>
      <c r="L59" s="152" t="str">
        <f t="shared" si="7"/>
        <v/>
      </c>
    </row>
    <row r="60" spans="2:14" ht="26" x14ac:dyDescent="0.35">
      <c r="B60" s="73" t="s">
        <v>473</v>
      </c>
      <c r="C60" s="73" t="s">
        <v>474</v>
      </c>
      <c r="D60" s="78"/>
      <c r="E60" s="77" t="s">
        <v>129</v>
      </c>
      <c r="F60" s="374"/>
      <c r="G60" s="139" cm="1">
        <f t="array" ref="G60">_xlfn.IFS(E60="a",5,E60="b",3,E60="c",1,TRUE,"  ")</f>
        <v>5</v>
      </c>
      <c r="H60" s="139"/>
      <c r="I60" s="139"/>
      <c r="J60" s="140">
        <f>G60*I$57</f>
        <v>9.5</v>
      </c>
      <c r="K60" s="96" t="str" cm="1">
        <f t="array" ref="K60">_xlfn.IFS($F60="ja",J60,$F60="nee",0,$F60="","-",$E60="","")</f>
        <v>-</v>
      </c>
      <c r="L60" s="152" t="str">
        <f t="shared" si="7"/>
        <v/>
      </c>
    </row>
    <row r="61" spans="2:14" ht="18" customHeight="1" x14ac:dyDescent="0.35">
      <c r="B61" s="73" t="s">
        <v>475</v>
      </c>
      <c r="C61" s="73" t="s">
        <v>476</v>
      </c>
      <c r="D61" s="78"/>
      <c r="E61" s="77" t="s">
        <v>129</v>
      </c>
      <c r="F61" s="374"/>
      <c r="G61" s="139" cm="1">
        <f t="array" ref="G61">_xlfn.IFS(E61="a",5,E61="b",3,E61="c",1,TRUE,"  ")</f>
        <v>5</v>
      </c>
      <c r="H61" s="139"/>
      <c r="I61" s="139"/>
      <c r="J61" s="140">
        <f>G61*I$57</f>
        <v>9.5</v>
      </c>
      <c r="K61" s="96" t="str" cm="1">
        <f t="array" ref="K61">_xlfn.IFS($F61="ja",J61,$F61="nee",0,$F61="","-",$E61="","")</f>
        <v>-</v>
      </c>
      <c r="L61" s="152" t="str">
        <f t="shared" si="7"/>
        <v/>
      </c>
    </row>
    <row r="62" spans="2:14" x14ac:dyDescent="0.35">
      <c r="B62" s="108"/>
      <c r="C62" s="108"/>
      <c r="D62" s="108"/>
      <c r="E62" s="87"/>
      <c r="F62" s="108"/>
      <c r="G62" s="139" t="str" cm="1">
        <f t="array" ref="G62">_xlfn.IFS(E62="a",5,E62="b",3,E62="c",1,TRUE,"  ")</f>
        <v xml:space="preserve">  </v>
      </c>
      <c r="H62" s="138"/>
      <c r="I62" s="138"/>
      <c r="J62" s="138"/>
      <c r="K62" s="108"/>
      <c r="L62" s="108"/>
    </row>
    <row r="63" spans="2:14" s="71" customFormat="1" ht="21" customHeight="1" x14ac:dyDescent="0.35">
      <c r="B63" s="122" t="s">
        <v>477</v>
      </c>
      <c r="C63" s="339" t="s">
        <v>478</v>
      </c>
      <c r="D63" s="153">
        <v>0.15</v>
      </c>
      <c r="E63" s="123"/>
      <c r="F63" s="116"/>
      <c r="G63" s="135" t="str" cm="1">
        <f t="array" ref="G63">_xlfn.IFS(E63="a",5,E63="b",3,E63="c",1,TRUE,"  ")</f>
        <v xml:space="preserve">  </v>
      </c>
      <c r="H63" s="136">
        <f>SUM(G63:G67)</f>
        <v>13</v>
      </c>
      <c r="I63" s="137">
        <f>J63/H63</f>
        <v>2.1923076923076925</v>
      </c>
      <c r="J63" s="136">
        <f>L$2*D63</f>
        <v>28.5</v>
      </c>
      <c r="K63" s="135"/>
      <c r="L63" s="135"/>
      <c r="N63" s="151"/>
    </row>
    <row r="64" spans="2:14" ht="26" x14ac:dyDescent="0.35">
      <c r="B64" s="108" t="s">
        <v>479</v>
      </c>
      <c r="C64" s="72" t="s">
        <v>480</v>
      </c>
      <c r="D64" s="108"/>
      <c r="E64" s="77" t="s">
        <v>122</v>
      </c>
      <c r="F64" s="374"/>
      <c r="G64" s="139" t="str" cm="1">
        <f t="array" ref="G64">_xlfn.IFS(E64="a",5,E64="b",3,E64="c",1,TRUE,"  ")</f>
        <v xml:space="preserve">  </v>
      </c>
      <c r="H64" s="138"/>
      <c r="I64" s="138"/>
      <c r="J64" s="141"/>
      <c r="K64" s="96" t="str" cm="1">
        <f t="array" ref="K64">_xlfn.IFS($F64="ja",J64,$F64="nee",0,$F64="","-",$E64="","")</f>
        <v>-</v>
      </c>
      <c r="L64" s="152" t="str">
        <f t="shared" ref="L64:L67" si="8">IF(AND(E64="ko",F64="Nee"),"Voldoet niet","")</f>
        <v/>
      </c>
    </row>
    <row r="65" spans="2:12" x14ac:dyDescent="0.35">
      <c r="B65" s="108" t="s">
        <v>481</v>
      </c>
      <c r="C65" s="73" t="s">
        <v>482</v>
      </c>
      <c r="D65" s="108"/>
      <c r="E65" s="77" t="s">
        <v>129</v>
      </c>
      <c r="F65" s="374"/>
      <c r="G65" s="139" cm="1">
        <f t="array" ref="G65">_xlfn.IFS(E65="a",5,E65="b",3,E65="c",1,TRUE,"  ")</f>
        <v>5</v>
      </c>
      <c r="H65" s="138"/>
      <c r="I65" s="138"/>
      <c r="J65" s="141">
        <f>G65*I$63</f>
        <v>10.961538461538463</v>
      </c>
      <c r="K65" s="96" t="str" cm="1">
        <f t="array" ref="K65">_xlfn.IFS($F65="ja",J65,$F65="nee",0,$F65="","-",$E65="","")</f>
        <v>-</v>
      </c>
      <c r="L65" s="152" t="str">
        <f t="shared" si="8"/>
        <v/>
      </c>
    </row>
    <row r="66" spans="2:12" x14ac:dyDescent="0.35">
      <c r="B66" s="108" t="s">
        <v>483</v>
      </c>
      <c r="C66" s="73" t="s">
        <v>484</v>
      </c>
      <c r="D66" s="108"/>
      <c r="E66" s="77" t="s">
        <v>129</v>
      </c>
      <c r="F66" s="374"/>
      <c r="G66" s="139" cm="1">
        <f t="array" ref="G66">_xlfn.IFS(E66="a",5,E66="b",3,E66="c",1,TRUE,"  ")</f>
        <v>5</v>
      </c>
      <c r="H66" s="138"/>
      <c r="I66" s="138"/>
      <c r="J66" s="141">
        <f>G66*I$63</f>
        <v>10.961538461538463</v>
      </c>
      <c r="K66" s="96" t="str" cm="1">
        <f t="array" ref="K66">_xlfn.IFS($F66="ja",J66,$F66="nee",0,$F66="","-",$E66="","")</f>
        <v>-</v>
      </c>
      <c r="L66" s="152" t="str">
        <f t="shared" si="8"/>
        <v/>
      </c>
    </row>
    <row r="67" spans="2:12" x14ac:dyDescent="0.35">
      <c r="B67" s="108" t="s">
        <v>485</v>
      </c>
      <c r="C67" s="73" t="s">
        <v>486</v>
      </c>
      <c r="D67" s="108"/>
      <c r="E67" s="87" t="s">
        <v>138</v>
      </c>
      <c r="F67" s="374"/>
      <c r="G67" s="139" cm="1">
        <f t="array" ref="G67">_xlfn.IFS(E67="a",5,E67="b",3,E67="c",1,TRUE,"  ")</f>
        <v>3</v>
      </c>
      <c r="H67" s="138"/>
      <c r="I67" s="138"/>
      <c r="J67" s="141">
        <f>G67*I$63</f>
        <v>6.5769230769230775</v>
      </c>
      <c r="K67" s="96" t="str" cm="1">
        <f t="array" ref="K67">_xlfn.IFS($F67="ja",J67,$F67="nee",0,$F67="","-",$E67="","")</f>
        <v>-</v>
      </c>
      <c r="L67" s="152" t="str">
        <f t="shared" si="8"/>
        <v/>
      </c>
    </row>
  </sheetData>
  <sheetProtection algorithmName="SHA-512" hashValue="0C6+tOvF/7q/Gk2JznMDoJXFo7fo4K7CsGik18KY8PABafHznYrStiEujKLBBfGZqJG0lGXTr1SqZTGJ+nHfdQ==" saltValue="ygKAs8NGRm+NaLw8lbbZag==" spinCount="100000" sheet="1" objects="1" scenarios="1"/>
  <mergeCells count="2">
    <mergeCell ref="B1:D1"/>
    <mergeCell ref="G4:J4"/>
  </mergeCells>
  <conditionalFormatting sqref="L9:L13">
    <cfRule type="cellIs" dxfId="95" priority="6" operator="equal">
      <formula>"Voldoet niet"</formula>
    </cfRule>
  </conditionalFormatting>
  <conditionalFormatting sqref="L18:L24">
    <cfRule type="cellIs" dxfId="94" priority="7" operator="equal">
      <formula>"Voldoet niet"</formula>
    </cfRule>
  </conditionalFormatting>
  <conditionalFormatting sqref="L27:L36">
    <cfRule type="cellIs" dxfId="93" priority="5" operator="equal">
      <formula>"Voldoet niet"</formula>
    </cfRule>
  </conditionalFormatting>
  <conditionalFormatting sqref="L40:L47">
    <cfRule type="cellIs" dxfId="92" priority="4" operator="equal">
      <formula>"Voldoet niet"</formula>
    </cfRule>
  </conditionalFormatting>
  <conditionalFormatting sqref="L50:L55">
    <cfRule type="cellIs" dxfId="91" priority="3" operator="equal">
      <formula>"Voldoet niet"</formula>
    </cfRule>
  </conditionalFormatting>
  <conditionalFormatting sqref="L58:L61">
    <cfRule type="cellIs" dxfId="90" priority="2" operator="equal">
      <formula>"Voldoet niet"</formula>
    </cfRule>
  </conditionalFormatting>
  <conditionalFormatting sqref="L64:L67">
    <cfRule type="cellIs" dxfId="89" priority="1" operator="equal">
      <formula>"Voldoet niet"</formula>
    </cfRule>
  </conditionalFormatting>
  <dataValidations count="2">
    <dataValidation type="list" allowBlank="1" showInputMessage="1" showErrorMessage="1" sqref="D40:D47 D18:D24 D58:D61 D50:D55 D28:D36 D9:D13" xr:uid="{34489530-3CD9-4C27-8DA3-7E7D40D2F248}">
      <formula1>#REF!</formula1>
    </dataValidation>
    <dataValidation type="list" allowBlank="1" showInputMessage="1" showErrorMessage="1" sqref="F9:F13 F58:F61 F18:F24 F64:F67 F40:F47 F50:F55 F27:F36" xr:uid="{6B3CDE8C-C780-402D-8785-7105667137E9}">
      <formula1>"Ja,Nee"</formula1>
    </dataValidation>
  </dataValidations>
  <pageMargins left="0.7" right="0.7" top="0.75" bottom="0.75" header="0.3" footer="0.3"/>
  <pageSetup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DB542-2CB8-498A-A862-F0C47649E7BB}">
  <sheetPr>
    <tabColor theme="4" tint="0.59999389629810485"/>
  </sheetPr>
  <dimension ref="A1:N1048519"/>
  <sheetViews>
    <sheetView showGridLines="0" zoomScaleNormal="100" workbookViewId="0">
      <pane ySplit="5" topLeftCell="A6" activePane="bottomLeft" state="frozen"/>
      <selection pane="bottomLeft" activeCell="T19" sqref="T19"/>
    </sheetView>
  </sheetViews>
  <sheetFormatPr defaultColWidth="9" defaultRowHeight="12.75" customHeight="1" x14ac:dyDescent="0.35"/>
  <cols>
    <col min="1" max="1" width="0.83203125" style="71" customWidth="1"/>
    <col min="2" max="2" width="7.58203125" style="54" customWidth="1"/>
    <col min="3" max="3" width="75.58203125" style="79" customWidth="1"/>
    <col min="4" max="6" width="10.58203125" style="210" customWidth="1"/>
    <col min="7" max="10" width="10.58203125" style="129" hidden="1" customWidth="1"/>
    <col min="11" max="12" width="10.58203125" style="210" customWidth="1"/>
    <col min="13" max="13" width="0.83203125" style="71" customWidth="1"/>
    <col min="14" max="16384" width="9" style="44"/>
  </cols>
  <sheetData>
    <row r="1" spans="2:14" s="156" customFormat="1" ht="21" customHeight="1" x14ac:dyDescent="0.35">
      <c r="B1" s="415" t="s">
        <v>487</v>
      </c>
      <c r="C1" s="415"/>
      <c r="D1" s="415"/>
      <c r="E1" s="192"/>
      <c r="F1" s="192"/>
      <c r="G1" s="193"/>
      <c r="H1" s="193"/>
      <c r="I1" s="193"/>
      <c r="J1" s="193"/>
      <c r="K1" s="192"/>
      <c r="L1" s="192"/>
    </row>
    <row r="2" spans="2:14" s="71" customFormat="1" ht="15.5" x14ac:dyDescent="0.35">
      <c r="B2" s="98"/>
      <c r="C2" s="76"/>
      <c r="D2" s="336"/>
      <c r="E2" s="336"/>
      <c r="F2" s="337"/>
      <c r="G2" s="131"/>
      <c r="H2" s="131"/>
      <c r="I2" s="131"/>
      <c r="J2" s="130"/>
      <c r="K2" s="118" t="s">
        <v>103</v>
      </c>
      <c r="L2" s="118">
        <f>'17. Onderverdeling score'!C11</f>
        <v>350</v>
      </c>
    </row>
    <row r="3" spans="2:14" s="71" customFormat="1" ht="15.5" x14ac:dyDescent="0.35">
      <c r="B3" s="98"/>
      <c r="C3" s="76"/>
      <c r="F3" s="84"/>
      <c r="G3" s="131"/>
      <c r="H3" s="132"/>
      <c r="I3" s="132"/>
      <c r="J3" s="130"/>
      <c r="K3" s="171" t="s">
        <v>104</v>
      </c>
      <c r="L3" s="172">
        <f>SUM(K8:K185)</f>
        <v>0</v>
      </c>
    </row>
    <row r="4" spans="2:14" s="71" customFormat="1" ht="15.65" customHeight="1" x14ac:dyDescent="0.35">
      <c r="B4" s="98"/>
      <c r="C4" s="76"/>
      <c r="D4" s="154">
        <f>SUM(D6:D185)</f>
        <v>1</v>
      </c>
      <c r="E4" s="155" t="s">
        <v>105</v>
      </c>
      <c r="F4" s="84"/>
      <c r="G4" s="416" t="s">
        <v>106</v>
      </c>
      <c r="H4" s="416"/>
      <c r="I4" s="416"/>
      <c r="J4" s="416"/>
      <c r="K4" s="149"/>
    </row>
    <row r="5" spans="2:14" s="71" customFormat="1" ht="54.65" customHeight="1" x14ac:dyDescent="0.35">
      <c r="B5" s="145"/>
      <c r="C5" s="338"/>
      <c r="D5" s="147" t="s">
        <v>108</v>
      </c>
      <c r="E5" s="146" t="s">
        <v>109</v>
      </c>
      <c r="F5" s="147" t="s">
        <v>110</v>
      </c>
      <c r="G5" s="240" t="s">
        <v>111</v>
      </c>
      <c r="H5" s="240" t="s">
        <v>112</v>
      </c>
      <c r="I5" s="240" t="s">
        <v>113</v>
      </c>
      <c r="J5" s="240" t="s">
        <v>114</v>
      </c>
      <c r="K5" s="150" t="s">
        <v>115</v>
      </c>
      <c r="L5" s="146" t="s">
        <v>116</v>
      </c>
    </row>
    <row r="6" spans="2:14" s="71" customFormat="1" ht="21" customHeight="1" x14ac:dyDescent="0.35">
      <c r="B6" s="122" t="s">
        <v>488</v>
      </c>
      <c r="C6" s="339" t="s">
        <v>489</v>
      </c>
      <c r="D6" s="153">
        <v>0.15</v>
      </c>
      <c r="E6" s="123"/>
      <c r="F6" s="116"/>
      <c r="G6" s="135"/>
      <c r="H6" s="136">
        <f>SUM(G7:G56)</f>
        <v>129</v>
      </c>
      <c r="I6" s="137">
        <f>J6/H6</f>
        <v>0.40697674418604651</v>
      </c>
      <c r="J6" s="136">
        <f>L$2*D6</f>
        <v>52.5</v>
      </c>
      <c r="K6" s="135"/>
      <c r="L6" s="135"/>
      <c r="N6" s="151"/>
    </row>
    <row r="7" spans="2:14" ht="13" x14ac:dyDescent="0.35">
      <c r="B7" s="107" t="s">
        <v>490</v>
      </c>
      <c r="C7" s="73" t="s">
        <v>491</v>
      </c>
      <c r="D7" s="77"/>
      <c r="E7" s="125"/>
      <c r="F7" s="77"/>
      <c r="G7" s="139"/>
      <c r="H7" s="139"/>
      <c r="I7" s="139"/>
      <c r="J7" s="139"/>
      <c r="K7" s="174"/>
      <c r="L7" s="174"/>
    </row>
    <row r="8" spans="2:14" ht="13" x14ac:dyDescent="0.35">
      <c r="B8" s="107" t="s">
        <v>492</v>
      </c>
      <c r="C8" s="208" t="s">
        <v>493</v>
      </c>
      <c r="D8" s="125"/>
      <c r="E8" s="125" t="s">
        <v>122</v>
      </c>
      <c r="F8" s="374"/>
      <c r="G8" s="139" t="str" cm="1">
        <f t="array" ref="G8">_xlfn.IFS(E8="a",5,E8="b",3,E8="c",1,TRUE,"")</f>
        <v/>
      </c>
      <c r="H8" s="139"/>
      <c r="I8" s="139"/>
      <c r="J8" s="140"/>
      <c r="K8" s="96" t="str" cm="1">
        <f t="array" ref="K8">_xlfn.IFS($F8="ja",J8,$F8="nee",0,$F8="","-",$E8="","")</f>
        <v>-</v>
      </c>
      <c r="L8" s="152" t="str">
        <f t="shared" ref="L8" si="0">IF(AND(E8="ko",F8="Nee"),"Voldoet niet","")</f>
        <v/>
      </c>
    </row>
    <row r="9" spans="2:14" ht="13" x14ac:dyDescent="0.35">
      <c r="B9" s="107" t="s">
        <v>494</v>
      </c>
      <c r="C9" s="208" t="s">
        <v>495</v>
      </c>
      <c r="D9" s="125"/>
      <c r="E9" s="125" t="s">
        <v>129</v>
      </c>
      <c r="F9" s="374"/>
      <c r="G9" s="139" cm="1">
        <f t="array" ref="G9">_xlfn.IFS(E9="a",5,E9="b",3,E9="c",1,TRUE,"")</f>
        <v>5</v>
      </c>
      <c r="H9" s="139"/>
      <c r="I9" s="139"/>
      <c r="J9" s="140">
        <f>G9*I$6</f>
        <v>2.0348837209302326</v>
      </c>
      <c r="K9" s="96" t="str" cm="1">
        <f t="array" ref="K9">_xlfn.IFS($F9="ja",J9,$F9="nee",0,$F9="","-",$E9="","")</f>
        <v>-</v>
      </c>
      <c r="L9" s="152" t="str">
        <f t="shared" ref="L9:L24" si="1">IF(AND(E9="ko",F9="Nee"),"Voldoet niet","")</f>
        <v/>
      </c>
    </row>
    <row r="10" spans="2:14" ht="13" x14ac:dyDescent="0.35">
      <c r="B10" s="107" t="s">
        <v>496</v>
      </c>
      <c r="C10" s="208" t="s">
        <v>497</v>
      </c>
      <c r="D10" s="125"/>
      <c r="E10" s="125" t="s">
        <v>122</v>
      </c>
      <c r="F10" s="374"/>
      <c r="G10" s="139" t="str" cm="1">
        <f t="array" ref="G10">_xlfn.IFS(E10="a",5,E10="b",3,E10="c",1,TRUE,"")</f>
        <v/>
      </c>
      <c r="H10" s="139"/>
      <c r="I10" s="139"/>
      <c r="J10" s="140"/>
      <c r="K10" s="96" t="str" cm="1">
        <f t="array" ref="K10">_xlfn.IFS($F10="ja",J10,$F10="nee",0,$F10="","-",$E10="","")</f>
        <v>-</v>
      </c>
      <c r="L10" s="152" t="str">
        <f t="shared" si="1"/>
        <v/>
      </c>
    </row>
    <row r="11" spans="2:14" ht="13" x14ac:dyDescent="0.35">
      <c r="B11" s="107" t="s">
        <v>498</v>
      </c>
      <c r="C11" s="208" t="s">
        <v>499</v>
      </c>
      <c r="D11" s="125"/>
      <c r="E11" s="125" t="s">
        <v>122</v>
      </c>
      <c r="F11" s="374"/>
      <c r="G11" s="139" t="str" cm="1">
        <f t="array" ref="G11">_xlfn.IFS(E11="a",5,E11="b",3,E11="c",1,TRUE,"")</f>
        <v/>
      </c>
      <c r="H11" s="139"/>
      <c r="I11" s="139"/>
      <c r="J11" s="140"/>
      <c r="K11" s="96" t="str" cm="1">
        <f t="array" ref="K11">_xlfn.IFS($F11="ja",J11,$F11="nee",0,$F11="","-",$E11="","")</f>
        <v>-</v>
      </c>
      <c r="L11" s="152" t="str">
        <f t="shared" si="1"/>
        <v/>
      </c>
    </row>
    <row r="12" spans="2:14" ht="26" x14ac:dyDescent="0.35">
      <c r="B12" s="107" t="s">
        <v>500</v>
      </c>
      <c r="C12" s="73" t="s">
        <v>501</v>
      </c>
      <c r="D12" s="77"/>
      <c r="E12" s="125"/>
      <c r="F12" s="77"/>
      <c r="G12" s="139" t="str" cm="1">
        <f t="array" ref="G12">_xlfn.IFS(E12="a",5,E12="b",3,E12="c",1,TRUE,"")</f>
        <v/>
      </c>
      <c r="H12" s="139"/>
      <c r="I12" s="139"/>
      <c r="J12" s="140"/>
      <c r="K12" s="96" t="str" cm="1">
        <f t="array" ref="K12">_xlfn.IFS($F12="ja",J12,$F12="nee",0,$F12="","-",$E12="","")</f>
        <v>-</v>
      </c>
      <c r="L12" s="152" t="str">
        <f t="shared" si="1"/>
        <v/>
      </c>
    </row>
    <row r="13" spans="2:14" ht="13" x14ac:dyDescent="0.35">
      <c r="B13" s="107" t="s">
        <v>502</v>
      </c>
      <c r="C13" s="208" t="s">
        <v>503</v>
      </c>
      <c r="D13" s="125"/>
      <c r="E13" s="125" t="s">
        <v>122</v>
      </c>
      <c r="F13" s="374"/>
      <c r="G13" s="139" t="str" cm="1">
        <f t="array" ref="G13">_xlfn.IFS(E13="a",5,E13="b",3,E13="c",1,TRUE,"")</f>
        <v/>
      </c>
      <c r="H13" s="139"/>
      <c r="I13" s="139"/>
      <c r="J13" s="140"/>
      <c r="K13" s="96" t="str" cm="1">
        <f t="array" ref="K13">_xlfn.IFS($F13="ja",J13,$F13="nee",0,$F13="","-",$E13="","")</f>
        <v>-</v>
      </c>
      <c r="L13" s="152" t="str">
        <f t="shared" si="1"/>
        <v/>
      </c>
    </row>
    <row r="14" spans="2:14" ht="13" x14ac:dyDescent="0.35">
      <c r="B14" s="107" t="s">
        <v>504</v>
      </c>
      <c r="C14" s="208" t="s">
        <v>505</v>
      </c>
      <c r="D14" s="125"/>
      <c r="E14" s="125" t="s">
        <v>122</v>
      </c>
      <c r="F14" s="374"/>
      <c r="G14" s="139" t="str" cm="1">
        <f t="array" ref="G14">_xlfn.IFS(E14="a",5,E14="b",3,E14="c",1,TRUE,"")</f>
        <v/>
      </c>
      <c r="H14" s="139"/>
      <c r="I14" s="139"/>
      <c r="J14" s="140"/>
      <c r="K14" s="96" t="str" cm="1">
        <f t="array" ref="K14">_xlfn.IFS($F14="ja",J14,$F14="nee",0,$F14="","-",$E14="","")</f>
        <v>-</v>
      </c>
      <c r="L14" s="152" t="str">
        <f t="shared" si="1"/>
        <v/>
      </c>
    </row>
    <row r="15" spans="2:14" ht="13" x14ac:dyDescent="0.35">
      <c r="B15" s="107" t="s">
        <v>506</v>
      </c>
      <c r="C15" s="208" t="s">
        <v>507</v>
      </c>
      <c r="D15" s="125"/>
      <c r="E15" s="125" t="s">
        <v>122</v>
      </c>
      <c r="F15" s="374"/>
      <c r="G15" s="139" t="str" cm="1">
        <f t="array" ref="G15">_xlfn.IFS(E15="a",5,E15="b",3,E15="c",1,TRUE,"")</f>
        <v/>
      </c>
      <c r="H15" s="139"/>
      <c r="I15" s="139"/>
      <c r="J15" s="140"/>
      <c r="K15" s="96" t="str" cm="1">
        <f t="array" ref="K15">_xlfn.IFS($F15="ja",J15,$F15="nee",0,$F15="","-",$E15="","")</f>
        <v>-</v>
      </c>
      <c r="L15" s="152" t="str">
        <f t="shared" si="1"/>
        <v/>
      </c>
    </row>
    <row r="16" spans="2:14" ht="13" x14ac:dyDescent="0.35">
      <c r="B16" s="107" t="s">
        <v>508</v>
      </c>
      <c r="C16" s="208" t="s">
        <v>509</v>
      </c>
      <c r="D16" s="125"/>
      <c r="E16" s="125" t="s">
        <v>122</v>
      </c>
      <c r="F16" s="374"/>
      <c r="G16" s="139" t="str" cm="1">
        <f t="array" ref="G16">_xlfn.IFS(E16="a",5,E16="b",3,E16="c",1,TRUE,"")</f>
        <v/>
      </c>
      <c r="H16" s="139"/>
      <c r="I16" s="139"/>
      <c r="J16" s="140"/>
      <c r="K16" s="96" t="str" cm="1">
        <f t="array" ref="K16">_xlfn.IFS($F16="ja",J16,$F16="nee",0,$F16="","-",$E16="","")</f>
        <v>-</v>
      </c>
      <c r="L16" s="152" t="str">
        <f t="shared" si="1"/>
        <v/>
      </c>
    </row>
    <row r="17" spans="2:12" ht="13" x14ac:dyDescent="0.35">
      <c r="B17" s="107" t="s">
        <v>510</v>
      </c>
      <c r="C17" s="208" t="s">
        <v>511</v>
      </c>
      <c r="D17" s="125"/>
      <c r="E17" s="125" t="s">
        <v>122</v>
      </c>
      <c r="F17" s="374"/>
      <c r="G17" s="139" t="str" cm="1">
        <f t="array" ref="G17">_xlfn.IFS(E17="a",5,E17="b",3,E17="c",1,TRUE,"")</f>
        <v/>
      </c>
      <c r="H17" s="139"/>
      <c r="I17" s="139"/>
      <c r="J17" s="140"/>
      <c r="K17" s="96" t="str" cm="1">
        <f t="array" ref="K17">_xlfn.IFS($F17="ja",J17,$F17="nee",0,$F17="","-",$E17="","")</f>
        <v>-</v>
      </c>
      <c r="L17" s="152" t="str">
        <f t="shared" si="1"/>
        <v/>
      </c>
    </row>
    <row r="18" spans="2:12" ht="13" x14ac:dyDescent="0.35">
      <c r="B18" s="107" t="s">
        <v>512</v>
      </c>
      <c r="C18" s="208" t="s">
        <v>513</v>
      </c>
      <c r="D18" s="125"/>
      <c r="E18" s="125" t="s">
        <v>138</v>
      </c>
      <c r="F18" s="374"/>
      <c r="G18" s="139" cm="1">
        <f t="array" ref="G18">_xlfn.IFS(E18="a",5,E18="b",3,E18="c",1,TRUE,"")</f>
        <v>3</v>
      </c>
      <c r="H18" s="139"/>
      <c r="I18" s="139"/>
      <c r="J18" s="140">
        <f t="shared" ref="J18:J26" si="2">G18*I$6</f>
        <v>1.2209302325581395</v>
      </c>
      <c r="K18" s="96" t="str" cm="1">
        <f t="array" ref="K18">_xlfn.IFS($F18="ja",J18,$F18="nee",0,$F18="","-",$E18="","")</f>
        <v>-</v>
      </c>
      <c r="L18" s="152" t="str">
        <f t="shared" si="1"/>
        <v/>
      </c>
    </row>
    <row r="19" spans="2:12" ht="13" x14ac:dyDescent="0.35">
      <c r="B19" s="107" t="s">
        <v>514</v>
      </c>
      <c r="C19" s="208" t="s">
        <v>515</v>
      </c>
      <c r="D19" s="125"/>
      <c r="E19" s="125" t="s">
        <v>129</v>
      </c>
      <c r="F19" s="374"/>
      <c r="G19" s="139" cm="1">
        <f t="array" ref="G19">_xlfn.IFS(E19="a",5,E19="b",3,E19="c",1,TRUE,"")</f>
        <v>5</v>
      </c>
      <c r="H19" s="139"/>
      <c r="I19" s="139"/>
      <c r="J19" s="140">
        <f t="shared" si="2"/>
        <v>2.0348837209302326</v>
      </c>
      <c r="K19" s="96" t="str" cm="1">
        <f t="array" ref="K19">_xlfn.IFS($F19="ja",J19,$F19="nee",0,$F19="","-",$E19="","")</f>
        <v>-</v>
      </c>
      <c r="L19" s="152" t="str">
        <f t="shared" si="1"/>
        <v/>
      </c>
    </row>
    <row r="20" spans="2:12" ht="13" x14ac:dyDescent="0.35">
      <c r="B20" s="107" t="s">
        <v>516</v>
      </c>
      <c r="C20" s="208" t="s">
        <v>517</v>
      </c>
      <c r="D20" s="125"/>
      <c r="E20" s="125" t="s">
        <v>129</v>
      </c>
      <c r="F20" s="374"/>
      <c r="G20" s="139" cm="1">
        <f t="array" ref="G20">_xlfn.IFS(E20="a",5,E20="b",3,E20="c",1,TRUE,"")</f>
        <v>5</v>
      </c>
      <c r="H20" s="139"/>
      <c r="I20" s="139"/>
      <c r="J20" s="140">
        <f t="shared" si="2"/>
        <v>2.0348837209302326</v>
      </c>
      <c r="K20" s="96" t="str" cm="1">
        <f t="array" ref="K20">_xlfn.IFS($F20="ja",J20,$F20="nee",0,$F20="","-",$E20="","")</f>
        <v>-</v>
      </c>
      <c r="L20" s="152" t="str">
        <f t="shared" si="1"/>
        <v/>
      </c>
    </row>
    <row r="21" spans="2:12" ht="13" x14ac:dyDescent="0.35">
      <c r="B21" s="107" t="s">
        <v>518</v>
      </c>
      <c r="C21" s="208" t="s">
        <v>519</v>
      </c>
      <c r="D21" s="125"/>
      <c r="E21" s="125" t="s">
        <v>129</v>
      </c>
      <c r="F21" s="374"/>
      <c r="G21" s="139" cm="1">
        <f t="array" ref="G21">_xlfn.IFS(E21="a",5,E21="b",3,E21="c",1,TRUE,"")</f>
        <v>5</v>
      </c>
      <c r="H21" s="139"/>
      <c r="I21" s="139"/>
      <c r="J21" s="140">
        <f t="shared" si="2"/>
        <v>2.0348837209302326</v>
      </c>
      <c r="K21" s="96" t="str" cm="1">
        <f t="array" ref="K21">_xlfn.IFS($F21="ja",J21,$F21="nee",0,$F21="","-",$E21="","")</f>
        <v>-</v>
      </c>
      <c r="L21" s="152" t="str">
        <f t="shared" si="1"/>
        <v/>
      </c>
    </row>
    <row r="22" spans="2:12" ht="13" x14ac:dyDescent="0.35">
      <c r="B22" s="107" t="s">
        <v>520</v>
      </c>
      <c r="C22" s="208" t="s">
        <v>521</v>
      </c>
      <c r="D22" s="125"/>
      <c r="E22" s="125" t="s">
        <v>129</v>
      </c>
      <c r="F22" s="374"/>
      <c r="G22" s="139" cm="1">
        <f t="array" ref="G22">_xlfn.IFS(E22="a",5,E22="b",3,E22="c",1,TRUE,"")</f>
        <v>5</v>
      </c>
      <c r="H22" s="139"/>
      <c r="I22" s="139"/>
      <c r="J22" s="140">
        <f t="shared" si="2"/>
        <v>2.0348837209302326</v>
      </c>
      <c r="K22" s="96" t="str" cm="1">
        <f t="array" ref="K22">_xlfn.IFS($F22="ja",J22,$F22="nee",0,$F22="","-",$E22="","")</f>
        <v>-</v>
      </c>
      <c r="L22" s="152" t="str">
        <f t="shared" si="1"/>
        <v/>
      </c>
    </row>
    <row r="23" spans="2:12" ht="13" x14ac:dyDescent="0.35">
      <c r="B23" s="107" t="s">
        <v>522</v>
      </c>
      <c r="C23" s="208" t="s">
        <v>523</v>
      </c>
      <c r="D23" s="125"/>
      <c r="E23" s="125" t="s">
        <v>129</v>
      </c>
      <c r="F23" s="374"/>
      <c r="G23" s="139" cm="1">
        <f t="array" ref="G23">_xlfn.IFS(E23="a",5,E23="b",3,E23="c",1,TRUE,"")</f>
        <v>5</v>
      </c>
      <c r="H23" s="139"/>
      <c r="I23" s="139"/>
      <c r="J23" s="140">
        <f t="shared" si="2"/>
        <v>2.0348837209302326</v>
      </c>
      <c r="K23" s="96" t="str" cm="1">
        <f t="array" ref="K23">_xlfn.IFS($F23="ja",J23,$F23="nee",0,$F23="","-",$E23="","")</f>
        <v>-</v>
      </c>
      <c r="L23" s="152" t="str">
        <f t="shared" si="1"/>
        <v/>
      </c>
    </row>
    <row r="24" spans="2:12" ht="13" x14ac:dyDescent="0.35">
      <c r="B24" s="107" t="s">
        <v>524</v>
      </c>
      <c r="C24" s="208" t="s">
        <v>525</v>
      </c>
      <c r="D24" s="125"/>
      <c r="E24" s="125" t="s">
        <v>129</v>
      </c>
      <c r="F24" s="374"/>
      <c r="G24" s="139" cm="1">
        <f t="array" ref="G24">_xlfn.IFS(E24="a",5,E24="b",3,E24="c",1,TRUE,"")</f>
        <v>5</v>
      </c>
      <c r="H24" s="139"/>
      <c r="I24" s="139"/>
      <c r="J24" s="140">
        <f t="shared" si="2"/>
        <v>2.0348837209302326</v>
      </c>
      <c r="K24" s="96" t="str" cm="1">
        <f t="array" ref="K24">_xlfn.IFS($F24="ja",J24,$F24="nee",0,$F24="","-",$E24="","")</f>
        <v>-</v>
      </c>
      <c r="L24" s="152" t="str">
        <f t="shared" si="1"/>
        <v/>
      </c>
    </row>
    <row r="25" spans="2:12" ht="26" x14ac:dyDescent="0.35">
      <c r="B25" s="211" t="s">
        <v>526</v>
      </c>
      <c r="C25" s="73" t="s">
        <v>527</v>
      </c>
      <c r="D25" s="125"/>
      <c r="E25" s="125" t="s">
        <v>129</v>
      </c>
      <c r="F25" s="374"/>
      <c r="G25" s="139" cm="1">
        <f t="array" ref="G25">_xlfn.IFS(E25="a",5,E25="b",3,E25="c",1,TRUE,"")</f>
        <v>5</v>
      </c>
      <c r="H25" s="139"/>
      <c r="I25" s="139"/>
      <c r="J25" s="140">
        <f t="shared" si="2"/>
        <v>2.0348837209302326</v>
      </c>
      <c r="K25" s="96" t="str" cm="1">
        <f t="array" ref="K25">_xlfn.IFS($F25="ja",J25,$F25="nee",0,$F25="","-",$E25="","")</f>
        <v>-</v>
      </c>
      <c r="L25" s="152" t="str">
        <f t="shared" ref="L25:L56" si="3">IF(AND(E25="ko",F25="Nee"),"Voldoet niet","")</f>
        <v/>
      </c>
    </row>
    <row r="26" spans="2:12" ht="13" x14ac:dyDescent="0.35">
      <c r="B26" s="211" t="s">
        <v>528</v>
      </c>
      <c r="C26" s="73" t="s">
        <v>529</v>
      </c>
      <c r="D26" s="125"/>
      <c r="E26" s="125" t="s">
        <v>143</v>
      </c>
      <c r="F26" s="374"/>
      <c r="G26" s="139" cm="1">
        <f t="array" ref="G26">_xlfn.IFS(E26="a",5,E26="b",3,E26="c",1,TRUE,"")</f>
        <v>1</v>
      </c>
      <c r="H26" s="139"/>
      <c r="I26" s="139"/>
      <c r="J26" s="140">
        <f t="shared" si="2"/>
        <v>0.40697674418604651</v>
      </c>
      <c r="K26" s="96" t="str" cm="1">
        <f t="array" ref="K26">_xlfn.IFS($F26="ja",J26,$F26="nee",0,$F26="","-",$E26="","")</f>
        <v>-</v>
      </c>
      <c r="L26" s="152" t="str">
        <f t="shared" si="3"/>
        <v/>
      </c>
    </row>
    <row r="27" spans="2:12" ht="13" x14ac:dyDescent="0.35">
      <c r="B27" s="107" t="s">
        <v>530</v>
      </c>
      <c r="C27" s="208" t="s">
        <v>531</v>
      </c>
      <c r="D27" s="125"/>
      <c r="E27" s="125" t="s">
        <v>122</v>
      </c>
      <c r="F27" s="374"/>
      <c r="G27" s="139" t="str" cm="1">
        <f t="array" ref="G27">_xlfn.IFS(E27="a",5,E27="b",3,E27="c",1,TRUE,"")</f>
        <v/>
      </c>
      <c r="H27" s="139"/>
      <c r="I27" s="139"/>
      <c r="J27" s="140"/>
      <c r="K27" s="96" t="str" cm="1">
        <f t="array" ref="K27">_xlfn.IFS($F27="ja",J27,$F27="nee",0,$F27="","-",$E27="","")</f>
        <v>-</v>
      </c>
      <c r="L27" s="152" t="str">
        <f t="shared" si="3"/>
        <v/>
      </c>
    </row>
    <row r="28" spans="2:12" ht="13" x14ac:dyDescent="0.35">
      <c r="B28" s="107" t="s">
        <v>532</v>
      </c>
      <c r="C28" s="208" t="s">
        <v>533</v>
      </c>
      <c r="D28" s="125"/>
      <c r="E28" s="125" t="s">
        <v>122</v>
      </c>
      <c r="F28" s="374"/>
      <c r="G28" s="139" t="str" cm="1">
        <f t="array" ref="G28">_xlfn.IFS(E28="a",5,E28="b",3,E28="c",1,TRUE,"")</f>
        <v/>
      </c>
      <c r="H28" s="139"/>
      <c r="I28" s="139"/>
      <c r="J28" s="140"/>
      <c r="K28" s="96" t="str" cm="1">
        <f t="array" ref="K28">_xlfn.IFS($F28="ja",J28,$F28="nee",0,$F28="","-",$E28="","")</f>
        <v>-</v>
      </c>
      <c r="L28" s="152" t="str">
        <f t="shared" si="3"/>
        <v/>
      </c>
    </row>
    <row r="29" spans="2:12" ht="13" x14ac:dyDescent="0.35">
      <c r="B29" s="107" t="s">
        <v>534</v>
      </c>
      <c r="C29" s="208" t="s">
        <v>535</v>
      </c>
      <c r="D29" s="125"/>
      <c r="E29" s="125" t="s">
        <v>129</v>
      </c>
      <c r="F29" s="374"/>
      <c r="G29" s="139" cm="1">
        <f t="array" ref="G29">_xlfn.IFS(E29="a",5,E29="b",3,E29="c",1,TRUE,"")</f>
        <v>5</v>
      </c>
      <c r="H29" s="139"/>
      <c r="I29" s="139"/>
      <c r="J29" s="140">
        <f>G29*I$6</f>
        <v>2.0348837209302326</v>
      </c>
      <c r="K29" s="96" t="str" cm="1">
        <f t="array" ref="K29">_xlfn.IFS($F29="ja",J29,$F29="nee",0,$F29="","-",$E29="","")</f>
        <v>-</v>
      </c>
      <c r="L29" s="152" t="str">
        <f t="shared" si="3"/>
        <v/>
      </c>
    </row>
    <row r="30" spans="2:12" ht="13" x14ac:dyDescent="0.35">
      <c r="B30" s="107" t="s">
        <v>536</v>
      </c>
      <c r="C30" s="208" t="s">
        <v>537</v>
      </c>
      <c r="D30" s="125"/>
      <c r="E30" s="125" t="s">
        <v>138</v>
      </c>
      <c r="F30" s="374"/>
      <c r="G30" s="139" cm="1">
        <f t="array" ref="G30">_xlfn.IFS(E30="a",5,E30="b",3,E30="c",1,TRUE,"")</f>
        <v>3</v>
      </c>
      <c r="H30" s="139"/>
      <c r="I30" s="139"/>
      <c r="J30" s="140">
        <f>G30*I$6</f>
        <v>1.2209302325581395</v>
      </c>
      <c r="K30" s="96" t="str" cm="1">
        <f t="array" ref="K30">_xlfn.IFS($F30="ja",J30,$F30="nee",0,$F30="","-",$E30="","")</f>
        <v>-</v>
      </c>
      <c r="L30" s="152" t="str">
        <f t="shared" si="3"/>
        <v/>
      </c>
    </row>
    <row r="31" spans="2:12" ht="13" x14ac:dyDescent="0.35">
      <c r="B31" s="107" t="s">
        <v>538</v>
      </c>
      <c r="C31" s="208" t="s">
        <v>539</v>
      </c>
      <c r="D31" s="125"/>
      <c r="E31" s="125" t="s">
        <v>122</v>
      </c>
      <c r="F31" s="374"/>
      <c r="G31" s="139" t="str" cm="1">
        <f t="array" ref="G31">_xlfn.IFS(E31="a",5,E31="b",3,E31="c",1,TRUE,"")</f>
        <v/>
      </c>
      <c r="H31" s="139"/>
      <c r="I31" s="139"/>
      <c r="J31" s="140"/>
      <c r="K31" s="96" t="str" cm="1">
        <f t="array" ref="K31">_xlfn.IFS($F31="ja",J31,$F31="nee",0,$F31="","-",$E31="","")</f>
        <v>-</v>
      </c>
      <c r="L31" s="152" t="str">
        <f t="shared" si="3"/>
        <v/>
      </c>
    </row>
    <row r="32" spans="2:12" ht="13" x14ac:dyDescent="0.35">
      <c r="B32" s="107" t="s">
        <v>540</v>
      </c>
      <c r="C32" s="208" t="s">
        <v>541</v>
      </c>
      <c r="D32" s="125"/>
      <c r="E32" s="125" t="s">
        <v>138</v>
      </c>
      <c r="F32" s="374"/>
      <c r="G32" s="139" cm="1">
        <f t="array" ref="G32">_xlfn.IFS(E32="a",5,E32="b",3,E32="c",1,TRUE,"")</f>
        <v>3</v>
      </c>
      <c r="H32" s="139"/>
      <c r="I32" s="139"/>
      <c r="J32" s="140">
        <f>G32*I$6</f>
        <v>1.2209302325581395</v>
      </c>
      <c r="K32" s="96" t="str" cm="1">
        <f t="array" ref="K32">_xlfn.IFS($F32="ja",J32,$F32="nee",0,$F32="","-",$E32="","")</f>
        <v>-</v>
      </c>
      <c r="L32" s="152" t="str">
        <f t="shared" si="3"/>
        <v/>
      </c>
    </row>
    <row r="33" spans="1:13" ht="13" x14ac:dyDescent="0.35">
      <c r="B33" s="107" t="s">
        <v>542</v>
      </c>
      <c r="C33" s="208" t="s">
        <v>543</v>
      </c>
      <c r="D33" s="125"/>
      <c r="E33" s="125" t="s">
        <v>122</v>
      </c>
      <c r="F33" s="374"/>
      <c r="G33" s="139" t="str" cm="1">
        <f t="array" ref="G33">_xlfn.IFS(E33="a",5,E33="b",3,E33="c",1,TRUE,"")</f>
        <v/>
      </c>
      <c r="H33" s="139"/>
      <c r="I33" s="139"/>
      <c r="J33" s="140"/>
      <c r="K33" s="96" t="str" cm="1">
        <f t="array" ref="K33">_xlfn.IFS($F33="ja",J33,$F33="nee",0,$F33="","-",$E33="","")</f>
        <v>-</v>
      </c>
      <c r="L33" s="152" t="str">
        <f t="shared" si="3"/>
        <v/>
      </c>
    </row>
    <row r="34" spans="1:13" ht="13" x14ac:dyDescent="0.35">
      <c r="B34" s="107" t="s">
        <v>544</v>
      </c>
      <c r="C34" s="208" t="s">
        <v>545</v>
      </c>
      <c r="D34" s="125"/>
      <c r="E34" s="125" t="s">
        <v>138</v>
      </c>
      <c r="F34" s="374"/>
      <c r="G34" s="139" cm="1">
        <f t="array" ref="G34">_xlfn.IFS(E34="a",5,E34="b",3,E34="c",1,TRUE,"")</f>
        <v>3</v>
      </c>
      <c r="H34" s="139"/>
      <c r="I34" s="139"/>
      <c r="J34" s="140">
        <f t="shared" ref="J34:J39" si="4">G34*I$6</f>
        <v>1.2209302325581395</v>
      </c>
      <c r="K34" s="96" t="str" cm="1">
        <f t="array" ref="K34">_xlfn.IFS($F34="ja",J34,$F34="nee",0,$F34="","-",$E34="","")</f>
        <v>-</v>
      </c>
      <c r="L34" s="152" t="str">
        <f t="shared" si="3"/>
        <v/>
      </c>
    </row>
    <row r="35" spans="1:13" ht="13" x14ac:dyDescent="0.35">
      <c r="B35" s="107" t="s">
        <v>546</v>
      </c>
      <c r="C35" s="208" t="s">
        <v>547</v>
      </c>
      <c r="D35" s="125"/>
      <c r="E35" s="125" t="s">
        <v>138</v>
      </c>
      <c r="F35" s="374"/>
      <c r="G35" s="139" cm="1">
        <f t="array" ref="G35">_xlfn.IFS(E35="a",5,E35="b",3,E35="c",1,TRUE,"")</f>
        <v>3</v>
      </c>
      <c r="H35" s="139"/>
      <c r="I35" s="139"/>
      <c r="J35" s="140">
        <f t="shared" si="4"/>
        <v>1.2209302325581395</v>
      </c>
      <c r="K35" s="96" t="str" cm="1">
        <f t="array" ref="K35">_xlfn.IFS($F35="ja",J35,$F35="nee",0,$F35="","-",$E35="","")</f>
        <v>-</v>
      </c>
      <c r="L35" s="152" t="str">
        <f t="shared" si="3"/>
        <v/>
      </c>
    </row>
    <row r="36" spans="1:13" ht="13" x14ac:dyDescent="0.35">
      <c r="B36" s="107" t="s">
        <v>548</v>
      </c>
      <c r="C36" s="208" t="s">
        <v>545</v>
      </c>
      <c r="D36" s="125"/>
      <c r="E36" s="125" t="s">
        <v>138</v>
      </c>
      <c r="F36" s="374"/>
      <c r="G36" s="139" cm="1">
        <f t="array" ref="G36">_xlfn.IFS(E36="a",5,E36="b",3,E36="c",1,TRUE,"")</f>
        <v>3</v>
      </c>
      <c r="H36" s="139"/>
      <c r="I36" s="139"/>
      <c r="J36" s="140">
        <f t="shared" si="4"/>
        <v>1.2209302325581395</v>
      </c>
      <c r="K36" s="96" t="str" cm="1">
        <f t="array" ref="K36">_xlfn.IFS($F36="ja",J36,$F36="nee",0,$F36="","-",$E36="","")</f>
        <v>-</v>
      </c>
      <c r="L36" s="152" t="str">
        <f t="shared" si="3"/>
        <v/>
      </c>
    </row>
    <row r="37" spans="1:13" ht="13" x14ac:dyDescent="0.35">
      <c r="B37" s="107" t="s">
        <v>549</v>
      </c>
      <c r="C37" s="208" t="s">
        <v>550</v>
      </c>
      <c r="D37" s="125"/>
      <c r="E37" s="125" t="s">
        <v>143</v>
      </c>
      <c r="F37" s="374"/>
      <c r="G37" s="139" cm="1">
        <f t="array" ref="G37">_xlfn.IFS(E37="a",5,E37="b",3,E37="c",1,TRUE,"")</f>
        <v>1</v>
      </c>
      <c r="H37" s="139"/>
      <c r="I37" s="139"/>
      <c r="J37" s="140">
        <f t="shared" si="4"/>
        <v>0.40697674418604651</v>
      </c>
      <c r="K37" s="96" t="str" cm="1">
        <f t="array" ref="K37">_xlfn.IFS($F37="ja",J37,$F37="nee",0,$F37="","-",$E37="","")</f>
        <v>-</v>
      </c>
      <c r="L37" s="152" t="str">
        <f t="shared" si="3"/>
        <v/>
      </c>
    </row>
    <row r="38" spans="1:13" ht="13" x14ac:dyDescent="0.35">
      <c r="B38" s="107" t="s">
        <v>551</v>
      </c>
      <c r="C38" s="208" t="s">
        <v>545</v>
      </c>
      <c r="D38" s="125"/>
      <c r="E38" s="125" t="s">
        <v>143</v>
      </c>
      <c r="F38" s="374"/>
      <c r="G38" s="139" cm="1">
        <f t="array" ref="G38">_xlfn.IFS(E38="a",5,E38="b",3,E38="c",1,TRUE,"")</f>
        <v>1</v>
      </c>
      <c r="H38" s="139"/>
      <c r="I38" s="139"/>
      <c r="J38" s="140">
        <f t="shared" si="4"/>
        <v>0.40697674418604651</v>
      </c>
      <c r="K38" s="96" t="str" cm="1">
        <f t="array" ref="K38">_xlfn.IFS($F38="ja",J38,$F38="nee",0,$F38="","-",$E38="","")</f>
        <v>-</v>
      </c>
      <c r="L38" s="152" t="str">
        <f t="shared" si="3"/>
        <v/>
      </c>
    </row>
    <row r="39" spans="1:13" ht="13" x14ac:dyDescent="0.35">
      <c r="B39" s="107" t="s">
        <v>552</v>
      </c>
      <c r="C39" s="73" t="s">
        <v>553</v>
      </c>
      <c r="D39" s="125"/>
      <c r="E39" s="125" t="s">
        <v>143</v>
      </c>
      <c r="F39" s="374"/>
      <c r="G39" s="139" cm="1">
        <f t="array" ref="G39">_xlfn.IFS(E39="a",5,E39="b",3,E39="c",1,TRUE,"")</f>
        <v>1</v>
      </c>
      <c r="H39" s="139"/>
      <c r="I39" s="139"/>
      <c r="J39" s="140">
        <f t="shared" si="4"/>
        <v>0.40697674418604651</v>
      </c>
      <c r="K39" s="96" t="str" cm="1">
        <f t="array" ref="K39">_xlfn.IFS($F39="ja",J39,$F39="nee",0,$F39="","-",$E39="","")</f>
        <v>-</v>
      </c>
      <c r="L39" s="152" t="str">
        <f t="shared" si="3"/>
        <v/>
      </c>
    </row>
    <row r="40" spans="1:13" ht="13" x14ac:dyDescent="0.35">
      <c r="B40" s="107" t="s">
        <v>554</v>
      </c>
      <c r="C40" s="73" t="s">
        <v>555</v>
      </c>
      <c r="D40" s="125"/>
      <c r="E40" s="125" t="s">
        <v>122</v>
      </c>
      <c r="F40" s="374"/>
      <c r="G40" s="139" t="str" cm="1">
        <f t="array" ref="G40">_xlfn.IFS(E40="a",5,E40="b",3,E40="c",1,TRUE,"")</f>
        <v/>
      </c>
      <c r="H40" s="139"/>
      <c r="I40" s="139"/>
      <c r="J40" s="140"/>
      <c r="K40" s="96" t="str" cm="1">
        <f t="array" ref="K40">_xlfn.IFS($F40="ja",J40,$F40="nee",0,$F40="","-",$E40="","")</f>
        <v>-</v>
      </c>
      <c r="L40" s="152" t="str">
        <f t="shared" si="3"/>
        <v/>
      </c>
    </row>
    <row r="41" spans="1:13" ht="13" x14ac:dyDescent="0.35">
      <c r="A41" s="144"/>
      <c r="B41" s="107" t="s">
        <v>556</v>
      </c>
      <c r="C41" s="73" t="s">
        <v>557</v>
      </c>
      <c r="D41" s="77"/>
      <c r="E41" s="125"/>
      <c r="F41" s="77"/>
      <c r="G41" s="139" t="str" cm="1">
        <f t="array" ref="G41">_xlfn.IFS(E41="a",5,E41="b",3,E41="c",1,TRUE,"")</f>
        <v/>
      </c>
      <c r="H41" s="139"/>
      <c r="I41" s="139"/>
      <c r="J41" s="140"/>
      <c r="K41" s="96"/>
      <c r="L41" s="152"/>
      <c r="M41" s="144"/>
    </row>
    <row r="42" spans="1:13" ht="13" x14ac:dyDescent="0.35">
      <c r="B42" s="107" t="s">
        <v>558</v>
      </c>
      <c r="C42" s="208" t="s">
        <v>559</v>
      </c>
      <c r="D42" s="125"/>
      <c r="E42" s="125" t="s">
        <v>129</v>
      </c>
      <c r="F42" s="374"/>
      <c r="G42" s="139" cm="1">
        <f t="array" ref="G42">_xlfn.IFS(E42="a",5,E42="b",3,E42="c",1,TRUE,"")</f>
        <v>5</v>
      </c>
      <c r="H42" s="139"/>
      <c r="I42" s="139"/>
      <c r="J42" s="140">
        <f>G42*I$6</f>
        <v>2.0348837209302326</v>
      </c>
      <c r="K42" s="96" t="str" cm="1">
        <f t="array" ref="K42">_xlfn.IFS($F42="ja",J42,$F42="nee",0,$F42="","-",$E42="","")</f>
        <v>-</v>
      </c>
      <c r="L42" s="152" t="str">
        <f t="shared" si="3"/>
        <v/>
      </c>
    </row>
    <row r="43" spans="1:13" ht="13" x14ac:dyDescent="0.35">
      <c r="B43" s="107" t="s">
        <v>560</v>
      </c>
      <c r="C43" s="208" t="s">
        <v>561</v>
      </c>
      <c r="D43" s="125"/>
      <c r="E43" s="125" t="s">
        <v>129</v>
      </c>
      <c r="F43" s="374"/>
      <c r="G43" s="139" cm="1">
        <f t="array" ref="G43">_xlfn.IFS(E43="a",5,E43="b",3,E43="c",1,TRUE,"")</f>
        <v>5</v>
      </c>
      <c r="H43" s="139"/>
      <c r="I43" s="139"/>
      <c r="J43" s="140">
        <f>G43*I$6</f>
        <v>2.0348837209302326</v>
      </c>
      <c r="K43" s="96" t="str" cm="1">
        <f t="array" ref="K43">_xlfn.IFS($F43="ja",J43,$F43="nee",0,$F43="","-",$E43="","")</f>
        <v>-</v>
      </c>
      <c r="L43" s="152" t="str">
        <f t="shared" si="3"/>
        <v/>
      </c>
    </row>
    <row r="44" spans="1:13" ht="13" x14ac:dyDescent="0.35">
      <c r="B44" s="107" t="s">
        <v>562</v>
      </c>
      <c r="C44" s="73" t="s">
        <v>563</v>
      </c>
      <c r="D44" s="125"/>
      <c r="E44" s="125" t="s">
        <v>129</v>
      </c>
      <c r="F44" s="374"/>
      <c r="G44" s="139" cm="1">
        <f t="array" ref="G44">_xlfn.IFS(E44="a",5,E44="b",3,E44="c",1,TRUE,"")</f>
        <v>5</v>
      </c>
      <c r="H44" s="139"/>
      <c r="I44" s="139"/>
      <c r="J44" s="140">
        <f>G44*I$6</f>
        <v>2.0348837209302326</v>
      </c>
      <c r="K44" s="96" t="str" cm="1">
        <f t="array" ref="K44">_xlfn.IFS($F44="ja",J44,$F44="nee",0,$F44="","-",$E44="","")</f>
        <v>-</v>
      </c>
      <c r="L44" s="152" t="str">
        <f t="shared" si="3"/>
        <v/>
      </c>
    </row>
    <row r="45" spans="1:13" ht="13" x14ac:dyDescent="0.35">
      <c r="B45" s="107" t="s">
        <v>564</v>
      </c>
      <c r="C45" s="73" t="s">
        <v>565</v>
      </c>
      <c r="D45" s="125"/>
      <c r="E45" s="125"/>
      <c r="F45" s="77"/>
      <c r="G45" s="139" t="str" cm="1">
        <f t="array" ref="G45">_xlfn.IFS(E45="a",5,E45="b",3,E45="c",1,TRUE,"")</f>
        <v/>
      </c>
      <c r="H45" s="139"/>
      <c r="I45" s="139"/>
      <c r="J45" s="140"/>
      <c r="K45" s="96" t="str" cm="1">
        <f t="array" ref="K45">_xlfn.IFS($F45="ja",J45,$F45="nee",0,$F45="","-",$E45="","")</f>
        <v>-</v>
      </c>
      <c r="L45" s="152" t="str">
        <f t="shared" si="3"/>
        <v/>
      </c>
    </row>
    <row r="46" spans="1:13" ht="14.25" customHeight="1" x14ac:dyDescent="0.35">
      <c r="B46" s="107" t="s">
        <v>566</v>
      </c>
      <c r="C46" s="208" t="s">
        <v>567</v>
      </c>
      <c r="D46" s="125"/>
      <c r="E46" s="95" t="s">
        <v>129</v>
      </c>
      <c r="F46" s="374"/>
      <c r="G46" s="139" cm="1">
        <f t="array" ref="G46">_xlfn.IFS(E46="a",5,E46="b",3,E46="c",1,TRUE,"")</f>
        <v>5</v>
      </c>
      <c r="H46" s="138"/>
      <c r="I46" s="138"/>
      <c r="J46" s="140">
        <f t="shared" ref="J46:J56" si="5">G46*I$6</f>
        <v>2.0348837209302326</v>
      </c>
      <c r="K46" s="96" t="str" cm="1">
        <f t="array" ref="K46">_xlfn.IFS($F46="ja",J46,$F46="nee",0,$F46="","-",$E46="","")</f>
        <v>-</v>
      </c>
      <c r="L46" s="152" t="str">
        <f t="shared" si="3"/>
        <v/>
      </c>
    </row>
    <row r="47" spans="1:13" ht="13" x14ac:dyDescent="0.35">
      <c r="B47" s="107" t="s">
        <v>568</v>
      </c>
      <c r="C47" s="208" t="s">
        <v>569</v>
      </c>
      <c r="D47" s="125"/>
      <c r="E47" s="125" t="s">
        <v>129</v>
      </c>
      <c r="F47" s="374"/>
      <c r="G47" s="139" cm="1">
        <f t="array" ref="G47">_xlfn.IFS(E47="a",5,E47="b",3,E47="c",1,TRUE,"")</f>
        <v>5</v>
      </c>
      <c r="H47" s="139"/>
      <c r="I47" s="139"/>
      <c r="J47" s="140">
        <f t="shared" si="5"/>
        <v>2.0348837209302326</v>
      </c>
      <c r="K47" s="96" t="str" cm="1">
        <f t="array" ref="K47">_xlfn.IFS($F47="ja",J47,$F47="nee",0,$F47="","-",$E47="","")</f>
        <v>-</v>
      </c>
      <c r="L47" s="152" t="str">
        <f t="shared" si="3"/>
        <v/>
      </c>
    </row>
    <row r="48" spans="1:13" ht="13" x14ac:dyDescent="0.35">
      <c r="B48" s="107" t="s">
        <v>570</v>
      </c>
      <c r="C48" s="208" t="s">
        <v>571</v>
      </c>
      <c r="D48" s="125"/>
      <c r="E48" s="125" t="s">
        <v>129</v>
      </c>
      <c r="F48" s="374"/>
      <c r="G48" s="139" cm="1">
        <f t="array" ref="G48">_xlfn.IFS(E48="a",5,E48="b",3,E48="c",1,TRUE,"")</f>
        <v>5</v>
      </c>
      <c r="H48" s="139"/>
      <c r="I48" s="139"/>
      <c r="J48" s="140">
        <f t="shared" si="5"/>
        <v>2.0348837209302326</v>
      </c>
      <c r="K48" s="96" t="str" cm="1">
        <f t="array" ref="K48">_xlfn.IFS($F48="ja",J48,$F48="nee",0,$F48="","-",$E48="","")</f>
        <v>-</v>
      </c>
      <c r="L48" s="152" t="str">
        <f t="shared" si="3"/>
        <v/>
      </c>
    </row>
    <row r="49" spans="2:14" ht="26" x14ac:dyDescent="0.35">
      <c r="B49" s="107" t="s">
        <v>572</v>
      </c>
      <c r="C49" s="73" t="s">
        <v>573</v>
      </c>
      <c r="D49" s="125"/>
      <c r="E49" s="125" t="s">
        <v>138</v>
      </c>
      <c r="F49" s="374"/>
      <c r="G49" s="139" cm="1">
        <f t="array" ref="G49">_xlfn.IFS(E49="a",5,E49="b",3,E49="c",1,TRUE,"")</f>
        <v>3</v>
      </c>
      <c r="H49" s="139"/>
      <c r="I49" s="139"/>
      <c r="J49" s="140">
        <f t="shared" si="5"/>
        <v>1.2209302325581395</v>
      </c>
      <c r="K49" s="96" t="str" cm="1">
        <f t="array" ref="K49">_xlfn.IFS($F49="ja",J49,$F49="nee",0,$F49="","-",$E49="","")</f>
        <v>-</v>
      </c>
      <c r="L49" s="152" t="str">
        <f t="shared" si="3"/>
        <v/>
      </c>
    </row>
    <row r="50" spans="2:14" ht="26" x14ac:dyDescent="0.35">
      <c r="B50" s="107" t="s">
        <v>574</v>
      </c>
      <c r="C50" s="73" t="s">
        <v>575</v>
      </c>
      <c r="D50" s="125"/>
      <c r="E50" s="125" t="s">
        <v>138</v>
      </c>
      <c r="F50" s="374"/>
      <c r="G50" s="139" cm="1">
        <f t="array" ref="G50">_xlfn.IFS(E50="a",5,E50="b",3,E50="c",1,TRUE,"")</f>
        <v>3</v>
      </c>
      <c r="H50" s="139"/>
      <c r="I50" s="139"/>
      <c r="J50" s="140">
        <f t="shared" si="5"/>
        <v>1.2209302325581395</v>
      </c>
      <c r="K50" s="96" t="str" cm="1">
        <f t="array" ref="K50">_xlfn.IFS($F50="ja",J50,$F50="nee",0,$F50="","-",$E50="","")</f>
        <v>-</v>
      </c>
      <c r="L50" s="152" t="str">
        <f t="shared" si="3"/>
        <v/>
      </c>
    </row>
    <row r="51" spans="2:14" ht="26" x14ac:dyDescent="0.35">
      <c r="B51" s="107" t="s">
        <v>576</v>
      </c>
      <c r="C51" s="208" t="s">
        <v>577</v>
      </c>
      <c r="D51" s="125"/>
      <c r="E51" s="125" t="s">
        <v>138</v>
      </c>
      <c r="F51" s="374"/>
      <c r="G51" s="139" cm="1">
        <f t="array" ref="G51">_xlfn.IFS(E51="a",5,E51="b",3,E51="c",1,TRUE,"")</f>
        <v>3</v>
      </c>
      <c r="H51" s="139"/>
      <c r="I51" s="139"/>
      <c r="J51" s="140">
        <f t="shared" si="5"/>
        <v>1.2209302325581395</v>
      </c>
      <c r="K51" s="96" t="str" cm="1">
        <f t="array" ref="K51">_xlfn.IFS($F51="ja",J51,$F51="nee",0,$F51="","-",$E51="","")</f>
        <v>-</v>
      </c>
      <c r="L51" s="152" t="str">
        <f t="shared" si="3"/>
        <v/>
      </c>
    </row>
    <row r="52" spans="2:14" ht="30" customHeight="1" x14ac:dyDescent="0.35">
      <c r="B52" s="107" t="s">
        <v>578</v>
      </c>
      <c r="C52" s="73" t="s">
        <v>579</v>
      </c>
      <c r="D52" s="125"/>
      <c r="E52" s="125" t="s">
        <v>129</v>
      </c>
      <c r="F52" s="374"/>
      <c r="G52" s="139" cm="1">
        <f t="array" ref="G52">_xlfn.IFS(E52="a",5,E52="b",3,E52="c",1,TRUE,"")</f>
        <v>5</v>
      </c>
      <c r="H52" s="139"/>
      <c r="I52" s="139"/>
      <c r="J52" s="140">
        <f t="shared" si="5"/>
        <v>2.0348837209302326</v>
      </c>
      <c r="K52" s="96" t="str" cm="1">
        <f t="array" ref="K52">_xlfn.IFS($F52="ja",J52,$F52="nee",0,$F52="","-",$E52="","")</f>
        <v>-</v>
      </c>
      <c r="L52" s="152" t="str">
        <f t="shared" si="3"/>
        <v/>
      </c>
    </row>
    <row r="53" spans="2:14" ht="26" x14ac:dyDescent="0.35">
      <c r="B53" s="107" t="s">
        <v>580</v>
      </c>
      <c r="C53" s="73" t="s">
        <v>581</v>
      </c>
      <c r="D53" s="125"/>
      <c r="E53" s="125" t="s">
        <v>129</v>
      </c>
      <c r="F53" s="374"/>
      <c r="G53" s="139" cm="1">
        <f t="array" ref="G53">_xlfn.IFS(E53="a",5,E53="b",3,E53="c",1,TRUE,"")</f>
        <v>5</v>
      </c>
      <c r="H53" s="139"/>
      <c r="I53" s="139"/>
      <c r="J53" s="140">
        <f t="shared" si="5"/>
        <v>2.0348837209302326</v>
      </c>
      <c r="K53" s="96" t="str" cm="1">
        <f t="array" ref="K53">_xlfn.IFS($F53="ja",J53,$F53="nee",0,$F53="","-",$E53="","")</f>
        <v>-</v>
      </c>
      <c r="L53" s="152" t="str">
        <f t="shared" si="3"/>
        <v/>
      </c>
    </row>
    <row r="54" spans="2:14" ht="13" x14ac:dyDescent="0.35">
      <c r="B54" s="107" t="s">
        <v>582</v>
      </c>
      <c r="C54" s="72" t="s">
        <v>583</v>
      </c>
      <c r="D54" s="125"/>
      <c r="E54" s="125" t="s">
        <v>138</v>
      </c>
      <c r="F54" s="374"/>
      <c r="G54" s="139" cm="1">
        <f t="array" ref="G54">_xlfn.IFS(E54="a",5,E54="b",3,E54="c",1,TRUE,"")</f>
        <v>3</v>
      </c>
      <c r="H54" s="139"/>
      <c r="I54" s="139"/>
      <c r="J54" s="140">
        <f t="shared" si="5"/>
        <v>1.2209302325581395</v>
      </c>
      <c r="K54" s="96" t="str" cm="1">
        <f t="array" ref="K54">_xlfn.IFS($F54="ja",J54,$F54="nee",0,$F54="","-",$E54="","")</f>
        <v>-</v>
      </c>
      <c r="L54" s="152" t="str">
        <f t="shared" si="3"/>
        <v/>
      </c>
    </row>
    <row r="55" spans="2:14" ht="26" x14ac:dyDescent="0.35">
      <c r="B55" s="105" t="s">
        <v>584</v>
      </c>
      <c r="C55" s="73" t="s">
        <v>585</v>
      </c>
      <c r="D55" s="125"/>
      <c r="E55" s="125" t="s">
        <v>129</v>
      </c>
      <c r="F55" s="374"/>
      <c r="G55" s="139" cm="1">
        <f t="array" ref="G55">_xlfn.IFS(E55="a",5,E55="b",3,E55="c",1,TRUE,"")</f>
        <v>5</v>
      </c>
      <c r="H55" s="139"/>
      <c r="I55" s="139"/>
      <c r="J55" s="140">
        <f t="shared" si="5"/>
        <v>2.0348837209302326</v>
      </c>
      <c r="K55" s="96" t="str" cm="1">
        <f t="array" ref="K55">_xlfn.IFS($F55="ja",J55,$F55="nee",0,$F55="","-",$E55="","")</f>
        <v>-</v>
      </c>
      <c r="L55" s="152" t="str">
        <f t="shared" si="3"/>
        <v/>
      </c>
    </row>
    <row r="56" spans="2:14" ht="26.25" customHeight="1" x14ac:dyDescent="0.35">
      <c r="B56" s="105" t="s">
        <v>586</v>
      </c>
      <c r="C56" s="73" t="s">
        <v>587</v>
      </c>
      <c r="D56" s="125"/>
      <c r="E56" s="125" t="s">
        <v>129</v>
      </c>
      <c r="F56" s="374"/>
      <c r="G56" s="139" cm="1">
        <f t="array" ref="G56">_xlfn.IFS(E56="a",5,E56="b",3,E56="c",1,TRUE,"")</f>
        <v>5</v>
      </c>
      <c r="H56" s="139"/>
      <c r="I56" s="139"/>
      <c r="J56" s="140">
        <f t="shared" si="5"/>
        <v>2.0348837209302326</v>
      </c>
      <c r="K56" s="96" t="str" cm="1">
        <f t="array" ref="K56">_xlfn.IFS($F56="ja",J56,$F56="nee",0,$F56="","-",$E56="","")</f>
        <v>-</v>
      </c>
      <c r="L56" s="152" t="str">
        <f t="shared" si="3"/>
        <v/>
      </c>
    </row>
    <row r="57" spans="2:14" ht="13" x14ac:dyDescent="0.35">
      <c r="B57" s="107"/>
      <c r="C57" s="73"/>
      <c r="D57" s="77"/>
      <c r="E57" s="125"/>
      <c r="F57" s="77"/>
      <c r="G57" s="139" t="str" cm="1">
        <f t="array" ref="G57">_xlfn.IFS(E57="a",5,E57="b",3,E57="c",1,TRUE,"")</f>
        <v/>
      </c>
      <c r="H57" s="139"/>
      <c r="I57" s="139"/>
      <c r="J57" s="139"/>
      <c r="K57" s="174"/>
      <c r="L57" s="174"/>
    </row>
    <row r="58" spans="2:14" s="71" customFormat="1" ht="21" customHeight="1" x14ac:dyDescent="0.35">
      <c r="B58" s="122" t="s">
        <v>588</v>
      </c>
      <c r="C58" s="339" t="s">
        <v>589</v>
      </c>
      <c r="D58" s="153">
        <v>0.05</v>
      </c>
      <c r="E58" s="123"/>
      <c r="F58" s="116"/>
      <c r="G58" s="135" t="str" cm="1">
        <f t="array" ref="G58">_xlfn.IFS(E58="a",5,E58="b",3,E58="c",1,TRUE,"")</f>
        <v/>
      </c>
      <c r="H58" s="136">
        <f>SUM(G59:G63)</f>
        <v>20</v>
      </c>
      <c r="I58" s="137">
        <f>J58/H58</f>
        <v>0.875</v>
      </c>
      <c r="J58" s="136">
        <f>L$2*D58</f>
        <v>17.5</v>
      </c>
      <c r="K58" s="135"/>
      <c r="L58" s="135"/>
      <c r="N58" s="151"/>
    </row>
    <row r="59" spans="2:14" ht="13" x14ac:dyDescent="0.35">
      <c r="B59" s="107" t="s">
        <v>590</v>
      </c>
      <c r="C59" s="73" t="s">
        <v>591</v>
      </c>
      <c r="D59" s="125"/>
      <c r="E59" s="125" t="s">
        <v>122</v>
      </c>
      <c r="F59" s="374"/>
      <c r="G59" s="139" t="str" cm="1">
        <f t="array" ref="G59">_xlfn.IFS(E59="a",5,E59="b",3,E59="c",1,TRUE,"")</f>
        <v/>
      </c>
      <c r="H59" s="139"/>
      <c r="I59" s="139"/>
      <c r="J59" s="139"/>
      <c r="K59" s="96" t="str" cm="1">
        <f t="array" ref="K59">_xlfn.IFS($F59="ja",J59,$F59="nee",0,$F59="","-",$E59="","")</f>
        <v>-</v>
      </c>
      <c r="L59" s="152" t="str">
        <f t="shared" ref="L59:L63" si="6">IF(AND(E59="ko",F59="Nee"),"Voldoet niet","")</f>
        <v/>
      </c>
    </row>
    <row r="60" spans="2:14" ht="28.5" customHeight="1" x14ac:dyDescent="0.35">
      <c r="B60" s="107" t="s">
        <v>592</v>
      </c>
      <c r="C60" s="73" t="s">
        <v>593</v>
      </c>
      <c r="D60" s="125"/>
      <c r="E60" s="125" t="s">
        <v>129</v>
      </c>
      <c r="F60" s="374"/>
      <c r="G60" s="139" cm="1">
        <f t="array" ref="G60">_xlfn.IFS(E60="a",5,E60="b",3,E60="c",1,TRUE,"")</f>
        <v>5</v>
      </c>
      <c r="H60" s="139"/>
      <c r="I60" s="139"/>
      <c r="J60" s="140">
        <f>I$58*G60</f>
        <v>4.375</v>
      </c>
      <c r="K60" s="96" t="str" cm="1">
        <f t="array" ref="K60">_xlfn.IFS($F60="ja",J60,$F60="nee",0,$F60="","-",$E60="","")</f>
        <v>-</v>
      </c>
      <c r="L60" s="152" t="str">
        <f t="shared" si="6"/>
        <v/>
      </c>
    </row>
    <row r="61" spans="2:14" ht="26" x14ac:dyDescent="0.35">
      <c r="B61" s="107" t="s">
        <v>594</v>
      </c>
      <c r="C61" s="208" t="s">
        <v>595</v>
      </c>
      <c r="D61" s="125"/>
      <c r="E61" s="125" t="s">
        <v>129</v>
      </c>
      <c r="F61" s="374"/>
      <c r="G61" s="139" cm="1">
        <f t="array" ref="G61">_xlfn.IFS(E61="a",5,E61="b",3,E61="c",1,TRUE,"")</f>
        <v>5</v>
      </c>
      <c r="H61" s="139"/>
      <c r="I61" s="139"/>
      <c r="J61" s="140">
        <f>I$58*G61</f>
        <v>4.375</v>
      </c>
      <c r="K61" s="96" t="str" cm="1">
        <f t="array" ref="K61">_xlfn.IFS($F61="ja",J61,$F61="nee",0,$F61="","-",$E61="","")</f>
        <v>-</v>
      </c>
      <c r="L61" s="152" t="str">
        <f t="shared" si="6"/>
        <v/>
      </c>
    </row>
    <row r="62" spans="2:14" ht="36" customHeight="1" x14ac:dyDescent="0.35">
      <c r="B62" s="107" t="s">
        <v>596</v>
      </c>
      <c r="C62" s="73" t="s">
        <v>597</v>
      </c>
      <c r="D62" s="125"/>
      <c r="E62" s="125" t="s">
        <v>129</v>
      </c>
      <c r="F62" s="374"/>
      <c r="G62" s="139" cm="1">
        <f t="array" ref="G62">_xlfn.IFS(E62="a",5,E62="b",3,E62="c",1,TRUE,"")</f>
        <v>5</v>
      </c>
      <c r="H62" s="139"/>
      <c r="I62" s="139"/>
      <c r="J62" s="140">
        <f>I$58*G62</f>
        <v>4.375</v>
      </c>
      <c r="K62" s="96" t="str" cm="1">
        <f t="array" ref="K62">_xlfn.IFS($F62="ja",J62,$F62="nee",0,$F62="","-",$E62="","")</f>
        <v>-</v>
      </c>
      <c r="L62" s="152" t="str">
        <f t="shared" si="6"/>
        <v/>
      </c>
    </row>
    <row r="63" spans="2:14" ht="13" x14ac:dyDescent="0.35">
      <c r="B63" s="105" t="s">
        <v>598</v>
      </c>
      <c r="C63" s="73" t="s">
        <v>599</v>
      </c>
      <c r="D63" s="125"/>
      <c r="E63" s="125" t="s">
        <v>129</v>
      </c>
      <c r="F63" s="374"/>
      <c r="G63" s="139" cm="1">
        <f t="array" ref="G63">_xlfn.IFS(E63="a",5,E63="b",3,E63="c",1,TRUE,"")</f>
        <v>5</v>
      </c>
      <c r="H63" s="139"/>
      <c r="I63" s="139"/>
      <c r="J63" s="140">
        <f>I$58*G63</f>
        <v>4.375</v>
      </c>
      <c r="K63" s="96" t="str" cm="1">
        <f t="array" ref="K63">_xlfn.IFS($F63="ja",J63,$F63="nee",0,$F63="","-",$E63="","")</f>
        <v>-</v>
      </c>
      <c r="L63" s="152" t="str">
        <f t="shared" si="6"/>
        <v/>
      </c>
    </row>
    <row r="64" spans="2:14" ht="13" x14ac:dyDescent="0.35">
      <c r="B64" s="107"/>
      <c r="C64" s="360"/>
      <c r="D64" s="77"/>
      <c r="E64" s="125"/>
      <c r="F64" s="77"/>
      <c r="G64" s="139" t="str" cm="1">
        <f t="array" ref="G64">_xlfn.IFS(E64="a",5,E64="b",3,E64="c",1,TRUE,"")</f>
        <v/>
      </c>
      <c r="H64" s="139"/>
      <c r="I64" s="139"/>
      <c r="J64" s="139"/>
      <c r="K64" s="174"/>
      <c r="L64" s="174"/>
    </row>
    <row r="65" spans="1:14" s="71" customFormat="1" ht="21" customHeight="1" x14ac:dyDescent="0.35">
      <c r="B65" s="122" t="s">
        <v>600</v>
      </c>
      <c r="C65" s="339" t="s">
        <v>601</v>
      </c>
      <c r="D65" s="153">
        <v>0.1</v>
      </c>
      <c r="E65" s="123"/>
      <c r="F65" s="116"/>
      <c r="G65" s="135" t="str" cm="1">
        <f t="array" ref="G65">_xlfn.IFS(E65="a",5,E65="b",3,E65="c",1,TRUE,"")</f>
        <v/>
      </c>
      <c r="H65" s="136">
        <f>SUM(G66:G74)</f>
        <v>29</v>
      </c>
      <c r="I65" s="137">
        <f>J65/H65</f>
        <v>1.2068965517241379</v>
      </c>
      <c r="J65" s="136">
        <f>L$2*D65</f>
        <v>35</v>
      </c>
      <c r="K65" s="135"/>
      <c r="L65" s="135"/>
      <c r="N65" s="151"/>
    </row>
    <row r="66" spans="1:14" s="52" customFormat="1" ht="13" x14ac:dyDescent="0.35">
      <c r="A66" s="71"/>
      <c r="B66" s="107" t="s">
        <v>602</v>
      </c>
      <c r="C66" s="72" t="s">
        <v>603</v>
      </c>
      <c r="D66" s="104"/>
      <c r="E66" s="95"/>
      <c r="F66" s="104"/>
      <c r="G66" s="139" t="str" cm="1">
        <f t="array" ref="G66">_xlfn.IFS(E66="a",5,E66="b",3,E66="c",1,TRUE,"")</f>
        <v/>
      </c>
      <c r="H66" s="138"/>
      <c r="I66" s="138"/>
      <c r="J66" s="141"/>
      <c r="K66" s="77"/>
      <c r="L66" s="104"/>
      <c r="M66" s="71"/>
    </row>
    <row r="67" spans="1:14" s="52" customFormat="1" ht="13" x14ac:dyDescent="0.35">
      <c r="A67" s="71"/>
      <c r="B67" s="107" t="s">
        <v>604</v>
      </c>
      <c r="C67" s="208" t="s">
        <v>605</v>
      </c>
      <c r="D67" s="125"/>
      <c r="E67" s="95" t="s">
        <v>129</v>
      </c>
      <c r="F67" s="374"/>
      <c r="G67" s="139" cm="1">
        <f t="array" ref="G67">_xlfn.IFS(E67="a",5,E67="b",3,E67="c",1,TRUE,"")</f>
        <v>5</v>
      </c>
      <c r="H67" s="138"/>
      <c r="I67" s="138"/>
      <c r="J67" s="141">
        <f>G67*I$65</f>
        <v>6.0344827586206895</v>
      </c>
      <c r="K67" s="96" t="str" cm="1">
        <f t="array" ref="K67">_xlfn.IFS($F67="ja",J67,$F67="nee",0,$F67="","-",$E67="","")</f>
        <v>-</v>
      </c>
      <c r="L67" s="152" t="str">
        <f t="shared" ref="L67:L74" si="7">IF(AND(E67="ko",F67="Nee"),"Voldoet niet","")</f>
        <v/>
      </c>
      <c r="M67" s="71"/>
    </row>
    <row r="68" spans="1:14" s="52" customFormat="1" ht="13" x14ac:dyDescent="0.35">
      <c r="A68" s="71"/>
      <c r="B68" s="107" t="s">
        <v>606</v>
      </c>
      <c r="C68" s="212" t="s">
        <v>607</v>
      </c>
      <c r="D68" s="125"/>
      <c r="E68" s="95" t="s">
        <v>122</v>
      </c>
      <c r="F68" s="374"/>
      <c r="G68" s="139" t="str" cm="1">
        <f t="array" ref="G68">_xlfn.IFS(E68="a",5,E68="b",3,E68="c",1,TRUE,"")</f>
        <v/>
      </c>
      <c r="H68" s="138"/>
      <c r="I68" s="138"/>
      <c r="J68" s="141"/>
      <c r="K68" s="96" t="str" cm="1">
        <f t="array" ref="K68">_xlfn.IFS($F68="ja",J68,$F68="nee",0,$F68="","-",$E68="","")</f>
        <v>-</v>
      </c>
      <c r="L68" s="152" t="str">
        <f t="shared" si="7"/>
        <v/>
      </c>
      <c r="M68" s="71"/>
    </row>
    <row r="69" spans="1:14" s="52" customFormat="1" ht="13" x14ac:dyDescent="0.35">
      <c r="A69" s="71"/>
      <c r="B69" s="107" t="s">
        <v>608</v>
      </c>
      <c r="C69" s="212" t="s">
        <v>609</v>
      </c>
      <c r="D69" s="125"/>
      <c r="E69" s="95" t="s">
        <v>143</v>
      </c>
      <c r="F69" s="374"/>
      <c r="G69" s="139" cm="1">
        <f t="array" ref="G69">_xlfn.IFS(E69="a",5,E69="b",3,E69="c",1,TRUE,"")</f>
        <v>1</v>
      </c>
      <c r="H69" s="138"/>
      <c r="I69" s="138"/>
      <c r="J69" s="141">
        <f t="shared" ref="J69:J74" si="8">G69*I$65</f>
        <v>1.2068965517241379</v>
      </c>
      <c r="K69" s="96" t="str" cm="1">
        <f t="array" ref="K69">_xlfn.IFS($F69="ja",J69,$F69="nee",0,$F69="","-",$E69="","")</f>
        <v>-</v>
      </c>
      <c r="L69" s="152" t="str">
        <f t="shared" si="7"/>
        <v/>
      </c>
      <c r="M69" s="71"/>
    </row>
    <row r="70" spans="1:14" s="52" customFormat="1" ht="13" x14ac:dyDescent="0.35">
      <c r="A70" s="71"/>
      <c r="B70" s="107" t="s">
        <v>610</v>
      </c>
      <c r="C70" s="212" t="s">
        <v>611</v>
      </c>
      <c r="D70" s="125"/>
      <c r="E70" s="95" t="s">
        <v>129</v>
      </c>
      <c r="F70" s="374"/>
      <c r="G70" s="139" cm="1">
        <f t="array" ref="G70">_xlfn.IFS(E70="a",5,E70="b",3,E70="c",1,TRUE,"")</f>
        <v>5</v>
      </c>
      <c r="H70" s="138"/>
      <c r="I70" s="138"/>
      <c r="J70" s="141">
        <f t="shared" si="8"/>
        <v>6.0344827586206895</v>
      </c>
      <c r="K70" s="96" t="str" cm="1">
        <f t="array" ref="K70">_xlfn.IFS($F70="ja",J70,$F70="nee",0,$F70="","-",$E70="","")</f>
        <v>-</v>
      </c>
      <c r="L70" s="152" t="str">
        <f t="shared" si="7"/>
        <v/>
      </c>
      <c r="M70" s="71"/>
    </row>
    <row r="71" spans="1:14" s="52" customFormat="1" ht="13" x14ac:dyDescent="0.35">
      <c r="A71" s="71"/>
      <c r="B71" s="107" t="s">
        <v>612</v>
      </c>
      <c r="C71" s="212" t="s">
        <v>613</v>
      </c>
      <c r="D71" s="125"/>
      <c r="E71" s="95" t="s">
        <v>129</v>
      </c>
      <c r="F71" s="374"/>
      <c r="G71" s="139" cm="1">
        <f t="array" ref="G71">_xlfn.IFS(E71="a",5,E71="b",3,E71="c",1,TRUE,"")</f>
        <v>5</v>
      </c>
      <c r="H71" s="138"/>
      <c r="I71" s="138"/>
      <c r="J71" s="141">
        <f t="shared" si="8"/>
        <v>6.0344827586206895</v>
      </c>
      <c r="K71" s="96" t="str" cm="1">
        <f t="array" ref="K71">_xlfn.IFS($F71="ja",J71,$F71="nee",0,$F71="","-",$E71="","")</f>
        <v>-</v>
      </c>
      <c r="L71" s="152" t="str">
        <f t="shared" si="7"/>
        <v/>
      </c>
      <c r="M71" s="71"/>
    </row>
    <row r="72" spans="1:14" s="52" customFormat="1" ht="26" x14ac:dyDescent="0.35">
      <c r="A72" s="71"/>
      <c r="B72" s="82" t="s">
        <v>614</v>
      </c>
      <c r="C72" s="72" t="s">
        <v>615</v>
      </c>
      <c r="D72" s="125"/>
      <c r="E72" s="95" t="s">
        <v>129</v>
      </c>
      <c r="F72" s="374"/>
      <c r="G72" s="139" cm="1">
        <f t="array" ref="G72">_xlfn.IFS(E72="a",5,E72="b",3,E72="c",1,TRUE,"")</f>
        <v>5</v>
      </c>
      <c r="H72" s="138"/>
      <c r="I72" s="138"/>
      <c r="J72" s="141">
        <f t="shared" si="8"/>
        <v>6.0344827586206895</v>
      </c>
      <c r="K72" s="96" t="str" cm="1">
        <f t="array" ref="K72">_xlfn.IFS($F72="ja",J72,$F72="nee",0,$F72="","-",$E72="","")</f>
        <v>-</v>
      </c>
      <c r="L72" s="152" t="str">
        <f t="shared" si="7"/>
        <v/>
      </c>
      <c r="M72" s="71"/>
    </row>
    <row r="73" spans="1:14" ht="26" x14ac:dyDescent="0.35">
      <c r="B73" s="82" t="s">
        <v>616</v>
      </c>
      <c r="C73" s="73" t="s">
        <v>617</v>
      </c>
      <c r="D73" s="125"/>
      <c r="E73" s="125" t="s">
        <v>129</v>
      </c>
      <c r="F73" s="374"/>
      <c r="G73" s="139" cm="1">
        <f t="array" ref="G73">_xlfn.IFS(E73="a",5,E73="b",3,E73="c",1,TRUE,"")</f>
        <v>5</v>
      </c>
      <c r="H73" s="139"/>
      <c r="I73" s="139"/>
      <c r="J73" s="141">
        <f t="shared" si="8"/>
        <v>6.0344827586206895</v>
      </c>
      <c r="K73" s="96" t="str" cm="1">
        <f t="array" ref="K73">_xlfn.IFS($F73="ja",J73,$F73="nee",0,$F73="","-",$E73="","")</f>
        <v>-</v>
      </c>
      <c r="L73" s="152" t="str">
        <f t="shared" si="7"/>
        <v/>
      </c>
    </row>
    <row r="74" spans="1:14" ht="26" x14ac:dyDescent="0.35">
      <c r="B74" s="82" t="s">
        <v>618</v>
      </c>
      <c r="C74" s="73" t="s">
        <v>619</v>
      </c>
      <c r="D74" s="125"/>
      <c r="E74" s="125" t="s">
        <v>138</v>
      </c>
      <c r="F74" s="374"/>
      <c r="G74" s="139" cm="1">
        <f t="array" ref="G74">_xlfn.IFS(E74="a",5,E74="b",3,E74="c",1,TRUE,"")</f>
        <v>3</v>
      </c>
      <c r="H74" s="139"/>
      <c r="I74" s="139"/>
      <c r="J74" s="141">
        <f t="shared" si="8"/>
        <v>3.6206896551724137</v>
      </c>
      <c r="K74" s="96" t="str" cm="1">
        <f t="array" ref="K74">_xlfn.IFS($F74="ja",J74,$F74="nee",0,$F74="","-",$E74="","")</f>
        <v>-</v>
      </c>
      <c r="L74" s="152" t="str">
        <f t="shared" si="7"/>
        <v/>
      </c>
    </row>
    <row r="75" spans="1:14" ht="13" x14ac:dyDescent="0.35">
      <c r="B75" s="107"/>
      <c r="C75" s="73"/>
      <c r="D75" s="77"/>
      <c r="E75" s="125"/>
      <c r="F75" s="77"/>
      <c r="G75" s="139" t="str" cm="1">
        <f t="array" ref="G75">_xlfn.IFS(E75="a",5,E75="b",3,E75="c",1,TRUE,"")</f>
        <v/>
      </c>
      <c r="H75" s="139"/>
      <c r="I75" s="139"/>
      <c r="J75" s="139"/>
      <c r="K75" s="174"/>
      <c r="L75" s="174"/>
    </row>
    <row r="76" spans="1:14" s="71" customFormat="1" ht="21" customHeight="1" x14ac:dyDescent="0.35">
      <c r="B76" s="122" t="s">
        <v>620</v>
      </c>
      <c r="C76" s="339" t="s">
        <v>621</v>
      </c>
      <c r="D76" s="153">
        <v>0.1</v>
      </c>
      <c r="E76" s="123"/>
      <c r="F76" s="116"/>
      <c r="G76" s="135" t="str" cm="1">
        <f t="array" ref="G76">_xlfn.IFS(E76="a",5,E76="b",3,E76="c",1,TRUE,"")</f>
        <v/>
      </c>
      <c r="H76" s="136">
        <f>SUM(G77:G93)</f>
        <v>75</v>
      </c>
      <c r="I76" s="137">
        <f>J76/H76</f>
        <v>0.46666666666666667</v>
      </c>
      <c r="J76" s="136">
        <f>L$2*D76</f>
        <v>35</v>
      </c>
      <c r="K76" s="135"/>
      <c r="L76" s="135"/>
      <c r="N76" s="151"/>
    </row>
    <row r="77" spans="1:14" ht="26" x14ac:dyDescent="0.35">
      <c r="B77" s="107" t="s">
        <v>622</v>
      </c>
      <c r="C77" s="73" t="s">
        <v>623</v>
      </c>
      <c r="D77" s="77"/>
      <c r="E77" s="213"/>
      <c r="F77" s="77"/>
      <c r="G77" s="139" t="str" cm="1">
        <f t="array" ref="G77">_xlfn.IFS(E77="a",5,E77="b",3,E77="c",1,TRUE,"")</f>
        <v/>
      </c>
      <c r="H77" s="142"/>
      <c r="I77" s="142"/>
      <c r="J77" s="139"/>
      <c r="K77" s="174"/>
      <c r="L77" s="174"/>
    </row>
    <row r="78" spans="1:14" ht="13" x14ac:dyDescent="0.35">
      <c r="B78" s="107" t="s">
        <v>624</v>
      </c>
      <c r="C78" s="208" t="s">
        <v>625</v>
      </c>
      <c r="D78" s="125"/>
      <c r="E78" s="125" t="s">
        <v>129</v>
      </c>
      <c r="F78" s="374"/>
      <c r="G78" s="139" cm="1">
        <f t="array" ref="G78">_xlfn.IFS(E78="a",5,E78="b",3,E78="c",1,TRUE,"")</f>
        <v>5</v>
      </c>
      <c r="H78" s="214"/>
      <c r="I78" s="214"/>
      <c r="J78" s="140">
        <f t="shared" ref="J78:J87" si="9">G78*I$76</f>
        <v>2.3333333333333335</v>
      </c>
      <c r="K78" s="96" t="str" cm="1">
        <f t="array" ref="K78">_xlfn.IFS($F78="ja",J78,$F78="nee",0,$F78="","-",$E78="","")</f>
        <v>-</v>
      </c>
      <c r="L78" s="152" t="str">
        <f t="shared" ref="L78:L91" si="10">IF(AND(E78="ko",F78="Nee"),"Voldoet niet","")</f>
        <v/>
      </c>
    </row>
    <row r="79" spans="1:14" ht="13" x14ac:dyDescent="0.35">
      <c r="B79" s="107" t="s">
        <v>626</v>
      </c>
      <c r="C79" s="208" t="s">
        <v>627</v>
      </c>
      <c r="D79" s="125"/>
      <c r="E79" s="125" t="s">
        <v>129</v>
      </c>
      <c r="F79" s="374"/>
      <c r="G79" s="139" cm="1">
        <f t="array" ref="G79">_xlfn.IFS(E79="a",5,E79="b",3,E79="c",1,TRUE,"")</f>
        <v>5</v>
      </c>
      <c r="H79" s="214"/>
      <c r="I79" s="214"/>
      <c r="J79" s="140">
        <f t="shared" si="9"/>
        <v>2.3333333333333335</v>
      </c>
      <c r="K79" s="96" t="str" cm="1">
        <f t="array" ref="K79">_xlfn.IFS($F79="ja",J79,$F79="nee",0,$F79="","-",$E79="","")</f>
        <v>-</v>
      </c>
      <c r="L79" s="152" t="str">
        <f t="shared" si="10"/>
        <v/>
      </c>
    </row>
    <row r="80" spans="1:14" ht="13" x14ac:dyDescent="0.35">
      <c r="B80" s="107" t="s">
        <v>628</v>
      </c>
      <c r="C80" s="208" t="s">
        <v>629</v>
      </c>
      <c r="D80" s="125"/>
      <c r="E80" s="125" t="s">
        <v>129</v>
      </c>
      <c r="F80" s="374"/>
      <c r="G80" s="139" cm="1">
        <f t="array" ref="G80">_xlfn.IFS(E80="a",5,E80="b",3,E80="c",1,TRUE,"")</f>
        <v>5</v>
      </c>
      <c r="H80" s="214"/>
      <c r="I80" s="214"/>
      <c r="J80" s="140">
        <f t="shared" si="9"/>
        <v>2.3333333333333335</v>
      </c>
      <c r="K80" s="96" t="str" cm="1">
        <f t="array" ref="K80">_xlfn.IFS($F80="ja",J80,$F80="nee",0,$F80="","-",$E80="","")</f>
        <v>-</v>
      </c>
      <c r="L80" s="152" t="str">
        <f t="shared" si="10"/>
        <v/>
      </c>
    </row>
    <row r="81" spans="2:14" ht="13" x14ac:dyDescent="0.35">
      <c r="B81" s="107" t="s">
        <v>630</v>
      </c>
      <c r="C81" s="208" t="s">
        <v>631</v>
      </c>
      <c r="D81" s="125"/>
      <c r="E81" s="125" t="s">
        <v>129</v>
      </c>
      <c r="F81" s="374"/>
      <c r="G81" s="139" cm="1">
        <f t="array" ref="G81">_xlfn.IFS(E81="a",5,E81="b",3,E81="c",1,TRUE,"")</f>
        <v>5</v>
      </c>
      <c r="H81" s="214"/>
      <c r="I81" s="214"/>
      <c r="J81" s="140">
        <f t="shared" si="9"/>
        <v>2.3333333333333335</v>
      </c>
      <c r="K81" s="96" t="str" cm="1">
        <f t="array" ref="K81">_xlfn.IFS($F81="ja",J81,$F81="nee",0,$F81="","-",$E81="","")</f>
        <v>-</v>
      </c>
      <c r="L81" s="152" t="str">
        <f t="shared" si="10"/>
        <v/>
      </c>
    </row>
    <row r="82" spans="2:14" ht="13" x14ac:dyDescent="0.35">
      <c r="B82" s="107" t="s">
        <v>632</v>
      </c>
      <c r="C82" s="208" t="s">
        <v>633</v>
      </c>
      <c r="D82" s="125"/>
      <c r="E82" s="125" t="s">
        <v>129</v>
      </c>
      <c r="F82" s="374"/>
      <c r="G82" s="139" cm="1">
        <f t="array" ref="G82">_xlfn.IFS(E82="a",5,E82="b",3,E82="c",1,TRUE,"")</f>
        <v>5</v>
      </c>
      <c r="H82" s="214"/>
      <c r="I82" s="214"/>
      <c r="J82" s="140">
        <f t="shared" si="9"/>
        <v>2.3333333333333335</v>
      </c>
      <c r="K82" s="96" t="str" cm="1">
        <f t="array" ref="K82">_xlfn.IFS($F82="ja",J82,$F82="nee",0,$F82="","-",$E82="","")</f>
        <v>-</v>
      </c>
      <c r="L82" s="152" t="str">
        <f t="shared" si="10"/>
        <v/>
      </c>
    </row>
    <row r="83" spans="2:14" ht="13" x14ac:dyDescent="0.35">
      <c r="B83" s="107" t="s">
        <v>634</v>
      </c>
      <c r="C83" s="208" t="s">
        <v>284</v>
      </c>
      <c r="D83" s="125"/>
      <c r="E83" s="125" t="s">
        <v>129</v>
      </c>
      <c r="F83" s="374"/>
      <c r="G83" s="139" cm="1">
        <f t="array" ref="G83">_xlfn.IFS(E83="a",5,E83="b",3,E83="c",1,TRUE,"")</f>
        <v>5</v>
      </c>
      <c r="H83" s="214"/>
      <c r="I83" s="214"/>
      <c r="J83" s="140">
        <f t="shared" si="9"/>
        <v>2.3333333333333335</v>
      </c>
      <c r="K83" s="96" t="str" cm="1">
        <f t="array" ref="K83">_xlfn.IFS($F83="ja",J83,$F83="nee",0,$F83="","-",$E83="","")</f>
        <v>-</v>
      </c>
      <c r="L83" s="152" t="str">
        <f t="shared" si="10"/>
        <v/>
      </c>
    </row>
    <row r="84" spans="2:14" ht="13" x14ac:dyDescent="0.35">
      <c r="B84" s="107" t="s">
        <v>635</v>
      </c>
      <c r="C84" s="208" t="s">
        <v>636</v>
      </c>
      <c r="D84" s="125"/>
      <c r="E84" s="125" t="s">
        <v>129</v>
      </c>
      <c r="F84" s="374"/>
      <c r="G84" s="139" cm="1">
        <f t="array" ref="G84">_xlfn.IFS(E84="a",5,E84="b",3,E84="c",1,TRUE,"")</f>
        <v>5</v>
      </c>
      <c r="H84" s="214"/>
      <c r="I84" s="214"/>
      <c r="J84" s="140">
        <f t="shared" si="9"/>
        <v>2.3333333333333335</v>
      </c>
      <c r="K84" s="96" t="str" cm="1">
        <f t="array" ref="K84">_xlfn.IFS($F84="ja",J84,$F84="nee",0,$F84="","-",$E84="","")</f>
        <v>-</v>
      </c>
      <c r="L84" s="152" t="str">
        <f t="shared" si="10"/>
        <v/>
      </c>
    </row>
    <row r="85" spans="2:14" ht="13" x14ac:dyDescent="0.35">
      <c r="B85" s="107" t="s">
        <v>637</v>
      </c>
      <c r="C85" s="208" t="s">
        <v>638</v>
      </c>
      <c r="D85" s="125"/>
      <c r="E85" s="125" t="s">
        <v>129</v>
      </c>
      <c r="F85" s="374"/>
      <c r="G85" s="139" cm="1">
        <f t="array" ref="G85">_xlfn.IFS(E85="a",5,E85="b",3,E85="c",1,TRUE,"")</f>
        <v>5</v>
      </c>
      <c r="H85" s="214"/>
      <c r="I85" s="214"/>
      <c r="J85" s="140">
        <f t="shared" si="9"/>
        <v>2.3333333333333335</v>
      </c>
      <c r="K85" s="96" t="str" cm="1">
        <f t="array" ref="K85">_xlfn.IFS($F85="ja",J85,$F85="nee",0,$F85="","-",$E85="","")</f>
        <v>-</v>
      </c>
      <c r="L85" s="152" t="str">
        <f t="shared" si="10"/>
        <v/>
      </c>
    </row>
    <row r="86" spans="2:14" ht="13.5" customHeight="1" x14ac:dyDescent="0.35">
      <c r="B86" s="107" t="s">
        <v>639</v>
      </c>
      <c r="C86" s="208" t="s">
        <v>640</v>
      </c>
      <c r="D86" s="125"/>
      <c r="E86" s="125" t="s">
        <v>129</v>
      </c>
      <c r="F86" s="374"/>
      <c r="G86" s="139" cm="1">
        <f t="array" ref="G86">_xlfn.IFS(E86="a",5,E86="b",3,E86="c",1,TRUE,"")</f>
        <v>5</v>
      </c>
      <c r="H86" s="139"/>
      <c r="I86" s="139"/>
      <c r="J86" s="140">
        <f t="shared" si="9"/>
        <v>2.3333333333333335</v>
      </c>
      <c r="K86" s="96" t="str" cm="1">
        <f t="array" ref="K86">_xlfn.IFS($F86="ja",J86,$F86="nee",0,$F86="","-",$E86="","")</f>
        <v>-</v>
      </c>
      <c r="L86" s="152" t="str">
        <f t="shared" si="10"/>
        <v/>
      </c>
    </row>
    <row r="87" spans="2:14" ht="13" x14ac:dyDescent="0.35">
      <c r="B87" s="107" t="s">
        <v>641</v>
      </c>
      <c r="C87" s="73" t="s">
        <v>642</v>
      </c>
      <c r="D87" s="125"/>
      <c r="E87" s="125" t="s">
        <v>129</v>
      </c>
      <c r="F87" s="374"/>
      <c r="G87" s="139" cm="1">
        <f t="array" ref="G87">_xlfn.IFS(E87="a",5,E87="b",3,E87="c",1,TRUE,"")</f>
        <v>5</v>
      </c>
      <c r="H87" s="139"/>
      <c r="I87" s="139"/>
      <c r="J87" s="140">
        <f t="shared" si="9"/>
        <v>2.3333333333333335</v>
      </c>
      <c r="K87" s="96" t="str" cm="1">
        <f t="array" ref="K87">_xlfn.IFS($F87="ja",J87,$F87="nee",0,$F87="","-",$E87="","")</f>
        <v>-</v>
      </c>
      <c r="L87" s="152" t="str">
        <f t="shared" si="10"/>
        <v/>
      </c>
    </row>
    <row r="88" spans="2:14" ht="13" x14ac:dyDescent="0.35">
      <c r="B88" s="107" t="s">
        <v>643</v>
      </c>
      <c r="C88" s="73" t="s">
        <v>644</v>
      </c>
      <c r="D88" s="77"/>
      <c r="E88" s="125"/>
      <c r="F88" s="77"/>
      <c r="G88" s="139" t="str" cm="1">
        <f t="array" ref="G88">_xlfn.IFS(E88="a",5,E88="b",3,E88="c",1,TRUE,"")</f>
        <v/>
      </c>
      <c r="H88" s="139"/>
      <c r="I88" s="139"/>
      <c r="J88" s="140"/>
      <c r="K88" s="96" t="str" cm="1">
        <f t="array" ref="K88">_xlfn.IFS($F88="ja",J88,$F88="nee",0,$F88="","-",$E88="","")</f>
        <v>-</v>
      </c>
      <c r="L88" s="152" t="str">
        <f t="shared" si="10"/>
        <v/>
      </c>
    </row>
    <row r="89" spans="2:14" ht="13" x14ac:dyDescent="0.35">
      <c r="B89" s="107" t="s">
        <v>645</v>
      </c>
      <c r="C89" s="208" t="s">
        <v>625</v>
      </c>
      <c r="D89" s="125"/>
      <c r="E89" s="125" t="s">
        <v>129</v>
      </c>
      <c r="F89" s="374"/>
      <c r="G89" s="139" cm="1">
        <f t="array" ref="G89">_xlfn.IFS(E89="a",5,E89="b",3,E89="c",1,TRUE,"")</f>
        <v>5</v>
      </c>
      <c r="H89" s="139"/>
      <c r="I89" s="139"/>
      <c r="J89" s="140">
        <f>G89*I$76</f>
        <v>2.3333333333333335</v>
      </c>
      <c r="K89" s="96" t="str" cm="1">
        <f t="array" ref="K89">_xlfn.IFS($F89="ja",J89,$F89="nee",0,$F89="","-",$E89="","")</f>
        <v>-</v>
      </c>
      <c r="L89" s="152" t="str">
        <f t="shared" si="10"/>
        <v/>
      </c>
    </row>
    <row r="90" spans="2:14" ht="13" x14ac:dyDescent="0.35">
      <c r="B90" s="107" t="s">
        <v>646</v>
      </c>
      <c r="C90" s="208" t="s">
        <v>627</v>
      </c>
      <c r="D90" s="125"/>
      <c r="E90" s="125" t="s">
        <v>129</v>
      </c>
      <c r="F90" s="374"/>
      <c r="G90" s="139" cm="1">
        <f t="array" ref="G90">_xlfn.IFS(E90="a",5,E90="b",3,E90="c",1,TRUE,"")</f>
        <v>5</v>
      </c>
      <c r="H90" s="139"/>
      <c r="I90" s="139"/>
      <c r="J90" s="140">
        <f>G90*I$76</f>
        <v>2.3333333333333335</v>
      </c>
      <c r="K90" s="96" t="str" cm="1">
        <f t="array" ref="K90">_xlfn.IFS($F90="ja",J90,$F90="nee",0,$F90="","-",$E90="","")</f>
        <v>-</v>
      </c>
      <c r="L90" s="152" t="str">
        <f t="shared" si="10"/>
        <v/>
      </c>
    </row>
    <row r="91" spans="2:14" ht="13" x14ac:dyDescent="0.35">
      <c r="B91" s="107" t="s">
        <v>647</v>
      </c>
      <c r="C91" s="73" t="s">
        <v>629</v>
      </c>
      <c r="D91" s="125"/>
      <c r="E91" s="125" t="s">
        <v>129</v>
      </c>
      <c r="F91" s="374"/>
      <c r="G91" s="139" cm="1">
        <f t="array" ref="G91">_xlfn.IFS(E91="a",5,E91="b",3,E91="c",1,TRUE,"")</f>
        <v>5</v>
      </c>
      <c r="H91" s="139"/>
      <c r="I91" s="139"/>
      <c r="J91" s="140">
        <f>G91*I$76</f>
        <v>2.3333333333333335</v>
      </c>
      <c r="K91" s="96" t="str" cm="1">
        <f t="array" ref="K91">_xlfn.IFS($F91="ja",J91,$F91="nee",0,$F91="","-",$E91="","")</f>
        <v>-</v>
      </c>
      <c r="L91" s="152" t="str">
        <f t="shared" si="10"/>
        <v/>
      </c>
    </row>
    <row r="92" spans="2:14" ht="13" x14ac:dyDescent="0.35">
      <c r="B92" s="107" t="s">
        <v>648</v>
      </c>
      <c r="C92" s="73" t="s">
        <v>631</v>
      </c>
      <c r="D92" s="125"/>
      <c r="E92" s="125" t="s">
        <v>129</v>
      </c>
      <c r="F92" s="374"/>
      <c r="G92" s="139" cm="1">
        <f t="array" ref="G92">_xlfn.IFS(E92="a",5,E92="b",3,E92="c",1,TRUE,"")</f>
        <v>5</v>
      </c>
      <c r="H92" s="139"/>
      <c r="I92" s="139"/>
      <c r="J92" s="140">
        <f>G92*I$76</f>
        <v>2.3333333333333335</v>
      </c>
      <c r="K92" s="96" t="str" cm="1">
        <f t="array" ref="K92">_xlfn.IFS($F92="ja",J92,$F92="nee",0,$F92="","-",$E92="","")</f>
        <v>-</v>
      </c>
      <c r="L92" s="152" t="str">
        <f t="shared" ref="L92" si="11">IF(AND(E92="ko",F92="Nee"),"Voldoet niet","")</f>
        <v/>
      </c>
    </row>
    <row r="93" spans="2:14" ht="13" x14ac:dyDescent="0.35">
      <c r="B93" s="107" t="s">
        <v>649</v>
      </c>
      <c r="C93" s="73" t="s">
        <v>650</v>
      </c>
      <c r="D93" s="125"/>
      <c r="E93" s="125" t="s">
        <v>129</v>
      </c>
      <c r="F93" s="374"/>
      <c r="G93" s="139" cm="1">
        <f t="array" ref="G93">_xlfn.IFS(E93="a",5,E93="b",3,E93="c",1,TRUE,"")</f>
        <v>5</v>
      </c>
      <c r="H93" s="139"/>
      <c r="I93" s="139"/>
      <c r="J93" s="140">
        <f>G93*I$76</f>
        <v>2.3333333333333335</v>
      </c>
      <c r="K93" s="96" t="str" cm="1">
        <f t="array" ref="K93">_xlfn.IFS($F93="ja",J93,$F93="nee",0,$F93="","-",$E93="","")</f>
        <v>-</v>
      </c>
      <c r="L93" s="152" t="str">
        <f t="shared" ref="L93" si="12">IF(AND(E93="ko",F93="Nee"),"Voldoet niet","")</f>
        <v/>
      </c>
    </row>
    <row r="94" spans="2:14" ht="13" x14ac:dyDescent="0.35">
      <c r="B94" s="72"/>
      <c r="C94" s="73"/>
      <c r="D94" s="77"/>
      <c r="E94" s="125"/>
      <c r="F94" s="77"/>
      <c r="G94" s="139" t="str" cm="1">
        <f t="array" ref="G94">_xlfn.IFS(E94="a",5,E94="b",3,E94="c",1,TRUE,"")</f>
        <v/>
      </c>
      <c r="H94" s="139"/>
      <c r="I94" s="139"/>
      <c r="J94" s="139"/>
      <c r="K94" s="174"/>
      <c r="L94" s="174"/>
    </row>
    <row r="95" spans="2:14" s="71" customFormat="1" ht="21" customHeight="1" x14ac:dyDescent="0.35">
      <c r="B95" s="122" t="s">
        <v>651</v>
      </c>
      <c r="C95" s="339" t="s">
        <v>652</v>
      </c>
      <c r="D95" s="153">
        <v>0.02</v>
      </c>
      <c r="E95" s="123"/>
      <c r="F95" s="116"/>
      <c r="G95" s="135" t="str" cm="1">
        <f t="array" ref="G95">_xlfn.IFS(E95="a",5,E95="b",3,E95="c",1,TRUE,"")</f>
        <v/>
      </c>
      <c r="H95" s="136">
        <f>SUM(G96:G102)</f>
        <v>25</v>
      </c>
      <c r="I95" s="137">
        <f>J95/H95</f>
        <v>0.28000000000000003</v>
      </c>
      <c r="J95" s="136">
        <f>L$2*D95</f>
        <v>7</v>
      </c>
      <c r="K95" s="135"/>
      <c r="L95" s="135"/>
      <c r="N95" s="151"/>
    </row>
    <row r="96" spans="2:14" ht="26" x14ac:dyDescent="0.35">
      <c r="B96" s="72" t="s">
        <v>653</v>
      </c>
      <c r="C96" s="73" t="s">
        <v>654</v>
      </c>
      <c r="D96" s="125"/>
      <c r="E96" s="125" t="s">
        <v>129</v>
      </c>
      <c r="F96" s="374"/>
      <c r="G96" s="139" cm="1">
        <f t="array" ref="G96">_xlfn.IFS(E96="a",5,E96="b",3,E96="c",1,TRUE,"")</f>
        <v>5</v>
      </c>
      <c r="H96" s="139"/>
      <c r="I96" s="139"/>
      <c r="J96" s="140">
        <f t="shared" ref="J96:J102" si="13">I$95*G96</f>
        <v>1.4000000000000001</v>
      </c>
      <c r="K96" s="96" t="str" cm="1">
        <f t="array" ref="K96">_xlfn.IFS($F96="ja",J96,$F96="nee",0,$F96="","-",$E96="","")</f>
        <v>-</v>
      </c>
      <c r="L96" s="152" t="str">
        <f t="shared" ref="L96:L102" si="14">IF(AND(E96="ko",F96="Nee"),"Voldoet niet","")</f>
        <v/>
      </c>
    </row>
    <row r="97" spans="2:14" ht="13" x14ac:dyDescent="0.35">
      <c r="B97" s="72" t="s">
        <v>655</v>
      </c>
      <c r="C97" s="208" t="s">
        <v>656</v>
      </c>
      <c r="D97" s="125"/>
      <c r="E97" s="125" t="s">
        <v>138</v>
      </c>
      <c r="F97" s="374"/>
      <c r="G97" s="139" cm="1">
        <f t="array" ref="G97">_xlfn.IFS(E97="a",5,E97="b",3,E97="c",1,TRUE,"")</f>
        <v>3</v>
      </c>
      <c r="H97" s="139"/>
      <c r="I97" s="139"/>
      <c r="J97" s="140">
        <f t="shared" si="13"/>
        <v>0.84000000000000008</v>
      </c>
      <c r="K97" s="96" t="str" cm="1">
        <f t="array" ref="K97">_xlfn.IFS($F97="ja",J97,$F97="nee",0,$F97="","-",$E97="","")</f>
        <v>-</v>
      </c>
      <c r="L97" s="152" t="str">
        <f t="shared" si="14"/>
        <v/>
      </c>
    </row>
    <row r="98" spans="2:14" ht="13" x14ac:dyDescent="0.35">
      <c r="B98" s="72" t="s">
        <v>657</v>
      </c>
      <c r="C98" s="208" t="s">
        <v>658</v>
      </c>
      <c r="D98" s="125"/>
      <c r="E98" s="125" t="s">
        <v>138</v>
      </c>
      <c r="F98" s="374"/>
      <c r="G98" s="139" cm="1">
        <f t="array" ref="G98">_xlfn.IFS(E98="a",5,E98="b",3,E98="c",1,TRUE,"")</f>
        <v>3</v>
      </c>
      <c r="H98" s="139"/>
      <c r="I98" s="139"/>
      <c r="J98" s="140">
        <f t="shared" si="13"/>
        <v>0.84000000000000008</v>
      </c>
      <c r="K98" s="96" t="str" cm="1">
        <f t="array" ref="K98">_xlfn.IFS($F98="ja",J98,$F98="nee",0,$F98="","-",$E98="","")</f>
        <v>-</v>
      </c>
      <c r="L98" s="152" t="str">
        <f t="shared" si="14"/>
        <v/>
      </c>
    </row>
    <row r="99" spans="2:14" ht="13" x14ac:dyDescent="0.35">
      <c r="B99" s="72" t="s">
        <v>659</v>
      </c>
      <c r="C99" s="208" t="s">
        <v>660</v>
      </c>
      <c r="D99" s="125"/>
      <c r="E99" s="125" t="s">
        <v>138</v>
      </c>
      <c r="F99" s="374"/>
      <c r="G99" s="139" cm="1">
        <f t="array" ref="G99">_xlfn.IFS(E99="a",5,E99="b",3,E99="c",1,TRUE,"")</f>
        <v>3</v>
      </c>
      <c r="H99" s="139"/>
      <c r="I99" s="139"/>
      <c r="J99" s="140">
        <f t="shared" si="13"/>
        <v>0.84000000000000008</v>
      </c>
      <c r="K99" s="96" t="str" cm="1">
        <f t="array" ref="K99">_xlfn.IFS($F99="ja",J99,$F99="nee",0,$F99="","-",$E99="","")</f>
        <v>-</v>
      </c>
      <c r="L99" s="152" t="str">
        <f t="shared" si="14"/>
        <v/>
      </c>
    </row>
    <row r="100" spans="2:14" ht="13" x14ac:dyDescent="0.35">
      <c r="B100" s="72" t="s">
        <v>661</v>
      </c>
      <c r="C100" s="208" t="s">
        <v>662</v>
      </c>
      <c r="D100" s="125"/>
      <c r="E100" s="125" t="s">
        <v>138</v>
      </c>
      <c r="F100" s="374"/>
      <c r="G100" s="139" cm="1">
        <f t="array" ref="G100">_xlfn.IFS(E100="a",5,E100="b",3,E100="c",1,TRUE,"")</f>
        <v>3</v>
      </c>
      <c r="H100" s="139"/>
      <c r="I100" s="139"/>
      <c r="J100" s="140">
        <f t="shared" si="13"/>
        <v>0.84000000000000008</v>
      </c>
      <c r="K100" s="96" t="str" cm="1">
        <f t="array" ref="K100">_xlfn.IFS($F100="ja",J100,$F100="nee",0,$F100="","-",$E100="","")</f>
        <v>-</v>
      </c>
      <c r="L100" s="152" t="str">
        <f t="shared" si="14"/>
        <v/>
      </c>
    </row>
    <row r="101" spans="2:14" ht="13" x14ac:dyDescent="0.35">
      <c r="B101" s="72" t="s">
        <v>663</v>
      </c>
      <c r="C101" s="208" t="s">
        <v>664</v>
      </c>
      <c r="D101" s="125"/>
      <c r="E101" s="125" t="s">
        <v>138</v>
      </c>
      <c r="F101" s="374"/>
      <c r="G101" s="139" cm="1">
        <f t="array" ref="G101">_xlfn.IFS(E101="a",5,E101="b",3,E101="c",1,TRUE,"")</f>
        <v>3</v>
      </c>
      <c r="H101" s="139"/>
      <c r="I101" s="139"/>
      <c r="J101" s="140">
        <f t="shared" si="13"/>
        <v>0.84000000000000008</v>
      </c>
      <c r="K101" s="96" t="str" cm="1">
        <f t="array" ref="K101">_xlfn.IFS($F101="ja",J101,$F101="nee",0,$F101="","-",$E101="","")</f>
        <v>-</v>
      </c>
      <c r="L101" s="152" t="str">
        <f t="shared" si="14"/>
        <v/>
      </c>
    </row>
    <row r="102" spans="2:14" ht="13" x14ac:dyDescent="0.35">
      <c r="B102" s="72" t="s">
        <v>665</v>
      </c>
      <c r="C102" s="215" t="s">
        <v>666</v>
      </c>
      <c r="D102" s="125"/>
      <c r="E102" s="125" t="s">
        <v>129</v>
      </c>
      <c r="F102" s="374"/>
      <c r="G102" s="139" cm="1">
        <f t="array" ref="G102">_xlfn.IFS(E102="a",5,E102="b",3,E102="c",1,TRUE,"")</f>
        <v>5</v>
      </c>
      <c r="H102" s="139"/>
      <c r="I102" s="139"/>
      <c r="J102" s="140">
        <f t="shared" si="13"/>
        <v>1.4000000000000001</v>
      </c>
      <c r="K102" s="96" t="str" cm="1">
        <f t="array" ref="K102">_xlfn.IFS($F102="ja",J102,$F102="nee",0,$F102="","-",$E102="","")</f>
        <v>-</v>
      </c>
      <c r="L102" s="152" t="str">
        <f t="shared" si="14"/>
        <v/>
      </c>
    </row>
    <row r="103" spans="2:14" ht="13" x14ac:dyDescent="0.35">
      <c r="B103" s="72"/>
      <c r="C103" s="107"/>
      <c r="D103" s="77"/>
      <c r="E103" s="125"/>
      <c r="F103" s="77"/>
      <c r="G103" s="139" t="str" cm="1">
        <f t="array" ref="G103">_xlfn.IFS(E103="a",5,E103="b",3,E103="c",1,TRUE,"")</f>
        <v/>
      </c>
      <c r="H103" s="139"/>
      <c r="I103" s="139"/>
      <c r="J103" s="139"/>
      <c r="K103" s="174"/>
      <c r="L103" s="174"/>
    </row>
    <row r="104" spans="2:14" s="71" customFormat="1" ht="21" customHeight="1" x14ac:dyDescent="0.35">
      <c r="B104" s="122" t="s">
        <v>667</v>
      </c>
      <c r="C104" s="339" t="s">
        <v>668</v>
      </c>
      <c r="D104" s="153">
        <v>0.15</v>
      </c>
      <c r="E104" s="123"/>
      <c r="F104" s="116"/>
      <c r="G104" s="135" t="str" cm="1">
        <f t="array" ref="G104">_xlfn.IFS(E104="a",5,E104="b",3,E104="c",1,TRUE,"")</f>
        <v/>
      </c>
      <c r="H104" s="136">
        <f>SUM(G105:G107)</f>
        <v>10</v>
      </c>
      <c r="I104" s="137">
        <f>J104/H104</f>
        <v>5.25</v>
      </c>
      <c r="J104" s="136">
        <f>L$2*D104</f>
        <v>52.5</v>
      </c>
      <c r="K104" s="135"/>
      <c r="L104" s="135"/>
      <c r="N104" s="151"/>
    </row>
    <row r="105" spans="2:14" ht="13" x14ac:dyDescent="0.35">
      <c r="B105" s="72" t="s">
        <v>669</v>
      </c>
      <c r="C105" s="73" t="s">
        <v>670</v>
      </c>
      <c r="D105" s="125"/>
      <c r="E105" s="125" t="s">
        <v>122</v>
      </c>
      <c r="F105" s="374"/>
      <c r="G105" s="139" t="str" cm="1">
        <f t="array" ref="G105">_xlfn.IFS(E105="a",5,E105="b",3,E105="c",1,TRUE,"")</f>
        <v/>
      </c>
      <c r="H105" s="139"/>
      <c r="I105" s="139"/>
      <c r="J105" s="140"/>
      <c r="K105" s="96" t="str" cm="1">
        <f t="array" ref="K105">_xlfn.IFS($F105="ja",J105,$F105="nee",0,$F105="","-",$E105="","")</f>
        <v>-</v>
      </c>
      <c r="L105" s="152" t="str">
        <f t="shared" ref="L105:L107" si="15">IF(AND(E105="ko",F105="Nee"),"Voldoet niet","")</f>
        <v/>
      </c>
    </row>
    <row r="106" spans="2:14" ht="13" x14ac:dyDescent="0.35">
      <c r="B106" s="72" t="s">
        <v>671</v>
      </c>
      <c r="C106" s="73" t="s">
        <v>672</v>
      </c>
      <c r="D106" s="125"/>
      <c r="E106" s="125" t="s">
        <v>129</v>
      </c>
      <c r="F106" s="374"/>
      <c r="G106" s="139" cm="1">
        <f t="array" ref="G106">_xlfn.IFS(E106="a",5,E106="b",3,E106="c",1,TRUE,"")</f>
        <v>5</v>
      </c>
      <c r="H106" s="139"/>
      <c r="I106" s="140"/>
      <c r="J106" s="140">
        <f>G106*I$104</f>
        <v>26.25</v>
      </c>
      <c r="K106" s="96" t="str" cm="1">
        <f t="array" ref="K106">_xlfn.IFS($F106="ja",J106,$F106="nee",0,$F106="","-",$E106="","")</f>
        <v>-</v>
      </c>
      <c r="L106" s="152" t="str">
        <f t="shared" si="15"/>
        <v/>
      </c>
    </row>
    <row r="107" spans="2:14" ht="13" x14ac:dyDescent="0.35">
      <c r="B107" s="72" t="s">
        <v>673</v>
      </c>
      <c r="C107" s="73" t="s">
        <v>674</v>
      </c>
      <c r="D107" s="125"/>
      <c r="E107" s="125" t="s">
        <v>129</v>
      </c>
      <c r="F107" s="374"/>
      <c r="G107" s="139" cm="1">
        <f t="array" ref="G107">_xlfn.IFS(E107="a",5,E107="b",3,E107="c",1,TRUE,"")</f>
        <v>5</v>
      </c>
      <c r="H107" s="139"/>
      <c r="I107" s="140"/>
      <c r="J107" s="140">
        <f>G107*I$104</f>
        <v>26.25</v>
      </c>
      <c r="K107" s="96" t="str" cm="1">
        <f t="array" ref="K107">_xlfn.IFS($F107="ja",J107,$F107="nee",0,$F107="","-",$E107="","")</f>
        <v>-</v>
      </c>
      <c r="L107" s="152" t="str">
        <f t="shared" si="15"/>
        <v/>
      </c>
    </row>
    <row r="108" spans="2:14" ht="13" x14ac:dyDescent="0.35">
      <c r="B108" s="105"/>
      <c r="C108" s="73"/>
      <c r="D108" s="77"/>
      <c r="E108" s="125"/>
      <c r="F108" s="77"/>
      <c r="G108" s="139" t="str" cm="1">
        <f t="array" ref="G108">_xlfn.IFS(E108="a",5,E108="b",3,E108="c",1,TRUE,"")</f>
        <v/>
      </c>
      <c r="H108" s="139"/>
      <c r="I108" s="140"/>
      <c r="J108" s="139"/>
      <c r="K108" s="174"/>
      <c r="L108" s="174"/>
    </row>
    <row r="109" spans="2:14" s="71" customFormat="1" ht="21" customHeight="1" x14ac:dyDescent="0.35">
      <c r="B109" s="122" t="s">
        <v>675</v>
      </c>
      <c r="C109" s="339" t="s">
        <v>676</v>
      </c>
      <c r="D109" s="153">
        <v>0.08</v>
      </c>
      <c r="E109" s="123"/>
      <c r="F109" s="116"/>
      <c r="G109" s="135" t="str" cm="1">
        <f t="array" ref="G109">_xlfn.IFS(E109="a",5,E109="b",3,E109="c",1,TRUE,"")</f>
        <v/>
      </c>
      <c r="H109" s="136">
        <f>SUM(G110:G122)</f>
        <v>60</v>
      </c>
      <c r="I109" s="137">
        <f>J109/H109</f>
        <v>0.46666666666666667</v>
      </c>
      <c r="J109" s="136">
        <f>L$2*D109</f>
        <v>28</v>
      </c>
      <c r="K109" s="135"/>
      <c r="L109" s="135"/>
      <c r="N109" s="151"/>
    </row>
    <row r="110" spans="2:14" ht="13" x14ac:dyDescent="0.35">
      <c r="B110" s="105" t="s">
        <v>677</v>
      </c>
      <c r="C110" s="73" t="s">
        <v>678</v>
      </c>
      <c r="D110" s="125"/>
      <c r="E110" s="125" t="s">
        <v>122</v>
      </c>
      <c r="F110" s="374"/>
      <c r="G110" s="139" t="str" cm="1">
        <f t="array" ref="G110">_xlfn.IFS(E110="a",5,E110="b",3,E110="c",1,TRUE,"")</f>
        <v/>
      </c>
      <c r="H110" s="139"/>
      <c r="I110" s="140"/>
      <c r="J110" s="140"/>
      <c r="K110" s="96" t="str" cm="1">
        <f t="array" ref="K110">_xlfn.IFS($F110="ja",J110,$F110="nee",0,$F110="","-",$E110="","")</f>
        <v>-</v>
      </c>
      <c r="L110" s="152" t="str">
        <f t="shared" ref="L110:L122" si="16">IF(AND(E110="ko",F110="Nee"),"Voldoet niet","")</f>
        <v/>
      </c>
    </row>
    <row r="111" spans="2:14" ht="13" x14ac:dyDescent="0.35">
      <c r="B111" s="105" t="s">
        <v>679</v>
      </c>
      <c r="C111" s="73" t="s">
        <v>680</v>
      </c>
      <c r="D111" s="125"/>
      <c r="E111" s="125" t="s">
        <v>129</v>
      </c>
      <c r="F111" s="374"/>
      <c r="G111" s="139" cm="1">
        <f t="array" ref="G111">_xlfn.IFS(E111="a",5,E111="b",3,E111="c",1,TRUE,"")</f>
        <v>5</v>
      </c>
      <c r="H111" s="139"/>
      <c r="I111" s="140"/>
      <c r="J111" s="140">
        <f t="shared" ref="J111:J122" si="17">G111*I$109</f>
        <v>2.3333333333333335</v>
      </c>
      <c r="K111" s="96" t="str" cm="1">
        <f t="array" ref="K111">_xlfn.IFS($F111="ja",J111,$F111="nee",0,$F111="","-",$E111="","")</f>
        <v>-</v>
      </c>
      <c r="L111" s="152" t="str">
        <f t="shared" si="16"/>
        <v/>
      </c>
    </row>
    <row r="112" spans="2:14" ht="13" x14ac:dyDescent="0.35">
      <c r="B112" s="105" t="s">
        <v>681</v>
      </c>
      <c r="C112" s="73" t="s">
        <v>682</v>
      </c>
      <c r="D112" s="125"/>
      <c r="E112" s="125" t="s">
        <v>129</v>
      </c>
      <c r="F112" s="374"/>
      <c r="G112" s="139" cm="1">
        <f t="array" ref="G112">_xlfn.IFS(E112="a",5,E112="b",3,E112="c",1,TRUE,"")</f>
        <v>5</v>
      </c>
      <c r="H112" s="139"/>
      <c r="I112" s="140"/>
      <c r="J112" s="140">
        <f t="shared" si="17"/>
        <v>2.3333333333333335</v>
      </c>
      <c r="K112" s="96" t="str" cm="1">
        <f t="array" ref="K112">_xlfn.IFS($F112="ja",J112,$F112="nee",0,$F112="","-",$E112="","")</f>
        <v>-</v>
      </c>
      <c r="L112" s="152" t="str">
        <f t="shared" si="16"/>
        <v/>
      </c>
    </row>
    <row r="113" spans="2:14" ht="13" x14ac:dyDescent="0.35">
      <c r="B113" s="105" t="s">
        <v>683</v>
      </c>
      <c r="C113" s="73" t="s">
        <v>684</v>
      </c>
      <c r="D113" s="125"/>
      <c r="E113" s="125" t="s">
        <v>129</v>
      </c>
      <c r="F113" s="374"/>
      <c r="G113" s="139" cm="1">
        <f t="array" ref="G113">_xlfn.IFS(E113="a",5,E113="b",3,E113="c",1,TRUE,"")</f>
        <v>5</v>
      </c>
      <c r="H113" s="139"/>
      <c r="I113" s="140"/>
      <c r="J113" s="140">
        <f t="shared" si="17"/>
        <v>2.3333333333333335</v>
      </c>
      <c r="K113" s="96" t="str" cm="1">
        <f t="array" ref="K113">_xlfn.IFS($F113="ja",J113,$F113="nee",0,$F113="","-",$E113="","")</f>
        <v>-</v>
      </c>
      <c r="L113" s="152" t="str">
        <f t="shared" si="16"/>
        <v/>
      </c>
    </row>
    <row r="114" spans="2:14" ht="13" x14ac:dyDescent="0.35">
      <c r="B114" s="105" t="s">
        <v>685</v>
      </c>
      <c r="C114" s="73" t="s">
        <v>686</v>
      </c>
      <c r="D114" s="125"/>
      <c r="E114" s="125" t="s">
        <v>129</v>
      </c>
      <c r="F114" s="374"/>
      <c r="G114" s="139" cm="1">
        <f t="array" ref="G114">_xlfn.IFS(E114="a",5,E114="b",3,E114="c",1,TRUE,"")</f>
        <v>5</v>
      </c>
      <c r="H114" s="139"/>
      <c r="I114" s="140"/>
      <c r="J114" s="140">
        <f t="shared" si="17"/>
        <v>2.3333333333333335</v>
      </c>
      <c r="K114" s="96" t="str" cm="1">
        <f t="array" ref="K114">_xlfn.IFS($F114="ja",J114,$F114="nee",0,$F114="","-",$E114="","")</f>
        <v>-</v>
      </c>
      <c r="L114" s="152" t="str">
        <f t="shared" si="16"/>
        <v/>
      </c>
    </row>
    <row r="115" spans="2:14" ht="26" x14ac:dyDescent="0.35">
      <c r="B115" s="105" t="s">
        <v>687</v>
      </c>
      <c r="C115" s="208" t="s">
        <v>688</v>
      </c>
      <c r="D115" s="125"/>
      <c r="E115" s="125" t="s">
        <v>129</v>
      </c>
      <c r="F115" s="374"/>
      <c r="G115" s="139" cm="1">
        <f t="array" ref="G115">_xlfn.IFS(E115="a",5,E115="b",3,E115="c",1,TRUE,"")</f>
        <v>5</v>
      </c>
      <c r="H115" s="139"/>
      <c r="I115" s="140"/>
      <c r="J115" s="140">
        <f t="shared" si="17"/>
        <v>2.3333333333333335</v>
      </c>
      <c r="K115" s="96" t="str" cm="1">
        <f t="array" ref="K115">_xlfn.IFS($F115="ja",J115,$F115="nee",0,$F115="","-",$E115="","")</f>
        <v>-</v>
      </c>
      <c r="L115" s="152" t="str">
        <f t="shared" si="16"/>
        <v/>
      </c>
    </row>
    <row r="116" spans="2:14" ht="13" x14ac:dyDescent="0.35">
      <c r="B116" s="105" t="s">
        <v>689</v>
      </c>
      <c r="C116" s="73" t="s">
        <v>690</v>
      </c>
      <c r="D116" s="125"/>
      <c r="E116" s="125" t="s">
        <v>129</v>
      </c>
      <c r="F116" s="374"/>
      <c r="G116" s="139" cm="1">
        <f t="array" ref="G116">_xlfn.IFS(E116="a",5,E116="b",3,E116="c",1,TRUE,"")</f>
        <v>5</v>
      </c>
      <c r="H116" s="139"/>
      <c r="I116" s="140"/>
      <c r="J116" s="140">
        <f t="shared" si="17"/>
        <v>2.3333333333333335</v>
      </c>
      <c r="K116" s="96" t="str" cm="1">
        <f t="array" ref="K116">_xlfn.IFS($F116="ja",J116,$F116="nee",0,$F116="","-",$E116="","")</f>
        <v>-</v>
      </c>
      <c r="L116" s="152" t="str">
        <f t="shared" si="16"/>
        <v/>
      </c>
    </row>
    <row r="117" spans="2:14" ht="13" x14ac:dyDescent="0.35">
      <c r="B117" s="105" t="s">
        <v>691</v>
      </c>
      <c r="C117" s="208" t="s">
        <v>692</v>
      </c>
      <c r="D117" s="125"/>
      <c r="E117" s="125" t="s">
        <v>129</v>
      </c>
      <c r="F117" s="374"/>
      <c r="G117" s="139" cm="1">
        <f t="array" ref="G117">_xlfn.IFS(E117="a",5,E117="b",3,E117="c",1,TRUE,"")</f>
        <v>5</v>
      </c>
      <c r="H117" s="139"/>
      <c r="I117" s="140"/>
      <c r="J117" s="140">
        <f t="shared" si="17"/>
        <v>2.3333333333333335</v>
      </c>
      <c r="K117" s="96" t="str" cm="1">
        <f t="array" ref="K117">_xlfn.IFS($F117="ja",J117,$F117="nee",0,$F117="","-",$E117="","")</f>
        <v>-</v>
      </c>
      <c r="L117" s="152" t="str">
        <f t="shared" si="16"/>
        <v/>
      </c>
    </row>
    <row r="118" spans="2:14" ht="13" x14ac:dyDescent="0.35">
      <c r="B118" s="105" t="s">
        <v>693</v>
      </c>
      <c r="C118" s="208" t="s">
        <v>694</v>
      </c>
      <c r="D118" s="125"/>
      <c r="E118" s="125" t="s">
        <v>129</v>
      </c>
      <c r="F118" s="374"/>
      <c r="G118" s="139" cm="1">
        <f t="array" ref="G118">_xlfn.IFS(E118="a",5,E118="b",3,E118="c",1,TRUE,"")</f>
        <v>5</v>
      </c>
      <c r="H118" s="139"/>
      <c r="I118" s="140"/>
      <c r="J118" s="140">
        <f t="shared" si="17"/>
        <v>2.3333333333333335</v>
      </c>
      <c r="K118" s="96" t="str" cm="1">
        <f t="array" ref="K118">_xlfn.IFS($F118="ja",J118,$F118="nee",0,$F118="","-",$E118="","")</f>
        <v>-</v>
      </c>
      <c r="L118" s="152" t="str">
        <f t="shared" si="16"/>
        <v/>
      </c>
    </row>
    <row r="119" spans="2:14" ht="13" x14ac:dyDescent="0.35">
      <c r="B119" s="105" t="s">
        <v>695</v>
      </c>
      <c r="C119" s="208" t="s">
        <v>696</v>
      </c>
      <c r="D119" s="125"/>
      <c r="E119" s="125" t="s">
        <v>129</v>
      </c>
      <c r="F119" s="374"/>
      <c r="G119" s="139" cm="1">
        <f t="array" ref="G119">_xlfn.IFS(E119="a",5,E119="b",3,E119="c",1,TRUE,"")</f>
        <v>5</v>
      </c>
      <c r="H119" s="139"/>
      <c r="I119" s="140"/>
      <c r="J119" s="140">
        <f t="shared" si="17"/>
        <v>2.3333333333333335</v>
      </c>
      <c r="K119" s="96" t="str" cm="1">
        <f t="array" ref="K119">_xlfn.IFS($F119="ja",J119,$F119="nee",0,$F119="","-",$E119="","")</f>
        <v>-</v>
      </c>
      <c r="L119" s="152" t="str">
        <f t="shared" si="16"/>
        <v/>
      </c>
    </row>
    <row r="120" spans="2:14" ht="13" x14ac:dyDescent="0.35">
      <c r="B120" s="105" t="s">
        <v>697</v>
      </c>
      <c r="C120" s="208" t="s">
        <v>698</v>
      </c>
      <c r="D120" s="125"/>
      <c r="E120" s="125" t="s">
        <v>129</v>
      </c>
      <c r="F120" s="374"/>
      <c r="G120" s="139" cm="1">
        <f t="array" ref="G120">_xlfn.IFS(E120="a",5,E120="b",3,E120="c",1,TRUE,"")</f>
        <v>5</v>
      </c>
      <c r="H120" s="139"/>
      <c r="I120" s="140"/>
      <c r="J120" s="140">
        <f t="shared" si="17"/>
        <v>2.3333333333333335</v>
      </c>
      <c r="K120" s="96" t="str" cm="1">
        <f t="array" ref="K120">_xlfn.IFS($F120="ja",J120,$F120="nee",0,$F120="","-",$E120="","")</f>
        <v>-</v>
      </c>
      <c r="L120" s="152" t="str">
        <f t="shared" si="16"/>
        <v/>
      </c>
    </row>
    <row r="121" spans="2:14" ht="13" x14ac:dyDescent="0.35">
      <c r="B121" s="105" t="s">
        <v>699</v>
      </c>
      <c r="C121" s="208" t="s">
        <v>700</v>
      </c>
      <c r="D121" s="125"/>
      <c r="E121" s="125" t="s">
        <v>129</v>
      </c>
      <c r="F121" s="374"/>
      <c r="G121" s="139" cm="1">
        <f t="array" ref="G121">_xlfn.IFS(E121="a",5,E121="b",3,E121="c",1,TRUE,"")</f>
        <v>5</v>
      </c>
      <c r="H121" s="139"/>
      <c r="I121" s="140"/>
      <c r="J121" s="140">
        <f t="shared" si="17"/>
        <v>2.3333333333333335</v>
      </c>
      <c r="K121" s="96" t="str" cm="1">
        <f t="array" ref="K121">_xlfn.IFS($F121="ja",J121,$F121="nee",0,$F121="","-",$E121="","")</f>
        <v>-</v>
      </c>
      <c r="L121" s="152" t="str">
        <f t="shared" si="16"/>
        <v/>
      </c>
    </row>
    <row r="122" spans="2:14" ht="13" x14ac:dyDescent="0.35">
      <c r="B122" s="105" t="s">
        <v>701</v>
      </c>
      <c r="C122" s="73" t="s">
        <v>702</v>
      </c>
      <c r="D122" s="125"/>
      <c r="E122" s="125" t="s">
        <v>129</v>
      </c>
      <c r="F122" s="374"/>
      <c r="G122" s="139" cm="1">
        <f t="array" ref="G122">_xlfn.IFS(E122="a",5,E122="b",3,E122="c",1,TRUE,"")</f>
        <v>5</v>
      </c>
      <c r="H122" s="139"/>
      <c r="I122" s="140"/>
      <c r="J122" s="140">
        <f t="shared" si="17"/>
        <v>2.3333333333333335</v>
      </c>
      <c r="K122" s="96" t="str" cm="1">
        <f t="array" ref="K122">_xlfn.IFS($F122="ja",J122,$F122="nee",0,$F122="","-",$E122="","")</f>
        <v>-</v>
      </c>
      <c r="L122" s="152" t="str">
        <f t="shared" si="16"/>
        <v/>
      </c>
    </row>
    <row r="123" spans="2:14" ht="15.75" customHeight="1" x14ac:dyDescent="0.35">
      <c r="B123" s="105"/>
      <c r="C123" s="73"/>
      <c r="D123" s="125"/>
      <c r="E123" s="125"/>
      <c r="F123" s="125"/>
      <c r="G123" s="139"/>
      <c r="H123" s="139"/>
      <c r="I123" s="140"/>
      <c r="J123" s="140"/>
      <c r="K123" s="174"/>
      <c r="L123" s="174"/>
    </row>
    <row r="124" spans="2:14" s="71" customFormat="1" ht="21" customHeight="1" x14ac:dyDescent="0.35">
      <c r="B124" s="122" t="s">
        <v>703</v>
      </c>
      <c r="C124" s="339" t="s">
        <v>704</v>
      </c>
      <c r="D124" s="153">
        <v>0.15</v>
      </c>
      <c r="E124" s="123"/>
      <c r="F124" s="116"/>
      <c r="G124" s="135" t="str" cm="1">
        <f t="array" ref="G124">_xlfn.IFS(E124="a",5,E124="b",3,E124="c",1,TRUE,"")</f>
        <v/>
      </c>
      <c r="H124" s="136">
        <f>SUM(G126:G156)</f>
        <v>94</v>
      </c>
      <c r="I124" s="137">
        <f>J124/H124</f>
        <v>0.55851063829787229</v>
      </c>
      <c r="J124" s="136">
        <f>L$2*D124</f>
        <v>52.5</v>
      </c>
      <c r="K124" s="135"/>
      <c r="L124" s="135"/>
      <c r="N124" s="151"/>
    </row>
    <row r="125" spans="2:14" ht="13" x14ac:dyDescent="0.35">
      <c r="B125" s="216"/>
      <c r="C125" s="217" t="s">
        <v>705</v>
      </c>
      <c r="D125" s="125"/>
      <c r="E125" s="218"/>
      <c r="F125" s="125"/>
      <c r="G125" s="139" t="str" cm="1">
        <f t="array" ref="G125">_xlfn.IFS(E125="a",5,E125="b",3,E125="c",1,TRUE,"")</f>
        <v/>
      </c>
      <c r="H125" s="219"/>
      <c r="I125" s="140"/>
      <c r="J125" s="140"/>
      <c r="K125" s="174"/>
      <c r="L125" s="174"/>
    </row>
    <row r="126" spans="2:14" ht="13" x14ac:dyDescent="0.35">
      <c r="B126" s="216" t="s">
        <v>706</v>
      </c>
      <c r="C126" s="361" t="s">
        <v>707</v>
      </c>
      <c r="D126" s="220"/>
      <c r="E126" s="218" t="s">
        <v>122</v>
      </c>
      <c r="F126" s="374"/>
      <c r="G126" s="139" t="str" cm="1">
        <f t="array" ref="G126">_xlfn.IFS(E126="a",5,E126="b",3,E126="c",1,TRUE,"")</f>
        <v/>
      </c>
      <c r="H126" s="219"/>
      <c r="I126" s="140"/>
      <c r="J126" s="140"/>
      <c r="K126" s="96" t="str" cm="1">
        <f t="array" ref="K126">_xlfn.IFS($F126="ja",J126,$F126="nee",0,$F126="","-",$E126="","")</f>
        <v>-</v>
      </c>
      <c r="L126" s="152" t="str">
        <f t="shared" ref="L126:L156" si="18">IF(AND(E126="ko",F126="Nee"),"Voldoet niet","")</f>
        <v/>
      </c>
    </row>
    <row r="127" spans="2:14" ht="13" x14ac:dyDescent="0.35">
      <c r="B127" s="216" t="s">
        <v>708</v>
      </c>
      <c r="C127" s="221" t="s">
        <v>709</v>
      </c>
      <c r="D127" s="125"/>
      <c r="E127" s="218" t="s">
        <v>122</v>
      </c>
      <c r="F127" s="374"/>
      <c r="G127" s="139" t="str" cm="1">
        <f t="array" ref="G127">_xlfn.IFS(E127="a",5,E127="b",3,E127="c",1,TRUE,"")</f>
        <v/>
      </c>
      <c r="H127" s="219"/>
      <c r="I127" s="140"/>
      <c r="J127" s="140"/>
      <c r="K127" s="96" t="str" cm="1">
        <f t="array" ref="K127">_xlfn.IFS($F127="ja",J127,$F127="nee",0,$F127="","-",$E127="","")</f>
        <v>-</v>
      </c>
      <c r="L127" s="152" t="str">
        <f t="shared" si="18"/>
        <v/>
      </c>
    </row>
    <row r="128" spans="2:14" ht="13" x14ac:dyDescent="0.35">
      <c r="B128" s="216" t="s">
        <v>710</v>
      </c>
      <c r="C128" s="221" t="s">
        <v>711</v>
      </c>
      <c r="D128" s="125"/>
      <c r="E128" s="218" t="s">
        <v>129</v>
      </c>
      <c r="F128" s="374"/>
      <c r="G128" s="139" cm="1">
        <f t="array" ref="G128">_xlfn.IFS(E128="a",5,E128="b",3,E128="c",1,TRUE,"")</f>
        <v>5</v>
      </c>
      <c r="H128" s="219"/>
      <c r="I128" s="140"/>
      <c r="J128" s="140">
        <f>G128*I$124</f>
        <v>2.7925531914893615</v>
      </c>
      <c r="K128" s="96" t="str" cm="1">
        <f t="array" ref="K128">_xlfn.IFS($F128="ja",J128,$F128="nee",0,$F128="","-",$E128="","")</f>
        <v>-</v>
      </c>
      <c r="L128" s="152" t="str">
        <f t="shared" si="18"/>
        <v/>
      </c>
    </row>
    <row r="129" spans="2:12" ht="13" x14ac:dyDescent="0.35">
      <c r="B129" s="216" t="s">
        <v>712</v>
      </c>
      <c r="C129" s="221" t="s">
        <v>713</v>
      </c>
      <c r="D129" s="125"/>
      <c r="E129" s="218" t="s">
        <v>122</v>
      </c>
      <c r="F129" s="374"/>
      <c r="G129" s="139" t="str" cm="1">
        <f t="array" ref="G129">_xlfn.IFS(E129="a",5,E129="b",3,E129="c",1,TRUE,"")</f>
        <v/>
      </c>
      <c r="H129" s="219"/>
      <c r="I129" s="140"/>
      <c r="J129" s="140"/>
      <c r="K129" s="96" t="str" cm="1">
        <f t="array" ref="K129">_xlfn.IFS($F129="ja",J129,$F129="nee",0,$F129="","-",$E129="","")</f>
        <v>-</v>
      </c>
      <c r="L129" s="152" t="str">
        <f t="shared" si="18"/>
        <v/>
      </c>
    </row>
    <row r="130" spans="2:12" ht="13" x14ac:dyDescent="0.35">
      <c r="B130" s="216" t="s">
        <v>714</v>
      </c>
      <c r="C130" s="221" t="s">
        <v>715</v>
      </c>
      <c r="D130" s="125"/>
      <c r="E130" s="218" t="s">
        <v>122</v>
      </c>
      <c r="F130" s="374"/>
      <c r="G130" s="139" t="str" cm="1">
        <f t="array" ref="G130">_xlfn.IFS(E130="a",5,E130="b",3,E130="c",1,TRUE,"")</f>
        <v/>
      </c>
      <c r="H130" s="219"/>
      <c r="I130" s="140"/>
      <c r="J130" s="140"/>
      <c r="K130" s="96" t="str" cm="1">
        <f t="array" ref="K130">_xlfn.IFS($F130="ja",J130,$F130="nee",0,$F130="","-",$E130="","")</f>
        <v>-</v>
      </c>
      <c r="L130" s="152" t="str">
        <f t="shared" si="18"/>
        <v/>
      </c>
    </row>
    <row r="131" spans="2:12" ht="13" x14ac:dyDescent="0.35">
      <c r="B131" s="216" t="s">
        <v>716</v>
      </c>
      <c r="C131" s="221" t="s">
        <v>717</v>
      </c>
      <c r="D131" s="125"/>
      <c r="E131" s="218" t="s">
        <v>122</v>
      </c>
      <c r="F131" s="374"/>
      <c r="G131" s="139" t="str" cm="1">
        <f t="array" ref="G131">_xlfn.IFS(E131="a",5,E131="b",3,E131="c",1,TRUE,"")</f>
        <v/>
      </c>
      <c r="H131" s="219"/>
      <c r="I131" s="140"/>
      <c r="J131" s="140"/>
      <c r="K131" s="96" t="str" cm="1">
        <f t="array" ref="K131">_xlfn.IFS($F131="ja",J131,$F131="nee",0,$F131="","-",$E131="","")</f>
        <v>-</v>
      </c>
      <c r="L131" s="152" t="str">
        <f t="shared" si="18"/>
        <v/>
      </c>
    </row>
    <row r="132" spans="2:12" ht="13" x14ac:dyDescent="0.35">
      <c r="B132" s="216" t="s">
        <v>718</v>
      </c>
      <c r="C132" s="221" t="s">
        <v>719</v>
      </c>
      <c r="D132" s="125"/>
      <c r="E132" s="218" t="s">
        <v>122</v>
      </c>
      <c r="F132" s="374"/>
      <c r="G132" s="139" t="str" cm="1">
        <f t="array" ref="G132">_xlfn.IFS(E132="a",5,E132="b",3,E132="c",1,TRUE,"")</f>
        <v/>
      </c>
      <c r="H132" s="219"/>
      <c r="I132" s="140"/>
      <c r="J132" s="140"/>
      <c r="K132" s="96" t="str" cm="1">
        <f t="array" ref="K132">_xlfn.IFS($F132="ja",J132,$F132="nee",0,$F132="","-",$E132="","")</f>
        <v>-</v>
      </c>
      <c r="L132" s="152" t="str">
        <f t="shared" si="18"/>
        <v/>
      </c>
    </row>
    <row r="133" spans="2:12" ht="13" x14ac:dyDescent="0.35">
      <c r="B133" s="216" t="s">
        <v>720</v>
      </c>
      <c r="C133" s="221" t="s">
        <v>721</v>
      </c>
      <c r="D133" s="125"/>
      <c r="E133" s="218" t="s">
        <v>129</v>
      </c>
      <c r="F133" s="374"/>
      <c r="G133" s="139" cm="1">
        <f t="array" ref="G133">_xlfn.IFS(E133="a",5,E133="b",3,E133="c",1,TRUE,"")</f>
        <v>5</v>
      </c>
      <c r="H133" s="219"/>
      <c r="I133" s="140"/>
      <c r="J133" s="140">
        <f>G133*I$124</f>
        <v>2.7925531914893615</v>
      </c>
      <c r="K133" s="96" t="str" cm="1">
        <f t="array" ref="K133">_xlfn.IFS($F133="ja",J133,$F133="nee",0,$F133="","-",$E133="","")</f>
        <v>-</v>
      </c>
      <c r="L133" s="152" t="str">
        <f t="shared" si="18"/>
        <v/>
      </c>
    </row>
    <row r="134" spans="2:12" ht="13" x14ac:dyDescent="0.35">
      <c r="B134" s="216" t="s">
        <v>722</v>
      </c>
      <c r="C134" s="217" t="s">
        <v>723</v>
      </c>
      <c r="D134" s="125"/>
      <c r="E134" s="218" t="s">
        <v>138</v>
      </c>
      <c r="F134" s="374"/>
      <c r="G134" s="139" cm="1">
        <f t="array" ref="G134">_xlfn.IFS(E134="a",5,E134="b",3,E134="c",1,TRUE,"")</f>
        <v>3</v>
      </c>
      <c r="H134" s="219"/>
      <c r="I134" s="140"/>
      <c r="J134" s="140">
        <f>G134*I$124</f>
        <v>1.6755319148936167</v>
      </c>
      <c r="K134" s="96" t="str" cm="1">
        <f t="array" ref="K134">_xlfn.IFS($F134="ja",J134,$F134="nee",0,$F134="","-",$E134="","")</f>
        <v>-</v>
      </c>
      <c r="L134" s="152" t="str">
        <f t="shared" si="18"/>
        <v/>
      </c>
    </row>
    <row r="135" spans="2:12" ht="26" x14ac:dyDescent="0.35">
      <c r="B135" s="216" t="s">
        <v>724</v>
      </c>
      <c r="C135" s="217" t="s">
        <v>725</v>
      </c>
      <c r="D135" s="125"/>
      <c r="E135" s="218" t="s">
        <v>138</v>
      </c>
      <c r="F135" s="374"/>
      <c r="G135" s="139" cm="1">
        <f t="array" ref="G135">_xlfn.IFS(E135="a",5,E135="b",3,E135="c",1,TRUE,"")</f>
        <v>3</v>
      </c>
      <c r="H135" s="219"/>
      <c r="I135" s="140"/>
      <c r="J135" s="140">
        <f>G135*I$124</f>
        <v>1.6755319148936167</v>
      </c>
      <c r="K135" s="96" t="str" cm="1">
        <f t="array" ref="K135">_xlfn.IFS($F135="ja",J135,$F135="nee",0,$F135="","-",$E135="","")</f>
        <v>-</v>
      </c>
      <c r="L135" s="152" t="str">
        <f t="shared" si="18"/>
        <v/>
      </c>
    </row>
    <row r="136" spans="2:12" ht="13" x14ac:dyDescent="0.35">
      <c r="B136" s="216" t="s">
        <v>726</v>
      </c>
      <c r="C136" s="217" t="s">
        <v>727</v>
      </c>
      <c r="D136" s="125"/>
      <c r="E136" s="218" t="s">
        <v>129</v>
      </c>
      <c r="F136" s="374"/>
      <c r="G136" s="139" cm="1">
        <f t="array" ref="G136">_xlfn.IFS(E136="a",5,E136="b",3,E136="c",1,TRUE,"")</f>
        <v>5</v>
      </c>
      <c r="H136" s="219"/>
      <c r="I136" s="140"/>
      <c r="J136" s="140">
        <f>G136*I$124</f>
        <v>2.7925531914893615</v>
      </c>
      <c r="K136" s="96" t="str" cm="1">
        <f t="array" ref="K136">_xlfn.IFS($F136="ja",J136,$F136="nee",0,$F136="","-",$E136="","")</f>
        <v>-</v>
      </c>
      <c r="L136" s="152" t="str">
        <f t="shared" si="18"/>
        <v/>
      </c>
    </row>
    <row r="137" spans="2:12" ht="18" customHeight="1" x14ac:dyDescent="0.35">
      <c r="B137" s="216" t="s">
        <v>728</v>
      </c>
      <c r="C137" s="186" t="s">
        <v>729</v>
      </c>
      <c r="D137" s="125"/>
      <c r="E137" s="218" t="s">
        <v>122</v>
      </c>
      <c r="F137" s="374"/>
      <c r="G137" s="139" t="str" cm="1">
        <f t="array" ref="G137">_xlfn.IFS(E137="a",5,E137="b",3,E137="c",1,TRUE,"")</f>
        <v/>
      </c>
      <c r="H137" s="219"/>
      <c r="I137" s="140"/>
      <c r="J137" s="140"/>
      <c r="K137" s="96" t="str" cm="1">
        <f t="array" ref="K137">_xlfn.IFS($F137="ja",J137,$F137="nee",0,$F137="","-",$E137="","")</f>
        <v>-</v>
      </c>
      <c r="L137" s="152" t="str">
        <f t="shared" si="18"/>
        <v/>
      </c>
    </row>
    <row r="138" spans="2:12" ht="26" x14ac:dyDescent="0.35">
      <c r="B138" s="216" t="s">
        <v>730</v>
      </c>
      <c r="C138" s="217" t="s">
        <v>731</v>
      </c>
      <c r="D138" s="125"/>
      <c r="E138" s="218" t="s">
        <v>129</v>
      </c>
      <c r="F138" s="374"/>
      <c r="G138" s="139" cm="1">
        <f t="array" ref="G138">_xlfn.IFS(E138="a",5,E138="b",3,E138="c",1,TRUE,"")</f>
        <v>5</v>
      </c>
      <c r="H138" s="219"/>
      <c r="I138" s="140"/>
      <c r="J138" s="140">
        <f t="shared" ref="J138:J156" si="19">G138*I$124</f>
        <v>2.7925531914893615</v>
      </c>
      <c r="K138" s="96" t="str" cm="1">
        <f t="array" ref="K138">_xlfn.IFS($F138="ja",J138,$F138="nee",0,$F138="","-",$E138="","")</f>
        <v>-</v>
      </c>
      <c r="L138" s="152" t="str">
        <f t="shared" si="18"/>
        <v/>
      </c>
    </row>
    <row r="139" spans="2:12" ht="26" x14ac:dyDescent="0.35">
      <c r="B139" s="216" t="s">
        <v>732</v>
      </c>
      <c r="C139" s="217" t="s">
        <v>733</v>
      </c>
      <c r="D139" s="125"/>
      <c r="E139" s="218" t="s">
        <v>129</v>
      </c>
      <c r="F139" s="374"/>
      <c r="G139" s="139" cm="1">
        <f t="array" ref="G139">_xlfn.IFS(E139="a",5,E139="b",3,E139="c",1,TRUE,"")</f>
        <v>5</v>
      </c>
      <c r="H139" s="219"/>
      <c r="I139" s="140"/>
      <c r="J139" s="140">
        <f t="shared" si="19"/>
        <v>2.7925531914893615</v>
      </c>
      <c r="K139" s="96" t="str" cm="1">
        <f t="array" ref="K139">_xlfn.IFS($F139="ja",J139,$F139="nee",0,$F139="","-",$E139="","")</f>
        <v>-</v>
      </c>
      <c r="L139" s="152" t="str">
        <f t="shared" si="18"/>
        <v/>
      </c>
    </row>
    <row r="140" spans="2:12" ht="13" x14ac:dyDescent="0.35">
      <c r="B140" s="216" t="s">
        <v>734</v>
      </c>
      <c r="C140" s="217" t="s">
        <v>735</v>
      </c>
      <c r="D140" s="125"/>
      <c r="E140" s="218" t="s">
        <v>129</v>
      </c>
      <c r="F140" s="374"/>
      <c r="G140" s="139" cm="1">
        <f t="array" ref="G140">_xlfn.IFS(E140="a",5,E140="b",3,E140="c",1,TRUE,"")</f>
        <v>5</v>
      </c>
      <c r="H140" s="219"/>
      <c r="I140" s="140"/>
      <c r="J140" s="140">
        <f t="shared" si="19"/>
        <v>2.7925531914893615</v>
      </c>
      <c r="K140" s="96" t="str" cm="1">
        <f t="array" ref="K140">_xlfn.IFS($F140="ja",J140,$F140="nee",0,$F140="","-",$E140="","")</f>
        <v>-</v>
      </c>
      <c r="L140" s="152" t="str">
        <f t="shared" si="18"/>
        <v/>
      </c>
    </row>
    <row r="141" spans="2:12" ht="13" x14ac:dyDescent="0.35">
      <c r="B141" s="216" t="s">
        <v>736</v>
      </c>
      <c r="C141" s="217" t="s">
        <v>737</v>
      </c>
      <c r="D141" s="125"/>
      <c r="E141" s="218" t="s">
        <v>138</v>
      </c>
      <c r="F141" s="374"/>
      <c r="G141" s="139" cm="1">
        <f t="array" ref="G141">_xlfn.IFS(E141="a",5,E141="b",3,E141="c",1,TRUE,"")</f>
        <v>3</v>
      </c>
      <c r="H141" s="219"/>
      <c r="I141" s="140"/>
      <c r="J141" s="140">
        <f t="shared" si="19"/>
        <v>1.6755319148936167</v>
      </c>
      <c r="K141" s="96" t="str" cm="1">
        <f t="array" ref="K141">_xlfn.IFS($F141="ja",J141,$F141="nee",0,$F141="","-",$E141="","")</f>
        <v>-</v>
      </c>
      <c r="L141" s="152" t="str">
        <f t="shared" si="18"/>
        <v/>
      </c>
    </row>
    <row r="142" spans="2:12" ht="13" x14ac:dyDescent="0.35">
      <c r="B142" s="216" t="s">
        <v>738</v>
      </c>
      <c r="C142" s="217" t="s">
        <v>739</v>
      </c>
      <c r="D142" s="125"/>
      <c r="E142" s="218" t="s">
        <v>138</v>
      </c>
      <c r="F142" s="374"/>
      <c r="G142" s="139" cm="1">
        <f t="array" ref="G142">_xlfn.IFS(E142="a",5,E142="b",3,E142="c",1,TRUE,"")</f>
        <v>3</v>
      </c>
      <c r="H142" s="219"/>
      <c r="I142" s="140"/>
      <c r="J142" s="140">
        <f t="shared" si="19"/>
        <v>1.6755319148936167</v>
      </c>
      <c r="K142" s="96" t="str" cm="1">
        <f t="array" ref="K142">_xlfn.IFS($F142="ja",J142,$F142="nee",0,$F142="","-",$E142="","")</f>
        <v>-</v>
      </c>
      <c r="L142" s="152" t="str">
        <f t="shared" si="18"/>
        <v/>
      </c>
    </row>
    <row r="143" spans="2:12" ht="26" x14ac:dyDescent="0.35">
      <c r="B143" s="216" t="s">
        <v>740</v>
      </c>
      <c r="C143" s="223" t="s">
        <v>741</v>
      </c>
      <c r="D143" s="125"/>
      <c r="E143" s="218" t="s">
        <v>143</v>
      </c>
      <c r="F143" s="374"/>
      <c r="G143" s="139" cm="1">
        <f t="array" ref="G143">_xlfn.IFS(E143="a",5,E143="b",3,E143="c",1,TRUE,"")</f>
        <v>1</v>
      </c>
      <c r="H143" s="219"/>
      <c r="I143" s="140"/>
      <c r="J143" s="140">
        <f t="shared" si="19"/>
        <v>0.55851063829787229</v>
      </c>
      <c r="K143" s="96" t="str" cm="1">
        <f t="array" ref="K143">_xlfn.IFS($F143="ja",J143,$F143="nee",0,$F143="","-",$E143="","")</f>
        <v>-</v>
      </c>
      <c r="L143" s="152" t="str">
        <f t="shared" si="18"/>
        <v/>
      </c>
    </row>
    <row r="144" spans="2:12" ht="13" x14ac:dyDescent="0.35">
      <c r="B144" s="216" t="s">
        <v>742</v>
      </c>
      <c r="C144" s="223" t="s">
        <v>743</v>
      </c>
      <c r="D144" s="125"/>
      <c r="E144" s="218" t="s">
        <v>143</v>
      </c>
      <c r="F144" s="374"/>
      <c r="G144" s="139" cm="1">
        <f t="array" ref="G144">_xlfn.IFS(E144="a",5,E144="b",3,E144="c",1,TRUE,"")</f>
        <v>1</v>
      </c>
      <c r="H144" s="219"/>
      <c r="I144" s="140"/>
      <c r="J144" s="140">
        <f t="shared" si="19"/>
        <v>0.55851063829787229</v>
      </c>
      <c r="K144" s="96" t="str" cm="1">
        <f t="array" ref="K144">_xlfn.IFS($F144="ja",J144,$F144="nee",0,$F144="","-",$E144="","")</f>
        <v>-</v>
      </c>
      <c r="L144" s="152" t="str">
        <f t="shared" si="18"/>
        <v/>
      </c>
    </row>
    <row r="145" spans="1:14" ht="26.25" customHeight="1" x14ac:dyDescent="0.35">
      <c r="B145" s="216" t="s">
        <v>744</v>
      </c>
      <c r="C145" s="217" t="s">
        <v>745</v>
      </c>
      <c r="D145" s="125"/>
      <c r="E145" s="218" t="s">
        <v>138</v>
      </c>
      <c r="F145" s="374"/>
      <c r="G145" s="139" cm="1">
        <f t="array" ref="G145">_xlfn.IFS(E145="a",5,E145="b",3,E145="c",1,TRUE,"")</f>
        <v>3</v>
      </c>
      <c r="H145" s="219"/>
      <c r="I145" s="140"/>
      <c r="J145" s="140">
        <f t="shared" si="19"/>
        <v>1.6755319148936167</v>
      </c>
      <c r="K145" s="96" t="str" cm="1">
        <f t="array" ref="K145">_xlfn.IFS($F145="ja",J145,$F145="nee",0,$F145="","-",$E145="","")</f>
        <v>-</v>
      </c>
      <c r="L145" s="152" t="str">
        <f t="shared" si="18"/>
        <v/>
      </c>
    </row>
    <row r="146" spans="1:14" ht="26" x14ac:dyDescent="0.35">
      <c r="B146" s="216" t="s">
        <v>746</v>
      </c>
      <c r="C146" s="217" t="s">
        <v>747</v>
      </c>
      <c r="D146" s="125"/>
      <c r="E146" s="218" t="s">
        <v>129</v>
      </c>
      <c r="F146" s="374"/>
      <c r="G146" s="139" cm="1">
        <f t="array" ref="G146">_xlfn.IFS(E146="a",5,E146="b",3,E146="c",1,TRUE,"")</f>
        <v>5</v>
      </c>
      <c r="H146" s="219"/>
      <c r="I146" s="140"/>
      <c r="J146" s="140">
        <f t="shared" si="19"/>
        <v>2.7925531914893615</v>
      </c>
      <c r="K146" s="96" t="str" cm="1">
        <f t="array" ref="K146">_xlfn.IFS($F146="ja",J146,$F146="nee",0,$F146="","-",$E146="","")</f>
        <v>-</v>
      </c>
      <c r="L146" s="152" t="str">
        <f t="shared" si="18"/>
        <v/>
      </c>
    </row>
    <row r="147" spans="1:14" ht="13" x14ac:dyDescent="0.35">
      <c r="B147" s="216" t="s">
        <v>748</v>
      </c>
      <c r="C147" s="217" t="s">
        <v>749</v>
      </c>
      <c r="D147" s="125"/>
      <c r="E147" s="218" t="s">
        <v>129</v>
      </c>
      <c r="F147" s="374"/>
      <c r="G147" s="139" cm="1">
        <f t="array" ref="G147">_xlfn.IFS(E147="a",5,E147="b",3,E147="c",1,TRUE,"")</f>
        <v>5</v>
      </c>
      <c r="H147" s="219"/>
      <c r="I147" s="140"/>
      <c r="J147" s="140">
        <f t="shared" si="19"/>
        <v>2.7925531914893615</v>
      </c>
      <c r="K147" s="96" t="str" cm="1">
        <f t="array" ref="K147">_xlfn.IFS($F147="ja",J147,$F147="nee",0,$F147="","-",$E147="","")</f>
        <v>-</v>
      </c>
      <c r="L147" s="152" t="str">
        <f t="shared" si="18"/>
        <v/>
      </c>
    </row>
    <row r="148" spans="1:14" ht="13" x14ac:dyDescent="0.35">
      <c r="B148" s="105" t="s">
        <v>750</v>
      </c>
      <c r="C148" s="73" t="s">
        <v>751</v>
      </c>
      <c r="D148" s="125"/>
      <c r="E148" s="125" t="s">
        <v>138</v>
      </c>
      <c r="F148" s="374"/>
      <c r="G148" s="139" cm="1">
        <f t="array" ref="G148">_xlfn.IFS(E148="a",5,E148="b",3,E148="c",1,TRUE,"")</f>
        <v>3</v>
      </c>
      <c r="H148" s="139"/>
      <c r="I148" s="140"/>
      <c r="J148" s="140">
        <f t="shared" si="19"/>
        <v>1.6755319148936167</v>
      </c>
      <c r="K148" s="96" t="str" cm="1">
        <f t="array" ref="K148">_xlfn.IFS($F148="ja",J148,$F148="nee",0,$F148="","-",$E148="","")</f>
        <v>-</v>
      </c>
      <c r="L148" s="152" t="str">
        <f t="shared" si="18"/>
        <v/>
      </c>
    </row>
    <row r="149" spans="1:14" ht="26" x14ac:dyDescent="0.35">
      <c r="B149" s="105" t="s">
        <v>752</v>
      </c>
      <c r="C149" s="73" t="s">
        <v>753</v>
      </c>
      <c r="D149" s="125"/>
      <c r="E149" s="125" t="s">
        <v>129</v>
      </c>
      <c r="F149" s="374"/>
      <c r="G149" s="139" cm="1">
        <f t="array" ref="G149">_xlfn.IFS(E149="a",5,E149="b",3,E149="c",1,TRUE,"")</f>
        <v>5</v>
      </c>
      <c r="H149" s="139"/>
      <c r="I149" s="140"/>
      <c r="J149" s="140">
        <f t="shared" si="19"/>
        <v>2.7925531914893615</v>
      </c>
      <c r="K149" s="96" t="str" cm="1">
        <f t="array" ref="K149">_xlfn.IFS($F149="ja",J149,$F149="nee",0,$F149="","-",$E149="","")</f>
        <v>-</v>
      </c>
      <c r="L149" s="152" t="str">
        <f t="shared" si="18"/>
        <v/>
      </c>
    </row>
    <row r="150" spans="1:14" ht="32.25" customHeight="1" x14ac:dyDescent="0.35">
      <c r="B150" s="105" t="s">
        <v>754</v>
      </c>
      <c r="C150" s="73" t="s">
        <v>755</v>
      </c>
      <c r="D150" s="125"/>
      <c r="E150" s="125" t="s">
        <v>129</v>
      </c>
      <c r="F150" s="374"/>
      <c r="G150" s="139" cm="1">
        <f t="array" ref="G150">_xlfn.IFS(E150="a",5,E150="b",3,E150="c",1,TRUE,"")</f>
        <v>5</v>
      </c>
      <c r="H150" s="139"/>
      <c r="I150" s="140"/>
      <c r="J150" s="140">
        <f t="shared" si="19"/>
        <v>2.7925531914893615</v>
      </c>
      <c r="K150" s="96" t="str" cm="1">
        <f t="array" ref="K150">_xlfn.IFS($F150="ja",J150,$F150="nee",0,$F150="","-",$E150="","")</f>
        <v>-</v>
      </c>
      <c r="L150" s="152" t="str">
        <f t="shared" si="18"/>
        <v/>
      </c>
    </row>
    <row r="151" spans="1:14" s="52" customFormat="1" ht="13" x14ac:dyDescent="0.35">
      <c r="A151" s="71"/>
      <c r="B151" s="105" t="s">
        <v>756</v>
      </c>
      <c r="C151" s="72" t="s">
        <v>757</v>
      </c>
      <c r="D151" s="125"/>
      <c r="E151" s="95" t="s">
        <v>129</v>
      </c>
      <c r="F151" s="374"/>
      <c r="G151" s="139" cm="1">
        <f t="array" ref="G151">_xlfn.IFS(E151="a",5,E151="b",3,E151="c",1,TRUE,"")</f>
        <v>5</v>
      </c>
      <c r="H151" s="138"/>
      <c r="I151" s="141"/>
      <c r="J151" s="140">
        <f t="shared" si="19"/>
        <v>2.7925531914893615</v>
      </c>
      <c r="K151" s="96" t="str" cm="1">
        <f t="array" ref="K151">_xlfn.IFS($F151="ja",J151,$F151="nee",0,$F151="","-",$E151="","")</f>
        <v>-</v>
      </c>
      <c r="L151" s="152" t="str">
        <f t="shared" si="18"/>
        <v/>
      </c>
      <c r="M151" s="71"/>
    </row>
    <row r="152" spans="1:14" s="52" customFormat="1" ht="13" x14ac:dyDescent="0.35">
      <c r="A152" s="71"/>
      <c r="B152" s="105" t="s">
        <v>758</v>
      </c>
      <c r="C152" s="72" t="s">
        <v>759</v>
      </c>
      <c r="D152" s="125"/>
      <c r="E152" s="95" t="s">
        <v>129</v>
      </c>
      <c r="F152" s="374"/>
      <c r="G152" s="139" cm="1">
        <f t="array" ref="G152">_xlfn.IFS(E152="a",5,E152="b",3,E152="c",1,TRUE,"")</f>
        <v>5</v>
      </c>
      <c r="H152" s="138"/>
      <c r="I152" s="141"/>
      <c r="J152" s="140">
        <f t="shared" si="19"/>
        <v>2.7925531914893615</v>
      </c>
      <c r="K152" s="96" t="str" cm="1">
        <f t="array" ref="K152">_xlfn.IFS($F152="ja",J152,$F152="nee",0,$F152="","-",$E152="","")</f>
        <v>-</v>
      </c>
      <c r="L152" s="152" t="str">
        <f t="shared" si="18"/>
        <v/>
      </c>
      <c r="M152" s="71"/>
    </row>
    <row r="153" spans="1:14" s="52" customFormat="1" ht="13" x14ac:dyDescent="0.35">
      <c r="A153" s="71"/>
      <c r="B153" s="82" t="s">
        <v>760</v>
      </c>
      <c r="C153" s="72" t="s">
        <v>761</v>
      </c>
      <c r="D153" s="125"/>
      <c r="E153" s="95" t="s">
        <v>129</v>
      </c>
      <c r="F153" s="374"/>
      <c r="G153" s="139" cm="1">
        <f t="array" ref="G153">_xlfn.IFS(E153="a",5,E153="b",3,E153="c",1,TRUE,"")</f>
        <v>5</v>
      </c>
      <c r="H153" s="138"/>
      <c r="I153" s="141"/>
      <c r="J153" s="140">
        <f t="shared" si="19"/>
        <v>2.7925531914893615</v>
      </c>
      <c r="K153" s="96" t="str" cm="1">
        <f t="array" ref="K153">_xlfn.IFS($F153="ja",J153,$F153="nee",0,$F153="","-",$E153="","")</f>
        <v>-</v>
      </c>
      <c r="L153" s="152" t="str">
        <f t="shared" si="18"/>
        <v/>
      </c>
      <c r="M153" s="71"/>
    </row>
    <row r="154" spans="1:14" s="52" customFormat="1" ht="13" x14ac:dyDescent="0.35">
      <c r="A154" s="71"/>
      <c r="B154" s="82" t="s">
        <v>762</v>
      </c>
      <c r="C154" s="72" t="s">
        <v>763</v>
      </c>
      <c r="D154" s="125"/>
      <c r="E154" s="95" t="s">
        <v>129</v>
      </c>
      <c r="F154" s="374"/>
      <c r="G154" s="139" cm="1">
        <f t="array" ref="G154">_xlfn.IFS(E154="a",5,E154="b",3,E154="c",1,TRUE,"")</f>
        <v>5</v>
      </c>
      <c r="H154" s="138"/>
      <c r="I154" s="141"/>
      <c r="J154" s="140">
        <f t="shared" si="19"/>
        <v>2.7925531914893615</v>
      </c>
      <c r="K154" s="96" t="str" cm="1">
        <f t="array" ref="K154">_xlfn.IFS($F154="ja",J154,$F154="nee",0,$F154="","-",$E154="","")</f>
        <v>-</v>
      </c>
      <c r="L154" s="152" t="str">
        <f t="shared" si="18"/>
        <v/>
      </c>
      <c r="M154" s="71"/>
    </row>
    <row r="155" spans="1:14" s="52" customFormat="1" ht="13" x14ac:dyDescent="0.35">
      <c r="A155" s="71"/>
      <c r="B155" s="105" t="s">
        <v>764</v>
      </c>
      <c r="C155" s="72" t="s">
        <v>765</v>
      </c>
      <c r="D155" s="125"/>
      <c r="E155" s="95" t="s">
        <v>143</v>
      </c>
      <c r="F155" s="374"/>
      <c r="G155" s="139" cm="1">
        <f t="array" ref="G155">_xlfn.IFS(E155="a",5,E155="b",3,E155="c",1,TRUE,"")</f>
        <v>1</v>
      </c>
      <c r="H155" s="138"/>
      <c r="I155" s="141"/>
      <c r="J155" s="140">
        <f t="shared" si="19"/>
        <v>0.55851063829787229</v>
      </c>
      <c r="K155" s="96" t="str" cm="1">
        <f t="array" ref="K155">_xlfn.IFS($F155="ja",J155,$F155="nee",0,$F155="","-",$E155="","")</f>
        <v>-</v>
      </c>
      <c r="L155" s="152" t="str">
        <f t="shared" si="18"/>
        <v/>
      </c>
      <c r="M155" s="71"/>
    </row>
    <row r="156" spans="1:14" s="52" customFormat="1" ht="26" x14ac:dyDescent="0.35">
      <c r="A156" s="71"/>
      <c r="B156" s="105" t="s">
        <v>766</v>
      </c>
      <c r="C156" s="72" t="s">
        <v>767</v>
      </c>
      <c r="D156" s="125"/>
      <c r="E156" s="95" t="s">
        <v>138</v>
      </c>
      <c r="F156" s="374"/>
      <c r="G156" s="139" cm="1">
        <f t="array" ref="G156">_xlfn.IFS(E156="a",5,E156="b",3,E156="c",1,TRUE,"")</f>
        <v>3</v>
      </c>
      <c r="H156" s="138"/>
      <c r="I156" s="141"/>
      <c r="J156" s="140">
        <f t="shared" si="19"/>
        <v>1.6755319148936167</v>
      </c>
      <c r="K156" s="96" t="str" cm="1">
        <f t="array" ref="K156">_xlfn.IFS($F156="ja",J156,$F156="nee",0,$F156="","-",$E156="","")</f>
        <v>-</v>
      </c>
      <c r="L156" s="152" t="str">
        <f t="shared" si="18"/>
        <v/>
      </c>
      <c r="M156" s="71"/>
    </row>
    <row r="157" spans="1:14" ht="13" x14ac:dyDescent="0.35">
      <c r="B157" s="105"/>
      <c r="C157" s="208"/>
      <c r="D157" s="77"/>
      <c r="E157" s="125"/>
      <c r="F157" s="77"/>
      <c r="G157" s="139" t="str" cm="1">
        <f t="array" ref="G157">_xlfn.IFS(E157="a",5,E157="b",3,E157="c",1,TRUE,"")</f>
        <v/>
      </c>
      <c r="H157" s="139"/>
      <c r="I157" s="140"/>
      <c r="J157" s="139"/>
      <c r="K157" s="174"/>
      <c r="L157" s="174"/>
    </row>
    <row r="158" spans="1:14" s="71" customFormat="1" ht="21" customHeight="1" x14ac:dyDescent="0.35">
      <c r="B158" s="122" t="s">
        <v>768</v>
      </c>
      <c r="C158" s="339" t="s">
        <v>769</v>
      </c>
      <c r="D158" s="153">
        <v>0.12</v>
      </c>
      <c r="E158" s="123"/>
      <c r="F158" s="116"/>
      <c r="G158" s="135" t="str" cm="1">
        <f t="array" ref="G158">_xlfn.IFS(E158="a",5,E158="b",3,E158="c",1,TRUE,"")</f>
        <v/>
      </c>
      <c r="H158" s="136">
        <f>SUM(G160:G171)</f>
        <v>36</v>
      </c>
      <c r="I158" s="137">
        <f>J158/H158</f>
        <v>1.1666666666666667</v>
      </c>
      <c r="J158" s="136">
        <f>L$2*D158</f>
        <v>42</v>
      </c>
      <c r="K158" s="135"/>
      <c r="L158" s="135"/>
      <c r="N158" s="151"/>
    </row>
    <row r="159" spans="1:14" ht="13" x14ac:dyDescent="0.35">
      <c r="B159" s="105" t="s">
        <v>770</v>
      </c>
      <c r="C159" s="73" t="s">
        <v>771</v>
      </c>
      <c r="D159" s="77"/>
      <c r="E159" s="125"/>
      <c r="F159" s="77"/>
      <c r="G159" s="139" t="str" cm="1">
        <f t="array" ref="G159">_xlfn.IFS(E159="a",5,E159="b",3,E159="c",1,TRUE,"")</f>
        <v/>
      </c>
      <c r="H159" s="139"/>
      <c r="I159" s="140"/>
      <c r="J159" s="139"/>
      <c r="K159" s="174"/>
      <c r="L159" s="174"/>
    </row>
    <row r="160" spans="1:14" ht="13" x14ac:dyDescent="0.35">
      <c r="B160" s="105" t="s">
        <v>772</v>
      </c>
      <c r="C160" s="208" t="s">
        <v>773</v>
      </c>
      <c r="D160" s="125"/>
      <c r="E160" s="125" t="s">
        <v>122</v>
      </c>
      <c r="F160" s="374"/>
      <c r="G160" s="139" t="str" cm="1">
        <f t="array" ref="G160">_xlfn.IFS(E160="a",5,E160="b",3,E160="c",1,TRUE,"")</f>
        <v/>
      </c>
      <c r="H160" s="139"/>
      <c r="I160" s="140"/>
      <c r="J160" s="140"/>
      <c r="K160" s="96" t="str" cm="1">
        <f t="array" ref="K160">_xlfn.IFS($F160="ja",J160,$F160="nee",0,$F160="","-",$E160="","")</f>
        <v>-</v>
      </c>
      <c r="L160" s="152" t="str">
        <f t="shared" ref="L160:L171" si="20">IF(AND(E160="ko",F160="Nee"),"Voldoet niet","")</f>
        <v/>
      </c>
    </row>
    <row r="161" spans="2:14" ht="13" x14ac:dyDescent="0.35">
      <c r="B161" s="105" t="s">
        <v>774</v>
      </c>
      <c r="C161" s="208" t="s">
        <v>775</v>
      </c>
      <c r="D161" s="125"/>
      <c r="E161" s="125" t="s">
        <v>122</v>
      </c>
      <c r="F161" s="374"/>
      <c r="G161" s="139" t="str" cm="1">
        <f t="array" ref="G161">_xlfn.IFS(E161="a",5,E161="b",3,E161="c",1,TRUE,"")</f>
        <v/>
      </c>
      <c r="H161" s="139"/>
      <c r="I161" s="140"/>
      <c r="J161" s="140"/>
      <c r="K161" s="96" t="str" cm="1">
        <f t="array" ref="K161">_xlfn.IFS($F161="ja",J161,$F161="nee",0,$F161="","-",$E161="","")</f>
        <v>-</v>
      </c>
      <c r="L161" s="152" t="str">
        <f t="shared" si="20"/>
        <v/>
      </c>
    </row>
    <row r="162" spans="2:14" ht="13" x14ac:dyDescent="0.35">
      <c r="B162" s="105" t="s">
        <v>776</v>
      </c>
      <c r="C162" s="208" t="s">
        <v>777</v>
      </c>
      <c r="D162" s="125"/>
      <c r="E162" s="125" t="s">
        <v>122</v>
      </c>
      <c r="F162" s="374"/>
      <c r="G162" s="139" t="str" cm="1">
        <f t="array" ref="G162">_xlfn.IFS(E162="a",5,E162="b",3,E162="c",1,TRUE,"")</f>
        <v/>
      </c>
      <c r="H162" s="139"/>
      <c r="I162" s="140"/>
      <c r="J162" s="140"/>
      <c r="K162" s="96" t="str" cm="1">
        <f t="array" ref="K162">_xlfn.IFS($F162="ja",J162,$F162="nee",0,$F162="","-",$E162="","")</f>
        <v>-</v>
      </c>
      <c r="L162" s="152" t="str">
        <f t="shared" si="20"/>
        <v/>
      </c>
    </row>
    <row r="163" spans="2:14" ht="13" x14ac:dyDescent="0.35">
      <c r="B163" s="105" t="s">
        <v>778</v>
      </c>
      <c r="C163" s="208" t="s">
        <v>779</v>
      </c>
      <c r="D163" s="125"/>
      <c r="E163" s="125" t="s">
        <v>129</v>
      </c>
      <c r="F163" s="374"/>
      <c r="G163" s="139" cm="1">
        <f t="array" ref="G163">_xlfn.IFS(E163="a",5,E163="b",3,E163="c",1,TRUE,"")</f>
        <v>5</v>
      </c>
      <c r="H163" s="139"/>
      <c r="I163" s="140"/>
      <c r="J163" s="140">
        <f>G163*I$158</f>
        <v>5.8333333333333339</v>
      </c>
      <c r="K163" s="96" t="str" cm="1">
        <f t="array" ref="K163">_xlfn.IFS($F163="ja",J163,$F163="nee",0,$F163="","-",$E163="","")</f>
        <v>-</v>
      </c>
      <c r="L163" s="152" t="str">
        <f t="shared" si="20"/>
        <v/>
      </c>
    </row>
    <row r="164" spans="2:14" ht="13" x14ac:dyDescent="0.35">
      <c r="B164" s="105" t="s">
        <v>780</v>
      </c>
      <c r="C164" s="208" t="s">
        <v>781</v>
      </c>
      <c r="D164" s="125"/>
      <c r="E164" s="125" t="s">
        <v>129</v>
      </c>
      <c r="F164" s="374"/>
      <c r="G164" s="139" cm="1">
        <f t="array" ref="G164">_xlfn.IFS(E164="a",5,E164="b",3,E164="c",1,TRUE,"")</f>
        <v>5</v>
      </c>
      <c r="H164" s="139"/>
      <c r="I164" s="140"/>
      <c r="J164" s="140">
        <f>G164*I$158</f>
        <v>5.8333333333333339</v>
      </c>
      <c r="K164" s="96" t="str" cm="1">
        <f t="array" ref="K164">_xlfn.IFS($F164="ja",J164,$F164="nee",0,$F164="","-",$E164="","")</f>
        <v>-</v>
      </c>
      <c r="L164" s="152" t="str">
        <f t="shared" si="20"/>
        <v/>
      </c>
    </row>
    <row r="165" spans="2:14" ht="13" x14ac:dyDescent="0.35">
      <c r="B165" s="105" t="s">
        <v>782</v>
      </c>
      <c r="C165" s="208" t="s">
        <v>783</v>
      </c>
      <c r="D165" s="125"/>
      <c r="E165" s="125" t="s">
        <v>129</v>
      </c>
      <c r="F165" s="374"/>
      <c r="G165" s="139" cm="1">
        <f t="array" ref="G165">_xlfn.IFS(E165="a",5,E165="b",3,E165="c",1,TRUE,"")</f>
        <v>5</v>
      </c>
      <c r="H165" s="139"/>
      <c r="I165" s="140"/>
      <c r="J165" s="140">
        <f>G165*I$158</f>
        <v>5.8333333333333339</v>
      </c>
      <c r="K165" s="96" t="str" cm="1">
        <f t="array" ref="K165">_xlfn.IFS($F165="ja",J165,$F165="nee",0,$F165="","-",$E165="","")</f>
        <v>-</v>
      </c>
      <c r="L165" s="152" t="str">
        <f t="shared" si="20"/>
        <v/>
      </c>
    </row>
    <row r="166" spans="2:14" ht="13" x14ac:dyDescent="0.35">
      <c r="B166" s="105" t="s">
        <v>784</v>
      </c>
      <c r="C166" s="208" t="s">
        <v>785</v>
      </c>
      <c r="D166" s="125"/>
      <c r="E166" s="125" t="s">
        <v>129</v>
      </c>
      <c r="F166" s="374"/>
      <c r="G166" s="139" cm="1">
        <f t="array" ref="G166">_xlfn.IFS(E166="a",5,E166="b",3,E166="c",1,TRUE,"")</f>
        <v>5</v>
      </c>
      <c r="H166" s="139"/>
      <c r="I166" s="140"/>
      <c r="J166" s="140">
        <f>G166*I$158</f>
        <v>5.8333333333333339</v>
      </c>
      <c r="K166" s="96" t="str" cm="1">
        <f t="array" ref="K166">_xlfn.IFS($F166="ja",J166,$F166="nee",0,$F166="","-",$E166="","")</f>
        <v>-</v>
      </c>
      <c r="L166" s="152" t="str">
        <f t="shared" si="20"/>
        <v/>
      </c>
    </row>
    <row r="167" spans="2:14" ht="13" x14ac:dyDescent="0.35">
      <c r="B167" s="105" t="s">
        <v>786</v>
      </c>
      <c r="C167" s="208" t="s">
        <v>787</v>
      </c>
      <c r="D167" s="125"/>
      <c r="E167" s="125" t="s">
        <v>129</v>
      </c>
      <c r="F167" s="374"/>
      <c r="G167" s="139" cm="1">
        <f t="array" ref="G167">_xlfn.IFS(E167="a",5,E167="b",3,E167="c",1,TRUE,"")</f>
        <v>5</v>
      </c>
      <c r="H167" s="139"/>
      <c r="I167" s="140"/>
      <c r="J167" s="140">
        <f>G167*I$158</f>
        <v>5.8333333333333339</v>
      </c>
      <c r="K167" s="96" t="str" cm="1">
        <f t="array" ref="K167">_xlfn.IFS($F167="ja",J167,$F167="nee",0,$F167="","-",$E167="","")</f>
        <v>-</v>
      </c>
      <c r="L167" s="152" t="str">
        <f t="shared" si="20"/>
        <v/>
      </c>
    </row>
    <row r="168" spans="2:14" ht="13" x14ac:dyDescent="0.35">
      <c r="B168" s="105" t="s">
        <v>788</v>
      </c>
      <c r="C168" s="208" t="s">
        <v>789</v>
      </c>
      <c r="D168" s="125"/>
      <c r="E168" s="125" t="s">
        <v>122</v>
      </c>
      <c r="F168" s="374"/>
      <c r="G168" s="139" t="str" cm="1">
        <f t="array" ref="G168">_xlfn.IFS(E168="a",5,E168="b",3,E168="c",1,TRUE,"")</f>
        <v/>
      </c>
      <c r="H168" s="139"/>
      <c r="I168" s="140"/>
      <c r="J168" s="140"/>
      <c r="K168" s="96" t="str" cm="1">
        <f t="array" ref="K168">_xlfn.IFS($F168="ja",J168,$F168="nee",0,$F168="","-",$E168="","")</f>
        <v>-</v>
      </c>
      <c r="L168" s="152" t="str">
        <f t="shared" si="20"/>
        <v/>
      </c>
    </row>
    <row r="169" spans="2:14" ht="26" x14ac:dyDescent="0.35">
      <c r="B169" s="105" t="s">
        <v>790</v>
      </c>
      <c r="C169" s="73" t="s">
        <v>791</v>
      </c>
      <c r="D169" s="125"/>
      <c r="E169" s="125" t="s">
        <v>138</v>
      </c>
      <c r="F169" s="374"/>
      <c r="G169" s="139" cm="1">
        <f t="array" ref="G169">_xlfn.IFS(E169="a",5,E169="b",3,E169="c",1,TRUE,"")</f>
        <v>3</v>
      </c>
      <c r="H169" s="139"/>
      <c r="I169" s="140"/>
      <c r="J169" s="140">
        <f>G169*I$158</f>
        <v>3.5</v>
      </c>
      <c r="K169" s="96" t="str" cm="1">
        <f t="array" ref="K169">_xlfn.IFS($F169="ja",J169,$F169="nee",0,$F169="","-",$E169="","")</f>
        <v>-</v>
      </c>
      <c r="L169" s="152" t="str">
        <f t="shared" si="20"/>
        <v/>
      </c>
    </row>
    <row r="170" spans="2:14" ht="26" x14ac:dyDescent="0.35">
      <c r="B170" s="105" t="s">
        <v>792</v>
      </c>
      <c r="C170" s="208" t="s">
        <v>793</v>
      </c>
      <c r="D170" s="125"/>
      <c r="E170" s="125" t="s">
        <v>138</v>
      </c>
      <c r="F170" s="374"/>
      <c r="G170" s="139" cm="1">
        <f t="array" ref="G170">_xlfn.IFS(E170="a",5,E170="b",3,E170="c",1,TRUE,"")</f>
        <v>3</v>
      </c>
      <c r="H170" s="139"/>
      <c r="I170" s="140"/>
      <c r="J170" s="140">
        <f>G170*I$158</f>
        <v>3.5</v>
      </c>
      <c r="K170" s="96" t="str" cm="1">
        <f t="array" ref="K170">_xlfn.IFS($F170="ja",J170,$F170="nee",0,$F170="","-",$E170="","")</f>
        <v>-</v>
      </c>
      <c r="L170" s="152" t="str">
        <f t="shared" si="20"/>
        <v/>
      </c>
    </row>
    <row r="171" spans="2:14" ht="13" x14ac:dyDescent="0.35">
      <c r="B171" s="105" t="s">
        <v>794</v>
      </c>
      <c r="C171" s="73" t="s">
        <v>795</v>
      </c>
      <c r="D171" s="125"/>
      <c r="E171" s="125" t="s">
        <v>129</v>
      </c>
      <c r="F171" s="374"/>
      <c r="G171" s="139" cm="1">
        <f t="array" ref="G171">_xlfn.IFS(E171="a",5,E171="b",3,E171="c",1,TRUE,"")</f>
        <v>5</v>
      </c>
      <c r="H171" s="139"/>
      <c r="I171" s="140"/>
      <c r="J171" s="140">
        <f>G171*I$158</f>
        <v>5.8333333333333339</v>
      </c>
      <c r="K171" s="96" t="str" cm="1">
        <f t="array" ref="K171">_xlfn.IFS($F171="ja",J171,$F171="nee",0,$F171="","-",$E171="","")</f>
        <v>-</v>
      </c>
      <c r="L171" s="152" t="str">
        <f t="shared" si="20"/>
        <v/>
      </c>
    </row>
    <row r="172" spans="2:14" ht="13" x14ac:dyDescent="0.35">
      <c r="B172" s="105"/>
      <c r="C172" s="73"/>
      <c r="D172" s="77"/>
      <c r="E172" s="125"/>
      <c r="F172" s="77"/>
      <c r="G172" s="139" t="str" cm="1">
        <f t="array" ref="G172">_xlfn.IFS(E172="a",5,E172="b",3,E172="c",1,TRUE,"")</f>
        <v/>
      </c>
      <c r="H172" s="139"/>
      <c r="I172" s="140"/>
      <c r="J172" s="139"/>
      <c r="K172" s="174"/>
      <c r="L172" s="174"/>
    </row>
    <row r="173" spans="2:14" s="71" customFormat="1" ht="21" customHeight="1" x14ac:dyDescent="0.35">
      <c r="B173" s="122" t="s">
        <v>796</v>
      </c>
      <c r="C173" s="339" t="s">
        <v>797</v>
      </c>
      <c r="D173" s="153">
        <v>0.08</v>
      </c>
      <c r="E173" s="123"/>
      <c r="F173" s="116"/>
      <c r="G173" s="135" t="str" cm="1">
        <f t="array" ref="G173">_xlfn.IFS(E173="a",5,E173="b",3,E173="c",1,TRUE,"")</f>
        <v/>
      </c>
      <c r="H173" s="136">
        <f>SUM(G175:G185)</f>
        <v>43</v>
      </c>
      <c r="I173" s="137">
        <f>J173/H173</f>
        <v>0.65116279069767447</v>
      </c>
      <c r="J173" s="136">
        <f>L$2*D173</f>
        <v>28</v>
      </c>
      <c r="K173" s="135"/>
      <c r="L173" s="135"/>
      <c r="N173" s="151"/>
    </row>
    <row r="174" spans="2:14" ht="13" x14ac:dyDescent="0.35">
      <c r="B174" s="105" t="s">
        <v>798</v>
      </c>
      <c r="C174" s="73" t="s">
        <v>799</v>
      </c>
      <c r="D174" s="77"/>
      <c r="E174" s="125"/>
      <c r="F174" s="77"/>
      <c r="G174" s="139" t="str" cm="1">
        <f t="array" ref="G174">_xlfn.IFS(E174="a",5,E174="b",3,E174="c",1,TRUE,"")</f>
        <v/>
      </c>
      <c r="H174" s="139"/>
      <c r="I174" s="140"/>
      <c r="J174" s="139"/>
      <c r="K174" s="174"/>
      <c r="L174" s="174"/>
    </row>
    <row r="175" spans="2:14" ht="13" x14ac:dyDescent="0.35">
      <c r="B175" s="105" t="s">
        <v>800</v>
      </c>
      <c r="C175" s="208" t="s">
        <v>801</v>
      </c>
      <c r="D175" s="125"/>
      <c r="E175" s="125" t="s">
        <v>122</v>
      </c>
      <c r="F175" s="374"/>
      <c r="G175" s="139" t="str" cm="1">
        <f t="array" ref="G175">_xlfn.IFS(E175="a",5,E175="b",3,E175="c",1,TRUE,"")</f>
        <v/>
      </c>
      <c r="H175" s="139"/>
      <c r="I175" s="140"/>
      <c r="J175" s="140"/>
      <c r="K175" s="96" t="str" cm="1">
        <f t="array" ref="K175">_xlfn.IFS($F175="ja",J175,$F175="nee",0,$F175="","-",$E175="","")</f>
        <v>-</v>
      </c>
      <c r="L175" s="152" t="str">
        <f t="shared" ref="L175:L185" si="21">IF(AND(E175="ko",F175="Nee"),"Voldoet niet","")</f>
        <v/>
      </c>
    </row>
    <row r="176" spans="2:14" ht="13" x14ac:dyDescent="0.35">
      <c r="B176" s="105" t="s">
        <v>802</v>
      </c>
      <c r="C176" s="208" t="s">
        <v>803</v>
      </c>
      <c r="D176" s="125"/>
      <c r="E176" s="125" t="s">
        <v>122</v>
      </c>
      <c r="F176" s="374"/>
      <c r="G176" s="139" t="str" cm="1">
        <f t="array" ref="G176">_xlfn.IFS(E176="a",5,E176="b",3,E176="c",1,TRUE,"")</f>
        <v/>
      </c>
      <c r="H176" s="139"/>
      <c r="I176" s="140"/>
      <c r="J176" s="140"/>
      <c r="K176" s="96" t="str" cm="1">
        <f t="array" ref="K176">_xlfn.IFS($F176="ja",J176,$F176="nee",0,$F176="","-",$E176="","")</f>
        <v>-</v>
      </c>
      <c r="L176" s="152" t="str">
        <f t="shared" si="21"/>
        <v/>
      </c>
    </row>
    <row r="177" spans="2:12" ht="13" x14ac:dyDescent="0.35">
      <c r="B177" s="105" t="s">
        <v>804</v>
      </c>
      <c r="C177" s="208" t="s">
        <v>805</v>
      </c>
      <c r="D177" s="125"/>
      <c r="E177" s="125" t="s">
        <v>129</v>
      </c>
      <c r="F177" s="374"/>
      <c r="G177" s="139" cm="1">
        <f t="array" ref="G177">_xlfn.IFS(E177="a",5,E177="b",3,E177="c",1,TRUE,"")</f>
        <v>5</v>
      </c>
      <c r="H177" s="139"/>
      <c r="I177" s="140"/>
      <c r="J177" s="140">
        <f t="shared" ref="J177:J185" si="22">G177*I$173</f>
        <v>3.2558139534883725</v>
      </c>
      <c r="K177" s="96" t="str" cm="1">
        <f t="array" ref="K177">_xlfn.IFS($F177="ja",J177,$F177="nee",0,$F177="","-",$E177="","")</f>
        <v>-</v>
      </c>
      <c r="L177" s="152" t="str">
        <f t="shared" si="21"/>
        <v/>
      </c>
    </row>
    <row r="178" spans="2:12" ht="13" x14ac:dyDescent="0.35">
      <c r="B178" s="105" t="s">
        <v>806</v>
      </c>
      <c r="C178" s="208" t="s">
        <v>807</v>
      </c>
      <c r="D178" s="125"/>
      <c r="E178" s="125" t="s">
        <v>129</v>
      </c>
      <c r="F178" s="374"/>
      <c r="G178" s="139" cm="1">
        <f t="array" ref="G178">_xlfn.IFS(E178="a",5,E178="b",3,E178="c",1,TRUE,"")</f>
        <v>5</v>
      </c>
      <c r="H178" s="139"/>
      <c r="I178" s="140"/>
      <c r="J178" s="140">
        <f t="shared" si="22"/>
        <v>3.2558139534883725</v>
      </c>
      <c r="K178" s="96" t="str" cm="1">
        <f t="array" ref="K178">_xlfn.IFS($F178="ja",J178,$F178="nee",0,$F178="","-",$E178="","")</f>
        <v>-</v>
      </c>
      <c r="L178" s="152" t="str">
        <f t="shared" si="21"/>
        <v/>
      </c>
    </row>
    <row r="179" spans="2:12" ht="13" x14ac:dyDescent="0.35">
      <c r="B179" s="105" t="s">
        <v>808</v>
      </c>
      <c r="C179" s="208" t="s">
        <v>809</v>
      </c>
      <c r="D179" s="125"/>
      <c r="E179" s="125" t="s">
        <v>129</v>
      </c>
      <c r="F179" s="374"/>
      <c r="G179" s="139" cm="1">
        <f t="array" ref="G179">_xlfn.IFS(E179="a",5,E179="b",3,E179="c",1,TRUE,"")</f>
        <v>5</v>
      </c>
      <c r="H179" s="139"/>
      <c r="I179" s="140"/>
      <c r="J179" s="140">
        <f t="shared" si="22"/>
        <v>3.2558139534883725</v>
      </c>
      <c r="K179" s="96" t="str" cm="1">
        <f t="array" ref="K179">_xlfn.IFS($F179="ja",J179,$F179="nee",0,$F179="","-",$E179="","")</f>
        <v>-</v>
      </c>
      <c r="L179" s="152" t="str">
        <f t="shared" si="21"/>
        <v/>
      </c>
    </row>
    <row r="180" spans="2:12" ht="13" x14ac:dyDescent="0.35">
      <c r="B180" s="105" t="s">
        <v>810</v>
      </c>
      <c r="C180" s="208" t="s">
        <v>811</v>
      </c>
      <c r="D180" s="125"/>
      <c r="E180" s="125" t="s">
        <v>129</v>
      </c>
      <c r="F180" s="374"/>
      <c r="G180" s="139" cm="1">
        <f t="array" ref="G180">_xlfn.IFS(E180="a",5,E180="b",3,E180="c",1,TRUE,"")</f>
        <v>5</v>
      </c>
      <c r="H180" s="139"/>
      <c r="I180" s="140"/>
      <c r="J180" s="140">
        <f t="shared" si="22"/>
        <v>3.2558139534883725</v>
      </c>
      <c r="K180" s="96" t="str" cm="1">
        <f t="array" ref="K180">_xlfn.IFS($F180="ja",J180,$F180="nee",0,$F180="","-",$E180="","")</f>
        <v>-</v>
      </c>
      <c r="L180" s="152" t="str">
        <f t="shared" si="21"/>
        <v/>
      </c>
    </row>
    <row r="181" spans="2:12" ht="13" x14ac:dyDescent="0.35">
      <c r="B181" s="105" t="s">
        <v>812</v>
      </c>
      <c r="C181" s="208" t="s">
        <v>813</v>
      </c>
      <c r="D181" s="125"/>
      <c r="E181" s="125" t="s">
        <v>129</v>
      </c>
      <c r="F181" s="374"/>
      <c r="G181" s="139" cm="1">
        <f t="array" ref="G181">_xlfn.IFS(E181="a",5,E181="b",3,E181="c",1,TRUE,"")</f>
        <v>5</v>
      </c>
      <c r="H181" s="139"/>
      <c r="I181" s="140"/>
      <c r="J181" s="140">
        <f t="shared" si="22"/>
        <v>3.2558139534883725</v>
      </c>
      <c r="K181" s="96" t="str" cm="1">
        <f t="array" ref="K181">_xlfn.IFS($F181="ja",J181,$F181="nee",0,$F181="","-",$E181="","")</f>
        <v>-</v>
      </c>
      <c r="L181" s="152" t="str">
        <f t="shared" si="21"/>
        <v/>
      </c>
    </row>
    <row r="182" spans="2:12" ht="13" x14ac:dyDescent="0.35">
      <c r="B182" s="105" t="s">
        <v>814</v>
      </c>
      <c r="C182" s="208" t="s">
        <v>815</v>
      </c>
      <c r="D182" s="125"/>
      <c r="E182" s="125" t="s">
        <v>129</v>
      </c>
      <c r="F182" s="374"/>
      <c r="G182" s="139" cm="1">
        <f t="array" ref="G182">_xlfn.IFS(E182="a",5,E182="b",3,E182="c",1,TRUE,"")</f>
        <v>5</v>
      </c>
      <c r="H182" s="139"/>
      <c r="I182" s="140"/>
      <c r="J182" s="140">
        <f t="shared" si="22"/>
        <v>3.2558139534883725</v>
      </c>
      <c r="K182" s="96" t="str" cm="1">
        <f t="array" ref="K182">_xlfn.IFS($F182="ja",J182,$F182="nee",0,$F182="","-",$E182="","")</f>
        <v>-</v>
      </c>
      <c r="L182" s="152" t="str">
        <f t="shared" si="21"/>
        <v/>
      </c>
    </row>
    <row r="183" spans="2:12" ht="13" x14ac:dyDescent="0.35">
      <c r="B183" s="105" t="s">
        <v>816</v>
      </c>
      <c r="C183" s="208" t="s">
        <v>817</v>
      </c>
      <c r="D183" s="125"/>
      <c r="E183" s="125" t="s">
        <v>129</v>
      </c>
      <c r="F183" s="374"/>
      <c r="G183" s="139" cm="1">
        <f t="array" ref="G183">_xlfn.IFS(E183="a",5,E183="b",3,E183="c",1,TRUE,"")</f>
        <v>5</v>
      </c>
      <c r="H183" s="139"/>
      <c r="I183" s="140"/>
      <c r="J183" s="140">
        <f t="shared" si="22"/>
        <v>3.2558139534883725</v>
      </c>
      <c r="K183" s="96" t="str" cm="1">
        <f t="array" ref="K183">_xlfn.IFS($F183="ja",J183,$F183="nee",0,$F183="","-",$E183="","")</f>
        <v>-</v>
      </c>
      <c r="L183" s="152" t="str">
        <f t="shared" si="21"/>
        <v/>
      </c>
    </row>
    <row r="184" spans="2:12" ht="13" x14ac:dyDescent="0.35">
      <c r="B184" s="105" t="s">
        <v>818</v>
      </c>
      <c r="C184" s="208" t="s">
        <v>819</v>
      </c>
      <c r="D184" s="125"/>
      <c r="E184" s="125" t="s">
        <v>129</v>
      </c>
      <c r="F184" s="374"/>
      <c r="G184" s="139" cm="1">
        <f t="array" ref="G184">_xlfn.IFS(E184="a",5,E184="b",3,E184="c",1,TRUE,"")</f>
        <v>5</v>
      </c>
      <c r="H184" s="139"/>
      <c r="I184" s="140"/>
      <c r="J184" s="140">
        <f t="shared" si="22"/>
        <v>3.2558139534883725</v>
      </c>
      <c r="K184" s="96" t="str" cm="1">
        <f t="array" ref="K184">_xlfn.IFS($F184="ja",J184,$F184="nee",0,$F184="","-",$E184="","")</f>
        <v>-</v>
      </c>
      <c r="L184" s="152" t="str">
        <f t="shared" si="21"/>
        <v/>
      </c>
    </row>
    <row r="185" spans="2:12" ht="13" x14ac:dyDescent="0.35">
      <c r="B185" s="105" t="s">
        <v>820</v>
      </c>
      <c r="C185" s="73" t="s">
        <v>821</v>
      </c>
      <c r="D185" s="125"/>
      <c r="E185" s="125" t="s">
        <v>138</v>
      </c>
      <c r="F185" s="374"/>
      <c r="G185" s="139" cm="1">
        <f t="array" ref="G185">_xlfn.IFS(E185="a",5,E185="b",3,E185="c",1,TRUE,"")</f>
        <v>3</v>
      </c>
      <c r="H185" s="139"/>
      <c r="I185" s="140"/>
      <c r="J185" s="140">
        <f t="shared" si="22"/>
        <v>1.9534883720930234</v>
      </c>
      <c r="K185" s="96" t="str" cm="1">
        <f t="array" ref="K185">_xlfn.IFS($F185="ja",J185,$F185="nee",0,$F185="","-",$E185="","")</f>
        <v>-</v>
      </c>
      <c r="L185" s="152" t="str">
        <f t="shared" si="21"/>
        <v/>
      </c>
    </row>
    <row r="189" spans="2:12" ht="13" x14ac:dyDescent="0.35"/>
    <row r="190" spans="2:12" ht="13" x14ac:dyDescent="0.35">
      <c r="C190" s="60"/>
    </row>
    <row r="191" spans="2:12" ht="13" x14ac:dyDescent="0.35"/>
    <row r="192" spans="2:12" ht="13" x14ac:dyDescent="0.35"/>
    <row r="193" ht="13" x14ac:dyDescent="0.35"/>
    <row r="194" ht="13" x14ac:dyDescent="0.35"/>
    <row r="195" ht="13" x14ac:dyDescent="0.35"/>
    <row r="196" ht="13" x14ac:dyDescent="0.35"/>
    <row r="197" ht="13" x14ac:dyDescent="0.35"/>
    <row r="198" ht="13" x14ac:dyDescent="0.35"/>
    <row r="199" ht="13" x14ac:dyDescent="0.35"/>
    <row r="200" ht="13" x14ac:dyDescent="0.35"/>
    <row r="201" ht="13" x14ac:dyDescent="0.35"/>
    <row r="202" ht="13" x14ac:dyDescent="0.35"/>
    <row r="203" ht="13" x14ac:dyDescent="0.35"/>
    <row r="204" ht="13" x14ac:dyDescent="0.35"/>
    <row r="205" ht="13" x14ac:dyDescent="0.35"/>
    <row r="206" ht="13" x14ac:dyDescent="0.35"/>
    <row r="207" ht="13" x14ac:dyDescent="0.35"/>
    <row r="208" ht="13" x14ac:dyDescent="0.35"/>
    <row r="209" ht="13" x14ac:dyDescent="0.35"/>
    <row r="210" ht="13" x14ac:dyDescent="0.35"/>
    <row r="211" ht="13" x14ac:dyDescent="0.35"/>
    <row r="212" ht="13" x14ac:dyDescent="0.35"/>
    <row r="213" ht="13" x14ac:dyDescent="0.35"/>
    <row r="214" ht="13" x14ac:dyDescent="0.35"/>
    <row r="215" ht="13" x14ac:dyDescent="0.35"/>
    <row r="216" ht="13" x14ac:dyDescent="0.35"/>
    <row r="217" ht="13" x14ac:dyDescent="0.35"/>
    <row r="218" ht="13" x14ac:dyDescent="0.35"/>
    <row r="219" ht="13" x14ac:dyDescent="0.35"/>
    <row r="1048509" spans="2:3" ht="12.75" customHeight="1" x14ac:dyDescent="0.35">
      <c r="B1048509" s="44"/>
      <c r="C1048509" s="60"/>
    </row>
    <row r="1048510" spans="2:3" ht="12.75" customHeight="1" x14ac:dyDescent="0.35">
      <c r="B1048510" s="44"/>
      <c r="C1048510" s="60"/>
    </row>
    <row r="1048511" spans="2:3" ht="12.75" customHeight="1" x14ac:dyDescent="0.35">
      <c r="B1048511" s="44"/>
      <c r="C1048511" s="60"/>
    </row>
    <row r="1048512" spans="2:3" ht="12.75" customHeight="1" x14ac:dyDescent="0.35">
      <c r="B1048512" s="44"/>
      <c r="C1048512" s="60"/>
    </row>
    <row r="1048513" spans="2:3" ht="12.75" customHeight="1" x14ac:dyDescent="0.35">
      <c r="B1048513" s="44"/>
      <c r="C1048513" s="60"/>
    </row>
    <row r="1048514" spans="2:3" ht="12.75" customHeight="1" x14ac:dyDescent="0.35">
      <c r="B1048514" s="44"/>
      <c r="C1048514" s="60"/>
    </row>
    <row r="1048515" spans="2:3" ht="12.75" customHeight="1" x14ac:dyDescent="0.35">
      <c r="B1048515" s="44"/>
      <c r="C1048515" s="60"/>
    </row>
    <row r="1048516" spans="2:3" ht="12.75" customHeight="1" x14ac:dyDescent="0.35">
      <c r="B1048516" s="44"/>
      <c r="C1048516" s="60"/>
    </row>
    <row r="1048517" spans="2:3" ht="12.75" customHeight="1" x14ac:dyDescent="0.35">
      <c r="B1048517" s="44"/>
      <c r="C1048517" s="60"/>
    </row>
    <row r="1048518" spans="2:3" ht="12.75" customHeight="1" x14ac:dyDescent="0.35">
      <c r="B1048518" s="44"/>
      <c r="C1048518" s="60"/>
    </row>
    <row r="1048519" spans="2:3" ht="12.75" customHeight="1" x14ac:dyDescent="0.35">
      <c r="B1048519" s="44"/>
      <c r="C1048519" s="60"/>
    </row>
  </sheetData>
  <sheetProtection algorithmName="SHA-512" hashValue="X03MUoZtGEVqG6U+aIliOTtzghTFOEVFIsITNCSiwsFba88Xtxxv1/q7nCNK6wPMVk/b3kiNK4hJPodkyK/zuQ==" saltValue="nSmBqH3wQTtp11F7lBMAYA==" spinCount="100000" sheet="1" objects="1" scenarios="1"/>
  <mergeCells count="2">
    <mergeCell ref="B1:D1"/>
    <mergeCell ref="G4:J4"/>
  </mergeCells>
  <conditionalFormatting sqref="L8:L56">
    <cfRule type="cellIs" dxfId="88" priority="15" operator="equal">
      <formula>"Voldoet niet"</formula>
    </cfRule>
  </conditionalFormatting>
  <conditionalFormatting sqref="L59:L63">
    <cfRule type="cellIs" dxfId="87" priority="14" operator="equal">
      <formula>"Voldoet niet"</formula>
    </cfRule>
  </conditionalFormatting>
  <conditionalFormatting sqref="L67:L74">
    <cfRule type="cellIs" dxfId="86" priority="13" operator="equal">
      <formula>"Voldoet niet"</formula>
    </cfRule>
  </conditionalFormatting>
  <conditionalFormatting sqref="L78:L93">
    <cfRule type="cellIs" dxfId="85" priority="12" operator="equal">
      <formula>"Voldoet niet"</formula>
    </cfRule>
  </conditionalFormatting>
  <conditionalFormatting sqref="L96:L102">
    <cfRule type="cellIs" dxfId="84" priority="11" operator="equal">
      <formula>"Voldoet niet"</formula>
    </cfRule>
  </conditionalFormatting>
  <conditionalFormatting sqref="L105:L107">
    <cfRule type="cellIs" dxfId="83" priority="10" operator="equal">
      <formula>"Voldoet niet"</formula>
    </cfRule>
  </conditionalFormatting>
  <conditionalFormatting sqref="L110:L122">
    <cfRule type="cellIs" dxfId="82" priority="8" operator="equal">
      <formula>"Voldoet niet"</formula>
    </cfRule>
  </conditionalFormatting>
  <conditionalFormatting sqref="L126:L156">
    <cfRule type="cellIs" dxfId="81" priority="4" operator="equal">
      <formula>"Voldoet niet"</formula>
    </cfRule>
  </conditionalFormatting>
  <conditionalFormatting sqref="L160:L171">
    <cfRule type="cellIs" dxfId="80" priority="2" operator="equal">
      <formula>"Voldoet niet"</formula>
    </cfRule>
  </conditionalFormatting>
  <conditionalFormatting sqref="L175:L185">
    <cfRule type="cellIs" dxfId="79" priority="1" operator="equal">
      <formula>"Voldoet niet"</formula>
    </cfRule>
  </conditionalFormatting>
  <dataValidations count="3">
    <dataValidation type="list" allowBlank="1" showInputMessage="1" showErrorMessage="1" sqref="D96:D102 D160:D171 D175:D185 D42:D56 D59:D63 D13:D40 D105:D107 D8:D11 D67:D74 D78:D87 D125:D156 D110:D123 D89:D93" xr:uid="{031B5DF0-4F41-47D0-A340-001F82F3E2FD}">
      <formula1>#REF!</formula1>
    </dataValidation>
    <dataValidation allowBlank="1" showInputMessage="1" showErrorMessage="1" sqref="F123:F125" xr:uid="{81480ED7-0F7E-4500-A222-F36572EF5D91}"/>
    <dataValidation type="list" allowBlank="1" showInputMessage="1" showErrorMessage="1" sqref="F8:F11 F13:F40 F42:F44 F46:F56 F59:F63 F67:F74 F78:F87 F96:F102 F105:F107 F110:F122 F126:F156 F160:F171 F175:F185 F89:F93" xr:uid="{10D80EA2-7FC2-46FB-9A24-940EFBDA5AC7}">
      <formula1>"Ja,Nee"</formula1>
    </dataValidation>
  </dataValidations>
  <pageMargins left="0.7" right="0.7" top="0.75" bottom="0.75" header="0.3" footer="0.3"/>
  <pageSetup scale="55" orientation="portrait" r:id="rId1"/>
  <colBreaks count="1" manualBreakCount="1">
    <brk id="1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4596-D6F3-4FFE-876B-D01AD51025D8}">
  <sheetPr>
    <tabColor theme="4" tint="0.79998168889431442"/>
  </sheetPr>
  <dimension ref="A1:Q39"/>
  <sheetViews>
    <sheetView showGridLines="0" zoomScaleNormal="100" workbookViewId="0">
      <pane ySplit="5" topLeftCell="A6" activePane="bottomLeft" state="frozen"/>
      <selection pane="bottomLeft" activeCell="F8" sqref="F8"/>
    </sheetView>
  </sheetViews>
  <sheetFormatPr defaultColWidth="9" defaultRowHeight="13" x14ac:dyDescent="0.35"/>
  <cols>
    <col min="1" max="1" width="0.83203125" style="71" customWidth="1"/>
    <col min="2" max="2" width="7.58203125" style="51" customWidth="1"/>
    <col min="3" max="3" width="75.58203125" style="51" customWidth="1"/>
    <col min="4" max="5" width="10.58203125" style="51" customWidth="1"/>
    <col min="6" max="6" width="10.58203125" style="100" customWidth="1"/>
    <col min="7" max="10" width="10.58203125" style="100" hidden="1" customWidth="1"/>
    <col min="11" max="12" width="10.58203125" style="51" customWidth="1"/>
    <col min="13" max="13" width="0.83203125" style="71" customWidth="1"/>
    <col min="14" max="16384" width="9" style="51"/>
  </cols>
  <sheetData>
    <row r="1" spans="2:14" s="156" customFormat="1" ht="21" customHeight="1" x14ac:dyDescent="0.35">
      <c r="B1" s="415" t="s">
        <v>822</v>
      </c>
      <c r="C1" s="415"/>
      <c r="D1" s="415"/>
      <c r="E1" s="192"/>
      <c r="F1" s="192"/>
      <c r="G1" s="193"/>
      <c r="H1" s="193"/>
      <c r="I1" s="193"/>
      <c r="J1" s="193"/>
      <c r="K1" s="192"/>
      <c r="L1" s="192"/>
    </row>
    <row r="2" spans="2:14" s="71" customFormat="1" ht="15.5" x14ac:dyDescent="0.35">
      <c r="B2" s="98"/>
      <c r="E2" s="85"/>
      <c r="F2" s="84"/>
      <c r="G2" s="131"/>
      <c r="H2" s="131"/>
      <c r="I2" s="131"/>
      <c r="J2" s="177"/>
      <c r="K2" s="118" t="s">
        <v>103</v>
      </c>
      <c r="L2" s="118">
        <f>'17. Onderverdeling score'!C12</f>
        <v>50</v>
      </c>
    </row>
    <row r="3" spans="2:14" s="71" customFormat="1" ht="15.5" x14ac:dyDescent="0.35">
      <c r="B3" s="98"/>
      <c r="F3" s="84"/>
      <c r="G3" s="131"/>
      <c r="H3" s="132"/>
      <c r="I3" s="132"/>
      <c r="J3" s="177"/>
      <c r="K3" s="171" t="s">
        <v>104</v>
      </c>
      <c r="L3" s="172">
        <f>SUM(K8:K30)</f>
        <v>0</v>
      </c>
    </row>
    <row r="4" spans="2:14" s="71" customFormat="1" ht="15.65" customHeight="1" x14ac:dyDescent="0.35">
      <c r="B4" s="98"/>
      <c r="D4" s="154">
        <f>SUM(D6:D30)</f>
        <v>1</v>
      </c>
      <c r="E4" s="155" t="s">
        <v>105</v>
      </c>
      <c r="F4" s="84"/>
      <c r="G4" s="416" t="s">
        <v>106</v>
      </c>
      <c r="H4" s="416"/>
      <c r="I4" s="416"/>
      <c r="J4" s="416"/>
      <c r="K4" s="149"/>
    </row>
    <row r="5" spans="2:14" s="71" customFormat="1" ht="54.65" customHeight="1" x14ac:dyDescent="0.35">
      <c r="B5" s="145"/>
      <c r="C5" s="145"/>
      <c r="D5" s="147" t="s">
        <v>108</v>
      </c>
      <c r="E5" s="146" t="s">
        <v>109</v>
      </c>
      <c r="F5" s="147" t="s">
        <v>110</v>
      </c>
      <c r="G5" s="240" t="s">
        <v>111</v>
      </c>
      <c r="H5" s="240" t="s">
        <v>112</v>
      </c>
      <c r="I5" s="240" t="s">
        <v>113</v>
      </c>
      <c r="J5" s="240" t="s">
        <v>114</v>
      </c>
      <c r="K5" s="150" t="s">
        <v>115</v>
      </c>
      <c r="L5" s="146" t="s">
        <v>116</v>
      </c>
    </row>
    <row r="6" spans="2:14" ht="26" x14ac:dyDescent="0.35">
      <c r="B6" s="224"/>
      <c r="C6" s="224" t="s">
        <v>823</v>
      </c>
      <c r="D6" s="225"/>
      <c r="E6" s="224"/>
      <c r="F6" s="226"/>
      <c r="G6" s="135"/>
      <c r="H6" s="135"/>
      <c r="I6" s="227"/>
      <c r="J6" s="135"/>
      <c r="K6" s="228"/>
      <c r="L6" s="228"/>
    </row>
    <row r="7" spans="2:14" s="71" customFormat="1" ht="21" customHeight="1" x14ac:dyDescent="0.35">
      <c r="B7" s="122" t="s">
        <v>824</v>
      </c>
      <c r="C7" s="124" t="s">
        <v>825</v>
      </c>
      <c r="D7" s="153">
        <v>0.4</v>
      </c>
      <c r="E7" s="123"/>
      <c r="F7" s="116"/>
      <c r="G7" s="135"/>
      <c r="H7" s="136">
        <f>SUM(G8:G14)</f>
        <v>31</v>
      </c>
      <c r="I7" s="137">
        <f>J7/H7</f>
        <v>0.64516129032258063</v>
      </c>
      <c r="J7" s="136">
        <f>D7*L$2</f>
        <v>20</v>
      </c>
      <c r="K7" s="135"/>
      <c r="L7" s="135"/>
      <c r="N7" s="151"/>
    </row>
    <row r="8" spans="2:14" x14ac:dyDescent="0.35">
      <c r="B8" s="105" t="s">
        <v>826</v>
      </c>
      <c r="C8" s="105" t="s">
        <v>827</v>
      </c>
      <c r="D8" s="125"/>
      <c r="E8" s="174" t="s">
        <v>129</v>
      </c>
      <c r="F8" s="374"/>
      <c r="G8" s="139" cm="1">
        <f t="array" ref="G8">_xlfn.IFS(E8="a",5,E8="b",3,E8="c",1,TRUE,"")</f>
        <v>5</v>
      </c>
      <c r="H8" s="139"/>
      <c r="I8" s="140"/>
      <c r="J8" s="140">
        <f t="shared" ref="J8:J14" si="0">G8*I$7</f>
        <v>3.225806451612903</v>
      </c>
      <c r="K8" s="96" t="str" cm="1">
        <f t="array" ref="K8">_xlfn.IFS($F8="ja",J8,$F8="nee",0,$F8="","-",$E8="","")</f>
        <v>-</v>
      </c>
      <c r="L8" s="152" t="str">
        <f>IF(AND(E8="ko",F8="Nee"),"Voldoet niet","")</f>
        <v/>
      </c>
    </row>
    <row r="9" spans="2:14" ht="26" x14ac:dyDescent="0.35">
      <c r="B9" s="105" t="s">
        <v>828</v>
      </c>
      <c r="C9" s="105" t="s">
        <v>829</v>
      </c>
      <c r="D9" s="125"/>
      <c r="E9" s="174" t="s">
        <v>129</v>
      </c>
      <c r="F9" s="374"/>
      <c r="G9" s="139" cm="1">
        <f t="array" ref="G9">_xlfn.IFS(E9="a",5,E9="b",3,E9="c",1,TRUE,"")</f>
        <v>5</v>
      </c>
      <c r="H9" s="139"/>
      <c r="I9" s="140"/>
      <c r="J9" s="140">
        <f t="shared" si="0"/>
        <v>3.225806451612903</v>
      </c>
      <c r="K9" s="96" t="str" cm="1">
        <f t="array" ref="K9">_xlfn.IFS($F9="ja",J9,$F9="nee",0,$F9="","-",$E9="","")</f>
        <v>-</v>
      </c>
      <c r="L9" s="152" t="str">
        <f t="shared" ref="L9:L14" si="1">IF(AND(E9="ko",F9="Nee"),"Voldoet niet","")</f>
        <v/>
      </c>
    </row>
    <row r="10" spans="2:14" x14ac:dyDescent="0.35">
      <c r="B10" s="105" t="s">
        <v>830</v>
      </c>
      <c r="C10" s="105" t="s">
        <v>831</v>
      </c>
      <c r="D10" s="125"/>
      <c r="E10" s="174" t="s">
        <v>138</v>
      </c>
      <c r="F10" s="374"/>
      <c r="G10" s="139" cm="1">
        <f t="array" ref="G10">_xlfn.IFS(E10="a",5,E10="b",3,E10="c",1,TRUE,"")</f>
        <v>3</v>
      </c>
      <c r="H10" s="139"/>
      <c r="I10" s="140"/>
      <c r="J10" s="140">
        <f t="shared" si="0"/>
        <v>1.935483870967742</v>
      </c>
      <c r="K10" s="96" t="str" cm="1">
        <f t="array" ref="K10">_xlfn.IFS($F10="ja",J10,$F10="nee",0,$F10="","-",$E10="","")</f>
        <v>-</v>
      </c>
      <c r="L10" s="152" t="str">
        <f t="shared" si="1"/>
        <v/>
      </c>
    </row>
    <row r="11" spans="2:14" ht="26" x14ac:dyDescent="0.35">
      <c r="B11" s="105" t="s">
        <v>832</v>
      </c>
      <c r="C11" s="105" t="s">
        <v>833</v>
      </c>
      <c r="D11" s="125"/>
      <c r="E11" s="174" t="s">
        <v>129</v>
      </c>
      <c r="F11" s="374"/>
      <c r="G11" s="139" cm="1">
        <f t="array" ref="G11">_xlfn.IFS(E11="a",5,E11="b",3,E11="c",1,TRUE,"")</f>
        <v>5</v>
      </c>
      <c r="H11" s="139"/>
      <c r="I11" s="140"/>
      <c r="J11" s="140">
        <f t="shared" si="0"/>
        <v>3.225806451612903</v>
      </c>
      <c r="K11" s="96" t="str" cm="1">
        <f t="array" ref="K11">_xlfn.IFS($F11="ja",J11,$F11="nee",0,$F11="","-",$E11="","")</f>
        <v>-</v>
      </c>
      <c r="L11" s="152" t="str">
        <f t="shared" si="1"/>
        <v/>
      </c>
    </row>
    <row r="12" spans="2:14" x14ac:dyDescent="0.35">
      <c r="B12" s="105" t="s">
        <v>834</v>
      </c>
      <c r="C12" s="105" t="s">
        <v>835</v>
      </c>
      <c r="D12" s="125"/>
      <c r="E12" s="174" t="s">
        <v>138</v>
      </c>
      <c r="F12" s="374"/>
      <c r="G12" s="139" cm="1">
        <f t="array" ref="G12">_xlfn.IFS(E12="a",5,E12="b",3,E12="c",1,TRUE,"")</f>
        <v>3</v>
      </c>
      <c r="H12" s="139"/>
      <c r="I12" s="140"/>
      <c r="J12" s="140">
        <f t="shared" si="0"/>
        <v>1.935483870967742</v>
      </c>
      <c r="K12" s="96" t="str" cm="1">
        <f t="array" ref="K12">_xlfn.IFS($F12="ja",J12,$F12="nee",0,$F12="","-",$E12="","")</f>
        <v>-</v>
      </c>
      <c r="L12" s="152" t="str">
        <f t="shared" si="1"/>
        <v/>
      </c>
    </row>
    <row r="13" spans="2:14" x14ac:dyDescent="0.35">
      <c r="B13" s="105" t="s">
        <v>836</v>
      </c>
      <c r="C13" s="105" t="s">
        <v>837</v>
      </c>
      <c r="D13" s="125"/>
      <c r="E13" s="174" t="s">
        <v>129</v>
      </c>
      <c r="F13" s="374"/>
      <c r="G13" s="139" cm="1">
        <f t="array" ref="G13">_xlfn.IFS(E13="a",5,E13="b",3,E13="c",1,TRUE,"")</f>
        <v>5</v>
      </c>
      <c r="H13" s="139"/>
      <c r="I13" s="140"/>
      <c r="J13" s="140">
        <f t="shared" si="0"/>
        <v>3.225806451612903</v>
      </c>
      <c r="K13" s="96" t="str" cm="1">
        <f t="array" ref="K13">_xlfn.IFS($F13="ja",J13,$F13="nee",0,$F13="","-",$E13="","")</f>
        <v>-</v>
      </c>
      <c r="L13" s="152" t="str">
        <f t="shared" si="1"/>
        <v/>
      </c>
    </row>
    <row r="14" spans="2:14" ht="26" x14ac:dyDescent="0.35">
      <c r="B14" s="105" t="s">
        <v>838</v>
      </c>
      <c r="C14" s="105" t="s">
        <v>839</v>
      </c>
      <c r="D14" s="125"/>
      <c r="E14" s="174" t="s">
        <v>129</v>
      </c>
      <c r="F14" s="374"/>
      <c r="G14" s="139" cm="1">
        <f t="array" ref="G14">_xlfn.IFS(E14="a",5,E14="b",3,E14="c",1,TRUE,"")</f>
        <v>5</v>
      </c>
      <c r="H14" s="139"/>
      <c r="I14" s="140"/>
      <c r="J14" s="140">
        <f t="shared" si="0"/>
        <v>3.225806451612903</v>
      </c>
      <c r="K14" s="96" t="str" cm="1">
        <f t="array" ref="K14">_xlfn.IFS($F14="ja",J14,$F14="nee",0,$F14="","-",$E14="","")</f>
        <v>-</v>
      </c>
      <c r="L14" s="152" t="str">
        <f t="shared" si="1"/>
        <v/>
      </c>
    </row>
    <row r="15" spans="2:14" x14ac:dyDescent="0.35">
      <c r="B15" s="105"/>
      <c r="C15" s="105"/>
      <c r="D15" s="125"/>
      <c r="E15" s="174"/>
      <c r="F15" s="174"/>
      <c r="G15" s="139" t="str" cm="1">
        <f t="array" ref="G15">_xlfn.IFS(E15="a",5,E15="b",3,E15="c",1,TRUE,"")</f>
        <v/>
      </c>
      <c r="H15" s="139"/>
      <c r="I15" s="140"/>
      <c r="J15" s="139"/>
      <c r="K15" s="103"/>
      <c r="L15" s="103"/>
    </row>
    <row r="16" spans="2:14" s="71" customFormat="1" ht="21" customHeight="1" x14ac:dyDescent="0.35">
      <c r="B16" s="122" t="s">
        <v>840</v>
      </c>
      <c r="C16" s="124" t="s">
        <v>841</v>
      </c>
      <c r="D16" s="153">
        <v>0.3</v>
      </c>
      <c r="E16" s="123"/>
      <c r="F16" s="116"/>
      <c r="G16" s="135" t="str" cm="1">
        <f t="array" ref="G16">_xlfn.IFS(E16="a",5,E16="b",3,E16="c",1,TRUE,"")</f>
        <v/>
      </c>
      <c r="H16" s="136">
        <f>SUM(G17:G21)</f>
        <v>21</v>
      </c>
      <c r="I16" s="137">
        <f>J16/H16</f>
        <v>0.7142857142857143</v>
      </c>
      <c r="J16" s="136">
        <f>D16*L$2</f>
        <v>15</v>
      </c>
      <c r="K16" s="135"/>
      <c r="L16" s="135"/>
      <c r="N16" s="151"/>
    </row>
    <row r="17" spans="2:17" x14ac:dyDescent="0.35">
      <c r="B17" s="105" t="s">
        <v>842</v>
      </c>
      <c r="C17" s="105" t="s">
        <v>843</v>
      </c>
      <c r="D17" s="125"/>
      <c r="E17" s="174" t="s">
        <v>129</v>
      </c>
      <c r="F17" s="374"/>
      <c r="G17" s="139" cm="1">
        <f t="array" ref="G17">_xlfn.IFS(E17="a",5,E17="b",3,E17="c",1,TRUE,"")</f>
        <v>5</v>
      </c>
      <c r="H17" s="139"/>
      <c r="I17" s="140"/>
      <c r="J17" s="140">
        <f>G17*I$16</f>
        <v>3.5714285714285716</v>
      </c>
      <c r="K17" s="96" t="str" cm="1">
        <f t="array" ref="K17">_xlfn.IFS($F17="ja",J17,$F17="nee",0,$F17="","-",$E17="","")</f>
        <v>-</v>
      </c>
      <c r="L17" s="152" t="str">
        <f t="shared" ref="L17:L21" si="2">IF(AND(E17="ko",F17="Nee"),"Voldoet niet","")</f>
        <v/>
      </c>
    </row>
    <row r="18" spans="2:17" ht="26" x14ac:dyDescent="0.35">
      <c r="B18" s="105" t="s">
        <v>844</v>
      </c>
      <c r="C18" s="105" t="s">
        <v>845</v>
      </c>
      <c r="D18" s="125"/>
      <c r="E18" s="174" t="s">
        <v>129</v>
      </c>
      <c r="F18" s="374"/>
      <c r="G18" s="139" cm="1">
        <f t="array" ref="G18">_xlfn.IFS(E18="a",5,E18="b",3,E18="c",1,TRUE,"")</f>
        <v>5</v>
      </c>
      <c r="H18" s="139"/>
      <c r="I18" s="140"/>
      <c r="J18" s="140">
        <f>G18*I$16</f>
        <v>3.5714285714285716</v>
      </c>
      <c r="K18" s="96" t="str" cm="1">
        <f t="array" ref="K18">_xlfn.IFS($F18="ja",J18,$F18="nee",0,$F18="","-",$E18="","")</f>
        <v>-</v>
      </c>
      <c r="L18" s="152" t="str">
        <f t="shared" si="2"/>
        <v/>
      </c>
    </row>
    <row r="19" spans="2:17" ht="27" customHeight="1" x14ac:dyDescent="0.35">
      <c r="B19" s="105" t="s">
        <v>846</v>
      </c>
      <c r="C19" s="105" t="s">
        <v>847</v>
      </c>
      <c r="D19" s="125"/>
      <c r="E19" s="174" t="s">
        <v>129</v>
      </c>
      <c r="F19" s="374"/>
      <c r="G19" s="139" cm="1">
        <f t="array" ref="G19">_xlfn.IFS(E19="a",5,E19="b",3,E19="c",1,TRUE,"")</f>
        <v>5</v>
      </c>
      <c r="H19" s="139"/>
      <c r="I19" s="140"/>
      <c r="J19" s="140">
        <f>G19*I$16</f>
        <v>3.5714285714285716</v>
      </c>
      <c r="K19" s="96" t="str" cm="1">
        <f t="array" ref="K19">_xlfn.IFS($F19="ja",J19,$F19="nee",0,$F19="","-",$E19="","")</f>
        <v>-</v>
      </c>
      <c r="L19" s="152" t="str">
        <f t="shared" si="2"/>
        <v/>
      </c>
    </row>
    <row r="20" spans="2:17" x14ac:dyDescent="0.35">
      <c r="B20" s="105" t="s">
        <v>848</v>
      </c>
      <c r="C20" s="105" t="s">
        <v>849</v>
      </c>
      <c r="D20" s="125"/>
      <c r="E20" s="174" t="s">
        <v>129</v>
      </c>
      <c r="F20" s="374"/>
      <c r="G20" s="139" cm="1">
        <f t="array" ref="G20">_xlfn.IFS(E20="a",5,E20="b",3,E20="c",1,TRUE,"")</f>
        <v>5</v>
      </c>
      <c r="H20" s="139"/>
      <c r="I20" s="140"/>
      <c r="J20" s="140">
        <f>G20*I$16</f>
        <v>3.5714285714285716</v>
      </c>
      <c r="K20" s="96" t="str" cm="1">
        <f t="array" ref="K20">_xlfn.IFS($F20="ja",J20,$F20="nee",0,$F20="","-",$E20="","")</f>
        <v>-</v>
      </c>
      <c r="L20" s="152" t="str">
        <f t="shared" si="2"/>
        <v/>
      </c>
    </row>
    <row r="21" spans="2:17" x14ac:dyDescent="0.35">
      <c r="B21" s="105" t="s">
        <v>850</v>
      </c>
      <c r="C21" s="105" t="s">
        <v>851</v>
      </c>
      <c r="D21" s="125"/>
      <c r="E21" s="174" t="s">
        <v>143</v>
      </c>
      <c r="F21" s="374"/>
      <c r="G21" s="139" cm="1">
        <f t="array" ref="G21">_xlfn.IFS(E21="a",5,E21="b",3,E21="c",1,TRUE,"")</f>
        <v>1</v>
      </c>
      <c r="H21" s="139"/>
      <c r="I21" s="140"/>
      <c r="J21" s="140">
        <f>G21*I$16</f>
        <v>0.7142857142857143</v>
      </c>
      <c r="K21" s="96" t="str" cm="1">
        <f t="array" ref="K21">_xlfn.IFS($F21="ja",J21,$F21="nee",0,$F21="","-",$E21="","")</f>
        <v>-</v>
      </c>
      <c r="L21" s="152" t="str">
        <f t="shared" si="2"/>
        <v/>
      </c>
    </row>
    <row r="22" spans="2:17" x14ac:dyDescent="0.35">
      <c r="B22" s="105"/>
      <c r="C22" s="105"/>
      <c r="D22" s="174"/>
      <c r="E22" s="174"/>
      <c r="F22" s="174"/>
      <c r="G22" s="139" t="str" cm="1">
        <f t="array" ref="G22">_xlfn.IFS(E22="a",5,E22="b",3,E22="c",1,TRUE,"")</f>
        <v/>
      </c>
      <c r="H22" s="139"/>
      <c r="I22" s="140"/>
      <c r="J22" s="139"/>
      <c r="K22" s="103"/>
      <c r="L22" s="103"/>
    </row>
    <row r="23" spans="2:17" s="71" customFormat="1" ht="21" customHeight="1" x14ac:dyDescent="0.35">
      <c r="B23" s="122" t="s">
        <v>852</v>
      </c>
      <c r="C23" s="124" t="s">
        <v>853</v>
      </c>
      <c r="D23" s="153">
        <v>0.3</v>
      </c>
      <c r="E23" s="123"/>
      <c r="F23" s="116"/>
      <c r="G23" s="135" t="str" cm="1">
        <f t="array" ref="G23">_xlfn.IFS(E23="a",5,E23="b",3,E23="c",1,TRUE,"")</f>
        <v/>
      </c>
      <c r="H23" s="136">
        <f>SUM(G24:G29)</f>
        <v>26</v>
      </c>
      <c r="I23" s="137">
        <f>J23/H23</f>
        <v>0.57692307692307687</v>
      </c>
      <c r="J23" s="136">
        <f>D23*L$2</f>
        <v>15</v>
      </c>
      <c r="K23" s="135"/>
      <c r="L23" s="135"/>
      <c r="N23" s="151"/>
    </row>
    <row r="24" spans="2:17" x14ac:dyDescent="0.35">
      <c r="B24" s="105" t="s">
        <v>854</v>
      </c>
      <c r="C24" s="105" t="s">
        <v>855</v>
      </c>
      <c r="D24" s="125"/>
      <c r="E24" s="174" t="s">
        <v>129</v>
      </c>
      <c r="F24" s="374"/>
      <c r="G24" s="139" cm="1">
        <f t="array" ref="G24">_xlfn.IFS(E24="a",5,E24="b",3,E24="c",1,TRUE,"")</f>
        <v>5</v>
      </c>
      <c r="H24" s="139"/>
      <c r="I24" s="140"/>
      <c r="J24" s="140">
        <f t="shared" ref="J24:J29" si="3">G24*I$23</f>
        <v>2.8846153846153841</v>
      </c>
      <c r="K24" s="96" t="str" cm="1">
        <f t="array" ref="K24">_xlfn.IFS($F24="ja",J24,$F24="nee",0,$F24="","-",$E24="","")</f>
        <v>-</v>
      </c>
      <c r="L24" s="152" t="str">
        <f t="shared" ref="L24:L29" si="4">IF(AND(E24="ko",F24="Nee"),"Voldoet niet","")</f>
        <v/>
      </c>
    </row>
    <row r="25" spans="2:17" x14ac:dyDescent="0.35">
      <c r="B25" s="105" t="s">
        <v>856</v>
      </c>
      <c r="C25" s="105" t="s">
        <v>857</v>
      </c>
      <c r="D25" s="125"/>
      <c r="E25" s="174" t="s">
        <v>129</v>
      </c>
      <c r="F25" s="374"/>
      <c r="G25" s="139" cm="1">
        <f t="array" ref="G25">_xlfn.IFS(E25="a",5,E25="b",3,E25="c",1,TRUE,"")</f>
        <v>5</v>
      </c>
      <c r="H25" s="139"/>
      <c r="I25" s="140"/>
      <c r="J25" s="140">
        <f t="shared" si="3"/>
        <v>2.8846153846153841</v>
      </c>
      <c r="K25" s="96" t="str" cm="1">
        <f t="array" ref="K25">_xlfn.IFS($F25="ja",J25,$F25="nee",0,$F25="","-",$E25="","")</f>
        <v>-</v>
      </c>
      <c r="L25" s="152" t="str">
        <f t="shared" si="4"/>
        <v/>
      </c>
    </row>
    <row r="26" spans="2:17" x14ac:dyDescent="0.35">
      <c r="B26" s="105" t="s">
        <v>858</v>
      </c>
      <c r="C26" s="105" t="s">
        <v>859</v>
      </c>
      <c r="D26" s="125"/>
      <c r="E26" s="174" t="s">
        <v>129</v>
      </c>
      <c r="F26" s="374"/>
      <c r="G26" s="139" cm="1">
        <f t="array" ref="G26">_xlfn.IFS(E26="a",5,E26="b",3,E26="c",1,TRUE,"")</f>
        <v>5</v>
      </c>
      <c r="H26" s="139"/>
      <c r="I26" s="140"/>
      <c r="J26" s="140">
        <f t="shared" si="3"/>
        <v>2.8846153846153841</v>
      </c>
      <c r="K26" s="96" t="str" cm="1">
        <f t="array" ref="K26">_xlfn.IFS($F26="ja",J26,$F26="nee",0,$F26="","-",$E26="","")</f>
        <v>-</v>
      </c>
      <c r="L26" s="152" t="str">
        <f t="shared" si="4"/>
        <v/>
      </c>
    </row>
    <row r="27" spans="2:17" x14ac:dyDescent="0.35">
      <c r="B27" s="105" t="s">
        <v>860</v>
      </c>
      <c r="C27" s="105" t="s">
        <v>861</v>
      </c>
      <c r="D27" s="125"/>
      <c r="E27" s="174" t="s">
        <v>138</v>
      </c>
      <c r="F27" s="374"/>
      <c r="G27" s="139" cm="1">
        <f t="array" ref="G27">_xlfn.IFS(E27="a",5,E27="b",3,E27="c",1,TRUE,"")</f>
        <v>3</v>
      </c>
      <c r="H27" s="139"/>
      <c r="I27" s="140"/>
      <c r="J27" s="140">
        <f t="shared" si="3"/>
        <v>1.7307692307692306</v>
      </c>
      <c r="K27" s="96" t="str" cm="1">
        <f t="array" ref="K27">_xlfn.IFS($F27="ja",J27,$F27="nee",0,$F27="","-",$E27="","")</f>
        <v>-</v>
      </c>
      <c r="L27" s="152" t="str">
        <f t="shared" si="4"/>
        <v/>
      </c>
    </row>
    <row r="28" spans="2:17" ht="26" x14ac:dyDescent="0.35">
      <c r="B28" s="105" t="s">
        <v>862</v>
      </c>
      <c r="C28" s="105" t="s">
        <v>863</v>
      </c>
      <c r="D28" s="125"/>
      <c r="E28" s="174" t="s">
        <v>129</v>
      </c>
      <c r="F28" s="374"/>
      <c r="G28" s="139" cm="1">
        <f t="array" ref="G28">_xlfn.IFS(E28="a",5,E28="b",3,E28="c",1,TRUE,"")</f>
        <v>5</v>
      </c>
      <c r="H28" s="139"/>
      <c r="I28" s="140"/>
      <c r="J28" s="140">
        <f t="shared" si="3"/>
        <v>2.8846153846153841</v>
      </c>
      <c r="K28" s="96" t="str" cm="1">
        <f t="array" ref="K28">_xlfn.IFS($F28="ja",J28,$F28="nee",0,$F28="","-",$E28="","")</f>
        <v>-</v>
      </c>
      <c r="L28" s="152" t="str">
        <f t="shared" si="4"/>
        <v/>
      </c>
      <c r="Q28" s="51" t="s">
        <v>28</v>
      </c>
    </row>
    <row r="29" spans="2:17" x14ac:dyDescent="0.35">
      <c r="B29" s="105" t="s">
        <v>864</v>
      </c>
      <c r="C29" s="105" t="s">
        <v>865</v>
      </c>
      <c r="D29" s="125"/>
      <c r="E29" s="174" t="s">
        <v>138</v>
      </c>
      <c r="F29" s="374"/>
      <c r="G29" s="139" cm="1">
        <f t="array" ref="G29">_xlfn.IFS(E29="a",5,E29="b",3,E29="c",1,TRUE,"")</f>
        <v>3</v>
      </c>
      <c r="H29" s="139"/>
      <c r="I29" s="140"/>
      <c r="J29" s="140">
        <f t="shared" si="3"/>
        <v>1.7307692307692306</v>
      </c>
      <c r="K29" s="96" t="str" cm="1">
        <f t="array" ref="K29">_xlfn.IFS($F29="ja",J29,$F29="nee",0,$F29="","-",$E29="","")</f>
        <v>-</v>
      </c>
      <c r="L29" s="152" t="str">
        <f t="shared" si="4"/>
        <v/>
      </c>
    </row>
    <row r="30" spans="2:17" x14ac:dyDescent="0.35">
      <c r="B30" s="105"/>
      <c r="C30" s="105" t="s">
        <v>28</v>
      </c>
      <c r="D30" s="174"/>
      <c r="E30" s="174"/>
      <c r="F30" s="174"/>
      <c r="G30" s="139"/>
      <c r="H30" s="139"/>
      <c r="I30" s="140"/>
      <c r="J30" s="139"/>
      <c r="K30" s="103"/>
      <c r="L30" s="103"/>
    </row>
    <row r="39" spans="1:13" x14ac:dyDescent="0.35">
      <c r="A39" s="144"/>
      <c r="M39" s="144"/>
    </row>
  </sheetData>
  <sheetProtection algorithmName="SHA-512" hashValue="VItizX5A2YxH+1hoC9DTq8v9BuCNMTC+JwLeH0rmc0AKRkEsx4ufaAy8bHs9MAzomv0dwrw4mhxP7Frsqm9aBg==" saltValue="De3h6byZmlHHupNEo2szHQ==" spinCount="100000" sheet="1" objects="1" scenarios="1"/>
  <mergeCells count="2">
    <mergeCell ref="B1:D1"/>
    <mergeCell ref="G4:J4"/>
  </mergeCells>
  <conditionalFormatting sqref="L8:L14">
    <cfRule type="cellIs" dxfId="78" priority="3" operator="equal">
      <formula>"Voldoet niet"</formula>
    </cfRule>
  </conditionalFormatting>
  <conditionalFormatting sqref="L17:L21">
    <cfRule type="cellIs" dxfId="77" priority="2" operator="equal">
      <formula>"Voldoet niet"</formula>
    </cfRule>
  </conditionalFormatting>
  <conditionalFormatting sqref="L24:L29">
    <cfRule type="cellIs" dxfId="76" priority="1" operator="equal">
      <formula>"Voldoet niet"</formula>
    </cfRule>
  </conditionalFormatting>
  <dataValidations count="2">
    <dataValidation allowBlank="1" showInputMessage="1" showErrorMessage="1" sqref="D1 B1:B4 K30:L1048576 K1 E1:E3 F1:F4 G1:J3 M1:XFD1048576 B6:E1048576 F30:F1048576 F6:F7 F15:F16 F22:F23 G6:J1048576 K6:L7 K15:L16 K22:L23 L1:L2 K4:L4" xr:uid="{75DDBAC9-B1DE-44A6-B65B-F036501C3F49}"/>
    <dataValidation type="list" allowBlank="1" showInputMessage="1" showErrorMessage="1" sqref="F17:F21 F24:F29 F8:F14" xr:uid="{6AA96BB1-4B71-4E9E-BC52-726EEFA0939A}">
      <formula1>"Ja,Nee"</formula1>
    </dataValidation>
  </dataValidations>
  <pageMargins left="0.7" right="0.7" top="0.75" bottom="0.75" header="0.3" footer="0.3"/>
  <pageSetup scale="55" orientation="portrait" r:id="rId1"/>
  <colBreaks count="1" manualBreakCount="1">
    <brk id="1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32FC-C8D2-4D33-AFD8-3FDDE40C4C44}">
  <sheetPr>
    <tabColor theme="4" tint="0.59999389629810485"/>
  </sheetPr>
  <dimension ref="A1:O127"/>
  <sheetViews>
    <sheetView showGridLines="0" zoomScaleNormal="100" workbookViewId="0">
      <pane ySplit="5" topLeftCell="A6" activePane="bottomLeft" state="frozen"/>
      <selection pane="bottomLeft" activeCell="H9" sqref="H9"/>
    </sheetView>
  </sheetViews>
  <sheetFormatPr defaultColWidth="9" defaultRowHeight="13" x14ac:dyDescent="0.35"/>
  <cols>
    <col min="1" max="1" width="0.83203125" style="71" customWidth="1"/>
    <col min="2" max="2" width="7.58203125" style="83" customWidth="1"/>
    <col min="3" max="3" width="75.58203125" style="79" customWidth="1"/>
    <col min="4" max="4" width="10.58203125" style="100" customWidth="1"/>
    <col min="5" max="5" width="10.58203125" style="51" customWidth="1"/>
    <col min="6" max="6" width="10.58203125" style="54" customWidth="1"/>
    <col min="7" max="7" width="10.58203125" style="51" customWidth="1"/>
    <col min="8" max="8" width="10.58203125" style="79" customWidth="1"/>
    <col min="9" max="11" width="10.58203125" style="239" hidden="1" customWidth="1"/>
    <col min="12" max="12" width="10.58203125" style="51" hidden="1" customWidth="1"/>
    <col min="13" max="14" width="10.58203125" style="51" customWidth="1"/>
    <col min="15" max="15" width="0.83203125" style="71" customWidth="1"/>
    <col min="16" max="16384" width="9" style="51"/>
  </cols>
  <sheetData>
    <row r="1" spans="1:15" s="156" customFormat="1" ht="21" customHeight="1" x14ac:dyDescent="0.35">
      <c r="B1" s="415" t="s">
        <v>866</v>
      </c>
      <c r="C1" s="415"/>
      <c r="D1" s="415"/>
      <c r="E1" s="192"/>
      <c r="F1" s="192"/>
      <c r="G1" s="193"/>
      <c r="H1" s="241"/>
      <c r="I1" s="193"/>
      <c r="J1" s="193"/>
      <c r="K1" s="193"/>
      <c r="L1" s="192"/>
    </row>
    <row r="2" spans="1:15" s="71" customFormat="1" ht="15.5" x14ac:dyDescent="0.35">
      <c r="B2" s="98"/>
      <c r="C2" s="76"/>
      <c r="E2" s="85"/>
      <c r="F2" s="84"/>
      <c r="G2" s="131"/>
      <c r="H2" s="207"/>
      <c r="I2" s="131"/>
      <c r="J2" s="177"/>
      <c r="K2" s="235"/>
      <c r="L2" s="118"/>
      <c r="M2" s="118" t="s">
        <v>103</v>
      </c>
      <c r="N2" s="71">
        <f>'17. Onderverdeling score'!C13</f>
        <v>390</v>
      </c>
    </row>
    <row r="3" spans="1:15" s="71" customFormat="1" ht="15.5" x14ac:dyDescent="0.35">
      <c r="B3" s="98"/>
      <c r="C3" s="76"/>
      <c r="F3" s="84"/>
      <c r="G3" s="131"/>
      <c r="H3" s="242"/>
      <c r="I3" s="132"/>
      <c r="J3" s="177"/>
      <c r="K3" s="236"/>
      <c r="L3" s="172"/>
      <c r="M3" s="171" t="s">
        <v>104</v>
      </c>
      <c r="N3" s="172">
        <f>SUM(M7:M127)</f>
        <v>0</v>
      </c>
    </row>
    <row r="4" spans="1:15" s="71" customFormat="1" ht="15.65" customHeight="1" x14ac:dyDescent="0.35">
      <c r="B4" s="98"/>
      <c r="C4" s="76"/>
      <c r="D4" s="154"/>
      <c r="E4" s="155"/>
      <c r="F4" s="154">
        <f>SUM(F6:F127)</f>
        <v>1.0000000000000002</v>
      </c>
      <c r="G4" s="155" t="s">
        <v>105</v>
      </c>
      <c r="H4" s="243"/>
      <c r="I4" s="416" t="s">
        <v>106</v>
      </c>
      <c r="J4" s="416"/>
      <c r="K4" s="416"/>
      <c r="L4" s="416"/>
    </row>
    <row r="5" spans="1:15" s="42" customFormat="1" ht="54.65" customHeight="1" x14ac:dyDescent="0.35">
      <c r="A5" s="71"/>
      <c r="B5" s="145"/>
      <c r="C5" s="338" t="s">
        <v>867</v>
      </c>
      <c r="D5" s="147" t="s">
        <v>868</v>
      </c>
      <c r="E5" s="147" t="s">
        <v>869</v>
      </c>
      <c r="F5" s="147" t="s">
        <v>108</v>
      </c>
      <c r="G5" s="146" t="s">
        <v>109</v>
      </c>
      <c r="H5" s="147" t="s">
        <v>110</v>
      </c>
      <c r="I5" s="240" t="s">
        <v>111</v>
      </c>
      <c r="J5" s="240" t="s">
        <v>112</v>
      </c>
      <c r="K5" s="240" t="s">
        <v>113</v>
      </c>
      <c r="L5" s="240" t="s">
        <v>114</v>
      </c>
      <c r="M5" s="150" t="s">
        <v>115</v>
      </c>
      <c r="N5" s="146" t="s">
        <v>116</v>
      </c>
      <c r="O5" s="71"/>
    </row>
    <row r="6" spans="1:15" s="71" customFormat="1" ht="21" customHeight="1" x14ac:dyDescent="0.35">
      <c r="B6" s="119"/>
      <c r="C6" s="345" t="s">
        <v>870</v>
      </c>
      <c r="D6" s="117"/>
      <c r="E6" s="120"/>
      <c r="F6" s="121"/>
      <c r="G6" s="133"/>
      <c r="H6" s="244"/>
      <c r="I6" s="134"/>
      <c r="J6" s="133"/>
      <c r="K6" s="133"/>
      <c r="L6" s="133"/>
      <c r="M6" s="133"/>
      <c r="N6" s="133"/>
    </row>
    <row r="7" spans="1:15" s="71" customFormat="1" ht="21" customHeight="1" x14ac:dyDescent="0.35">
      <c r="B7" s="122" t="s">
        <v>871</v>
      </c>
      <c r="C7" s="339" t="s">
        <v>872</v>
      </c>
      <c r="D7" s="153"/>
      <c r="E7" s="123"/>
      <c r="F7" s="153">
        <v>0.1</v>
      </c>
      <c r="G7" s="135"/>
      <c r="H7" s="245"/>
      <c r="I7" s="137"/>
      <c r="J7" s="136">
        <f>SUM(I9:I15)</f>
        <v>28</v>
      </c>
      <c r="K7" s="135">
        <f>L7/J7</f>
        <v>1.3928571428571428</v>
      </c>
      <c r="L7" s="135">
        <f>N$2*F7</f>
        <v>39</v>
      </c>
      <c r="M7" s="245"/>
      <c r="N7" s="245"/>
    </row>
    <row r="8" spans="1:15" x14ac:dyDescent="0.35">
      <c r="B8" s="86" t="s">
        <v>873</v>
      </c>
      <c r="C8" s="72" t="s">
        <v>874</v>
      </c>
      <c r="D8" s="190"/>
      <c r="E8" s="190"/>
      <c r="F8" s="72"/>
      <c r="G8" s="87" t="s">
        <v>28</v>
      </c>
      <c r="H8" s="72"/>
      <c r="I8" s="138"/>
      <c r="J8" s="138"/>
      <c r="K8" s="141"/>
      <c r="L8" s="87"/>
      <c r="M8" s="103"/>
      <c r="N8" s="103"/>
    </row>
    <row r="9" spans="1:15" x14ac:dyDescent="0.35">
      <c r="B9" s="86" t="s">
        <v>875</v>
      </c>
      <c r="C9" s="72" t="s">
        <v>876</v>
      </c>
      <c r="D9" s="95"/>
      <c r="E9" s="95"/>
      <c r="F9" s="72"/>
      <c r="G9" s="87" t="s">
        <v>122</v>
      </c>
      <c r="H9" s="375"/>
      <c r="I9" s="139" t="str" cm="1">
        <f t="array" ref="I9">_xlfn.IFS(G9="a",5,G9="b",3,G9="c",1,TRUE,"")</f>
        <v/>
      </c>
      <c r="J9" s="138"/>
      <c r="K9" s="141"/>
      <c r="L9" s="94"/>
      <c r="M9" s="96" t="str" cm="1">
        <f t="array" ref="M9">_xlfn.IFS($H9="ja",L9,$H9="nee",0,$H9="","-",$G9="","")</f>
        <v>-</v>
      </c>
      <c r="N9" s="152" t="str">
        <f t="shared" ref="N9" si="0">IF(AND(G9="ko",H9="Nee"),"Voldoet niet","")</f>
        <v/>
      </c>
    </row>
    <row r="10" spans="1:15" x14ac:dyDescent="0.35">
      <c r="B10" s="86" t="s">
        <v>877</v>
      </c>
      <c r="C10" s="72" t="s">
        <v>878</v>
      </c>
      <c r="D10" s="95"/>
      <c r="E10" s="95"/>
      <c r="F10" s="72"/>
      <c r="G10" s="87" t="s">
        <v>129</v>
      </c>
      <c r="H10" s="375"/>
      <c r="I10" s="139" cm="1">
        <f t="array" ref="I10">_xlfn.IFS(G10="a",5,G10="b",3,G10="c",1,TRUE,"")</f>
        <v>5</v>
      </c>
      <c r="J10" s="138"/>
      <c r="K10" s="141"/>
      <c r="L10" s="94">
        <f t="shared" ref="L10:L15" si="1">I10*K$7</f>
        <v>6.9642857142857135</v>
      </c>
      <c r="M10" s="96" t="str" cm="1">
        <f t="array" ref="M10">_xlfn.IFS($H10="ja",L10,$H10="nee",0,$H10="","-",$G10="","")</f>
        <v>-</v>
      </c>
      <c r="N10" s="152" t="str">
        <f t="shared" ref="N10" si="2">IF(AND(G10="ko",H10="Nee"),"Voldoet niet","")</f>
        <v/>
      </c>
    </row>
    <row r="11" spans="1:15" x14ac:dyDescent="0.35">
      <c r="B11" s="86" t="s">
        <v>879</v>
      </c>
      <c r="C11" s="72" t="s">
        <v>880</v>
      </c>
      <c r="D11" s="95"/>
      <c r="E11" s="95"/>
      <c r="F11" s="72"/>
      <c r="G11" s="87" t="s">
        <v>138</v>
      </c>
      <c r="H11" s="375"/>
      <c r="I11" s="139" cm="1">
        <f t="array" ref="I11">_xlfn.IFS(G11="a",5,G11="b",3,G11="c",1,TRUE,"")</f>
        <v>3</v>
      </c>
      <c r="J11" s="138"/>
      <c r="K11" s="141"/>
      <c r="L11" s="94">
        <f t="shared" si="1"/>
        <v>4.1785714285714288</v>
      </c>
      <c r="M11" s="96" t="str" cm="1">
        <f t="array" ref="M11">_xlfn.IFS($H12="ja",L11,$H12="nee",0,$H12="","-",$G11="","")</f>
        <v>-</v>
      </c>
      <c r="N11" s="152" t="str">
        <f>IF(AND(G11="ko",H12="Nee"),"Voldoet niet","")</f>
        <v/>
      </c>
    </row>
    <row r="12" spans="1:15" x14ac:dyDescent="0.35">
      <c r="B12" s="86" t="s">
        <v>881</v>
      </c>
      <c r="C12" s="72" t="s">
        <v>882</v>
      </c>
      <c r="D12" s="95"/>
      <c r="E12" s="95"/>
      <c r="F12" s="72"/>
      <c r="G12" s="87" t="s">
        <v>129</v>
      </c>
      <c r="H12" s="375"/>
      <c r="I12" s="139" cm="1">
        <f t="array" ref="I12">_xlfn.IFS(G12="a",5,G12="b",3,G12="c",1,TRUE,"")</f>
        <v>5</v>
      </c>
      <c r="J12" s="138"/>
      <c r="K12" s="141"/>
      <c r="L12" s="94">
        <f t="shared" si="1"/>
        <v>6.9642857142857135</v>
      </c>
      <c r="M12" s="96" t="str" cm="1">
        <f t="array" ref="M12">_xlfn.IFS($H13="ja",L12,$H13="nee",0,$H13="","-",$G12="","")</f>
        <v>-</v>
      </c>
      <c r="N12" s="152" t="str">
        <f>IF(AND(G12="ko",H13="Nee"),"Voldoet niet","")</f>
        <v/>
      </c>
    </row>
    <row r="13" spans="1:15" x14ac:dyDescent="0.35">
      <c r="B13" s="86" t="s">
        <v>883</v>
      </c>
      <c r="C13" s="72" t="s">
        <v>884</v>
      </c>
      <c r="D13" s="95"/>
      <c r="E13" s="95"/>
      <c r="F13" s="72"/>
      <c r="G13" s="87" t="s">
        <v>129</v>
      </c>
      <c r="H13" s="375"/>
      <c r="I13" s="139" cm="1">
        <f t="array" ref="I13">_xlfn.IFS(G13="a",5,G13="b",3,G13="c",1,TRUE,"")</f>
        <v>5</v>
      </c>
      <c r="J13" s="138"/>
      <c r="K13" s="141"/>
      <c r="L13" s="94">
        <f t="shared" si="1"/>
        <v>6.9642857142857135</v>
      </c>
      <c r="M13" s="96" t="str" cm="1">
        <f t="array" ref="M13">_xlfn.IFS($H13="ja",L13,$H13="nee",0,$H13="","-",$G13="","")</f>
        <v>-</v>
      </c>
      <c r="N13" s="152" t="str">
        <f t="shared" ref="N13:N15" si="3">IF(AND(G13="ko",H13="Nee"),"Voldoet niet","")</f>
        <v/>
      </c>
    </row>
    <row r="14" spans="1:15" x14ac:dyDescent="0.35">
      <c r="B14" s="86" t="s">
        <v>885</v>
      </c>
      <c r="C14" s="72" t="s">
        <v>886</v>
      </c>
      <c r="D14" s="95"/>
      <c r="E14" s="95"/>
      <c r="F14" s="72"/>
      <c r="G14" s="87" t="s">
        <v>129</v>
      </c>
      <c r="H14" s="375"/>
      <c r="I14" s="139" cm="1">
        <f t="array" ref="I14">_xlfn.IFS(G14="a",5,G14="b",3,G14="c",1,TRUE,"")</f>
        <v>5</v>
      </c>
      <c r="J14" s="138"/>
      <c r="K14" s="141"/>
      <c r="L14" s="94">
        <f t="shared" si="1"/>
        <v>6.9642857142857135</v>
      </c>
      <c r="M14" s="96" t="str" cm="1">
        <f t="array" ref="M14">_xlfn.IFS($H14="ja",L14,$H14="nee",0,$H14="","-",$G14="","")</f>
        <v>-</v>
      </c>
      <c r="N14" s="152" t="str">
        <f t="shared" si="3"/>
        <v/>
      </c>
    </row>
    <row r="15" spans="1:15" x14ac:dyDescent="0.35">
      <c r="B15" s="86" t="s">
        <v>887</v>
      </c>
      <c r="C15" s="72" t="s">
        <v>888</v>
      </c>
      <c r="D15" s="95"/>
      <c r="E15" s="95"/>
      <c r="F15" s="72"/>
      <c r="G15" s="87" t="s">
        <v>129</v>
      </c>
      <c r="H15" s="375"/>
      <c r="I15" s="139" cm="1">
        <f t="array" ref="I15">_xlfn.IFS(G15="a",5,G15="b",3,G15="c",1,TRUE,"")</f>
        <v>5</v>
      </c>
      <c r="J15" s="138"/>
      <c r="K15" s="141"/>
      <c r="L15" s="94">
        <f t="shared" si="1"/>
        <v>6.9642857142857135</v>
      </c>
      <c r="M15" s="96" t="str" cm="1">
        <f t="array" ref="M15">_xlfn.IFS($H15="ja",L15,$H15="nee",0,$H15="","-",$G15="","")</f>
        <v>-</v>
      </c>
      <c r="N15" s="152" t="str">
        <f t="shared" si="3"/>
        <v/>
      </c>
    </row>
    <row r="16" spans="1:15" x14ac:dyDescent="0.35">
      <c r="B16" s="86"/>
      <c r="C16" s="72"/>
      <c r="D16" s="95"/>
      <c r="E16" s="95"/>
      <c r="F16" s="102"/>
      <c r="G16" s="87"/>
      <c r="H16" s="72"/>
      <c r="I16" s="139" t="str" cm="1">
        <f t="array" ref="I16">_xlfn.IFS(G16="a",5,G16="b",3,G16="c",1,TRUE,"")</f>
        <v/>
      </c>
      <c r="J16" s="138"/>
      <c r="K16" s="141"/>
      <c r="L16" s="87"/>
      <c r="M16" s="103"/>
      <c r="N16" s="103"/>
    </row>
    <row r="17" spans="2:14" s="71" customFormat="1" ht="21" customHeight="1" x14ac:dyDescent="0.35">
      <c r="B17" s="122" t="s">
        <v>889</v>
      </c>
      <c r="C17" s="339" t="s">
        <v>890</v>
      </c>
      <c r="D17" s="153"/>
      <c r="E17" s="123"/>
      <c r="F17" s="153">
        <v>0.02</v>
      </c>
      <c r="G17" s="135"/>
      <c r="H17" s="245"/>
      <c r="I17" s="137" t="str" cm="1">
        <f t="array" ref="I17">_xlfn.IFS(G17="a",5,G17="b",3,G17="c",1,TRUE,"")</f>
        <v/>
      </c>
      <c r="J17" s="136">
        <f>SUM(I18:I20)</f>
        <v>5</v>
      </c>
      <c r="K17" s="135">
        <f>L17/J17</f>
        <v>1.56</v>
      </c>
      <c r="L17" s="135">
        <f>N$2*F17</f>
        <v>7.8</v>
      </c>
      <c r="M17" s="245"/>
      <c r="N17" s="245"/>
    </row>
    <row r="18" spans="2:14" x14ac:dyDescent="0.35">
      <c r="B18" s="88" t="s">
        <v>891</v>
      </c>
      <c r="C18" s="72" t="s">
        <v>892</v>
      </c>
      <c r="D18" s="95"/>
      <c r="E18" s="95"/>
      <c r="F18" s="72"/>
      <c r="G18" s="87"/>
      <c r="H18" s="72"/>
      <c r="I18" s="139" t="str" cm="1">
        <f t="array" ref="I18">_xlfn.IFS(G18="a",5,G18="b",3,G18="c",1,TRUE,"")</f>
        <v/>
      </c>
      <c r="J18" s="237"/>
      <c r="K18" s="238"/>
      <c r="L18" s="87"/>
      <c r="M18" s="103"/>
      <c r="N18" s="103"/>
    </row>
    <row r="19" spans="2:14" x14ac:dyDescent="0.35">
      <c r="B19" s="88" t="s">
        <v>893</v>
      </c>
      <c r="C19" s="212" t="s">
        <v>894</v>
      </c>
      <c r="D19" s="95"/>
      <c r="E19" s="95"/>
      <c r="F19" s="126"/>
      <c r="G19" s="87" t="s">
        <v>122</v>
      </c>
      <c r="H19" s="375"/>
      <c r="I19" s="139" t="str" cm="1">
        <f t="array" ref="I19">_xlfn.IFS(G19="a",5,G19="b",3,G19="c",1,TRUE,"")</f>
        <v/>
      </c>
      <c r="J19" s="237"/>
      <c r="K19" s="238"/>
      <c r="L19" s="89"/>
      <c r="M19" s="96" t="str" cm="1">
        <f t="array" ref="M19">_xlfn.IFS($H19="ja",L19,$H19="nee",0,$H19="","-",$G19="","")</f>
        <v>-</v>
      </c>
      <c r="N19" s="152" t="str">
        <f t="shared" ref="N19:N20" si="4">IF(AND(G19="ko",H19="Nee"),"Voldoet niet","")</f>
        <v/>
      </c>
    </row>
    <row r="20" spans="2:14" x14ac:dyDescent="0.35">
      <c r="B20" s="88" t="s">
        <v>895</v>
      </c>
      <c r="C20" s="212" t="s">
        <v>896</v>
      </c>
      <c r="D20" s="95"/>
      <c r="E20" s="95"/>
      <c r="F20" s="212"/>
      <c r="G20" s="87" t="s">
        <v>129</v>
      </c>
      <c r="H20" s="375"/>
      <c r="I20" s="139" cm="1">
        <f t="array" ref="I20">_xlfn.IFS(G20="a",5,G20="b",3,G20="c",1,TRUE,"")</f>
        <v>5</v>
      </c>
      <c r="J20" s="237"/>
      <c r="K20" s="238"/>
      <c r="L20" s="89">
        <f>I20*K$17</f>
        <v>7.8000000000000007</v>
      </c>
      <c r="M20" s="96" t="str" cm="1">
        <f t="array" ref="M20">_xlfn.IFS($H20="ja",L20,$H20="nee",0,$H20="","-",$G20="","")</f>
        <v>-</v>
      </c>
      <c r="N20" s="152" t="str">
        <f t="shared" si="4"/>
        <v/>
      </c>
    </row>
    <row r="21" spans="2:14" x14ac:dyDescent="0.35">
      <c r="B21" s="88"/>
      <c r="C21" s="212"/>
      <c r="D21" s="95"/>
      <c r="E21" s="95"/>
      <c r="F21" s="230"/>
      <c r="G21" s="87"/>
      <c r="H21" s="230"/>
      <c r="I21" s="139" t="str" cm="1">
        <f t="array" ref="I21">_xlfn.IFS(G21="a",5,G21="b",3,G21="c",1,TRUE,"")</f>
        <v/>
      </c>
      <c r="J21" s="237"/>
      <c r="K21" s="238"/>
      <c r="L21" s="89"/>
      <c r="M21" s="103"/>
      <c r="N21" s="103"/>
    </row>
    <row r="22" spans="2:14" s="71" customFormat="1" ht="21" customHeight="1" x14ac:dyDescent="0.35">
      <c r="B22" s="122" t="s">
        <v>897</v>
      </c>
      <c r="C22" s="339" t="s">
        <v>898</v>
      </c>
      <c r="D22" s="153"/>
      <c r="E22" s="123"/>
      <c r="F22" s="153">
        <v>0.1</v>
      </c>
      <c r="G22" s="135"/>
      <c r="H22" s="245"/>
      <c r="I22" s="137" t="str" cm="1">
        <f t="array" ref="I22">_xlfn.IFS(G22="a",5,G22="b",3,G22="c",1,TRUE,"")</f>
        <v/>
      </c>
      <c r="J22" s="136">
        <f>SUM(I23:I30)</f>
        <v>36</v>
      </c>
      <c r="K22" s="135">
        <f>L22/J22</f>
        <v>1.0833333333333333</v>
      </c>
      <c r="L22" s="135">
        <f>N$2*F22</f>
        <v>39</v>
      </c>
      <c r="M22" s="245"/>
      <c r="N22" s="245"/>
    </row>
    <row r="23" spans="2:14" x14ac:dyDescent="0.35">
      <c r="B23" s="88" t="s">
        <v>899</v>
      </c>
      <c r="C23" s="93" t="s">
        <v>900</v>
      </c>
      <c r="D23" s="95"/>
      <c r="E23" s="95"/>
      <c r="F23" s="91"/>
      <c r="G23" s="87" t="s">
        <v>129</v>
      </c>
      <c r="H23" s="375"/>
      <c r="I23" s="139" cm="1">
        <f t="array" ref="I23">_xlfn.IFS(G23="a",5,G23="b",3,G23="c",1,TRUE,"")</f>
        <v>5</v>
      </c>
      <c r="J23" s="237"/>
      <c r="K23" s="238"/>
      <c r="L23" s="90">
        <f t="shared" ref="L23:L30" si="5">I23*K$22</f>
        <v>5.4166666666666661</v>
      </c>
      <c r="M23" s="96" t="str" cm="1">
        <f t="array" ref="M23">_xlfn.IFS($H23="ja",L23,$H23="nee",0,$H23="","-",$G23="","")</f>
        <v>-</v>
      </c>
      <c r="N23" s="152" t="str">
        <f t="shared" ref="N23:N30" si="6">IF(AND(G23="ko",H23="Nee"),"Voldoet niet","")</f>
        <v/>
      </c>
    </row>
    <row r="24" spans="2:14" x14ac:dyDescent="0.35">
      <c r="B24" s="88" t="s">
        <v>901</v>
      </c>
      <c r="C24" s="93" t="s">
        <v>902</v>
      </c>
      <c r="D24" s="95"/>
      <c r="E24" s="95"/>
      <c r="F24" s="93"/>
      <c r="G24" s="87" t="s">
        <v>129</v>
      </c>
      <c r="H24" s="375"/>
      <c r="I24" s="139" cm="1">
        <f t="array" ref="I24">_xlfn.IFS(G24="a",5,G24="b",3,G24="c",1,TRUE,"")</f>
        <v>5</v>
      </c>
      <c r="J24" s="237"/>
      <c r="K24" s="238"/>
      <c r="L24" s="90">
        <f t="shared" si="5"/>
        <v>5.4166666666666661</v>
      </c>
      <c r="M24" s="96" t="str" cm="1">
        <f t="array" ref="M24">_xlfn.IFS($H24="ja",L24,$H24="nee",0,$H24="","-",$G24="","")</f>
        <v>-</v>
      </c>
      <c r="N24" s="152" t="str">
        <f t="shared" si="6"/>
        <v/>
      </c>
    </row>
    <row r="25" spans="2:14" x14ac:dyDescent="0.35">
      <c r="B25" s="88" t="s">
        <v>903</v>
      </c>
      <c r="C25" s="93" t="s">
        <v>904</v>
      </c>
      <c r="D25" s="95"/>
      <c r="E25" s="95"/>
      <c r="F25" s="93"/>
      <c r="G25" s="87" t="s">
        <v>129</v>
      </c>
      <c r="H25" s="375"/>
      <c r="I25" s="139" cm="1">
        <f t="array" ref="I25">_xlfn.IFS(G25="a",5,G25="b",3,G25="c",1,TRUE,"")</f>
        <v>5</v>
      </c>
      <c r="J25" s="237"/>
      <c r="K25" s="238"/>
      <c r="L25" s="90">
        <f t="shared" si="5"/>
        <v>5.4166666666666661</v>
      </c>
      <c r="M25" s="96" t="str" cm="1">
        <f t="array" ref="M25">_xlfn.IFS($H25="ja",L25,$H25="nee",0,$H25="","-",$G25="","")</f>
        <v>-</v>
      </c>
      <c r="N25" s="152" t="str">
        <f t="shared" si="6"/>
        <v/>
      </c>
    </row>
    <row r="26" spans="2:14" x14ac:dyDescent="0.35">
      <c r="B26" s="88" t="s">
        <v>905</v>
      </c>
      <c r="C26" s="231" t="s">
        <v>906</v>
      </c>
      <c r="D26" s="95"/>
      <c r="E26" s="95"/>
      <c r="F26" s="231"/>
      <c r="G26" s="87" t="s">
        <v>129</v>
      </c>
      <c r="H26" s="375"/>
      <c r="I26" s="139" cm="1">
        <f t="array" ref="I26">_xlfn.IFS(G26="a",5,G26="b",3,G26="c",1,TRUE,"")</f>
        <v>5</v>
      </c>
      <c r="J26" s="237"/>
      <c r="K26" s="238"/>
      <c r="L26" s="90">
        <f t="shared" si="5"/>
        <v>5.4166666666666661</v>
      </c>
      <c r="M26" s="96" t="str" cm="1">
        <f t="array" ref="M26">_xlfn.IFS($H26="ja",L26,$H26="nee",0,$H26="","-",$G26="","")</f>
        <v>-</v>
      </c>
      <c r="N26" s="152" t="str">
        <f t="shared" si="6"/>
        <v/>
      </c>
    </row>
    <row r="27" spans="2:14" ht="26" x14ac:dyDescent="0.35">
      <c r="B27" s="88" t="s">
        <v>907</v>
      </c>
      <c r="C27" s="72" t="s">
        <v>908</v>
      </c>
      <c r="D27" s="95"/>
      <c r="E27" s="95"/>
      <c r="F27" s="72"/>
      <c r="G27" s="87" t="s">
        <v>138</v>
      </c>
      <c r="H27" s="375"/>
      <c r="I27" s="139" cm="1">
        <f t="array" ref="I27">_xlfn.IFS(G27="a",5,G27="b",3,G27="c",1,TRUE,"")</f>
        <v>3</v>
      </c>
      <c r="J27" s="138"/>
      <c r="K27" s="141"/>
      <c r="L27" s="90">
        <f t="shared" si="5"/>
        <v>3.25</v>
      </c>
      <c r="M27" s="96" t="str" cm="1">
        <f t="array" ref="M27">_xlfn.IFS($H27="ja",L27,$H27="nee",0,$H27="","-",$G27="","")</f>
        <v>-</v>
      </c>
      <c r="N27" s="152" t="str">
        <f t="shared" si="6"/>
        <v/>
      </c>
    </row>
    <row r="28" spans="2:14" x14ac:dyDescent="0.35">
      <c r="B28" s="88" t="s">
        <v>909</v>
      </c>
      <c r="C28" s="93" t="s">
        <v>910</v>
      </c>
      <c r="D28" s="95"/>
      <c r="E28" s="95"/>
      <c r="F28" s="93"/>
      <c r="G28" s="87" t="s">
        <v>129</v>
      </c>
      <c r="H28" s="375"/>
      <c r="I28" s="139" cm="1">
        <f t="array" ref="I28">_xlfn.IFS(G28="a",5,G28="b",3,G28="c",1,TRUE,"")</f>
        <v>5</v>
      </c>
      <c r="J28" s="237"/>
      <c r="K28" s="238"/>
      <c r="L28" s="90">
        <f t="shared" si="5"/>
        <v>5.4166666666666661</v>
      </c>
      <c r="M28" s="96" t="str" cm="1">
        <f t="array" ref="M28">_xlfn.IFS($H28="ja",L28,$H28="nee",0,$H28="","-",$G28="","")</f>
        <v>-</v>
      </c>
      <c r="N28" s="152" t="str">
        <f t="shared" si="6"/>
        <v/>
      </c>
    </row>
    <row r="29" spans="2:14" x14ac:dyDescent="0.35">
      <c r="B29" s="88" t="s">
        <v>911</v>
      </c>
      <c r="C29" s="93" t="s">
        <v>912</v>
      </c>
      <c r="D29" s="95"/>
      <c r="E29" s="95"/>
      <c r="F29" s="91"/>
      <c r="G29" s="87" t="s">
        <v>129</v>
      </c>
      <c r="H29" s="375"/>
      <c r="I29" s="139" cm="1">
        <f t="array" ref="I29">_xlfn.IFS(G29="a",5,G29="b",3,G29="c",1,TRUE,"")</f>
        <v>5</v>
      </c>
      <c r="J29" s="237"/>
      <c r="K29" s="238"/>
      <c r="L29" s="90">
        <f t="shared" si="5"/>
        <v>5.4166666666666661</v>
      </c>
      <c r="M29" s="96" t="str" cm="1">
        <f t="array" ref="M29">_xlfn.IFS($H29="ja",L29,$H29="nee",0,$H29="","-",$G29="","")</f>
        <v>-</v>
      </c>
      <c r="N29" s="152" t="str">
        <f t="shared" si="6"/>
        <v/>
      </c>
    </row>
    <row r="30" spans="2:14" x14ac:dyDescent="0.35">
      <c r="B30" s="88" t="s">
        <v>913</v>
      </c>
      <c r="C30" s="72" t="s">
        <v>914</v>
      </c>
      <c r="D30" s="95"/>
      <c r="E30" s="95"/>
      <c r="F30" s="72"/>
      <c r="G30" s="87" t="s">
        <v>138</v>
      </c>
      <c r="H30" s="375"/>
      <c r="I30" s="139" cm="1">
        <f t="array" ref="I30">_xlfn.IFS(G30="a",5,G30="b",3,G30="c",1,TRUE,"")</f>
        <v>3</v>
      </c>
      <c r="J30" s="237"/>
      <c r="K30" s="238"/>
      <c r="L30" s="90">
        <f t="shared" si="5"/>
        <v>3.25</v>
      </c>
      <c r="M30" s="96" t="str" cm="1">
        <f t="array" ref="M30">_xlfn.IFS($H30="ja",L30,$H30="nee",0,$H30="","-",$G30="","")</f>
        <v>-</v>
      </c>
      <c r="N30" s="152" t="str">
        <f t="shared" si="6"/>
        <v/>
      </c>
    </row>
    <row r="31" spans="2:14" x14ac:dyDescent="0.35">
      <c r="B31" s="88"/>
      <c r="C31" s="212"/>
      <c r="D31" s="95"/>
      <c r="E31" s="95"/>
      <c r="F31" s="212"/>
      <c r="G31" s="87"/>
      <c r="H31" s="212"/>
      <c r="I31" s="139" t="str" cm="1">
        <f t="array" ref="I31">_xlfn.IFS(G31="a",5,G31="b",3,G31="c",1,TRUE,"")</f>
        <v/>
      </c>
      <c r="J31" s="237"/>
      <c r="K31" s="238"/>
      <c r="L31" s="89"/>
      <c r="M31" s="103"/>
      <c r="N31" s="103"/>
    </row>
    <row r="32" spans="2:14" s="71" customFormat="1" ht="21" customHeight="1" x14ac:dyDescent="0.35">
      <c r="B32" s="119"/>
      <c r="C32" s="345" t="s">
        <v>915</v>
      </c>
      <c r="D32" s="117"/>
      <c r="E32" s="120"/>
      <c r="F32" s="121"/>
      <c r="G32" s="133"/>
      <c r="H32" s="244"/>
      <c r="I32" s="134" t="str" cm="1">
        <f t="array" ref="I32">_xlfn.IFS(G32="a",5,G32="b",3,G32="c",1,TRUE,"")</f>
        <v/>
      </c>
      <c r="J32" s="133"/>
      <c r="K32" s="133"/>
      <c r="L32" s="133"/>
      <c r="M32" s="133"/>
      <c r="N32" s="133"/>
    </row>
    <row r="33" spans="1:15" s="71" customFormat="1" ht="21" customHeight="1" x14ac:dyDescent="0.35">
      <c r="B33" s="122" t="s">
        <v>916</v>
      </c>
      <c r="C33" s="339" t="s">
        <v>917</v>
      </c>
      <c r="D33" s="153"/>
      <c r="E33" s="123"/>
      <c r="F33" s="153">
        <v>0.05</v>
      </c>
      <c r="G33" s="135"/>
      <c r="H33" s="245"/>
      <c r="I33" s="137" t="str" cm="1">
        <f t="array" ref="I33">_xlfn.IFS(G33="a",5,G33="b",3,G33="c",1,TRUE,"")</f>
        <v/>
      </c>
      <c r="J33" s="136">
        <f>SUM(I34:I37)</f>
        <v>13</v>
      </c>
      <c r="K33" s="135">
        <f>L33/J33</f>
        <v>1.5</v>
      </c>
      <c r="L33" s="135">
        <f>N$2*F33</f>
        <v>19.5</v>
      </c>
      <c r="M33" s="245"/>
      <c r="N33" s="245"/>
    </row>
    <row r="34" spans="1:15" ht="14.15" customHeight="1" x14ac:dyDescent="0.35">
      <c r="B34" s="86" t="s">
        <v>918</v>
      </c>
      <c r="C34" s="72" t="s">
        <v>919</v>
      </c>
      <c r="D34" s="95"/>
      <c r="E34" s="95"/>
      <c r="F34" s="72"/>
      <c r="G34" s="87" t="s">
        <v>122</v>
      </c>
      <c r="H34" s="375"/>
      <c r="I34" s="139" t="str" cm="1">
        <f t="array" ref="I34">_xlfn.IFS(G34="a",5,G34="b",3,G34="c",1,TRUE,"")</f>
        <v/>
      </c>
      <c r="J34" s="138"/>
      <c r="K34" s="141"/>
      <c r="L34" s="94"/>
      <c r="M34" s="96" t="str" cm="1">
        <f t="array" ref="M34">_xlfn.IFS($H34="ja",L34,$H34="nee",0,$H34="","-",$G34="","")</f>
        <v>-</v>
      </c>
      <c r="N34" s="152" t="str">
        <f t="shared" ref="N34:N37" si="7">IF(AND(G34="ko",H34="Nee"),"Voldoet niet","")</f>
        <v/>
      </c>
    </row>
    <row r="35" spans="1:15" ht="26" x14ac:dyDescent="0.35">
      <c r="B35" s="86" t="s">
        <v>920</v>
      </c>
      <c r="C35" s="72" t="s">
        <v>921</v>
      </c>
      <c r="D35" s="95"/>
      <c r="E35" s="95"/>
      <c r="F35" s="72"/>
      <c r="G35" s="87" t="s">
        <v>129</v>
      </c>
      <c r="H35" s="375"/>
      <c r="I35" s="139" cm="1">
        <f t="array" ref="I35">_xlfn.IFS(G35="a",5,G35="b",3,G35="c",1,TRUE,"")</f>
        <v>5</v>
      </c>
      <c r="J35" s="138"/>
      <c r="K35" s="141"/>
      <c r="L35" s="94">
        <f>I35*K$33</f>
        <v>7.5</v>
      </c>
      <c r="M35" s="96" t="str" cm="1">
        <f t="array" ref="M35">_xlfn.IFS($H35="ja",L35,$H35="nee",0,$H35="","-",$G35="","")</f>
        <v>-</v>
      </c>
      <c r="N35" s="152" t="str">
        <f t="shared" si="7"/>
        <v/>
      </c>
    </row>
    <row r="36" spans="1:15" x14ac:dyDescent="0.35">
      <c r="B36" s="86" t="s">
        <v>922</v>
      </c>
      <c r="C36" s="72" t="s">
        <v>923</v>
      </c>
      <c r="D36" s="95"/>
      <c r="E36" s="95"/>
      <c r="F36" s="72"/>
      <c r="G36" s="87" t="s">
        <v>129</v>
      </c>
      <c r="H36" s="375"/>
      <c r="I36" s="139" cm="1">
        <f t="array" ref="I36">_xlfn.IFS(G36="a",5,G36="b",3,G36="c",1,TRUE,"")</f>
        <v>5</v>
      </c>
      <c r="J36" s="138"/>
      <c r="K36" s="141"/>
      <c r="L36" s="94">
        <f>I36*K$33</f>
        <v>7.5</v>
      </c>
      <c r="M36" s="96" t="str" cm="1">
        <f t="array" ref="M36">_xlfn.IFS($H36="ja",L36,$H36="nee",0,$H36="","-",$G36="","")</f>
        <v>-</v>
      </c>
      <c r="N36" s="152" t="str">
        <f t="shared" si="7"/>
        <v/>
      </c>
    </row>
    <row r="37" spans="1:15" x14ac:dyDescent="0.35">
      <c r="A37" s="144"/>
      <c r="B37" s="86" t="s">
        <v>924</v>
      </c>
      <c r="C37" s="72" t="s">
        <v>925</v>
      </c>
      <c r="D37" s="95"/>
      <c r="E37" s="95"/>
      <c r="F37" s="72"/>
      <c r="G37" s="95" t="s">
        <v>138</v>
      </c>
      <c r="H37" s="375"/>
      <c r="I37" s="139" cm="1">
        <f t="array" ref="I37">_xlfn.IFS(G37="a",5,G37="b",3,G37="c",1,TRUE,"")</f>
        <v>3</v>
      </c>
      <c r="J37" s="138"/>
      <c r="K37" s="141"/>
      <c r="L37" s="94">
        <f>I37*K$33</f>
        <v>4.5</v>
      </c>
      <c r="M37" s="96" t="str" cm="1">
        <f t="array" ref="M37">_xlfn.IFS($H37="ja",L37,$H37="nee",0,$H37="","-",$G37="","")</f>
        <v>-</v>
      </c>
      <c r="N37" s="152" t="str">
        <f t="shared" si="7"/>
        <v/>
      </c>
      <c r="O37" s="144"/>
    </row>
    <row r="38" spans="1:15" x14ac:dyDescent="0.35">
      <c r="B38" s="88"/>
      <c r="C38" s="212"/>
      <c r="D38" s="95"/>
      <c r="E38" s="95"/>
      <c r="F38" s="212"/>
      <c r="G38" s="87"/>
      <c r="H38" s="212"/>
      <c r="I38" s="139" t="str" cm="1">
        <f t="array" ref="I38">_xlfn.IFS(G38="a",5,G38="b",3,G38="c",1,TRUE,"")</f>
        <v/>
      </c>
      <c r="J38" s="237"/>
      <c r="K38" s="238"/>
      <c r="L38" s="89"/>
      <c r="M38" s="103"/>
      <c r="N38" s="103"/>
    </row>
    <row r="39" spans="1:15" s="71" customFormat="1" ht="21" customHeight="1" x14ac:dyDescent="0.35">
      <c r="B39" s="119"/>
      <c r="C39" s="345" t="s">
        <v>926</v>
      </c>
      <c r="D39" s="117"/>
      <c r="E39" s="120"/>
      <c r="F39" s="121"/>
      <c r="G39" s="133"/>
      <c r="H39" s="244"/>
      <c r="I39" s="134" t="str" cm="1">
        <f t="array" ref="I39">_xlfn.IFS(G39="a",5,G39="b",3,G39="c",1,TRUE,"")</f>
        <v/>
      </c>
      <c r="J39" s="133"/>
      <c r="K39" s="133"/>
      <c r="L39" s="133"/>
      <c r="M39" s="133"/>
      <c r="N39" s="133"/>
    </row>
    <row r="40" spans="1:15" s="71" customFormat="1" ht="21" customHeight="1" x14ac:dyDescent="0.35">
      <c r="B40" s="122" t="s">
        <v>927</v>
      </c>
      <c r="C40" s="339" t="s">
        <v>928</v>
      </c>
      <c r="D40" s="153"/>
      <c r="E40" s="123"/>
      <c r="F40" s="153">
        <v>0.05</v>
      </c>
      <c r="G40" s="135"/>
      <c r="H40" s="245"/>
      <c r="I40" s="137" t="str" cm="1">
        <f t="array" ref="I40">_xlfn.IFS(G40="a",5,G40="b",3,G40="c",1,TRUE,"")</f>
        <v/>
      </c>
      <c r="J40" s="136">
        <f>SUM(I41:I48)</f>
        <v>33</v>
      </c>
      <c r="K40" s="135">
        <f>L40/J40</f>
        <v>0.59090909090909094</v>
      </c>
      <c r="L40" s="135">
        <f>N$2*F40</f>
        <v>19.5</v>
      </c>
      <c r="M40" s="245"/>
      <c r="N40" s="245"/>
    </row>
    <row r="41" spans="1:15" x14ac:dyDescent="0.35">
      <c r="B41" s="86" t="s">
        <v>929</v>
      </c>
      <c r="C41" s="72" t="s">
        <v>930</v>
      </c>
      <c r="D41" s="95" t="s">
        <v>414</v>
      </c>
      <c r="E41" s="95" t="s">
        <v>414</v>
      </c>
      <c r="F41" s="72"/>
      <c r="G41" s="87" t="s">
        <v>129</v>
      </c>
      <c r="H41" s="375"/>
      <c r="I41" s="139" cm="1">
        <f t="array" ref="I41">_xlfn.IFS(G41="a",5,G41="b",3,G41="c",1,TRUE,"")</f>
        <v>5</v>
      </c>
      <c r="J41" s="138"/>
      <c r="K41" s="141"/>
      <c r="L41" s="94">
        <f t="shared" ref="L41:L47" si="8">I41*K$40</f>
        <v>2.9545454545454546</v>
      </c>
      <c r="M41" s="96" t="str" cm="1">
        <f t="array" ref="M41">_xlfn.IFS($H41="ja",L41,$H41="nee",0,$H41="","-",$G41="","")</f>
        <v>-</v>
      </c>
      <c r="N41" s="152" t="str">
        <f t="shared" ref="N41:N47" si="9">IF(AND(G41="ko",H41="Nee"),"Voldoet niet","")</f>
        <v/>
      </c>
    </row>
    <row r="42" spans="1:15" ht="26" x14ac:dyDescent="0.35">
      <c r="B42" s="86" t="s">
        <v>931</v>
      </c>
      <c r="C42" s="72" t="s">
        <v>932</v>
      </c>
      <c r="D42" s="95" t="s">
        <v>414</v>
      </c>
      <c r="E42" s="95"/>
      <c r="F42" s="72"/>
      <c r="G42" s="87" t="s">
        <v>129</v>
      </c>
      <c r="H42" s="375"/>
      <c r="I42" s="139" cm="1">
        <f t="array" ref="I42">_xlfn.IFS(G42="a",5,G42="b",3,G42="c",1,TRUE,"")</f>
        <v>5</v>
      </c>
      <c r="J42" s="138"/>
      <c r="K42" s="141"/>
      <c r="L42" s="94">
        <f t="shared" si="8"/>
        <v>2.9545454545454546</v>
      </c>
      <c r="M42" s="96" t="str" cm="1">
        <f t="array" ref="M42">_xlfn.IFS($H42="ja",L42,$H42="nee",0,$H42="","-",$G42="","")</f>
        <v>-</v>
      </c>
      <c r="N42" s="152" t="str">
        <f t="shared" si="9"/>
        <v/>
      </c>
    </row>
    <row r="43" spans="1:15" ht="26" x14ac:dyDescent="0.35">
      <c r="B43" s="86" t="s">
        <v>933</v>
      </c>
      <c r="C43" s="72" t="s">
        <v>934</v>
      </c>
      <c r="D43" s="95" t="s">
        <v>414</v>
      </c>
      <c r="E43" s="95"/>
      <c r="F43" s="72"/>
      <c r="G43" s="87" t="s">
        <v>129</v>
      </c>
      <c r="H43" s="375"/>
      <c r="I43" s="139" cm="1">
        <f t="array" ref="I43">_xlfn.IFS(G43="a",5,G43="b",3,G43="c",1,TRUE,"")</f>
        <v>5</v>
      </c>
      <c r="J43" s="138"/>
      <c r="K43" s="141"/>
      <c r="L43" s="94">
        <f t="shared" si="8"/>
        <v>2.9545454545454546</v>
      </c>
      <c r="M43" s="96" t="str" cm="1">
        <f t="array" ref="M43">_xlfn.IFS($H43="ja",L43,$H43="nee",0,$H43="","-",$G43="","")</f>
        <v>-</v>
      </c>
      <c r="N43" s="152" t="str">
        <f t="shared" si="9"/>
        <v/>
      </c>
    </row>
    <row r="44" spans="1:15" x14ac:dyDescent="0.35">
      <c r="B44" s="86" t="s">
        <v>935</v>
      </c>
      <c r="C44" s="72" t="s">
        <v>936</v>
      </c>
      <c r="D44" s="95" t="s">
        <v>414</v>
      </c>
      <c r="E44" s="95"/>
      <c r="F44" s="72"/>
      <c r="G44" s="87" t="s">
        <v>129</v>
      </c>
      <c r="H44" s="375"/>
      <c r="I44" s="139" cm="1">
        <f t="array" ref="I44">_xlfn.IFS(G44="a",5,G44="b",3,G44="c",1,TRUE,"")</f>
        <v>5</v>
      </c>
      <c r="J44" s="138"/>
      <c r="K44" s="141"/>
      <c r="L44" s="94">
        <f t="shared" si="8"/>
        <v>2.9545454545454546</v>
      </c>
      <c r="M44" s="96" t="str" cm="1">
        <f t="array" ref="M44">_xlfn.IFS($H44="ja",L44,$H44="nee",0,$H44="","-",$G44="","")</f>
        <v>-</v>
      </c>
      <c r="N44" s="152" t="str">
        <f t="shared" si="9"/>
        <v/>
      </c>
    </row>
    <row r="45" spans="1:15" ht="26" x14ac:dyDescent="0.35">
      <c r="B45" s="86" t="s">
        <v>937</v>
      </c>
      <c r="C45" s="72" t="s">
        <v>938</v>
      </c>
      <c r="D45" s="95" t="s">
        <v>414</v>
      </c>
      <c r="E45" s="95"/>
      <c r="F45" s="72"/>
      <c r="G45" s="87" t="s">
        <v>129</v>
      </c>
      <c r="H45" s="375"/>
      <c r="I45" s="139" cm="1">
        <f t="array" ref="I45">_xlfn.IFS(G45="a",5,G45="b",3,G45="c",1,TRUE,"")</f>
        <v>5</v>
      </c>
      <c r="J45" s="138"/>
      <c r="K45" s="141"/>
      <c r="L45" s="94">
        <f t="shared" si="8"/>
        <v>2.9545454545454546</v>
      </c>
      <c r="M45" s="96" t="str" cm="1">
        <f t="array" ref="M45">_xlfn.IFS($H45="ja",L45,$H45="nee",0,$H45="","-",$G45="","")</f>
        <v>-</v>
      </c>
      <c r="N45" s="152" t="str">
        <f t="shared" si="9"/>
        <v/>
      </c>
    </row>
    <row r="46" spans="1:15" ht="26" x14ac:dyDescent="0.35">
      <c r="B46" s="86" t="s">
        <v>939</v>
      </c>
      <c r="C46" s="72" t="s">
        <v>940</v>
      </c>
      <c r="D46" s="95"/>
      <c r="E46" s="95"/>
      <c r="F46" s="72"/>
      <c r="G46" s="87" t="s">
        <v>138</v>
      </c>
      <c r="H46" s="375"/>
      <c r="I46" s="139" cm="1">
        <f t="array" ref="I46">_xlfn.IFS(G46="a",5,G46="b",3,G46="c",1,TRUE,"")</f>
        <v>3</v>
      </c>
      <c r="J46" s="138"/>
      <c r="K46" s="141"/>
      <c r="L46" s="94">
        <f t="shared" si="8"/>
        <v>1.7727272727272729</v>
      </c>
      <c r="M46" s="96" t="str" cm="1">
        <f t="array" ref="M46">_xlfn.IFS($H46="ja",L46,$H46="nee",0,$H46="","-",$G46="","")</f>
        <v>-</v>
      </c>
      <c r="N46" s="152" t="str">
        <f t="shared" si="9"/>
        <v/>
      </c>
    </row>
    <row r="47" spans="1:15" ht="26" x14ac:dyDescent="0.35">
      <c r="B47" s="86" t="s">
        <v>941</v>
      </c>
      <c r="C47" s="72" t="s">
        <v>942</v>
      </c>
      <c r="D47" s="95"/>
      <c r="E47" s="95"/>
      <c r="F47" s="72"/>
      <c r="G47" s="87" t="s">
        <v>129</v>
      </c>
      <c r="H47" s="375"/>
      <c r="I47" s="139" cm="1">
        <f t="array" ref="I47">_xlfn.IFS(G47="a",5,G47="b",3,G47="c",1,TRUE,"")</f>
        <v>5</v>
      </c>
      <c r="J47" s="138"/>
      <c r="K47" s="141"/>
      <c r="L47" s="94">
        <f t="shared" si="8"/>
        <v>2.9545454545454546</v>
      </c>
      <c r="M47" s="96" t="str" cm="1">
        <f t="array" ref="M47">_xlfn.IFS($H47="ja",L47,$H47="nee",0,$H47="","-",$G47="","")</f>
        <v>-</v>
      </c>
      <c r="N47" s="152" t="str">
        <f t="shared" si="9"/>
        <v/>
      </c>
    </row>
    <row r="48" spans="1:15" x14ac:dyDescent="0.35">
      <c r="B48" s="86"/>
      <c r="C48" s="72"/>
      <c r="D48" s="95"/>
      <c r="E48" s="95"/>
      <c r="F48" s="72"/>
      <c r="G48" s="87"/>
      <c r="H48" s="72"/>
      <c r="I48" s="139" t="str" cm="1">
        <f t="array" ref="I48">_xlfn.IFS(G48="a",5,G48="b",3,G48="c",1,TRUE,"")</f>
        <v/>
      </c>
      <c r="J48" s="138"/>
      <c r="K48" s="141"/>
      <c r="L48" s="87"/>
      <c r="M48" s="103"/>
      <c r="N48" s="103"/>
    </row>
    <row r="49" spans="2:14" s="71" customFormat="1" ht="21" customHeight="1" x14ac:dyDescent="0.35">
      <c r="B49" s="119"/>
      <c r="C49" s="345" t="s">
        <v>943</v>
      </c>
      <c r="D49" s="117"/>
      <c r="E49" s="120"/>
      <c r="F49" s="121"/>
      <c r="G49" s="133"/>
      <c r="H49" s="244"/>
      <c r="I49" s="134" t="str" cm="1">
        <f t="array" ref="I49">_xlfn.IFS(G49="a",5,G49="b",3,G49="c",1,TRUE,"")</f>
        <v/>
      </c>
      <c r="J49" s="133"/>
      <c r="K49" s="133"/>
      <c r="L49" s="133"/>
      <c r="M49" s="133"/>
      <c r="N49" s="133"/>
    </row>
    <row r="50" spans="2:14" s="71" customFormat="1" ht="21" customHeight="1" x14ac:dyDescent="0.35">
      <c r="B50" s="122" t="s">
        <v>944</v>
      </c>
      <c r="C50" s="339" t="s">
        <v>945</v>
      </c>
      <c r="D50" s="153"/>
      <c r="E50" s="123"/>
      <c r="F50" s="153">
        <v>0.1</v>
      </c>
      <c r="G50" s="135"/>
      <c r="H50" s="245"/>
      <c r="I50" s="137" t="str" cm="1">
        <f t="array" ref="I50">_xlfn.IFS(G50="a",5,G50="b",3,G50="c",1,TRUE,"")</f>
        <v/>
      </c>
      <c r="J50" s="136">
        <f>SUM(I51:I56)</f>
        <v>24</v>
      </c>
      <c r="K50" s="135">
        <f>L50/J50</f>
        <v>1.625</v>
      </c>
      <c r="L50" s="135">
        <f>N$2*F50</f>
        <v>39</v>
      </c>
      <c r="M50" s="245"/>
      <c r="N50" s="245"/>
    </row>
    <row r="51" spans="2:14" x14ac:dyDescent="0.35">
      <c r="B51" s="86" t="s">
        <v>946</v>
      </c>
      <c r="C51" s="72" t="s">
        <v>947</v>
      </c>
      <c r="D51" s="95" t="s">
        <v>414</v>
      </c>
      <c r="E51" s="95" t="s">
        <v>414</v>
      </c>
      <c r="F51" s="92"/>
      <c r="G51" s="87" t="s">
        <v>129</v>
      </c>
      <c r="H51" s="375"/>
      <c r="I51" s="139" cm="1">
        <f t="array" ref="I51">_xlfn.IFS(G51="a",5,G51="b",3,G51="c",1,TRUE,"")</f>
        <v>5</v>
      </c>
      <c r="J51" s="138"/>
      <c r="K51" s="141"/>
      <c r="L51" s="94">
        <f t="shared" ref="L51:L56" si="10">I51*K$50</f>
        <v>8.125</v>
      </c>
      <c r="M51" s="96" t="str" cm="1">
        <f t="array" ref="M51">_xlfn.IFS($H51="ja",L51,$H51="nee",0,$H51="","-",$G51="","")</f>
        <v>-</v>
      </c>
      <c r="N51" s="152" t="str">
        <f t="shared" ref="N51:N56" si="11">IF(AND(G51="ko",H51="Nee"),"Voldoet niet","")</f>
        <v/>
      </c>
    </row>
    <row r="52" spans="2:14" x14ac:dyDescent="0.35">
      <c r="B52" s="86" t="s">
        <v>948</v>
      </c>
      <c r="C52" s="72" t="s">
        <v>949</v>
      </c>
      <c r="D52" s="95" t="s">
        <v>414</v>
      </c>
      <c r="E52" s="95" t="s">
        <v>414</v>
      </c>
      <c r="F52" s="72"/>
      <c r="G52" s="87" t="s">
        <v>143</v>
      </c>
      <c r="H52" s="375"/>
      <c r="I52" s="139" cm="1">
        <f t="array" ref="I52">_xlfn.IFS(G52="a",5,G52="b",3,G52="c",1,TRUE,"")</f>
        <v>1</v>
      </c>
      <c r="J52" s="138"/>
      <c r="K52" s="141"/>
      <c r="L52" s="94">
        <f t="shared" si="10"/>
        <v>1.625</v>
      </c>
      <c r="M52" s="96" t="str" cm="1">
        <f t="array" ref="M52">_xlfn.IFS($H52="ja",L52,$H52="nee",0,$H52="","-",$G52="","")</f>
        <v>-</v>
      </c>
      <c r="N52" s="152" t="str">
        <f t="shared" si="11"/>
        <v/>
      </c>
    </row>
    <row r="53" spans="2:14" x14ac:dyDescent="0.35">
      <c r="B53" s="86" t="s">
        <v>950</v>
      </c>
      <c r="C53" s="72" t="s">
        <v>951</v>
      </c>
      <c r="D53" s="95" t="s">
        <v>414</v>
      </c>
      <c r="E53" s="95" t="s">
        <v>414</v>
      </c>
      <c r="F53" s="72"/>
      <c r="G53" s="87" t="s">
        <v>138</v>
      </c>
      <c r="H53" s="375"/>
      <c r="I53" s="139" cm="1">
        <f t="array" ref="I53">_xlfn.IFS(G53="a",5,G53="b",3,G53="c",1,TRUE,"")</f>
        <v>3</v>
      </c>
      <c r="J53" s="237"/>
      <c r="K53" s="238"/>
      <c r="L53" s="94">
        <f t="shared" si="10"/>
        <v>4.875</v>
      </c>
      <c r="M53" s="96" t="str" cm="1">
        <f t="array" ref="M53">_xlfn.IFS($H53="ja",L53,$H53="nee",0,$H53="","-",$G53="","")</f>
        <v>-</v>
      </c>
      <c r="N53" s="152" t="str">
        <f t="shared" si="11"/>
        <v/>
      </c>
    </row>
    <row r="54" spans="2:14" x14ac:dyDescent="0.35">
      <c r="B54" s="86" t="s">
        <v>952</v>
      </c>
      <c r="C54" s="72" t="s">
        <v>953</v>
      </c>
      <c r="D54" s="95" t="s">
        <v>414</v>
      </c>
      <c r="E54" s="95" t="s">
        <v>414</v>
      </c>
      <c r="F54" s="92"/>
      <c r="G54" s="95" t="s">
        <v>129</v>
      </c>
      <c r="H54" s="375"/>
      <c r="I54" s="139" cm="1">
        <f t="array" ref="I54">_xlfn.IFS(G54="a",5,G54="b",3,G54="c",1,TRUE,"")</f>
        <v>5</v>
      </c>
      <c r="J54" s="237"/>
      <c r="K54" s="238"/>
      <c r="L54" s="94">
        <f t="shared" si="10"/>
        <v>8.125</v>
      </c>
      <c r="M54" s="96" t="str" cm="1">
        <f t="array" ref="M54">_xlfn.IFS($H54="ja",L54,$H54="nee",0,$H54="","-",$G54="","")</f>
        <v>-</v>
      </c>
      <c r="N54" s="152" t="str">
        <f t="shared" si="11"/>
        <v/>
      </c>
    </row>
    <row r="55" spans="2:14" x14ac:dyDescent="0.35">
      <c r="B55" s="86" t="s">
        <v>954</v>
      </c>
      <c r="C55" s="72" t="s">
        <v>955</v>
      </c>
      <c r="D55" s="95" t="s">
        <v>414</v>
      </c>
      <c r="E55" s="95" t="s">
        <v>414</v>
      </c>
      <c r="F55" s="72"/>
      <c r="G55" s="87" t="s">
        <v>129</v>
      </c>
      <c r="H55" s="375"/>
      <c r="I55" s="139" cm="1">
        <f t="array" ref="I55">_xlfn.IFS(G55="a",5,G55="b",3,G55="c",1,TRUE,"")</f>
        <v>5</v>
      </c>
      <c r="J55" s="138"/>
      <c r="K55" s="141"/>
      <c r="L55" s="94">
        <f t="shared" si="10"/>
        <v>8.125</v>
      </c>
      <c r="M55" s="96" t="str" cm="1">
        <f t="array" ref="M55">_xlfn.IFS($H55="ja",L55,$H55="nee",0,$H55="","-",$G55="","")</f>
        <v>-</v>
      </c>
      <c r="N55" s="152" t="str">
        <f t="shared" si="11"/>
        <v/>
      </c>
    </row>
    <row r="56" spans="2:14" x14ac:dyDescent="0.35">
      <c r="B56" s="86" t="s">
        <v>956</v>
      </c>
      <c r="C56" s="93" t="s">
        <v>957</v>
      </c>
      <c r="D56" s="95"/>
      <c r="E56" s="95"/>
      <c r="F56" s="91"/>
      <c r="G56" s="95" t="s">
        <v>129</v>
      </c>
      <c r="H56" s="375"/>
      <c r="I56" s="139" cm="1">
        <f t="array" ref="I56">_xlfn.IFS(G56="a",5,G56="b",3,G56="c",1,TRUE,"")</f>
        <v>5</v>
      </c>
      <c r="J56" s="237"/>
      <c r="K56" s="238"/>
      <c r="L56" s="94">
        <f t="shared" si="10"/>
        <v>8.125</v>
      </c>
      <c r="M56" s="96" t="str" cm="1">
        <f t="array" ref="M56">_xlfn.IFS($H56="ja",L56,$H56="nee",0,$H56="","-",$G56="","")</f>
        <v>-</v>
      </c>
      <c r="N56" s="152" t="str">
        <f t="shared" si="11"/>
        <v/>
      </c>
    </row>
    <row r="57" spans="2:14" x14ac:dyDescent="0.35">
      <c r="B57" s="88"/>
      <c r="C57" s="93"/>
      <c r="D57" s="95"/>
      <c r="E57" s="95"/>
      <c r="F57" s="91"/>
      <c r="G57" s="95"/>
      <c r="H57" s="72"/>
      <c r="I57" s="139" t="str" cm="1">
        <f t="array" ref="I57">_xlfn.IFS(G57="a",5,G57="b",3,G57="c",1,TRUE,"")</f>
        <v/>
      </c>
      <c r="J57" s="237"/>
      <c r="K57" s="238"/>
      <c r="L57" s="232"/>
      <c r="M57" s="103"/>
      <c r="N57" s="103"/>
    </row>
    <row r="58" spans="2:14" s="71" customFormat="1" ht="21" customHeight="1" x14ac:dyDescent="0.35">
      <c r="B58" s="122" t="s">
        <v>958</v>
      </c>
      <c r="C58" s="339" t="s">
        <v>959</v>
      </c>
      <c r="D58" s="153"/>
      <c r="E58" s="123"/>
      <c r="F58" s="153">
        <v>0.1</v>
      </c>
      <c r="G58" s="135"/>
      <c r="H58" s="245"/>
      <c r="I58" s="137" t="str" cm="1">
        <f t="array" ref="I58">_xlfn.IFS(G58="a",5,G58="b",3,G58="c",1,TRUE,"")</f>
        <v/>
      </c>
      <c r="J58" s="136">
        <f>SUM(I59:I66)</f>
        <v>23</v>
      </c>
      <c r="K58" s="135">
        <f>L58/J58</f>
        <v>1.6956521739130435</v>
      </c>
      <c r="L58" s="135">
        <f>N$2*F58</f>
        <v>39</v>
      </c>
      <c r="M58" s="245"/>
      <c r="N58" s="245"/>
    </row>
    <row r="59" spans="2:14" x14ac:dyDescent="0.35">
      <c r="B59" s="88" t="s">
        <v>960</v>
      </c>
      <c r="C59" s="93" t="s">
        <v>961</v>
      </c>
      <c r="D59" s="95"/>
      <c r="E59" s="95"/>
      <c r="F59" s="91"/>
      <c r="G59" s="87" t="s">
        <v>122</v>
      </c>
      <c r="H59" s="375"/>
      <c r="I59" s="139" t="str" cm="1">
        <f t="array" ref="I59">_xlfn.IFS(G59="a",5,G59="b",3,G59="c",1,TRUE,"")</f>
        <v/>
      </c>
      <c r="J59" s="237"/>
      <c r="K59" s="238"/>
      <c r="L59" s="90"/>
      <c r="M59" s="96" t="str" cm="1">
        <f t="array" ref="M59">_xlfn.IFS($H59="ja",L59,$H59="nee",0,$H59="","-",$G59="","")</f>
        <v>-</v>
      </c>
      <c r="N59" s="152" t="str">
        <f t="shared" ref="N59:N66" si="12">IF(AND(G59="ko",H59="Nee"),"Voldoet niet","")</f>
        <v/>
      </c>
    </row>
    <row r="60" spans="2:14" x14ac:dyDescent="0.35">
      <c r="B60" s="88" t="s">
        <v>962</v>
      </c>
      <c r="C60" s="93" t="s">
        <v>963</v>
      </c>
      <c r="D60" s="95"/>
      <c r="E60" s="95"/>
      <c r="F60" s="91"/>
      <c r="G60" s="95" t="s">
        <v>122</v>
      </c>
      <c r="H60" s="375"/>
      <c r="I60" s="139" t="str" cm="1">
        <f t="array" ref="I60">_xlfn.IFS(G60="a",5,G60="b",3,G60="c",1,TRUE,"")</f>
        <v/>
      </c>
      <c r="J60" s="237"/>
      <c r="K60" s="238"/>
      <c r="L60" s="90"/>
      <c r="M60" s="96" t="str" cm="1">
        <f t="array" ref="M60">_xlfn.IFS($H60="ja",L60,$H60="nee",0,$H60="","-",$G60="","")</f>
        <v>-</v>
      </c>
      <c r="N60" s="152" t="str">
        <f t="shared" si="12"/>
        <v/>
      </c>
    </row>
    <row r="61" spans="2:14" x14ac:dyDescent="0.35">
      <c r="B61" s="88" t="s">
        <v>964</v>
      </c>
      <c r="C61" s="72" t="s">
        <v>965</v>
      </c>
      <c r="D61" s="95"/>
      <c r="E61" s="95"/>
      <c r="F61" s="92"/>
      <c r="G61" s="95" t="s">
        <v>122</v>
      </c>
      <c r="H61" s="375"/>
      <c r="I61" s="139" t="str" cm="1">
        <f t="array" ref="I61">_xlfn.IFS(G61="a",5,G61="b",3,G61="c",1,TRUE,"")</f>
        <v/>
      </c>
      <c r="J61" s="237"/>
      <c r="K61" s="238"/>
      <c r="L61" s="90"/>
      <c r="M61" s="96" t="str" cm="1">
        <f t="array" ref="M61">_xlfn.IFS($H61="ja",L61,$H61="nee",0,$H61="","-",$G61="","")</f>
        <v>-</v>
      </c>
      <c r="N61" s="152" t="str">
        <f t="shared" si="12"/>
        <v/>
      </c>
    </row>
    <row r="62" spans="2:14" x14ac:dyDescent="0.35">
      <c r="B62" s="88" t="s">
        <v>966</v>
      </c>
      <c r="C62" s="93" t="s">
        <v>967</v>
      </c>
      <c r="D62" s="95"/>
      <c r="E62" s="95"/>
      <c r="F62" s="91"/>
      <c r="G62" s="87" t="s">
        <v>129</v>
      </c>
      <c r="H62" s="375"/>
      <c r="I62" s="139" cm="1">
        <f t="array" ref="I62">_xlfn.IFS(G62="a",5,G62="b",3,G62="c",1,TRUE,"")</f>
        <v>5</v>
      </c>
      <c r="J62" s="237"/>
      <c r="K62" s="238"/>
      <c r="L62" s="90">
        <f>I62*K$58</f>
        <v>8.4782608695652169</v>
      </c>
      <c r="M62" s="96" t="str" cm="1">
        <f t="array" ref="M62">_xlfn.IFS($H62="ja",L62,$H62="nee",0,$H62="","-",$G62="","")</f>
        <v>-</v>
      </c>
      <c r="N62" s="152" t="str">
        <f t="shared" si="12"/>
        <v/>
      </c>
    </row>
    <row r="63" spans="2:14" x14ac:dyDescent="0.35">
      <c r="B63" s="88" t="s">
        <v>968</v>
      </c>
      <c r="C63" s="72" t="s">
        <v>969</v>
      </c>
      <c r="D63" s="95"/>
      <c r="E63" s="95"/>
      <c r="F63" s="72"/>
      <c r="G63" s="87" t="s">
        <v>129</v>
      </c>
      <c r="H63" s="375"/>
      <c r="I63" s="139" cm="1">
        <f t="array" ref="I63">_xlfn.IFS(G63="a",5,G63="b",3,G63="c",1,TRUE,"")</f>
        <v>5</v>
      </c>
      <c r="J63" s="138"/>
      <c r="K63" s="141"/>
      <c r="L63" s="90">
        <f>I63*K$58</f>
        <v>8.4782608695652169</v>
      </c>
      <c r="M63" s="96" t="str" cm="1">
        <f t="array" ref="M63">_xlfn.IFS($H63="ja",L63,$H63="nee",0,$H63="","-",$G63="","")</f>
        <v>-</v>
      </c>
      <c r="N63" s="152" t="str">
        <f t="shared" si="12"/>
        <v/>
      </c>
    </row>
    <row r="64" spans="2:14" x14ac:dyDescent="0.35">
      <c r="B64" s="88" t="s">
        <v>970</v>
      </c>
      <c r="C64" s="72" t="s">
        <v>971</v>
      </c>
      <c r="D64" s="95"/>
      <c r="E64" s="95"/>
      <c r="F64" s="72"/>
      <c r="G64" s="87" t="s">
        <v>129</v>
      </c>
      <c r="H64" s="375"/>
      <c r="I64" s="139" cm="1">
        <f t="array" ref="I64">_xlfn.IFS(G64="a",5,G64="b",3,G64="c",1,TRUE,"")</f>
        <v>5</v>
      </c>
      <c r="J64" s="138"/>
      <c r="K64" s="141"/>
      <c r="L64" s="90">
        <f>I64*K$58</f>
        <v>8.4782608695652169</v>
      </c>
      <c r="M64" s="96" t="str" cm="1">
        <f t="array" ref="M64">_xlfn.IFS($H64="ja",L64,$H64="nee",0,$H64="","-",$G64="","")</f>
        <v>-</v>
      </c>
      <c r="N64" s="152" t="str">
        <f t="shared" si="12"/>
        <v/>
      </c>
    </row>
    <row r="65" spans="2:14" x14ac:dyDescent="0.35">
      <c r="B65" s="88" t="s">
        <v>972</v>
      </c>
      <c r="C65" s="72" t="s">
        <v>973</v>
      </c>
      <c r="D65" s="95"/>
      <c r="E65" s="95"/>
      <c r="F65" s="72"/>
      <c r="G65" s="87" t="s">
        <v>129</v>
      </c>
      <c r="H65" s="375"/>
      <c r="I65" s="139" cm="1">
        <f t="array" ref="I65">_xlfn.IFS(G65="a",5,G65="b",3,G65="c",1,TRUE,"")</f>
        <v>5</v>
      </c>
      <c r="J65" s="138"/>
      <c r="K65" s="141"/>
      <c r="L65" s="90">
        <f>I65*K$58</f>
        <v>8.4782608695652169</v>
      </c>
      <c r="M65" s="96" t="str" cm="1">
        <f t="array" ref="M65">_xlfn.IFS($H65="ja",L65,$H65="nee",0,$H65="","-",$G65="","")</f>
        <v>-</v>
      </c>
      <c r="N65" s="152" t="str">
        <f t="shared" si="12"/>
        <v/>
      </c>
    </row>
    <row r="66" spans="2:14" ht="26" x14ac:dyDescent="0.35">
      <c r="B66" s="88" t="s">
        <v>974</v>
      </c>
      <c r="C66" s="72" t="s">
        <v>975</v>
      </c>
      <c r="D66" s="95"/>
      <c r="E66" s="95"/>
      <c r="F66" s="72"/>
      <c r="G66" s="87" t="s">
        <v>138</v>
      </c>
      <c r="H66" s="375"/>
      <c r="I66" s="139" cm="1">
        <f t="array" ref="I66">_xlfn.IFS(G66="a",5,G66="b",3,G66="c",1,TRUE,"")</f>
        <v>3</v>
      </c>
      <c r="J66" s="138"/>
      <c r="K66" s="141"/>
      <c r="L66" s="90">
        <f>I66*K$58</f>
        <v>5.0869565217391308</v>
      </c>
      <c r="M66" s="96" t="str" cm="1">
        <f t="array" ref="M66">_xlfn.IFS($H66="ja",L66,$H66="nee",0,$H66="","-",$G66="","")</f>
        <v>-</v>
      </c>
      <c r="N66" s="152" t="str">
        <f t="shared" si="12"/>
        <v/>
      </c>
    </row>
    <row r="67" spans="2:14" x14ac:dyDescent="0.35">
      <c r="B67" s="88"/>
      <c r="C67" s="93"/>
      <c r="D67" s="95"/>
      <c r="E67" s="95"/>
      <c r="F67" s="91"/>
      <c r="G67" s="95"/>
      <c r="H67" s="72"/>
      <c r="I67" s="139" t="str" cm="1">
        <f t="array" ref="I67">_xlfn.IFS(G67="a",5,G67="b",3,G67="c",1,TRUE,"")</f>
        <v/>
      </c>
      <c r="J67" s="237"/>
      <c r="K67" s="238"/>
      <c r="L67" s="232"/>
      <c r="M67" s="103"/>
      <c r="N67" s="103"/>
    </row>
    <row r="68" spans="2:14" s="71" customFormat="1" ht="21" customHeight="1" x14ac:dyDescent="0.35">
      <c r="B68" s="122" t="s">
        <v>976</v>
      </c>
      <c r="C68" s="339" t="s">
        <v>977</v>
      </c>
      <c r="D68" s="153" t="s">
        <v>28</v>
      </c>
      <c r="E68" s="123"/>
      <c r="F68" s="153">
        <v>7.0000000000000007E-2</v>
      </c>
      <c r="G68" s="135"/>
      <c r="H68" s="245"/>
      <c r="I68" s="137" t="str" cm="1">
        <f t="array" ref="I68">_xlfn.IFS(G68="a",5,G68="b",3,G68="c",1,TRUE,"")</f>
        <v/>
      </c>
      <c r="J68" s="136">
        <f>SUM(I69:I70)</f>
        <v>10</v>
      </c>
      <c r="K68" s="135">
        <f>L68/J68</f>
        <v>2.7300000000000004</v>
      </c>
      <c r="L68" s="135">
        <f>N$2*F68</f>
        <v>27.300000000000004</v>
      </c>
      <c r="M68" s="245"/>
      <c r="N68" s="245"/>
    </row>
    <row r="69" spans="2:14" x14ac:dyDescent="0.35">
      <c r="B69" s="88" t="s">
        <v>978</v>
      </c>
      <c r="C69" s="93" t="s">
        <v>979</v>
      </c>
      <c r="D69" s="103"/>
      <c r="E69" s="95"/>
      <c r="F69" s="91"/>
      <c r="G69" s="95" t="s">
        <v>129</v>
      </c>
      <c r="H69" s="375"/>
      <c r="I69" s="139" cm="1">
        <f t="array" ref="I69">_xlfn.IFS(G69="a",5,G69="b",3,G69="c",1,TRUE,"")</f>
        <v>5</v>
      </c>
      <c r="J69" s="237"/>
      <c r="K69" s="238"/>
      <c r="L69" s="232">
        <f>I69*K$68</f>
        <v>13.650000000000002</v>
      </c>
      <c r="M69" s="96" t="str" cm="1">
        <f t="array" ref="M69">_xlfn.IFS($H69="ja",L69,$H69="nee",0,$H69="","-",$G69="","")</f>
        <v>-</v>
      </c>
      <c r="N69" s="152" t="str">
        <f t="shared" ref="N69:N70" si="13">IF(AND(G69="ko",H69="Nee"),"Voldoet niet","")</f>
        <v/>
      </c>
    </row>
    <row r="70" spans="2:14" x14ac:dyDescent="0.35">
      <c r="B70" s="82" t="s">
        <v>980</v>
      </c>
      <c r="C70" s="186" t="s">
        <v>981</v>
      </c>
      <c r="D70" s="103"/>
      <c r="E70" s="233"/>
      <c r="F70" s="186"/>
      <c r="G70" s="87" t="s">
        <v>129</v>
      </c>
      <c r="H70" s="375"/>
      <c r="I70" s="139" cm="1">
        <f t="array" ref="I70">_xlfn.IFS(G70="a",5,G70="b",3,G70="c",1,TRUE,"")</f>
        <v>5</v>
      </c>
      <c r="J70" s="138"/>
      <c r="K70" s="141"/>
      <c r="L70" s="232">
        <f>I70*K$68</f>
        <v>13.650000000000002</v>
      </c>
      <c r="M70" s="96" t="str" cm="1">
        <f t="array" ref="M70">_xlfn.IFS($H70="ja",L70,$H70="nee",0,$H70="","-",$G70="","")</f>
        <v>-</v>
      </c>
      <c r="N70" s="152" t="str">
        <f t="shared" si="13"/>
        <v/>
      </c>
    </row>
    <row r="71" spans="2:14" x14ac:dyDescent="0.35">
      <c r="B71" s="86"/>
      <c r="C71" s="101"/>
      <c r="D71" s="95"/>
      <c r="E71" s="95"/>
      <c r="F71" s="101"/>
      <c r="G71" s="87"/>
      <c r="H71" s="101"/>
      <c r="I71" s="139" t="str" cm="1">
        <f t="array" ref="I71">_xlfn.IFS(G71="a",5,G71="b",3,G71="c",1,TRUE,"")</f>
        <v/>
      </c>
      <c r="J71" s="138"/>
      <c r="K71" s="141"/>
      <c r="L71" s="87"/>
      <c r="M71" s="103"/>
      <c r="N71" s="103"/>
    </row>
    <row r="72" spans="2:14" s="71" customFormat="1" ht="21" customHeight="1" x14ac:dyDescent="0.35">
      <c r="B72" s="122" t="s">
        <v>982</v>
      </c>
      <c r="C72" s="339" t="s">
        <v>983</v>
      </c>
      <c r="D72" s="153"/>
      <c r="E72" s="123"/>
      <c r="F72" s="153">
        <v>7.0000000000000007E-2</v>
      </c>
      <c r="G72" s="135"/>
      <c r="H72" s="245"/>
      <c r="I72" s="137" t="str" cm="1">
        <f t="array" ref="I72">_xlfn.IFS(G72="a",5,G72="b",3,G72="c",1,TRUE,"")</f>
        <v/>
      </c>
      <c r="J72" s="136">
        <f>SUM(I73:I78)</f>
        <v>17</v>
      </c>
      <c r="K72" s="135">
        <f>L72/J72</f>
        <v>1.6058823529411768</v>
      </c>
      <c r="L72" s="135">
        <f>N$2*F72</f>
        <v>27.300000000000004</v>
      </c>
      <c r="M72" s="245"/>
      <c r="N72" s="245"/>
    </row>
    <row r="73" spans="2:14" x14ac:dyDescent="0.35">
      <c r="B73" s="86" t="s">
        <v>984</v>
      </c>
      <c r="C73" s="72" t="s">
        <v>985</v>
      </c>
      <c r="D73" s="95"/>
      <c r="E73" s="95"/>
      <c r="F73" s="72"/>
      <c r="G73" s="87" t="s">
        <v>122</v>
      </c>
      <c r="H73" s="375"/>
      <c r="I73" s="139" t="str" cm="1">
        <f t="array" ref="I73">_xlfn.IFS(G73="a",5,G73="b",3,G73="c",1,TRUE,"")</f>
        <v/>
      </c>
      <c r="J73" s="138"/>
      <c r="K73" s="141"/>
      <c r="L73" s="94"/>
      <c r="M73" s="96" t="str" cm="1">
        <f t="array" ref="M73">_xlfn.IFS($H73="ja",L73,$H73="nee",0,$H73="","-",$G73="","")</f>
        <v>-</v>
      </c>
      <c r="N73" s="152" t="str">
        <f t="shared" ref="N73:N78" si="14">IF(AND(G73="ko",H73="Nee"),"Voldoet niet","")</f>
        <v/>
      </c>
    </row>
    <row r="74" spans="2:14" ht="26" x14ac:dyDescent="0.35">
      <c r="B74" s="86" t="s">
        <v>986</v>
      </c>
      <c r="C74" s="93" t="s">
        <v>987</v>
      </c>
      <c r="D74" s="95"/>
      <c r="E74" s="95"/>
      <c r="F74" s="91"/>
      <c r="G74" s="95" t="s">
        <v>138</v>
      </c>
      <c r="H74" s="375"/>
      <c r="I74" s="139" cm="1">
        <f t="array" ref="I74">_xlfn.IFS(G74="a",5,G74="b",3,G74="c",1,TRUE,"")</f>
        <v>3</v>
      </c>
      <c r="J74" s="138"/>
      <c r="K74" s="141"/>
      <c r="L74" s="94">
        <f>I74*K$72</f>
        <v>4.8176470588235301</v>
      </c>
      <c r="M74" s="96" t="str" cm="1">
        <f t="array" ref="M74">_xlfn.IFS($H74="ja",L74,$H74="nee",0,$H74="","-",$G74="","")</f>
        <v>-</v>
      </c>
      <c r="N74" s="152" t="str">
        <f t="shared" si="14"/>
        <v/>
      </c>
    </row>
    <row r="75" spans="2:14" x14ac:dyDescent="0.35">
      <c r="B75" s="86" t="s">
        <v>988</v>
      </c>
      <c r="C75" s="93" t="s">
        <v>989</v>
      </c>
      <c r="D75" s="95"/>
      <c r="E75" s="95"/>
      <c r="F75" s="91"/>
      <c r="G75" s="95" t="s">
        <v>138</v>
      </c>
      <c r="H75" s="375"/>
      <c r="I75" s="139" cm="1">
        <f t="array" ref="I75">_xlfn.IFS(G75="a",5,G75="b",3,G75="c",1,TRUE,"")</f>
        <v>3</v>
      </c>
      <c r="J75" s="138"/>
      <c r="K75" s="141"/>
      <c r="L75" s="94">
        <f>I75*K$72</f>
        <v>4.8176470588235301</v>
      </c>
      <c r="M75" s="96" t="str" cm="1">
        <f t="array" ref="M75">_xlfn.IFS($H75="ja",L75,$H75="nee",0,$H75="","-",$G75="","")</f>
        <v>-</v>
      </c>
      <c r="N75" s="152" t="str">
        <f t="shared" si="14"/>
        <v/>
      </c>
    </row>
    <row r="76" spans="2:14" x14ac:dyDescent="0.35">
      <c r="B76" s="86" t="s">
        <v>990</v>
      </c>
      <c r="C76" s="72" t="s">
        <v>991</v>
      </c>
      <c r="D76" s="95"/>
      <c r="E76" s="95"/>
      <c r="F76" s="92"/>
      <c r="G76" s="87" t="s">
        <v>143</v>
      </c>
      <c r="H76" s="375"/>
      <c r="I76" s="139" cm="1">
        <f t="array" ref="I76">_xlfn.IFS(G76="a",5,G76="b",3,G76="c",1,TRUE,"")</f>
        <v>1</v>
      </c>
      <c r="J76" s="138"/>
      <c r="K76" s="141"/>
      <c r="L76" s="94">
        <f>I76*K$72</f>
        <v>1.6058823529411768</v>
      </c>
      <c r="M76" s="96" t="str" cm="1">
        <f t="array" ref="M76">_xlfn.IFS($H76="ja",L76,$H76="nee",0,$H76="","-",$G76="","")</f>
        <v>-</v>
      </c>
      <c r="N76" s="152" t="str">
        <f t="shared" si="14"/>
        <v/>
      </c>
    </row>
    <row r="77" spans="2:14" x14ac:dyDescent="0.35">
      <c r="B77" s="86" t="s">
        <v>992</v>
      </c>
      <c r="C77" s="72" t="s">
        <v>993</v>
      </c>
      <c r="D77" s="95"/>
      <c r="E77" s="95"/>
      <c r="F77" s="72"/>
      <c r="G77" s="87" t="s">
        <v>129</v>
      </c>
      <c r="H77" s="375"/>
      <c r="I77" s="139" cm="1">
        <f t="array" ref="I77">_xlfn.IFS(G77="a",5,G77="b",3,G77="c",1,TRUE,"")</f>
        <v>5</v>
      </c>
      <c r="J77" s="138"/>
      <c r="K77" s="141"/>
      <c r="L77" s="94">
        <f>I77*K$72</f>
        <v>8.029411764705884</v>
      </c>
      <c r="M77" s="96" t="str" cm="1">
        <f t="array" ref="M77">_xlfn.IFS($H77="ja",L77,$H77="nee",0,$H77="","-",$G77="","")</f>
        <v>-</v>
      </c>
      <c r="N77" s="152" t="str">
        <f t="shared" si="14"/>
        <v/>
      </c>
    </row>
    <row r="78" spans="2:14" x14ac:dyDescent="0.35">
      <c r="B78" s="86" t="s">
        <v>994</v>
      </c>
      <c r="C78" s="72" t="s">
        <v>995</v>
      </c>
      <c r="D78" s="95"/>
      <c r="E78" s="95"/>
      <c r="F78" s="72"/>
      <c r="G78" s="87" t="s">
        <v>129</v>
      </c>
      <c r="H78" s="375"/>
      <c r="I78" s="139" cm="1">
        <f t="array" ref="I78">_xlfn.IFS(G78="a",5,G78="b",3,G78="c",1,TRUE,"")</f>
        <v>5</v>
      </c>
      <c r="J78" s="138"/>
      <c r="K78" s="141"/>
      <c r="L78" s="94">
        <f>I78*K$72</f>
        <v>8.029411764705884</v>
      </c>
      <c r="M78" s="96" t="str" cm="1">
        <f t="array" ref="M78">_xlfn.IFS($H78="ja",L78,$H78="nee",0,$H78="","-",$G78="","")</f>
        <v>-</v>
      </c>
      <c r="N78" s="152" t="str">
        <f t="shared" si="14"/>
        <v/>
      </c>
    </row>
    <row r="79" spans="2:14" x14ac:dyDescent="0.35">
      <c r="B79" s="86"/>
      <c r="C79" s="72"/>
      <c r="D79" s="95"/>
      <c r="E79" s="95"/>
      <c r="F79" s="72"/>
      <c r="G79" s="87"/>
      <c r="H79" s="72"/>
      <c r="I79" s="139" t="str" cm="1">
        <f t="array" ref="I79">_xlfn.IFS(G79="a",5,G79="b",3,G79="c",1,TRUE,"")</f>
        <v/>
      </c>
      <c r="J79" s="138"/>
      <c r="K79" s="141"/>
      <c r="L79" s="87"/>
      <c r="M79" s="103"/>
      <c r="N79" s="103"/>
    </row>
    <row r="80" spans="2:14" s="71" customFormat="1" ht="21" customHeight="1" x14ac:dyDescent="0.35">
      <c r="B80" s="119" t="s">
        <v>996</v>
      </c>
      <c r="C80" s="345" t="s">
        <v>997</v>
      </c>
      <c r="D80" s="117"/>
      <c r="E80" s="120"/>
      <c r="F80" s="121"/>
      <c r="G80" s="133" t="s">
        <v>996</v>
      </c>
      <c r="H80" s="244"/>
      <c r="I80" s="134" t="str" cm="1">
        <f t="array" ref="I80">_xlfn.IFS(G80="a",5,G80="b",3,G80="c",1,TRUE,"")</f>
        <v/>
      </c>
      <c r="J80" s="133"/>
      <c r="K80" s="133"/>
      <c r="L80" s="133"/>
      <c r="M80" s="133"/>
      <c r="N80" s="133"/>
    </row>
    <row r="81" spans="2:14" s="71" customFormat="1" ht="21" customHeight="1" x14ac:dyDescent="0.35">
      <c r="B81" s="122" t="s">
        <v>998</v>
      </c>
      <c r="C81" s="339" t="s">
        <v>999</v>
      </c>
      <c r="D81" s="153"/>
      <c r="E81" s="123"/>
      <c r="F81" s="153">
        <v>0.12</v>
      </c>
      <c r="G81" s="135" t="s">
        <v>996</v>
      </c>
      <c r="H81" s="245"/>
      <c r="I81" s="137" t="str" cm="1">
        <f t="array" ref="I81">_xlfn.IFS(G81="a",5,G81="b",3,G81="c",1,TRUE,"")</f>
        <v/>
      </c>
      <c r="J81" s="136">
        <f>SUM(I82:I91)</f>
        <v>35</v>
      </c>
      <c r="K81" s="135">
        <f>L81/J81</f>
        <v>1.337142857142857</v>
      </c>
      <c r="L81" s="135">
        <f>N$2*F81</f>
        <v>46.8</v>
      </c>
      <c r="M81" s="245"/>
      <c r="N81" s="245"/>
    </row>
    <row r="82" spans="2:14" x14ac:dyDescent="0.35">
      <c r="B82" s="86" t="s">
        <v>1000</v>
      </c>
      <c r="C82" s="72" t="s">
        <v>1001</v>
      </c>
      <c r="D82" s="95"/>
      <c r="E82" s="95"/>
      <c r="F82" s="92"/>
      <c r="G82" s="87" t="s">
        <v>129</v>
      </c>
      <c r="H82" s="375"/>
      <c r="I82" s="139" cm="1">
        <f t="array" ref="I82">_xlfn.IFS(G82="a",5,G82="b",3,G82="c",1,TRUE,"")</f>
        <v>5</v>
      </c>
      <c r="J82" s="138"/>
      <c r="K82" s="141"/>
      <c r="L82" s="94">
        <f>I82*K$81</f>
        <v>6.6857142857142851</v>
      </c>
      <c r="M82" s="96" t="str" cm="1">
        <f t="array" ref="M82">_xlfn.IFS($H82="ja",L82,$H82="nee",0,$H82="","-",$G82="","")</f>
        <v>-</v>
      </c>
      <c r="N82" s="152" t="str">
        <f t="shared" ref="N82:N84" si="15">IF(AND(G82="ko",H82="Nee"),"Voldoet niet","")</f>
        <v/>
      </c>
    </row>
    <row r="83" spans="2:14" x14ac:dyDescent="0.35">
      <c r="B83" s="86" t="s">
        <v>1002</v>
      </c>
      <c r="C83" s="72" t="s">
        <v>1003</v>
      </c>
      <c r="D83" s="95"/>
      <c r="E83" s="95"/>
      <c r="F83" s="92"/>
      <c r="G83" s="87" t="s">
        <v>122</v>
      </c>
      <c r="H83" s="375"/>
      <c r="I83" s="139" t="str" cm="1">
        <f t="array" ref="I83">_xlfn.IFS(G83="a",5,G83="b",3,G83="c",1,TRUE,"")</f>
        <v/>
      </c>
      <c r="J83" s="138"/>
      <c r="K83" s="141"/>
      <c r="L83" s="94"/>
      <c r="M83" s="96" t="str" cm="1">
        <f t="array" ref="M83">_xlfn.IFS($H83="ja",L83,$H83="nee",0,$H83="","-",$G83="","")</f>
        <v>-</v>
      </c>
      <c r="N83" s="152" t="str">
        <f t="shared" si="15"/>
        <v/>
      </c>
    </row>
    <row r="84" spans="2:14" x14ac:dyDescent="0.35">
      <c r="B84" s="86" t="s">
        <v>1004</v>
      </c>
      <c r="C84" s="72" t="s">
        <v>1005</v>
      </c>
      <c r="D84" s="95"/>
      <c r="E84" s="95"/>
      <c r="F84" s="72"/>
      <c r="G84" s="87" t="s">
        <v>122</v>
      </c>
      <c r="H84" s="375"/>
      <c r="I84" s="139" t="str" cm="1">
        <f t="array" ref="I84">_xlfn.IFS(G84="a",5,G84="b",3,G84="c",1,TRUE,"")</f>
        <v/>
      </c>
      <c r="J84" s="138"/>
      <c r="K84" s="141"/>
      <c r="L84" s="94"/>
      <c r="M84" s="96" t="str" cm="1">
        <f t="array" ref="M84">_xlfn.IFS($H84="ja",L84,$H84="nee",0,$H84="","-",$G84="","")</f>
        <v>-</v>
      </c>
      <c r="N84" s="152" t="str">
        <f t="shared" si="15"/>
        <v/>
      </c>
    </row>
    <row r="85" spans="2:14" x14ac:dyDescent="0.35">
      <c r="B85" s="86" t="s">
        <v>1006</v>
      </c>
      <c r="C85" s="72" t="s">
        <v>1007</v>
      </c>
      <c r="D85" s="95"/>
      <c r="E85" s="95"/>
      <c r="F85" s="72"/>
      <c r="G85" s="87" t="s">
        <v>996</v>
      </c>
      <c r="H85" s="72"/>
      <c r="I85" s="139" t="str" cm="1">
        <f t="array" ref="I85">_xlfn.IFS(G85="a",5,G85="b",3,G85="c",1,TRUE,"")</f>
        <v/>
      </c>
      <c r="J85" s="138"/>
      <c r="K85" s="141"/>
      <c r="L85" s="94"/>
      <c r="M85" s="103"/>
      <c r="N85" s="103"/>
    </row>
    <row r="86" spans="2:14" x14ac:dyDescent="0.35">
      <c r="B86" s="86" t="s">
        <v>1008</v>
      </c>
      <c r="C86" s="72" t="s">
        <v>1009</v>
      </c>
      <c r="D86" s="95"/>
      <c r="E86" s="95"/>
      <c r="F86" s="72"/>
      <c r="G86" s="87" t="s">
        <v>129</v>
      </c>
      <c r="H86" s="375"/>
      <c r="I86" s="139" cm="1">
        <f t="array" ref="I86">_xlfn.IFS(G86="a",5,G86="b",3,G86="c",1,TRUE,"")</f>
        <v>5</v>
      </c>
      <c r="J86" s="138"/>
      <c r="K86" s="141"/>
      <c r="L86" s="94">
        <f t="shared" ref="L86:L91" si="16">I86*K$81</f>
        <v>6.6857142857142851</v>
      </c>
      <c r="M86" s="96" t="str" cm="1">
        <f t="array" ref="M86">_xlfn.IFS($H86="ja",L86,$H86="nee",0,$H86="","-",$G86="","")</f>
        <v>-</v>
      </c>
      <c r="N86" s="152" t="str">
        <f t="shared" ref="N86:N91" si="17">IF(AND(G86="ko",H86="Nee"),"Voldoet niet","")</f>
        <v/>
      </c>
    </row>
    <row r="87" spans="2:14" x14ac:dyDescent="0.35">
      <c r="B87" s="86" t="s">
        <v>1010</v>
      </c>
      <c r="C87" s="72" t="s">
        <v>1011</v>
      </c>
      <c r="D87" s="95"/>
      <c r="E87" s="95"/>
      <c r="F87" s="72"/>
      <c r="G87" s="87" t="s">
        <v>129</v>
      </c>
      <c r="H87" s="375"/>
      <c r="I87" s="139" cm="1">
        <f t="array" ref="I87">_xlfn.IFS(G87="a",5,G87="b",3,G87="c",1,TRUE,"")</f>
        <v>5</v>
      </c>
      <c r="J87" s="138"/>
      <c r="K87" s="141"/>
      <c r="L87" s="94">
        <f t="shared" si="16"/>
        <v>6.6857142857142851</v>
      </c>
      <c r="M87" s="96" t="str" cm="1">
        <f t="array" ref="M87">_xlfn.IFS($H87="ja",L87,$H87="nee",0,$H87="","-",$G87="","")</f>
        <v>-</v>
      </c>
      <c r="N87" s="152" t="str">
        <f t="shared" si="17"/>
        <v/>
      </c>
    </row>
    <row r="88" spans="2:14" x14ac:dyDescent="0.35">
      <c r="B88" s="86" t="s">
        <v>1012</v>
      </c>
      <c r="C88" s="72" t="s">
        <v>1013</v>
      </c>
      <c r="D88" s="95"/>
      <c r="E88" s="95"/>
      <c r="F88" s="72"/>
      <c r="G88" s="87" t="s">
        <v>129</v>
      </c>
      <c r="H88" s="375"/>
      <c r="I88" s="139" cm="1">
        <f t="array" ref="I88">_xlfn.IFS(G88="a",5,G88="b",3,G88="c",1,TRUE,"")</f>
        <v>5</v>
      </c>
      <c r="J88" s="138"/>
      <c r="K88" s="141"/>
      <c r="L88" s="94">
        <f t="shared" si="16"/>
        <v>6.6857142857142851</v>
      </c>
      <c r="M88" s="96" t="str" cm="1">
        <f t="array" ref="M88">_xlfn.IFS($H88="ja",L88,$H88="nee",0,$H88="","-",$G88="","")</f>
        <v>-</v>
      </c>
      <c r="N88" s="152" t="str">
        <f t="shared" si="17"/>
        <v/>
      </c>
    </row>
    <row r="89" spans="2:14" x14ac:dyDescent="0.35">
      <c r="B89" s="86" t="s">
        <v>1014</v>
      </c>
      <c r="C89" s="72" t="s">
        <v>1015</v>
      </c>
      <c r="D89" s="95"/>
      <c r="E89" s="95"/>
      <c r="F89" s="72"/>
      <c r="G89" s="87" t="s">
        <v>129</v>
      </c>
      <c r="H89" s="375"/>
      <c r="I89" s="139" cm="1">
        <f t="array" ref="I89">_xlfn.IFS(G89="a",5,G89="b",3,G89="c",1,TRUE,"")</f>
        <v>5</v>
      </c>
      <c r="J89" s="138"/>
      <c r="K89" s="141"/>
      <c r="L89" s="94">
        <f t="shared" si="16"/>
        <v>6.6857142857142851</v>
      </c>
      <c r="M89" s="96" t="str" cm="1">
        <f t="array" ref="M89">_xlfn.IFS($H89="ja",L89,$H89="nee",0,$H89="","-",$G89="","")</f>
        <v>-</v>
      </c>
      <c r="N89" s="152" t="str">
        <f t="shared" si="17"/>
        <v/>
      </c>
    </row>
    <row r="90" spans="2:14" x14ac:dyDescent="0.35">
      <c r="B90" s="86" t="s">
        <v>1016</v>
      </c>
      <c r="C90" s="72" t="s">
        <v>1017</v>
      </c>
      <c r="D90" s="95"/>
      <c r="E90" s="95"/>
      <c r="F90" s="72"/>
      <c r="G90" s="87" t="s">
        <v>129</v>
      </c>
      <c r="H90" s="375"/>
      <c r="I90" s="139" cm="1">
        <f t="array" ref="I90">_xlfn.IFS(G90="a",5,G90="b",3,G90="c",1,TRUE,"")</f>
        <v>5</v>
      </c>
      <c r="J90" s="138"/>
      <c r="K90" s="141"/>
      <c r="L90" s="94">
        <f t="shared" si="16"/>
        <v>6.6857142857142851</v>
      </c>
      <c r="M90" s="96" t="str" cm="1">
        <f t="array" ref="M90">_xlfn.IFS($H90="ja",L90,$H90="nee",0,$H90="","-",$G90="","")</f>
        <v>-</v>
      </c>
      <c r="N90" s="152" t="str">
        <f t="shared" si="17"/>
        <v/>
      </c>
    </row>
    <row r="91" spans="2:14" x14ac:dyDescent="0.35">
      <c r="B91" s="86" t="s">
        <v>1018</v>
      </c>
      <c r="C91" s="72" t="s">
        <v>1019</v>
      </c>
      <c r="D91" s="95"/>
      <c r="E91" s="95"/>
      <c r="F91" s="72"/>
      <c r="G91" s="87" t="s">
        <v>129</v>
      </c>
      <c r="H91" s="375"/>
      <c r="I91" s="139" cm="1">
        <f t="array" ref="I91">_xlfn.IFS(G91="a",5,G91="b",3,G91="c",1,TRUE,"")</f>
        <v>5</v>
      </c>
      <c r="J91" s="138"/>
      <c r="K91" s="141"/>
      <c r="L91" s="94">
        <f t="shared" si="16"/>
        <v>6.6857142857142851</v>
      </c>
      <c r="M91" s="96" t="str" cm="1">
        <f t="array" ref="M91">_xlfn.IFS($H91="ja",L91,$H91="nee",0,$H91="","-",$G91="","")</f>
        <v>-</v>
      </c>
      <c r="N91" s="152" t="str">
        <f t="shared" si="17"/>
        <v/>
      </c>
    </row>
    <row r="92" spans="2:14" x14ac:dyDescent="0.35">
      <c r="B92" s="86" t="s">
        <v>996</v>
      </c>
      <c r="C92" s="72" t="s">
        <v>996</v>
      </c>
      <c r="D92" s="95"/>
      <c r="E92" s="95"/>
      <c r="F92" s="72"/>
      <c r="G92" s="87" t="s">
        <v>996</v>
      </c>
      <c r="H92" s="72"/>
      <c r="I92" s="139" t="str" cm="1">
        <f t="array" ref="I92">_xlfn.IFS(G92="a",5,G92="b",3,G92="c",1,TRUE,"")</f>
        <v/>
      </c>
      <c r="J92" s="138"/>
      <c r="K92" s="141"/>
      <c r="L92" s="87"/>
      <c r="M92" s="103"/>
      <c r="N92" s="103"/>
    </row>
    <row r="93" spans="2:14" s="71" customFormat="1" ht="21" customHeight="1" x14ac:dyDescent="0.35">
      <c r="B93" s="122" t="s">
        <v>1020</v>
      </c>
      <c r="C93" s="339" t="s">
        <v>1021</v>
      </c>
      <c r="D93" s="153"/>
      <c r="E93" s="123"/>
      <c r="F93" s="153">
        <v>0.05</v>
      </c>
      <c r="G93" s="135" t="s">
        <v>996</v>
      </c>
      <c r="H93" s="245"/>
      <c r="I93" s="137" t="str" cm="1">
        <f t="array" ref="I93">_xlfn.IFS(G93="a",5,G93="b",3,G93="c",1,TRUE,"")</f>
        <v/>
      </c>
      <c r="J93" s="136">
        <f>SUM(I94:I105)</f>
        <v>39</v>
      </c>
      <c r="K93" s="135">
        <f>L93/J93</f>
        <v>0.5</v>
      </c>
      <c r="L93" s="135">
        <f>N$2*F93</f>
        <v>19.5</v>
      </c>
      <c r="M93" s="245"/>
      <c r="N93" s="245"/>
    </row>
    <row r="94" spans="2:14" x14ac:dyDescent="0.35">
      <c r="B94" s="86" t="s">
        <v>1022</v>
      </c>
      <c r="C94" s="72" t="s">
        <v>1023</v>
      </c>
      <c r="D94" s="95"/>
      <c r="E94" s="95"/>
      <c r="F94" s="92"/>
      <c r="G94" s="77" t="s">
        <v>129</v>
      </c>
      <c r="H94" s="375"/>
      <c r="I94" s="139" cm="1">
        <f t="array" ref="I94">_xlfn.IFS(G94="a",5,G94="b",3,G94="c",1,TRUE,"")</f>
        <v>5</v>
      </c>
      <c r="J94" s="139"/>
      <c r="K94" s="140"/>
      <c r="L94" s="234">
        <f t="shared" ref="L94:L104" si="18">I94*K$93</f>
        <v>2.5</v>
      </c>
      <c r="M94" s="96" t="str" cm="1">
        <f t="array" ref="M94">_xlfn.IFS($H94="ja",L94,$H94="nee",0,$H94="","-",$G94="","")</f>
        <v>-</v>
      </c>
      <c r="N94" s="152" t="str">
        <f t="shared" ref="N94:N104" si="19">IF(AND(G94="ko",H94="Nee"),"Voldoet niet","")</f>
        <v/>
      </c>
    </row>
    <row r="95" spans="2:14" x14ac:dyDescent="0.35">
      <c r="B95" s="86" t="s">
        <v>1024</v>
      </c>
      <c r="C95" s="72" t="s">
        <v>1025</v>
      </c>
      <c r="D95" s="95"/>
      <c r="E95" s="95"/>
      <c r="F95" s="72"/>
      <c r="G95" s="87" t="s">
        <v>129</v>
      </c>
      <c r="H95" s="375"/>
      <c r="I95" s="139" cm="1">
        <f t="array" ref="I95">_xlfn.IFS(G95="a",5,G95="b",3,G95="c",1,TRUE,"")</f>
        <v>5</v>
      </c>
      <c r="J95" s="138"/>
      <c r="K95" s="141"/>
      <c r="L95" s="234">
        <f t="shared" si="18"/>
        <v>2.5</v>
      </c>
      <c r="M95" s="96" t="str" cm="1">
        <f t="array" ref="M95">_xlfn.IFS($H95="ja",L95,$H95="nee",0,$H95="","-",$G95="","")</f>
        <v>-</v>
      </c>
      <c r="N95" s="152" t="str">
        <f t="shared" si="19"/>
        <v/>
      </c>
    </row>
    <row r="96" spans="2:14" x14ac:dyDescent="0.35">
      <c r="B96" s="86" t="s">
        <v>1026</v>
      </c>
      <c r="C96" s="72" t="s">
        <v>1027</v>
      </c>
      <c r="D96" s="95"/>
      <c r="E96" s="95"/>
      <c r="F96" s="92"/>
      <c r="G96" s="87" t="s">
        <v>138</v>
      </c>
      <c r="H96" s="375"/>
      <c r="I96" s="139" cm="1">
        <f t="array" ref="I96">_xlfn.IFS(G96="a",5,G96="b",3,G96="c",1,TRUE,"")</f>
        <v>3</v>
      </c>
      <c r="J96" s="138"/>
      <c r="K96" s="141"/>
      <c r="L96" s="234">
        <f t="shared" si="18"/>
        <v>1.5</v>
      </c>
      <c r="M96" s="96" t="str" cm="1">
        <f t="array" ref="M96">_xlfn.IFS($H96="ja",L96,$H96="nee",0,$H96="","-",$G96="","")</f>
        <v>-</v>
      </c>
      <c r="N96" s="152" t="str">
        <f t="shared" si="19"/>
        <v/>
      </c>
    </row>
    <row r="97" spans="2:14" x14ac:dyDescent="0.35">
      <c r="B97" s="86" t="s">
        <v>1028</v>
      </c>
      <c r="C97" s="72" t="s">
        <v>1029</v>
      </c>
      <c r="D97" s="95"/>
      <c r="E97" s="95"/>
      <c r="F97" s="92"/>
      <c r="G97" s="87" t="s">
        <v>129</v>
      </c>
      <c r="H97" s="375"/>
      <c r="I97" s="139" cm="1">
        <f t="array" ref="I97">_xlfn.IFS(G97="a",5,G97="b",3,G97="c",1,TRUE,"")</f>
        <v>5</v>
      </c>
      <c r="J97" s="138"/>
      <c r="K97" s="141"/>
      <c r="L97" s="234">
        <f t="shared" si="18"/>
        <v>2.5</v>
      </c>
      <c r="M97" s="96" t="str" cm="1">
        <f t="array" ref="M97">_xlfn.IFS($H97="ja",L97,$H97="nee",0,$H97="","-",$G97="","")</f>
        <v>-</v>
      </c>
      <c r="N97" s="152" t="str">
        <f t="shared" si="19"/>
        <v/>
      </c>
    </row>
    <row r="98" spans="2:14" ht="26" x14ac:dyDescent="0.35">
      <c r="B98" s="86" t="s">
        <v>1030</v>
      </c>
      <c r="C98" s="72" t="s">
        <v>1031</v>
      </c>
      <c r="D98" s="95"/>
      <c r="E98" s="95"/>
      <c r="F98" s="72"/>
      <c r="G98" s="77" t="s">
        <v>129</v>
      </c>
      <c r="H98" s="375"/>
      <c r="I98" s="139" cm="1">
        <f t="array" ref="I98">_xlfn.IFS(G98="a",5,G98="b",3,G98="c",1,TRUE,"")</f>
        <v>5</v>
      </c>
      <c r="J98" s="139"/>
      <c r="K98" s="140"/>
      <c r="L98" s="234">
        <f t="shared" si="18"/>
        <v>2.5</v>
      </c>
      <c r="M98" s="96" t="str" cm="1">
        <f t="array" ref="M98">_xlfn.IFS($H98="ja",L98,$H98="nee",0,$H98="","-",$G98="","")</f>
        <v>-</v>
      </c>
      <c r="N98" s="152" t="str">
        <f t="shared" si="19"/>
        <v/>
      </c>
    </row>
    <row r="99" spans="2:14" x14ac:dyDescent="0.35">
      <c r="B99" s="86" t="s">
        <v>1032</v>
      </c>
      <c r="C99" s="72" t="s">
        <v>1033</v>
      </c>
      <c r="D99" s="95"/>
      <c r="E99" s="95"/>
      <c r="F99" s="92"/>
      <c r="G99" s="87" t="s">
        <v>129</v>
      </c>
      <c r="H99" s="375"/>
      <c r="I99" s="139" cm="1">
        <f t="array" ref="I99">_xlfn.IFS(G99="a",5,G99="b",3,G99="c",1,TRUE,"")</f>
        <v>5</v>
      </c>
      <c r="J99" s="138"/>
      <c r="K99" s="141"/>
      <c r="L99" s="234">
        <f t="shared" si="18"/>
        <v>2.5</v>
      </c>
      <c r="M99" s="96" t="str" cm="1">
        <f t="array" ref="M99">_xlfn.IFS($H99="ja",L99,$H99="nee",0,$H99="","-",$G99="","")</f>
        <v>-</v>
      </c>
      <c r="N99" s="152" t="str">
        <f t="shared" si="19"/>
        <v/>
      </c>
    </row>
    <row r="100" spans="2:14" ht="26" x14ac:dyDescent="0.35">
      <c r="B100" s="86" t="s">
        <v>1034</v>
      </c>
      <c r="C100" s="72" t="s">
        <v>1035</v>
      </c>
      <c r="D100" s="95"/>
      <c r="E100" s="95"/>
      <c r="F100" s="92"/>
      <c r="G100" s="87" t="s">
        <v>143</v>
      </c>
      <c r="H100" s="375"/>
      <c r="I100" s="139" cm="1">
        <f t="array" ref="I100">_xlfn.IFS(G100="a",5,G100="b",3,G100="c",1,TRUE,"")</f>
        <v>1</v>
      </c>
      <c r="J100" s="138"/>
      <c r="K100" s="141"/>
      <c r="L100" s="234">
        <f t="shared" si="18"/>
        <v>0.5</v>
      </c>
      <c r="M100" s="96" t="str" cm="1">
        <f t="array" ref="M100">_xlfn.IFS($H100="ja",L100,$H100="nee",0,$H100="","-",$G100="","")</f>
        <v>-</v>
      </c>
      <c r="N100" s="152" t="str">
        <f t="shared" si="19"/>
        <v/>
      </c>
    </row>
    <row r="101" spans="2:14" x14ac:dyDescent="0.35">
      <c r="B101" s="86" t="s">
        <v>1036</v>
      </c>
      <c r="C101" s="72" t="s">
        <v>1037</v>
      </c>
      <c r="D101" s="95"/>
      <c r="E101" s="95"/>
      <c r="F101" s="92"/>
      <c r="G101" s="87" t="s">
        <v>143</v>
      </c>
      <c r="H101" s="375"/>
      <c r="I101" s="139" cm="1">
        <f t="array" ref="I101">_xlfn.IFS(G101="a",5,G101="b",3,G101="c",1,TRUE,"")</f>
        <v>1</v>
      </c>
      <c r="J101" s="138"/>
      <c r="K101" s="141"/>
      <c r="L101" s="234">
        <f t="shared" si="18"/>
        <v>0.5</v>
      </c>
      <c r="M101" s="96" t="str" cm="1">
        <f t="array" ref="M101">_xlfn.IFS($H101="ja",L101,$H101="nee",0,$H101="","-",$G101="","")</f>
        <v>-</v>
      </c>
      <c r="N101" s="152" t="str">
        <f t="shared" si="19"/>
        <v/>
      </c>
    </row>
    <row r="102" spans="2:14" x14ac:dyDescent="0.35">
      <c r="B102" s="86" t="s">
        <v>1038</v>
      </c>
      <c r="C102" s="72" t="s">
        <v>1039</v>
      </c>
      <c r="D102" s="95"/>
      <c r="E102" s="95"/>
      <c r="F102" s="92"/>
      <c r="G102" s="77" t="s">
        <v>138</v>
      </c>
      <c r="H102" s="375"/>
      <c r="I102" s="139" cm="1">
        <f t="array" ref="I102">_xlfn.IFS(G102="a",5,G102="b",3,G102="c",1,TRUE,"")</f>
        <v>3</v>
      </c>
      <c r="J102" s="139"/>
      <c r="K102" s="140"/>
      <c r="L102" s="234">
        <f t="shared" si="18"/>
        <v>1.5</v>
      </c>
      <c r="M102" s="96" t="str" cm="1">
        <f t="array" ref="M102">_xlfn.IFS($H102="ja",L102,$H102="nee",0,$H102="","-",$G102="","")</f>
        <v>-</v>
      </c>
      <c r="N102" s="152" t="str">
        <f t="shared" si="19"/>
        <v/>
      </c>
    </row>
    <row r="103" spans="2:14" x14ac:dyDescent="0.35">
      <c r="B103" s="86" t="s">
        <v>1040</v>
      </c>
      <c r="C103" s="72" t="s">
        <v>1041</v>
      </c>
      <c r="D103" s="95"/>
      <c r="E103" s="95"/>
      <c r="F103" s="92"/>
      <c r="G103" s="95" t="s">
        <v>143</v>
      </c>
      <c r="H103" s="375"/>
      <c r="I103" s="139" cm="1">
        <f t="array" ref="I103">_xlfn.IFS(G103="a",5,G103="b",3,G103="c",1,TRUE,"")</f>
        <v>1</v>
      </c>
      <c r="J103" s="138"/>
      <c r="K103" s="141"/>
      <c r="L103" s="234">
        <f t="shared" si="18"/>
        <v>0.5</v>
      </c>
      <c r="M103" s="96" t="str" cm="1">
        <f t="array" ref="M103">_xlfn.IFS($H103="ja",L103,$H103="nee",0,$H103="","-",$G103="","")</f>
        <v>-</v>
      </c>
      <c r="N103" s="152" t="str">
        <f t="shared" si="19"/>
        <v/>
      </c>
    </row>
    <row r="104" spans="2:14" x14ac:dyDescent="0.35">
      <c r="B104" s="86" t="s">
        <v>1042</v>
      </c>
      <c r="C104" s="72" t="s">
        <v>1043</v>
      </c>
      <c r="D104" s="95"/>
      <c r="E104" s="95"/>
      <c r="F104" s="92"/>
      <c r="G104" s="95" t="s">
        <v>129</v>
      </c>
      <c r="H104" s="375"/>
      <c r="I104" s="139" cm="1">
        <f t="array" ref="I104">_xlfn.IFS(G104="a",5,G104="b",3,G104="c",1,TRUE,"")</f>
        <v>5</v>
      </c>
      <c r="J104" s="138"/>
      <c r="K104" s="141"/>
      <c r="L104" s="234">
        <f t="shared" si="18"/>
        <v>2.5</v>
      </c>
      <c r="M104" s="96" t="str" cm="1">
        <f t="array" ref="M104">_xlfn.IFS($H104="ja",L104,$H104="nee",0,$H104="","-",$G104="","")</f>
        <v>-</v>
      </c>
      <c r="N104" s="152" t="str">
        <f t="shared" si="19"/>
        <v/>
      </c>
    </row>
    <row r="105" spans="2:14" x14ac:dyDescent="0.35">
      <c r="B105" s="86" t="s">
        <v>996</v>
      </c>
      <c r="C105" s="72" t="s">
        <v>996</v>
      </c>
      <c r="D105" s="95"/>
      <c r="E105" s="95"/>
      <c r="F105" s="72"/>
      <c r="G105" s="87" t="s">
        <v>996</v>
      </c>
      <c r="H105" s="72"/>
      <c r="I105" s="139" t="str" cm="1">
        <f t="array" ref="I105">_xlfn.IFS(G105="a",5,G105="b",3,G105="c",1,TRUE,"")</f>
        <v/>
      </c>
      <c r="J105" s="138"/>
      <c r="K105" s="141"/>
      <c r="L105" s="87"/>
      <c r="M105" s="103"/>
      <c r="N105" s="103"/>
    </row>
    <row r="106" spans="2:14" s="71" customFormat="1" ht="21" customHeight="1" x14ac:dyDescent="0.35">
      <c r="B106" s="122" t="s">
        <v>1044</v>
      </c>
      <c r="C106" s="339" t="s">
        <v>1045</v>
      </c>
      <c r="D106" s="153"/>
      <c r="E106" s="123"/>
      <c r="F106" s="153">
        <v>0.02</v>
      </c>
      <c r="G106" s="135" t="s">
        <v>996</v>
      </c>
      <c r="H106" s="245"/>
      <c r="I106" s="137" t="str" cm="1">
        <f t="array" ref="I106">_xlfn.IFS(G106="a",5,G106="b",3,G106="c",1,TRUE,"")</f>
        <v/>
      </c>
      <c r="J106" s="136">
        <f>SUM(I108:I110)</f>
        <v>15</v>
      </c>
      <c r="K106" s="135">
        <f>L106/J106</f>
        <v>0.52</v>
      </c>
      <c r="L106" s="135">
        <f>N$2*F106</f>
        <v>7.8</v>
      </c>
      <c r="M106" s="245"/>
      <c r="N106" s="245"/>
    </row>
    <row r="107" spans="2:14" x14ac:dyDescent="0.35">
      <c r="B107" s="86" t="s">
        <v>1046</v>
      </c>
      <c r="C107" s="72" t="s">
        <v>1047</v>
      </c>
      <c r="D107" s="95"/>
      <c r="E107" s="95"/>
      <c r="F107" s="72"/>
      <c r="G107" s="95"/>
      <c r="H107" s="72"/>
      <c r="I107" s="139" t="str" cm="1">
        <f t="array" ref="I107">_xlfn.IFS(G107="a",5,G107="b",3,G107="c",1,TRUE,"")</f>
        <v/>
      </c>
      <c r="J107" s="138"/>
      <c r="K107" s="141"/>
      <c r="L107" s="95"/>
      <c r="M107" s="103"/>
      <c r="N107" s="103"/>
    </row>
    <row r="108" spans="2:14" x14ac:dyDescent="0.35">
      <c r="B108" s="86" t="s">
        <v>1048</v>
      </c>
      <c r="C108" s="212" t="s">
        <v>1049</v>
      </c>
      <c r="D108" s="95"/>
      <c r="E108" s="95"/>
      <c r="F108" s="212"/>
      <c r="G108" s="95" t="s">
        <v>129</v>
      </c>
      <c r="H108" s="375"/>
      <c r="I108" s="139" cm="1">
        <f t="array" ref="I108">_xlfn.IFS(G108="a",5,G108="b",3,G108="c",1,TRUE,"")</f>
        <v>5</v>
      </c>
      <c r="J108" s="138"/>
      <c r="K108" s="141"/>
      <c r="L108" s="96">
        <f>I108*K$106</f>
        <v>2.6</v>
      </c>
      <c r="M108" s="96" t="str" cm="1">
        <f t="array" ref="M108">_xlfn.IFS($H108="ja",L108,$H108="nee",0,$H108="","-",$G108="","")</f>
        <v>-</v>
      </c>
      <c r="N108" s="152" t="str">
        <f t="shared" ref="N108:N110" si="20">IF(AND(G108="ko",H108="Nee"),"Voldoet niet","")</f>
        <v/>
      </c>
    </row>
    <row r="109" spans="2:14" x14ac:dyDescent="0.35">
      <c r="B109" s="86" t="s">
        <v>1050</v>
      </c>
      <c r="C109" s="212" t="s">
        <v>1051</v>
      </c>
      <c r="D109" s="95"/>
      <c r="E109" s="95"/>
      <c r="F109" s="212"/>
      <c r="G109" s="87" t="s">
        <v>129</v>
      </c>
      <c r="H109" s="375"/>
      <c r="I109" s="139" cm="1">
        <f t="array" ref="I109">_xlfn.IFS(G109="a",5,G109="b",3,G109="c",1,TRUE,"")</f>
        <v>5</v>
      </c>
      <c r="J109" s="138"/>
      <c r="K109" s="141"/>
      <c r="L109" s="96">
        <f>I109*K$106</f>
        <v>2.6</v>
      </c>
      <c r="M109" s="96" t="str" cm="1">
        <f t="array" ref="M109">_xlfn.IFS($H109="ja",L109,$H109="nee",0,$H109="","-",$G109="","")</f>
        <v>-</v>
      </c>
      <c r="N109" s="152" t="str">
        <f t="shared" si="20"/>
        <v/>
      </c>
    </row>
    <row r="110" spans="2:14" x14ac:dyDescent="0.35">
      <c r="B110" s="86" t="s">
        <v>1052</v>
      </c>
      <c r="C110" s="72" t="s">
        <v>1053</v>
      </c>
      <c r="D110" s="95"/>
      <c r="E110" s="95"/>
      <c r="F110" s="72"/>
      <c r="G110" s="95" t="s">
        <v>129</v>
      </c>
      <c r="H110" s="375"/>
      <c r="I110" s="139" cm="1">
        <f t="array" ref="I110">_xlfn.IFS(G110="a",5,G110="b",3,G110="c",1,TRUE,"")</f>
        <v>5</v>
      </c>
      <c r="J110" s="138"/>
      <c r="K110" s="141"/>
      <c r="L110" s="96">
        <f>I110*K$106</f>
        <v>2.6</v>
      </c>
      <c r="M110" s="96" t="str" cm="1">
        <f t="array" ref="M110">_xlfn.IFS($H110="ja",L110,$H110="nee",0,$H110="","-",$G110="","")</f>
        <v>-</v>
      </c>
      <c r="N110" s="152" t="str">
        <f t="shared" si="20"/>
        <v/>
      </c>
    </row>
    <row r="111" spans="2:14" x14ac:dyDescent="0.35">
      <c r="B111" s="86" t="s">
        <v>996</v>
      </c>
      <c r="C111" s="72" t="s">
        <v>996</v>
      </c>
      <c r="D111" s="95"/>
      <c r="E111" s="95"/>
      <c r="F111" s="72"/>
      <c r="G111" s="95" t="s">
        <v>996</v>
      </c>
      <c r="H111" s="72"/>
      <c r="I111" s="139" t="str" cm="1">
        <f t="array" ref="I111">_xlfn.IFS(G111="a",5,G111="b",3,G111="c",1,TRUE,"")</f>
        <v/>
      </c>
      <c r="J111" s="138"/>
      <c r="K111" s="141"/>
      <c r="L111" s="95"/>
      <c r="M111" s="103"/>
      <c r="N111" s="103"/>
    </row>
    <row r="112" spans="2:14" s="71" customFormat="1" ht="21" customHeight="1" x14ac:dyDescent="0.35">
      <c r="B112" s="122" t="s">
        <v>1054</v>
      </c>
      <c r="C112" s="339" t="s">
        <v>1055</v>
      </c>
      <c r="D112" s="153"/>
      <c r="E112" s="123"/>
      <c r="F112" s="153">
        <v>0.1</v>
      </c>
      <c r="G112" s="135" t="s">
        <v>996</v>
      </c>
      <c r="H112" s="245"/>
      <c r="I112" s="137" t="str" cm="1">
        <f t="array" ref="I112">_xlfn.IFS(G112="a",5,G112="b",3,G112="c",1,TRUE,"")</f>
        <v/>
      </c>
      <c r="J112" s="136">
        <f>SUM(I113:I120)</f>
        <v>38</v>
      </c>
      <c r="K112" s="135">
        <f>L112/J112</f>
        <v>1.0263157894736843</v>
      </c>
      <c r="L112" s="135">
        <f>N$2*F112</f>
        <v>39</v>
      </c>
      <c r="M112" s="245"/>
      <c r="N112" s="245"/>
    </row>
    <row r="113" spans="2:14" x14ac:dyDescent="0.35">
      <c r="B113" s="86" t="s">
        <v>1056</v>
      </c>
      <c r="C113" s="72" t="s">
        <v>1057</v>
      </c>
      <c r="D113" s="95"/>
      <c r="E113" s="95"/>
      <c r="F113" s="72"/>
      <c r="G113" s="95" t="s">
        <v>129</v>
      </c>
      <c r="H113" s="375"/>
      <c r="I113" s="139" cm="1">
        <f t="array" ref="I113">_xlfn.IFS(G113="a",5,G113="b",3,G113="c",1,TRUE,"")</f>
        <v>5</v>
      </c>
      <c r="J113" s="138"/>
      <c r="K113" s="141"/>
      <c r="L113" s="96">
        <f t="shared" ref="L113:L120" si="21">I113*K$112</f>
        <v>5.1315789473684212</v>
      </c>
      <c r="M113" s="96" t="str" cm="1">
        <f t="array" ref="M113">_xlfn.IFS($H113="ja",L113,$H113="nee",0,$H113="","-",$G113="","")</f>
        <v>-</v>
      </c>
      <c r="N113" s="152" t="str">
        <f t="shared" ref="N113:N120" si="22">IF(AND(G113="ko",H113="Nee"),"Voldoet niet","")</f>
        <v/>
      </c>
    </row>
    <row r="114" spans="2:14" x14ac:dyDescent="0.35">
      <c r="B114" s="86" t="s">
        <v>1058</v>
      </c>
      <c r="C114" s="212" t="s">
        <v>1059</v>
      </c>
      <c r="D114" s="95"/>
      <c r="E114" s="95"/>
      <c r="F114" s="212"/>
      <c r="G114" s="87" t="s">
        <v>138</v>
      </c>
      <c r="H114" s="375"/>
      <c r="I114" s="139" cm="1">
        <f t="array" ref="I114">_xlfn.IFS(G114="a",5,G114="b",3,G114="c",1,TRUE,"")</f>
        <v>3</v>
      </c>
      <c r="J114" s="138"/>
      <c r="K114" s="141"/>
      <c r="L114" s="96">
        <f t="shared" si="21"/>
        <v>3.0789473684210531</v>
      </c>
      <c r="M114" s="96" t="str" cm="1">
        <f t="array" ref="M114">_xlfn.IFS($H114="ja",L114,$H114="nee",0,$H114="","-",$G114="","")</f>
        <v>-</v>
      </c>
      <c r="N114" s="152" t="str">
        <f t="shared" si="22"/>
        <v/>
      </c>
    </row>
    <row r="115" spans="2:14" ht="26" x14ac:dyDescent="0.35">
      <c r="B115" s="86" t="s">
        <v>1060</v>
      </c>
      <c r="C115" s="72" t="s">
        <v>1061</v>
      </c>
      <c r="D115" s="95"/>
      <c r="E115" s="95"/>
      <c r="F115" s="72"/>
      <c r="G115" s="87" t="s">
        <v>129</v>
      </c>
      <c r="H115" s="375"/>
      <c r="I115" s="139" cm="1">
        <f t="array" ref="I115">_xlfn.IFS(G115="a",5,G115="b",3,G115="c",1,TRUE,"")</f>
        <v>5</v>
      </c>
      <c r="J115" s="138"/>
      <c r="K115" s="141"/>
      <c r="L115" s="96">
        <f t="shared" si="21"/>
        <v>5.1315789473684212</v>
      </c>
      <c r="M115" s="96" t="str" cm="1">
        <f t="array" ref="M115">_xlfn.IFS($H115="ja",L115,$H115="nee",0,$H115="","-",$G115="","")</f>
        <v>-</v>
      </c>
      <c r="N115" s="152" t="str">
        <f t="shared" si="22"/>
        <v/>
      </c>
    </row>
    <row r="116" spans="2:14" x14ac:dyDescent="0.35">
      <c r="B116" s="86" t="s">
        <v>1062</v>
      </c>
      <c r="C116" s="72" t="s">
        <v>1063</v>
      </c>
      <c r="D116" s="95"/>
      <c r="E116" s="95"/>
      <c r="F116" s="72"/>
      <c r="G116" s="87" t="s">
        <v>129</v>
      </c>
      <c r="H116" s="375"/>
      <c r="I116" s="139" cm="1">
        <f t="array" ref="I116">_xlfn.IFS(G116="a",5,G116="b",3,G116="c",1,TRUE,"")</f>
        <v>5</v>
      </c>
      <c r="J116" s="138"/>
      <c r="K116" s="141"/>
      <c r="L116" s="96">
        <f t="shared" si="21"/>
        <v>5.1315789473684212</v>
      </c>
      <c r="M116" s="96" t="str" cm="1">
        <f t="array" ref="M116">_xlfn.IFS($H116="ja",L116,$H116="nee",0,$H116="","-",$G116="","")</f>
        <v>-</v>
      </c>
      <c r="N116" s="152" t="str">
        <f t="shared" si="22"/>
        <v/>
      </c>
    </row>
    <row r="117" spans="2:14" ht="26" x14ac:dyDescent="0.35">
      <c r="B117" s="86" t="s">
        <v>1064</v>
      </c>
      <c r="C117" s="72" t="s">
        <v>1065</v>
      </c>
      <c r="D117" s="95"/>
      <c r="E117" s="95"/>
      <c r="F117" s="72"/>
      <c r="G117" s="95" t="s">
        <v>129</v>
      </c>
      <c r="H117" s="375"/>
      <c r="I117" s="139" cm="1">
        <f t="array" ref="I117">_xlfn.IFS(G117="a",5,G117="b",3,G117="c",1,TRUE,"")</f>
        <v>5</v>
      </c>
      <c r="J117" s="138"/>
      <c r="K117" s="141"/>
      <c r="L117" s="96">
        <f t="shared" si="21"/>
        <v>5.1315789473684212</v>
      </c>
      <c r="M117" s="96" t="str" cm="1">
        <f t="array" ref="M117">_xlfn.IFS($H117="ja",L117,$H117="nee",0,$H117="","-",$G117="","")</f>
        <v>-</v>
      </c>
      <c r="N117" s="152" t="str">
        <f t="shared" si="22"/>
        <v/>
      </c>
    </row>
    <row r="118" spans="2:14" x14ac:dyDescent="0.35">
      <c r="B118" s="86" t="s">
        <v>1066</v>
      </c>
      <c r="C118" s="72" t="s">
        <v>1067</v>
      </c>
      <c r="D118" s="95"/>
      <c r="E118" s="95"/>
      <c r="F118" s="72"/>
      <c r="G118" s="95" t="s">
        <v>129</v>
      </c>
      <c r="H118" s="375"/>
      <c r="I118" s="139" cm="1">
        <f t="array" ref="I118">_xlfn.IFS(G118="a",5,G118="b",3,G118="c",1,TRUE,"")</f>
        <v>5</v>
      </c>
      <c r="J118" s="138"/>
      <c r="K118" s="141"/>
      <c r="L118" s="96">
        <f t="shared" si="21"/>
        <v>5.1315789473684212</v>
      </c>
      <c r="M118" s="96" t="str" cm="1">
        <f t="array" ref="M118">_xlfn.IFS($H118="ja",L118,$H118="nee",0,$H118="","-",$G118="","")</f>
        <v>-</v>
      </c>
      <c r="N118" s="152" t="str">
        <f t="shared" si="22"/>
        <v/>
      </c>
    </row>
    <row r="119" spans="2:14" x14ac:dyDescent="0.35">
      <c r="B119" s="86" t="s">
        <v>1068</v>
      </c>
      <c r="C119" s="72" t="s">
        <v>1069</v>
      </c>
      <c r="D119" s="95"/>
      <c r="E119" s="95"/>
      <c r="F119" s="92"/>
      <c r="G119" s="77" t="s">
        <v>129</v>
      </c>
      <c r="H119" s="375"/>
      <c r="I119" s="139" cm="1">
        <f t="array" ref="I119">_xlfn.IFS(G119="a",5,G119="b",3,G119="c",1,TRUE,"")</f>
        <v>5</v>
      </c>
      <c r="J119" s="139"/>
      <c r="K119" s="140"/>
      <c r="L119" s="96">
        <f t="shared" si="21"/>
        <v>5.1315789473684212</v>
      </c>
      <c r="M119" s="96" t="str" cm="1">
        <f t="array" ref="M119">_xlfn.IFS($H119="ja",L119,$H119="nee",0,$H119="","-",$G119="","")</f>
        <v>-</v>
      </c>
      <c r="N119" s="152" t="str">
        <f t="shared" si="22"/>
        <v/>
      </c>
    </row>
    <row r="120" spans="2:14" x14ac:dyDescent="0.35">
      <c r="B120" s="86" t="s">
        <v>1070</v>
      </c>
      <c r="C120" s="72" t="s">
        <v>1071</v>
      </c>
      <c r="D120" s="95"/>
      <c r="E120" s="95"/>
      <c r="F120" s="72"/>
      <c r="G120" s="95" t="s">
        <v>129</v>
      </c>
      <c r="H120" s="375"/>
      <c r="I120" s="139" cm="1">
        <f t="array" ref="I120">_xlfn.IFS(G120="a",5,G120="b",3,G120="c",1,TRUE,"")</f>
        <v>5</v>
      </c>
      <c r="J120" s="138"/>
      <c r="K120" s="141"/>
      <c r="L120" s="96">
        <f t="shared" si="21"/>
        <v>5.1315789473684212</v>
      </c>
      <c r="M120" s="96" t="str" cm="1">
        <f t="array" ref="M120">_xlfn.IFS($H120="ja",L120,$H120="nee",0,$H120="","-",$G120="","")</f>
        <v>-</v>
      </c>
      <c r="N120" s="152" t="str">
        <f t="shared" si="22"/>
        <v/>
      </c>
    </row>
    <row r="121" spans="2:14" x14ac:dyDescent="0.35">
      <c r="B121" s="86" t="s">
        <v>996</v>
      </c>
      <c r="C121" s="72" t="s">
        <v>996</v>
      </c>
      <c r="D121" s="95"/>
      <c r="E121" s="95"/>
      <c r="F121" s="72"/>
      <c r="G121" s="95" t="s">
        <v>996</v>
      </c>
      <c r="H121" s="72"/>
      <c r="I121" s="139" t="str" cm="1">
        <f t="array" ref="I121">_xlfn.IFS(G121="a",5,G121="b",3,G121="c",1,TRUE,"")</f>
        <v/>
      </c>
      <c r="J121" s="138"/>
      <c r="K121" s="141"/>
      <c r="L121" s="95"/>
      <c r="M121" s="103"/>
      <c r="N121" s="103"/>
    </row>
    <row r="122" spans="2:14" s="71" customFormat="1" ht="21" customHeight="1" x14ac:dyDescent="0.35">
      <c r="B122" s="122" t="s">
        <v>1072</v>
      </c>
      <c r="C122" s="339" t="s">
        <v>1073</v>
      </c>
      <c r="D122" s="153"/>
      <c r="E122" s="123"/>
      <c r="F122" s="153">
        <v>0.05</v>
      </c>
      <c r="G122" s="135" t="s">
        <v>996</v>
      </c>
      <c r="H122" s="245"/>
      <c r="I122" s="137" t="str" cm="1">
        <f t="array" ref="I122">_xlfn.IFS(G122="a",5,G122="b",3,G122="c",1,TRUE,"")</f>
        <v/>
      </c>
      <c r="J122" s="136">
        <f>SUM(I124:I127)</f>
        <v>16</v>
      </c>
      <c r="K122" s="135">
        <f>L122/J122</f>
        <v>1.21875</v>
      </c>
      <c r="L122" s="135">
        <f>N$2*F122</f>
        <v>19.5</v>
      </c>
      <c r="M122" s="245"/>
      <c r="N122" s="245"/>
    </row>
    <row r="123" spans="2:14" x14ac:dyDescent="0.35">
      <c r="B123" s="86"/>
      <c r="C123" s="72" t="s">
        <v>1074</v>
      </c>
      <c r="D123" s="95"/>
      <c r="E123" s="95"/>
      <c r="F123" s="72"/>
      <c r="G123" s="95" t="s">
        <v>996</v>
      </c>
      <c r="H123" s="72"/>
      <c r="I123" s="139" t="str" cm="1">
        <f t="array" ref="I123">_xlfn.IFS(G123="a",5,G123="b",3,G123="c",1,TRUE,"")</f>
        <v/>
      </c>
      <c r="J123" s="138"/>
      <c r="K123" s="141"/>
      <c r="L123" s="95"/>
      <c r="M123" s="103"/>
      <c r="N123" s="103"/>
    </row>
    <row r="124" spans="2:14" x14ac:dyDescent="0.35">
      <c r="B124" s="86" t="s">
        <v>1075</v>
      </c>
      <c r="C124" s="212" t="s">
        <v>1076</v>
      </c>
      <c r="D124" s="95"/>
      <c r="E124" s="95"/>
      <c r="F124" s="212"/>
      <c r="G124" s="95" t="s">
        <v>129</v>
      </c>
      <c r="H124" s="375"/>
      <c r="I124" s="139" cm="1">
        <f t="array" ref="I124">_xlfn.IFS(G124="a",5,G124="b",3,G124="c",1,TRUE,"")</f>
        <v>5</v>
      </c>
      <c r="J124" s="138"/>
      <c r="K124" s="141"/>
      <c r="L124" s="96">
        <f>I124*K$122</f>
        <v>6.09375</v>
      </c>
      <c r="M124" s="96" t="str" cm="1">
        <f t="array" ref="M124">_xlfn.IFS($H124="ja",L124,$H124="nee",0,$H124="","-",$G124="","")</f>
        <v>-</v>
      </c>
      <c r="N124" s="152" t="str">
        <f t="shared" ref="N124:N127" si="23">IF(AND(G124="ko",H124="Nee"),"Voldoet niet","")</f>
        <v/>
      </c>
    </row>
    <row r="125" spans="2:14" x14ac:dyDescent="0.35">
      <c r="B125" s="86" t="s">
        <v>1077</v>
      </c>
      <c r="C125" s="212" t="s">
        <v>1078</v>
      </c>
      <c r="D125" s="95"/>
      <c r="E125" s="95"/>
      <c r="F125" s="212"/>
      <c r="G125" s="95" t="s">
        <v>129</v>
      </c>
      <c r="H125" s="375"/>
      <c r="I125" s="139" cm="1">
        <f t="array" ref="I125">_xlfn.IFS(G125="a",5,G125="b",3,G125="c",1,TRUE,"")</f>
        <v>5</v>
      </c>
      <c r="J125" s="138"/>
      <c r="K125" s="141"/>
      <c r="L125" s="96">
        <f>I125*K$122</f>
        <v>6.09375</v>
      </c>
      <c r="M125" s="96" t="str" cm="1">
        <f t="array" ref="M125">_xlfn.IFS($H125="ja",L125,$H125="nee",0,$H125="","-",$G125="","")</f>
        <v>-</v>
      </c>
      <c r="N125" s="152" t="str">
        <f t="shared" si="23"/>
        <v/>
      </c>
    </row>
    <row r="126" spans="2:14" x14ac:dyDescent="0.35">
      <c r="B126" s="86" t="s">
        <v>1079</v>
      </c>
      <c r="C126" s="212" t="s">
        <v>1080</v>
      </c>
      <c r="D126" s="95"/>
      <c r="E126" s="95"/>
      <c r="F126" s="126"/>
      <c r="G126" s="77" t="s">
        <v>129</v>
      </c>
      <c r="H126" s="375"/>
      <c r="I126" s="139" cm="1">
        <f t="array" ref="I126">_xlfn.IFS(G126="a",5,G126="b",3,G126="c",1,TRUE,"")</f>
        <v>5</v>
      </c>
      <c r="J126" s="139"/>
      <c r="K126" s="140"/>
      <c r="L126" s="96">
        <f>I126*K$122</f>
        <v>6.09375</v>
      </c>
      <c r="M126" s="96" t="str" cm="1">
        <f t="array" ref="M126">_xlfn.IFS($H126="ja",L126,$H126="nee",0,$H126="","-",$G126="","")</f>
        <v>-</v>
      </c>
      <c r="N126" s="152" t="str">
        <f t="shared" si="23"/>
        <v/>
      </c>
    </row>
    <row r="127" spans="2:14" x14ac:dyDescent="0.35">
      <c r="B127" s="86" t="s">
        <v>1081</v>
      </c>
      <c r="C127" s="212" t="s">
        <v>1082</v>
      </c>
      <c r="D127" s="95"/>
      <c r="E127" s="95"/>
      <c r="F127" s="126"/>
      <c r="G127" s="87" t="s">
        <v>143</v>
      </c>
      <c r="H127" s="375"/>
      <c r="I127" s="139" cm="1">
        <f t="array" ref="I127">_xlfn.IFS(G127="a",5,G127="b",3,G127="c",1,TRUE,"")</f>
        <v>1</v>
      </c>
      <c r="J127" s="138"/>
      <c r="K127" s="141"/>
      <c r="L127" s="96">
        <f>I127*K$122</f>
        <v>1.21875</v>
      </c>
      <c r="M127" s="96" t="str" cm="1">
        <f t="array" ref="M127">_xlfn.IFS($H127="ja",L127,$H127="nee",0,$H127="","-",$G127="","")</f>
        <v>-</v>
      </c>
      <c r="N127" s="152" t="str">
        <f t="shared" si="23"/>
        <v/>
      </c>
    </row>
  </sheetData>
  <sheetProtection algorithmName="SHA-512" hashValue="Xk8jy7M6jqUpqKanaIVLMqfFBiZRumuJ1PPwlKnJDY6RKtTozn+DQQtVAuFnzaLRqSC2z89eANRMrQurwAeKvg==" saltValue="4FldgPw1vMmAPkSAC05tHA==" spinCount="100000" sheet="1" objects="1" scenarios="1"/>
  <mergeCells count="2">
    <mergeCell ref="B1:D1"/>
    <mergeCell ref="I4:L4"/>
  </mergeCells>
  <conditionalFormatting sqref="N9:N15">
    <cfRule type="cellIs" dxfId="75" priority="17" operator="equal">
      <formula>"Voldoet niet"</formula>
    </cfRule>
  </conditionalFormatting>
  <conditionalFormatting sqref="N19:N20">
    <cfRule type="cellIs" dxfId="74" priority="15" operator="equal">
      <formula>"Voldoet niet"</formula>
    </cfRule>
  </conditionalFormatting>
  <conditionalFormatting sqref="N23:N30">
    <cfRule type="cellIs" dxfId="73" priority="14" operator="equal">
      <formula>"Voldoet niet"</formula>
    </cfRule>
  </conditionalFormatting>
  <conditionalFormatting sqref="N34:N37">
    <cfRule type="cellIs" dxfId="72" priority="13" operator="equal">
      <formula>"Voldoet niet"</formula>
    </cfRule>
  </conditionalFormatting>
  <conditionalFormatting sqref="N41:N47">
    <cfRule type="cellIs" dxfId="71" priority="12" operator="equal">
      <formula>"Voldoet niet"</formula>
    </cfRule>
  </conditionalFormatting>
  <conditionalFormatting sqref="N51:N56">
    <cfRule type="cellIs" dxfId="70" priority="11" operator="equal">
      <formula>"Voldoet niet"</formula>
    </cfRule>
  </conditionalFormatting>
  <conditionalFormatting sqref="N59:N66">
    <cfRule type="cellIs" dxfId="69" priority="10" operator="equal">
      <formula>"Voldoet niet"</formula>
    </cfRule>
  </conditionalFormatting>
  <conditionalFormatting sqref="N69:N70">
    <cfRule type="cellIs" dxfId="68" priority="9" operator="equal">
      <formula>"Voldoet niet"</formula>
    </cfRule>
  </conditionalFormatting>
  <conditionalFormatting sqref="N73:N78">
    <cfRule type="cellIs" dxfId="67" priority="8" operator="equal">
      <formula>"Voldoet niet"</formula>
    </cfRule>
  </conditionalFormatting>
  <conditionalFormatting sqref="N82:N84">
    <cfRule type="cellIs" dxfId="66" priority="7" operator="equal">
      <formula>"Voldoet niet"</formula>
    </cfRule>
  </conditionalFormatting>
  <conditionalFormatting sqref="N86:N91">
    <cfRule type="cellIs" dxfId="65" priority="6" operator="equal">
      <formula>"Voldoet niet"</formula>
    </cfRule>
  </conditionalFormatting>
  <conditionalFormatting sqref="N94:N104">
    <cfRule type="cellIs" dxfId="64" priority="4" operator="equal">
      <formula>"Voldoet niet"</formula>
    </cfRule>
  </conditionalFormatting>
  <conditionalFormatting sqref="N108:N110">
    <cfRule type="cellIs" dxfId="63" priority="3" operator="equal">
      <formula>"Voldoet niet"</formula>
    </cfRule>
  </conditionalFormatting>
  <conditionalFormatting sqref="N113:N120">
    <cfRule type="cellIs" dxfId="62" priority="2" operator="equal">
      <formula>"Voldoet niet"</formula>
    </cfRule>
  </conditionalFormatting>
  <conditionalFormatting sqref="N124:N127">
    <cfRule type="cellIs" dxfId="61" priority="1" operator="equal">
      <formula>"Voldoet niet"</formula>
    </cfRule>
  </conditionalFormatting>
  <dataValidations count="2">
    <dataValidation allowBlank="1" showInputMessage="1" showErrorMessage="1" sqref="L73:L80 L82:L91 L67 H79:H81 H67:H68 G74:G82 G66:G70 C66:F82 G71:H72 B67:B85 L69:L71 J66:K82 M80:N80" xr:uid="{175ACBB3-13A5-4991-9A6C-2ED2BE3237C4}"/>
    <dataValidation type="list" allowBlank="1" showInputMessage="1" showErrorMessage="1" sqref="H124:H127 H19:H20 H23:H30 H34:H37 H41:H47 H51:H56 H59:H66 H69:H70 H73:H78 H82:H84 H86:H91 H94:H104 H108:H110 H113:H120 H9:H15" xr:uid="{69B8E889-30BD-4D2F-9C9E-F1CFBB6D361E}">
      <formula1>"Ja,Nee"</formula1>
    </dataValidation>
  </dataValidations>
  <pageMargins left="0.7" right="0.7" top="0.75" bottom="0.75" header="0.3" footer="0.3"/>
  <pageSetup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B257A1B9ED074FB8F776F2215CF2B4" ma:contentTypeVersion="4" ma:contentTypeDescription="Een nieuw document maken." ma:contentTypeScope="" ma:versionID="73f3e67ad5325c59344e209fb25136d1">
  <xsd:schema xmlns:xsd="http://www.w3.org/2001/XMLSchema" xmlns:xs="http://www.w3.org/2001/XMLSchema" xmlns:p="http://schemas.microsoft.com/office/2006/metadata/properties" xmlns:ns2="865a56e9-f978-4ca6-ba27-0f0e306c5a57" targetNamespace="http://schemas.microsoft.com/office/2006/metadata/properties" ma:root="true" ma:fieldsID="b095f47f8f79c674f2381e89cb797b10" ns2:_="">
    <xsd:import namespace="865a56e9-f978-4ca6-ba27-0f0e306c5a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a56e9-f978-4ca6-ba27-0f0e306c5a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0F052-C943-4CB8-A311-50D0181A77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a56e9-f978-4ca6-ba27-0f0e306c5a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076567-F946-403C-8944-FBB017EAFC1D}">
  <ds:schemaRefs>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 ds:uri="865a56e9-f978-4ca6-ba27-0f0e306c5a57"/>
    <ds:schemaRef ds:uri="http://www.w3.org/XML/1998/namespace"/>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2233F9-526A-4D5C-B410-27156B63A7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20</vt:i4>
      </vt:variant>
      <vt:variant>
        <vt:lpstr>Benoemde bereiken</vt:lpstr>
      </vt:variant>
      <vt:variant>
        <vt:i4>13</vt:i4>
      </vt:variant>
    </vt:vector>
  </HeadingPairs>
  <TitlesOfParts>
    <vt:vector size="33" baseType="lpstr">
      <vt:lpstr>0. Ambitie</vt:lpstr>
      <vt:lpstr>1. Algemeen</vt:lpstr>
      <vt:lpstr>2. Catalogus</vt:lpstr>
      <vt:lpstr>3. Collectiebeheer</vt:lpstr>
      <vt:lpstr>4. Exemplaren</vt:lpstr>
      <vt:lpstr>5. Bestel</vt:lpstr>
      <vt:lpstr>6. Leden, relaties en abonnemen</vt:lpstr>
      <vt:lpstr>6B. Module marketing</vt:lpstr>
      <vt:lpstr>7. Transacties</vt:lpstr>
      <vt:lpstr>8. Module schoolbibliotheek</vt:lpstr>
      <vt:lpstr>9. Module ticketing</vt:lpstr>
      <vt:lpstr>10. Frontend</vt:lpstr>
      <vt:lpstr>11. Financiële administratie</vt:lpstr>
      <vt:lpstr>12. Rapportage &amp; selecties</vt:lpstr>
      <vt:lpstr>13. Privacy en info-beveiliging</vt:lpstr>
      <vt:lpstr>10. Koppelingen(oud)</vt:lpstr>
      <vt:lpstr>14. Technische eisen</vt:lpstr>
      <vt:lpstr>15. Koppelingen</vt:lpstr>
      <vt:lpstr>16. Uitvoeringseisen</vt:lpstr>
      <vt:lpstr>17. Onderverdeling score</vt:lpstr>
      <vt:lpstr>'11. Financiële administratie'!Afdrukbereik</vt:lpstr>
      <vt:lpstr>'12. Rapportage &amp; selecties'!Afdrukbereik</vt:lpstr>
      <vt:lpstr>'13. Privacy en info-beveiliging'!Afdrukbereik</vt:lpstr>
      <vt:lpstr>'14. Technische eisen'!Afdrukbereik</vt:lpstr>
      <vt:lpstr>'15. Koppelingen'!Afdrukbereik</vt:lpstr>
      <vt:lpstr>'16. Uitvoeringseisen'!Afdrukbereik</vt:lpstr>
      <vt:lpstr>'3. Collectiebeheer'!Afdrukbereik</vt:lpstr>
      <vt:lpstr>'4. Exemplaren'!Afdrukbereik</vt:lpstr>
      <vt:lpstr>'5. Bestel'!Afdrukbereik</vt:lpstr>
      <vt:lpstr>'6. Leden, relaties en abonnemen'!Afdrukbereik</vt:lpstr>
      <vt:lpstr>'6B. Module marketing'!Afdrukbereik</vt:lpstr>
      <vt:lpstr>'8. Module schoolbibliotheek'!Afdrukbereik</vt:lpstr>
      <vt:lpstr>'9. Module ticketing'!Afdrukbereik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Shania Litaay</cp:lastModifiedBy>
  <cp:revision/>
  <dcterms:created xsi:type="dcterms:W3CDTF">2023-06-28T12:08:41Z</dcterms:created>
  <dcterms:modified xsi:type="dcterms:W3CDTF">2024-08-13T11:19:53Z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0x010100FFB257A1B9ED074FB8F776F2215CF2B4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65600</vt:r8>
  </property>
</Properties>
</file>