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R:\Public polis en sluiting\Sluiting\PVE\2024\"/>
    </mc:Choice>
  </mc:AlternateContent>
  <xr:revisionPtr revIDLastSave="0" documentId="14_{59415567-EA97-4B33-A5A1-4483C247B2E7}" xr6:coauthVersionLast="47" xr6:coauthVersionMax="47" xr10:uidLastSave="{00000000-0000-0000-0000-000000000000}"/>
  <bookViews>
    <workbookView xWindow="13755" yWindow="345" windowWidth="15390" windowHeight="15585" xr2:uid="{00000000-000D-0000-FFFF-FFFF00000000}"/>
  </bookViews>
  <sheets>
    <sheet name="specificatie" sheetId="1" r:id="rId1"/>
  </sheets>
  <definedNames>
    <definedName name="_xlnm._FilterDatabase" localSheetId="0" hidden="1">specificatie!$A$1:$N$117</definedName>
    <definedName name="_xlnm.Print_Area" localSheetId="0">specificatie!$A$1:$N$120</definedName>
    <definedName name="_xlnm.Print_Titles" localSheetId="0">specificatie!$1:$3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9" i="1" l="1"/>
  <c r="J19" i="1"/>
  <c r="L19" i="1" s="1"/>
  <c r="N19" i="1" s="1"/>
  <c r="M14" i="1" l="1"/>
  <c r="J14" i="1"/>
  <c r="N14" i="1" l="1"/>
  <c r="L105" i="1"/>
  <c r="L106" i="1"/>
  <c r="L107" i="1"/>
  <c r="L108" i="1"/>
  <c r="L109" i="1"/>
  <c r="L110" i="1"/>
  <c r="L112" i="1"/>
  <c r="L113" i="1"/>
  <c r="L114" i="1"/>
  <c r="J103" i="1"/>
  <c r="L103" i="1" s="1"/>
  <c r="K103" i="1"/>
  <c r="M103" i="1" s="1"/>
  <c r="J104" i="1"/>
  <c r="L104" i="1" s="1"/>
  <c r="K104" i="1"/>
  <c r="M104" i="1" s="1"/>
  <c r="N103" i="1" l="1"/>
  <c r="N104" i="1"/>
  <c r="N109" i="1" l="1"/>
  <c r="N12" i="1" l="1"/>
  <c r="M7" i="1"/>
  <c r="M11" i="1"/>
  <c r="M13" i="1"/>
  <c r="M15" i="1"/>
  <c r="M17" i="1"/>
  <c r="M18" i="1"/>
  <c r="M20" i="1"/>
  <c r="M22" i="1"/>
  <c r="M23" i="1"/>
  <c r="M24" i="1"/>
  <c r="M29" i="1"/>
  <c r="M31" i="1"/>
  <c r="M32" i="1"/>
  <c r="M36" i="1"/>
  <c r="M40" i="1"/>
  <c r="M44" i="1"/>
  <c r="M47" i="1"/>
  <c r="M48" i="1"/>
  <c r="N48" i="1" s="1"/>
  <c r="M105" i="1"/>
  <c r="L8" i="1"/>
  <c r="L16" i="1"/>
  <c r="L21" i="1"/>
  <c r="L23" i="1"/>
  <c r="L24" i="1"/>
  <c r="L28" i="1"/>
  <c r="L30" i="1"/>
  <c r="L35" i="1"/>
  <c r="L39" i="1"/>
  <c r="L43" i="1"/>
  <c r="L47" i="1"/>
  <c r="L51" i="1"/>
  <c r="L6" i="1"/>
  <c r="K115" i="1"/>
  <c r="M115" i="1" s="1"/>
  <c r="J115" i="1"/>
  <c r="L115" i="1" s="1"/>
  <c r="K114" i="1"/>
  <c r="M114" i="1" s="1"/>
  <c r="K113" i="1"/>
  <c r="M113" i="1" s="1"/>
  <c r="K112" i="1"/>
  <c r="M112" i="1" s="1"/>
  <c r="K111" i="1"/>
  <c r="M111" i="1" s="1"/>
  <c r="J111" i="1"/>
  <c r="L111" i="1" s="1"/>
  <c r="K110" i="1"/>
  <c r="M110" i="1" s="1"/>
  <c r="K108" i="1"/>
  <c r="M108" i="1" s="1"/>
  <c r="K107" i="1"/>
  <c r="M107" i="1" s="1"/>
  <c r="K106" i="1"/>
  <c r="M106" i="1" s="1"/>
  <c r="J102" i="1"/>
  <c r="L102" i="1" s="1"/>
  <c r="J101" i="1"/>
  <c r="L101" i="1" s="1"/>
  <c r="J100" i="1"/>
  <c r="L100" i="1" s="1"/>
  <c r="J99" i="1"/>
  <c r="L99" i="1" s="1"/>
  <c r="J98" i="1"/>
  <c r="L98" i="1" s="1"/>
  <c r="J97" i="1"/>
  <c r="L97" i="1" s="1"/>
  <c r="J96" i="1"/>
  <c r="L96" i="1" s="1"/>
  <c r="J95" i="1"/>
  <c r="L95" i="1" s="1"/>
  <c r="J94" i="1"/>
  <c r="L94" i="1" s="1"/>
  <c r="J93" i="1"/>
  <c r="L93" i="1" s="1"/>
  <c r="J92" i="1"/>
  <c r="L92" i="1" s="1"/>
  <c r="J91" i="1"/>
  <c r="L91" i="1" s="1"/>
  <c r="J90" i="1"/>
  <c r="L90" i="1" s="1"/>
  <c r="J89" i="1"/>
  <c r="L89" i="1" s="1"/>
  <c r="J88" i="1"/>
  <c r="L88" i="1" s="1"/>
  <c r="J87" i="1"/>
  <c r="L87" i="1" s="1"/>
  <c r="J86" i="1"/>
  <c r="L86" i="1" s="1"/>
  <c r="J85" i="1"/>
  <c r="L85" i="1" s="1"/>
  <c r="J84" i="1"/>
  <c r="L84" i="1" s="1"/>
  <c r="J83" i="1"/>
  <c r="L83" i="1" s="1"/>
  <c r="J82" i="1"/>
  <c r="L82" i="1" s="1"/>
  <c r="J81" i="1"/>
  <c r="L81" i="1" s="1"/>
  <c r="J80" i="1"/>
  <c r="L80" i="1" s="1"/>
  <c r="J79" i="1"/>
  <c r="L79" i="1" s="1"/>
  <c r="J78" i="1"/>
  <c r="L78" i="1" s="1"/>
  <c r="J77" i="1"/>
  <c r="L77" i="1" s="1"/>
  <c r="J76" i="1"/>
  <c r="L76" i="1" s="1"/>
  <c r="J75" i="1"/>
  <c r="L75" i="1" s="1"/>
  <c r="J74" i="1"/>
  <c r="L74" i="1" s="1"/>
  <c r="J73" i="1"/>
  <c r="L73" i="1" s="1"/>
  <c r="J72" i="1"/>
  <c r="L72" i="1" s="1"/>
  <c r="J71" i="1"/>
  <c r="L71" i="1" s="1"/>
  <c r="J70" i="1"/>
  <c r="L70" i="1" s="1"/>
  <c r="J69" i="1"/>
  <c r="L69" i="1" s="1"/>
  <c r="J68" i="1"/>
  <c r="L68" i="1" s="1"/>
  <c r="J67" i="1"/>
  <c r="L67" i="1" s="1"/>
  <c r="J66" i="1"/>
  <c r="L66" i="1" s="1"/>
  <c r="J65" i="1"/>
  <c r="L65" i="1" s="1"/>
  <c r="J64" i="1"/>
  <c r="L64" i="1" s="1"/>
  <c r="J63" i="1"/>
  <c r="L63" i="1" s="1"/>
  <c r="J62" i="1"/>
  <c r="L62" i="1" s="1"/>
  <c r="J61" i="1"/>
  <c r="L61" i="1" s="1"/>
  <c r="J60" i="1"/>
  <c r="L60" i="1" s="1"/>
  <c r="J59" i="1"/>
  <c r="L59" i="1" s="1"/>
  <c r="J58" i="1"/>
  <c r="L58" i="1" s="1"/>
  <c r="J57" i="1"/>
  <c r="L57" i="1" s="1"/>
  <c r="J56" i="1"/>
  <c r="L56" i="1" s="1"/>
  <c r="J55" i="1"/>
  <c r="L55" i="1" s="1"/>
  <c r="J54" i="1"/>
  <c r="L54" i="1" s="1"/>
  <c r="J53" i="1"/>
  <c r="L53" i="1" s="1"/>
  <c r="J52" i="1"/>
  <c r="L52" i="1" s="1"/>
  <c r="K51" i="1"/>
  <c r="J44" i="1"/>
  <c r="L44" i="1" s="1"/>
  <c r="K43" i="1"/>
  <c r="M43" i="1" s="1"/>
  <c r="J40" i="1"/>
  <c r="L40" i="1" s="1"/>
  <c r="K39" i="1"/>
  <c r="M39" i="1" s="1"/>
  <c r="J36" i="1"/>
  <c r="L36" i="1" s="1"/>
  <c r="K35" i="1"/>
  <c r="M35" i="1" s="1"/>
  <c r="J32" i="1"/>
  <c r="L32" i="1" s="1"/>
  <c r="J31" i="1"/>
  <c r="L31" i="1" s="1"/>
  <c r="K30" i="1"/>
  <c r="M30" i="1" s="1"/>
  <c r="J29" i="1"/>
  <c r="L29" i="1" s="1"/>
  <c r="K28" i="1"/>
  <c r="M28" i="1" s="1"/>
  <c r="K25" i="1"/>
  <c r="M25" i="1" s="1"/>
  <c r="J25" i="1"/>
  <c r="L25" i="1" s="1"/>
  <c r="J22" i="1"/>
  <c r="L22" i="1" s="1"/>
  <c r="K21" i="1"/>
  <c r="M21" i="1" s="1"/>
  <c r="J20" i="1"/>
  <c r="L20" i="1" s="1"/>
  <c r="J18" i="1"/>
  <c r="L18" i="1" s="1"/>
  <c r="J17" i="1"/>
  <c r="L17" i="1" s="1"/>
  <c r="K16" i="1"/>
  <c r="M16" i="1" s="1"/>
  <c r="J15" i="1"/>
  <c r="L15" i="1" s="1"/>
  <c r="J13" i="1"/>
  <c r="L13" i="1" s="1"/>
  <c r="J11" i="1"/>
  <c r="L11" i="1" s="1"/>
  <c r="K8" i="1"/>
  <c r="M8" i="1" s="1"/>
  <c r="K6" i="1"/>
  <c r="M6" i="1" s="1"/>
  <c r="N22" i="1" l="1"/>
  <c r="N47" i="1"/>
  <c r="L7" i="1"/>
  <c r="N7" i="1" s="1"/>
  <c r="N29" i="1"/>
  <c r="N11" i="1"/>
  <c r="N24" i="1"/>
  <c r="N15" i="1"/>
  <c r="N13" i="1"/>
  <c r="N108" i="1"/>
  <c r="N40" i="1"/>
  <c r="N20" i="1"/>
  <c r="N32" i="1"/>
  <c r="N36" i="1"/>
  <c r="N23" i="1"/>
  <c r="N31" i="1"/>
  <c r="N105" i="1"/>
  <c r="N17" i="1"/>
  <c r="N44" i="1"/>
  <c r="N55" i="1"/>
  <c r="N59" i="1"/>
  <c r="N63" i="1"/>
  <c r="N67" i="1"/>
  <c r="N71" i="1"/>
  <c r="N75" i="1"/>
  <c r="N79" i="1"/>
  <c r="N83" i="1"/>
  <c r="N87" i="1"/>
  <c r="N91" i="1"/>
  <c r="N95" i="1"/>
  <c r="N99" i="1"/>
  <c r="N18" i="1"/>
  <c r="N115" i="1"/>
  <c r="N110" i="1"/>
  <c r="N30" i="1"/>
  <c r="N77" i="1"/>
  <c r="N85" i="1"/>
  <c r="N89" i="1"/>
  <c r="N93" i="1"/>
  <c r="N101" i="1"/>
  <c r="N111" i="1"/>
  <c r="N52" i="1"/>
  <c r="N56" i="1"/>
  <c r="N60" i="1"/>
  <c r="N64" i="1"/>
  <c r="N68" i="1"/>
  <c r="N72" i="1"/>
  <c r="N76" i="1"/>
  <c r="N80" i="1"/>
  <c r="N84" i="1"/>
  <c r="N88" i="1"/>
  <c r="N92" i="1"/>
  <c r="N96" i="1"/>
  <c r="N100" i="1"/>
  <c r="N35" i="1"/>
  <c r="N8" i="1"/>
  <c r="N25" i="1"/>
  <c r="N53" i="1"/>
  <c r="N57" i="1"/>
  <c r="N61" i="1"/>
  <c r="N65" i="1"/>
  <c r="N69" i="1"/>
  <c r="N73" i="1"/>
  <c r="N81" i="1"/>
  <c r="N114" i="1"/>
  <c r="N106" i="1"/>
  <c r="N113" i="1"/>
  <c r="N112" i="1"/>
  <c r="N54" i="1"/>
  <c r="N58" i="1"/>
  <c r="N62" i="1"/>
  <c r="N66" i="1"/>
  <c r="N70" i="1"/>
  <c r="N74" i="1"/>
  <c r="N78" i="1"/>
  <c r="N82" i="1"/>
  <c r="N86" i="1"/>
  <c r="N90" i="1"/>
  <c r="N94" i="1"/>
  <c r="N98" i="1"/>
  <c r="N102" i="1"/>
  <c r="N28" i="1"/>
  <c r="N97" i="1"/>
  <c r="N51" i="1"/>
  <c r="N21" i="1"/>
  <c r="N43" i="1"/>
  <c r="N107" i="1"/>
  <c r="N39" i="1"/>
  <c r="N16" i="1"/>
  <c r="N6" i="1"/>
  <c r="J9" i="1"/>
  <c r="L9" i="1" s="1"/>
  <c r="K9" i="1"/>
  <c r="M9" i="1" s="1"/>
  <c r="J10" i="1"/>
  <c r="L10" i="1" s="1"/>
  <c r="K10" i="1"/>
  <c r="M10" i="1" s="1"/>
  <c r="J26" i="1"/>
  <c r="L26" i="1" s="1"/>
  <c r="K26" i="1"/>
  <c r="M26" i="1" s="1"/>
  <c r="J27" i="1"/>
  <c r="L27" i="1" s="1"/>
  <c r="K27" i="1"/>
  <c r="M27" i="1" s="1"/>
  <c r="J33" i="1"/>
  <c r="L33" i="1" s="1"/>
  <c r="K33" i="1"/>
  <c r="M33" i="1" s="1"/>
  <c r="J34" i="1"/>
  <c r="L34" i="1" s="1"/>
  <c r="K34" i="1"/>
  <c r="M34" i="1" s="1"/>
  <c r="J37" i="1"/>
  <c r="L37" i="1" s="1"/>
  <c r="K37" i="1"/>
  <c r="M37" i="1" s="1"/>
  <c r="J38" i="1"/>
  <c r="L38" i="1" s="1"/>
  <c r="K38" i="1"/>
  <c r="M38" i="1" s="1"/>
  <c r="J41" i="1"/>
  <c r="L41" i="1" s="1"/>
  <c r="K41" i="1"/>
  <c r="M41" i="1" s="1"/>
  <c r="J42" i="1"/>
  <c r="L42" i="1" s="1"/>
  <c r="K42" i="1"/>
  <c r="M42" i="1" s="1"/>
  <c r="J45" i="1"/>
  <c r="L45" i="1" s="1"/>
  <c r="K45" i="1"/>
  <c r="M45" i="1" s="1"/>
  <c r="J46" i="1"/>
  <c r="L46" i="1" s="1"/>
  <c r="K46" i="1"/>
  <c r="M46" i="1" s="1"/>
  <c r="J49" i="1"/>
  <c r="L49" i="1" s="1"/>
  <c r="K49" i="1"/>
  <c r="M49" i="1" s="1"/>
  <c r="J50" i="1"/>
  <c r="L50" i="1" s="1"/>
  <c r="K50" i="1"/>
  <c r="M50" i="1" s="1"/>
  <c r="L117" i="1" l="1"/>
  <c r="M117" i="1"/>
  <c r="N9" i="1"/>
  <c r="N10" i="1"/>
  <c r="N50" i="1"/>
  <c r="N33" i="1"/>
  <c r="N46" i="1"/>
  <c r="N42" i="1"/>
  <c r="N49" i="1"/>
  <c r="N27" i="1"/>
  <c r="N34" i="1"/>
  <c r="N41" i="1"/>
  <c r="N38" i="1"/>
  <c r="N45" i="1"/>
  <c r="N37" i="1"/>
  <c r="N26" i="1"/>
  <c r="J117" i="1" l="1"/>
  <c r="K117" i="1" l="1"/>
  <c r="N1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P6" authorId="0" shapeId="0" xr:uid="{58E26E5A-07A1-48F7-8EF6-E7E87EE7CDF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7" authorId="0" shapeId="0" xr:uid="{0D0E9CD2-8540-4287-A2AB-45DA805AB376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8" authorId="0" shapeId="0" xr:uid="{77AEE73A-C719-4A4F-AD4B-42F754E7E37F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11" authorId="0" shapeId="0" xr:uid="{7FA4FD34-AEC6-424C-B899-E6E4F650777A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Q13" authorId="0" shapeId="0" xr:uid="{65DC6F09-9838-4AF8-A0B6-9B2BA6097CAC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Q15" authorId="0" shapeId="0" xr:uid="{017149EC-777B-4D49-AC57-F4499C5AE2C4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16" authorId="0" shapeId="0" xr:uid="{5D14AEB0-7592-4C3D-AA45-6B116F6953C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17" authorId="0" shapeId="0" xr:uid="{9994B3FE-B24B-4FF1-BAF6-D36C6A26CFB1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Q18" authorId="0" shapeId="0" xr:uid="{EA9C6913-316E-4465-A073-DB5AA264501E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19" authorId="0" shapeId="0" xr:uid="{87E5CA36-4A57-4C31-A2EE-71910ED6052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20" authorId="0" shapeId="0" xr:uid="{A6047B0B-E78A-4027-A306-9A8DBE09E610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21" authorId="0" shapeId="0" xr:uid="{A7F49414-F86D-4AE6-85C0-88387E8F065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22" authorId="0" shapeId="0" xr:uid="{BE03EBE8-E564-4079-A5E4-0701CAC36DEA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Q23" authorId="0" shapeId="0" xr:uid="{4CFF4C8B-68C0-4F83-AFBF-C5539D8E5CE7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Q24" authorId="0" shapeId="0" xr:uid="{EF7818EE-AC79-4F61-A1C0-DACA1FEFE444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28" authorId="0" shapeId="0" xr:uid="{A8475F74-32DE-460A-9AB4-D60860F772A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29" authorId="0" shapeId="0" xr:uid="{F00CF0C2-928A-48CF-97C3-1E6DC99CA4D8}">
      <text>
        <r>
          <rPr>
            <sz val="9"/>
            <color indexed="81"/>
            <rFont val="Tahoma"/>
            <family val="2"/>
          </rPr>
          <t>inclusief ICT en BTW
(wand-/plafond gemonteerde) gymzaal inrichting</t>
        </r>
      </text>
    </comment>
    <comment ref="P30" authorId="0" shapeId="0" xr:uid="{2D7D01BD-317A-4BD1-A688-814AF0E852A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31" authorId="0" shapeId="0" xr:uid="{6E65F13C-6966-452C-9C77-AA4803D9388F}">
      <text>
        <r>
          <rPr>
            <sz val="9"/>
            <color indexed="81"/>
            <rFont val="Tahoma"/>
            <family val="2"/>
          </rPr>
          <t>inclusief ICT en BTW
(wand-/plafond gemonteerde) gymzaal inrichting</t>
        </r>
      </text>
    </comment>
    <comment ref="Q32" authorId="0" shapeId="0" xr:uid="{5C3B3B26-9BAE-45D4-A5F0-FFFA4EC45D6F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35" authorId="0" shapeId="0" xr:uid="{939DB430-D4D1-43EE-8FDA-66AA30BF45B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36" authorId="0" shapeId="0" xr:uid="{B96E2A62-3B25-42A1-A188-CA186078B756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39" authorId="0" shapeId="0" xr:uid="{16D4C553-6F8A-495B-9E74-3942C4EB0BF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40" authorId="0" shapeId="0" xr:uid="{D1019988-5DBA-4EFE-BCEC-A939DEA98BD1}">
      <text>
        <r>
          <rPr>
            <sz val="9"/>
            <color indexed="81"/>
            <rFont val="Tahoma"/>
            <family val="2"/>
          </rPr>
          <t>inclusief ICT en BTW
(wand-/plafond gemonteerde) gymzaal inrichting</t>
        </r>
      </text>
    </comment>
    <comment ref="P43" authorId="0" shapeId="0" xr:uid="{DAE33D96-999D-443A-B02E-4FA8B31253C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44" authorId="0" shapeId="0" xr:uid="{F4D0302A-9576-4A16-A421-4C9E026DE2FF}">
      <text>
        <r>
          <rPr>
            <sz val="9"/>
            <color indexed="81"/>
            <rFont val="Tahoma"/>
            <family val="2"/>
          </rPr>
          <t>inclusief ICT en BTW
uitgesloten inventaris buurthuis, eigendom derden</t>
        </r>
      </text>
    </comment>
    <comment ref="P47" authorId="0" shapeId="0" xr:uid="{88D39101-FF06-40E6-A030-506DC6196B9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47" authorId="0" shapeId="0" xr:uid="{C5400D80-AF24-4B69-A272-C9424AD57E92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Q48" authorId="0" shapeId="0" xr:uid="{F3BE9BDF-8E64-428D-84B6-60F44DF32436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51" authorId="0" shapeId="0" xr:uid="{3E38F1D0-1956-435F-9278-726364694DB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05" authorId="0" shapeId="0" xr:uid="{1B78E5E1-E963-4104-BAD8-CE51CBE2CEF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105" authorId="0" shapeId="0" xr:uid="{FFA74C25-1802-40BD-8402-C2B26BFFD462}">
      <text>
        <r>
          <rPr>
            <sz val="9"/>
            <color indexed="81"/>
            <rFont val="Tahoma"/>
            <family val="2"/>
          </rPr>
          <t>inclusief BTW</t>
        </r>
      </text>
    </comment>
    <comment ref="P106" authorId="0" shapeId="0" xr:uid="{738CAFAA-AFF8-49FB-A65B-21C37C087308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J107" authorId="0" shapeId="0" xr:uid="{CC97812D-644E-4B35-B48D-352AE80AB1AA}">
      <text>
        <r>
          <rPr>
            <sz val="9"/>
            <color indexed="81"/>
            <rFont val="Tahoma"/>
            <family val="2"/>
          </rPr>
          <t xml:space="preserve">Rapport is aangepast aangezien het verkeerde was getaxeerd
</t>
        </r>
      </text>
    </comment>
    <comment ref="P107" authorId="0" shapeId="0" xr:uid="{CE642712-11A0-43BC-83B7-D343FBC94E76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08" authorId="0" shapeId="0" xr:uid="{19BAB8CE-0C15-4652-A0AC-C4CC70C407C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09" authorId="0" shapeId="0" xr:uid="{3B2161F2-5EF4-46CD-9AD8-17D205D6334D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10" authorId="0" shapeId="0" xr:uid="{CA61D156-32E7-4D6E-821B-C44B4A5B9B9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11" authorId="0" shapeId="0" xr:uid="{539C0391-8D4A-4383-9EA6-0F0196EDD4ED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12" authorId="0" shapeId="0" xr:uid="{03F93CE9-8A92-4B61-959B-146509B0EC42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13" authorId="0" shapeId="0" xr:uid="{96586ADD-6593-4CFF-A942-C9D40AD1793F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14" authorId="0" shapeId="0" xr:uid="{11C44799-16EF-4143-9741-AD4E34DE9815}">
      <text>
        <r>
          <rPr>
            <sz val="9"/>
            <color indexed="81"/>
            <rFont val="Tahoma"/>
            <family val="2"/>
          </rPr>
          <t>inclusief BTW en fundering</t>
        </r>
      </text>
    </comment>
  </commentList>
</comments>
</file>

<file path=xl/sharedStrings.xml><?xml version="1.0" encoding="utf-8"?>
<sst xmlns="http://schemas.openxmlformats.org/spreadsheetml/2006/main" count="729" uniqueCount="245">
  <si>
    <t>verzekerd bedrag</t>
  </si>
  <si>
    <t>gebouw na index</t>
  </si>
  <si>
    <t>inventaris na index</t>
  </si>
  <si>
    <t>Nr.</t>
  </si>
  <si>
    <t>Object</t>
  </si>
  <si>
    <t>Getaxeerd</t>
  </si>
  <si>
    <t>BRANDWEER/GEMEENTEWERF</t>
  </si>
  <si>
    <t xml:space="preserve">Brandweerkazerne Heeze + Gemeentewerf </t>
  </si>
  <si>
    <t>Gemeentewerf</t>
  </si>
  <si>
    <t>Brandweerkazerne Leende</t>
  </si>
  <si>
    <t>SCHOLEN</t>
  </si>
  <si>
    <t>De Talententoren</t>
  </si>
  <si>
    <t>Basisschool De Trumakkers</t>
  </si>
  <si>
    <t>Basisschool Kindcentrum De Parel (voorheen: Bergerhof)</t>
  </si>
  <si>
    <t>Basisschool Dirk Hezius</t>
  </si>
  <si>
    <t>Basisschool Merlebos</t>
  </si>
  <si>
    <t>De Berkenschutse school speciaal onderwijs</t>
  </si>
  <si>
    <t>De Berkenschutse school, Copiers geleased bij BNP Paribas, contract nummer A1A49421/001</t>
  </si>
  <si>
    <t>GYMZALEN</t>
  </si>
  <si>
    <t>Gymzaal Spoorlaan (clausule scholen van toepassing)</t>
  </si>
  <si>
    <t>nee</t>
  </si>
  <si>
    <t>Gymzaal Strabrecht 14</t>
  </si>
  <si>
    <t xml:space="preserve">Gymzaal Strabrecht 14 </t>
  </si>
  <si>
    <t>Gymzaal St. J. Baptistastraat ('t Brukske aan Leenderstrijp)</t>
  </si>
  <si>
    <t>GEMEENTELIJKE GEBOUWEN</t>
  </si>
  <si>
    <t xml:space="preserve">Gemeentehuis </t>
  </si>
  <si>
    <t>SPORTACCOMMODATIES</t>
  </si>
  <si>
    <t>Sporthal de Pompenmaker</t>
  </si>
  <si>
    <t>CULTURELE CENTRA</t>
  </si>
  <si>
    <t>Dorpshuis Valentijn met gymzaal</t>
  </si>
  <si>
    <t>Gymzaal</t>
  </si>
  <si>
    <t>BERGBEZINKBASSIN / RIOLERING</t>
  </si>
  <si>
    <t>Rioolgemaal Windrecht</t>
  </si>
  <si>
    <t>Rioolgemaal Boelakkers</t>
  </si>
  <si>
    <t>Rioolgemaal Burgemeester Serrarisstraat</t>
  </si>
  <si>
    <t>Rioolgemaal Kapelstraat</t>
  </si>
  <si>
    <t>Rioolgemaal Heezerenbosch</t>
  </si>
  <si>
    <t>Rioolgemaal Emmerikstraat</t>
  </si>
  <si>
    <t>Rioolgemaal Van Goghlaan</t>
  </si>
  <si>
    <t>Rioolgemaal De Bulders Heeze Inventaris (electrotechnisch)</t>
  </si>
  <si>
    <t>Rioolgemaal De Bulders Heeze Inventaris (mechanisch)</t>
  </si>
  <si>
    <t>Rioolgemaal De Hendse Driessen</t>
  </si>
  <si>
    <t>Rioolgemaal De Strohuls</t>
  </si>
  <si>
    <t>Rioolgemaal De Laarstukken</t>
  </si>
  <si>
    <t>Rioolgemaal Burgemeester van Agtstraat</t>
  </si>
  <si>
    <t>Rioolgemaal Merellaan</t>
  </si>
  <si>
    <t>Rioolgemaal Renhoek</t>
  </si>
  <si>
    <t>Rioolgemaal Bruggerhuizen</t>
  </si>
  <si>
    <t>Rioolgemaal Poelhoeve</t>
  </si>
  <si>
    <t>Rioolgemaal Averbodeweg</t>
  </si>
  <si>
    <t>Rioolgemaal Albertlaan 16</t>
  </si>
  <si>
    <t>Rioolgemaal Albertlaan 19 (Providentia)</t>
  </si>
  <si>
    <t>Bergbezinkbassin en Retentie Hodibalduslaan</t>
  </si>
  <si>
    <t>Bergbezinkbassin en Retentie Nieuwendijk</t>
  </si>
  <si>
    <t>Bergbezinkbassin Kruis</t>
  </si>
  <si>
    <t>Bergbezinkleiding De Ambachten</t>
  </si>
  <si>
    <t>Bergingsleiding Broekerstraat</t>
  </si>
  <si>
    <t>Bergbezinkleiding Pastoor Thijssenlaan</t>
  </si>
  <si>
    <t>Bergbezinkleiding Kennedylaan</t>
  </si>
  <si>
    <t>DIVERSEN</t>
  </si>
  <si>
    <t>Molen St Victor incl. wieken</t>
  </si>
  <si>
    <t xml:space="preserve">Opslag kleding Brabantse Dag </t>
  </si>
  <si>
    <t xml:space="preserve">Woonwagen locatie Lambrekven </t>
  </si>
  <si>
    <t>Opslag RKSV Sterksel</t>
  </si>
  <si>
    <t>Schuilhut Leende (Visvijver Sportpark De Groote Speel)</t>
  </si>
  <si>
    <t>Loofvennen Leende (perceel LEENDE01F1292)</t>
  </si>
  <si>
    <t>Oude Brandweerkazerne</t>
  </si>
  <si>
    <t>Bakhuisje</t>
  </si>
  <si>
    <t>Totaal</t>
  </si>
  <si>
    <t>Postcode</t>
  </si>
  <si>
    <t>Plaats</t>
  </si>
  <si>
    <t>Heeze</t>
  </si>
  <si>
    <t>Leende</t>
  </si>
  <si>
    <t>Sterksel</t>
  </si>
  <si>
    <t>Straat</t>
  </si>
  <si>
    <t>Oude Stationsstraat</t>
  </si>
  <si>
    <t>5591JH</t>
  </si>
  <si>
    <t>Biesven</t>
  </si>
  <si>
    <t>5595DD</t>
  </si>
  <si>
    <t>De Spinner</t>
  </si>
  <si>
    <t>5591NG</t>
  </si>
  <si>
    <t>Pastoor Gastlaan</t>
  </si>
  <si>
    <t>5591BM</t>
  </si>
  <si>
    <t>Schoolstraat</t>
  </si>
  <si>
    <t>5591HK</t>
  </si>
  <si>
    <t>St. Jan Baptistastraat</t>
  </si>
  <si>
    <t>Sterkselseweg</t>
  </si>
  <si>
    <t>5591VE</t>
  </si>
  <si>
    <t>Spoorlaan</t>
  </si>
  <si>
    <t>5591HT</t>
  </si>
  <si>
    <t>Strabrecht</t>
  </si>
  <si>
    <t>5591BP</t>
  </si>
  <si>
    <t>Jan  Deckersstraat</t>
  </si>
  <si>
    <t>Ten Borchwardplein</t>
  </si>
  <si>
    <t>5591ML</t>
  </si>
  <si>
    <t>Windrecht</t>
  </si>
  <si>
    <t>5591KW</t>
  </si>
  <si>
    <t>De Boelakkers</t>
  </si>
  <si>
    <t>5591RA</t>
  </si>
  <si>
    <t>Burgemeester Serrarisstraat</t>
  </si>
  <si>
    <t>5591EE</t>
  </si>
  <si>
    <t>Kapelstraat</t>
  </si>
  <si>
    <t>5591HC</t>
  </si>
  <si>
    <t>Heezerenbosch</t>
  </si>
  <si>
    <t>5591TA</t>
  </si>
  <si>
    <t>Emmerikstraat</t>
  </si>
  <si>
    <t>5591HW</t>
  </si>
  <si>
    <t>Van Goghlaan</t>
  </si>
  <si>
    <t>5591CB</t>
  </si>
  <si>
    <t>De Hendse Driessen</t>
  </si>
  <si>
    <t>5591TS</t>
  </si>
  <si>
    <t>De Strohuls</t>
  </si>
  <si>
    <t>5591JB</t>
  </si>
  <si>
    <t>De Laarstukken</t>
  </si>
  <si>
    <t>Burgemeester van Agtstraat</t>
  </si>
  <si>
    <t>5591DD</t>
  </si>
  <si>
    <t>Merellaan</t>
  </si>
  <si>
    <t>5595BA</t>
  </si>
  <si>
    <t>Renhoek</t>
  </si>
  <si>
    <t>5595GE</t>
  </si>
  <si>
    <t>Bruggerhuizen</t>
  </si>
  <si>
    <t>5595XA</t>
  </si>
  <si>
    <t>Poelhoeve</t>
  </si>
  <si>
    <t>6029SG</t>
  </si>
  <si>
    <t>Averbodeweg</t>
  </si>
  <si>
    <t>6029RK</t>
  </si>
  <si>
    <t>Albertlaan</t>
  </si>
  <si>
    <t>6029PN</t>
  </si>
  <si>
    <t>Hodibalduslaan</t>
  </si>
  <si>
    <t>Nieuwendijk</t>
  </si>
  <si>
    <t>5591JK</t>
  </si>
  <si>
    <t>Kruis</t>
  </si>
  <si>
    <t>5591LA</t>
  </si>
  <si>
    <t>De Ambachten</t>
  </si>
  <si>
    <t>5591NX</t>
  </si>
  <si>
    <t>Broekerstraat</t>
  </si>
  <si>
    <t>5595CW</t>
  </si>
  <si>
    <t>Pastoor Thijssenlaan</t>
  </si>
  <si>
    <t>6029RL</t>
  </si>
  <si>
    <t>Kennedylaan</t>
  </si>
  <si>
    <t>6029RE</t>
  </si>
  <si>
    <t>Leenderweg</t>
  </si>
  <si>
    <t>5591JE</t>
  </si>
  <si>
    <t>Jan Deckersstraat</t>
  </si>
  <si>
    <t>5591HS</t>
  </si>
  <si>
    <t>Lambrekven</t>
  </si>
  <si>
    <t>Kerkhof</t>
  </si>
  <si>
    <t>Vlaamseweg</t>
  </si>
  <si>
    <t>5591BN</t>
  </si>
  <si>
    <t>5595GN</t>
  </si>
  <si>
    <t>6029RJ</t>
  </si>
  <si>
    <t>5591EZ</t>
  </si>
  <si>
    <t>Buldersweg</t>
  </si>
  <si>
    <t>5591JC</t>
  </si>
  <si>
    <t>5591TM</t>
  </si>
  <si>
    <t>aanvulling</t>
  </si>
  <si>
    <t>C</t>
  </si>
  <si>
    <t>D  (perceel LEENDE01F1292)</t>
  </si>
  <si>
    <t>a</t>
  </si>
  <si>
    <t>6026PK</t>
  </si>
  <si>
    <t>Strabrecht (nabij) (perceel perceel HZE00F3963)</t>
  </si>
  <si>
    <t>5591TD</t>
  </si>
  <si>
    <t>MULTIFUNCTIONELE ACCOMMODATIE</t>
  </si>
  <si>
    <t>MFA de Schammert inclusief gymzaal</t>
  </si>
  <si>
    <t>Bredeschool de Triangel</t>
  </si>
  <si>
    <t>zie boven</t>
  </si>
  <si>
    <t>Valentijn</t>
  </si>
  <si>
    <t>Dorpstraat</t>
  </si>
  <si>
    <t>Kerkstraat</t>
  </si>
  <si>
    <t xml:space="preserve">
a</t>
  </si>
  <si>
    <t>6
18</t>
  </si>
  <si>
    <t>Sterksel
Sterksel</t>
  </si>
  <si>
    <t>Beukenlaan en/of 
Heezerweg</t>
  </si>
  <si>
    <t>4a en 4b</t>
  </si>
  <si>
    <t>5595CD</t>
  </si>
  <si>
    <t>5595CX</t>
  </si>
  <si>
    <t>6029PZ
6029PP</t>
  </si>
  <si>
    <t>39a</t>
  </si>
  <si>
    <t>ja</t>
  </si>
  <si>
    <t>per 01-01-2022</t>
  </si>
  <si>
    <t>Ambulancepost</t>
  </si>
  <si>
    <t>Asbest</t>
  </si>
  <si>
    <t>Ja/Nee</t>
  </si>
  <si>
    <t>Nee</t>
  </si>
  <si>
    <t>mogelijk</t>
  </si>
  <si>
    <t>Ja</t>
  </si>
  <si>
    <t xml:space="preserve">n.b. </t>
  </si>
  <si>
    <t>niet verdacht</t>
  </si>
  <si>
    <t>Huisnr</t>
  </si>
  <si>
    <t>Unit</t>
  </si>
  <si>
    <t>Drossaard</t>
  </si>
  <si>
    <t>5591LK</t>
  </si>
  <si>
    <t>5595JA</t>
  </si>
  <si>
    <t>per 01-01-2023</t>
  </si>
  <si>
    <t>Van Ameyde d.d. 13-02-2023, rapportnr IW221292397</t>
  </si>
  <si>
    <t>gebouwen</t>
  </si>
  <si>
    <t>inventaris</t>
  </si>
  <si>
    <t>&amp;3</t>
  </si>
  <si>
    <t>niet getaxeerd?</t>
  </si>
  <si>
    <t>Basisschool St. Jan</t>
  </si>
  <si>
    <t>Van Ameyde d.d. 15-02-2023, rapportnr IW221292433</t>
  </si>
  <si>
    <t>Van Ameyde d.d. 15-02-2023, rapportnr IW221292432</t>
  </si>
  <si>
    <t>Van Ameyde d.d. 15-02-2023, rapportnr IW221292434</t>
  </si>
  <si>
    <t>Van Ameyde d.d. 15-02-2023, rapportnr IW221292431</t>
  </si>
  <si>
    <t>Van Ameyde d.d. 15-02-2023, rapportnr IW221292430</t>
  </si>
  <si>
    <t>Van Ameyde d.d. 15-02-2023, rapportnr IW221292428</t>
  </si>
  <si>
    <t>Van Ameyde d.d. 15-02-2023, rapportnr IW221292429</t>
  </si>
  <si>
    <t>Van Ameyde d.d. 15-02-2023, rapportnr IW221292427</t>
  </si>
  <si>
    <t>Van Ameyde d.d. 15-02-2023, rapportnr IW221292443</t>
  </si>
  <si>
    <t>Van Ameyde d.d. 15-02-2023, rapportnr IW221292442</t>
  </si>
  <si>
    <t>Van Ameyde d.d. 15-02-2023, rapportnr IW221292440</t>
  </si>
  <si>
    <t>Van Ameyde d.d. 15-02-2023, rapportnr IW221292439</t>
  </si>
  <si>
    <t>Van Ameyde d.d. 15-02-2023, rapportnr IW221292438</t>
  </si>
  <si>
    <t>Van Ameyde d.d. 15-02-2023, rapportnr IW221292437</t>
  </si>
  <si>
    <t>Van Ameyde d.d. 15-02-2023, rapportnr IW221292436</t>
  </si>
  <si>
    <t>Van Ameyde d.d. 15-02-2023, rapportnr IW221292435-003</t>
  </si>
  <si>
    <t>Gymzaal De Berkenschutse</t>
  </si>
  <si>
    <t>Van Ameyde d.d. 15-02-2023, rapportnr IW221292435-002</t>
  </si>
  <si>
    <t>Van Ameyde d.d. 15-02-2023, rapportnr IW221292435-001</t>
  </si>
  <si>
    <t>VSO De Berkenschutse</t>
  </si>
  <si>
    <t>Van Ameyde d.d. 11-11-2023, rapportnr IW221292441</t>
  </si>
  <si>
    <t>Basisschool St. Jan incl. gymzaal (incl. zonnepanelen)</t>
  </si>
  <si>
    <t>De Talententoren (zonnepanelen)</t>
  </si>
  <si>
    <t>Beukenlaan</t>
  </si>
  <si>
    <t>6029PZ</t>
  </si>
  <si>
    <t>per 01-01-2024</t>
  </si>
  <si>
    <t>Lijkenhuisje Kerkhof</t>
  </si>
  <si>
    <t>Schuur Kerkhof</t>
  </si>
  <si>
    <t>14a</t>
  </si>
  <si>
    <t>14b</t>
  </si>
  <si>
    <t>Vooralsnog laten staan. 27-6-24 wederom herinnering naar Berkenschutse of dit nog actueel is</t>
  </si>
  <si>
    <t>5a</t>
  </si>
  <si>
    <t>Basisschool De Trumakkers (zonnepanelen)</t>
  </si>
  <si>
    <t>4a</t>
  </si>
  <si>
    <t xml:space="preserve">Scope keuring </t>
  </si>
  <si>
    <t>Inbraakalarm</t>
  </si>
  <si>
    <t>Brandmeldinstallatie</t>
  </si>
  <si>
    <t>Overspanningsbeveiliging</t>
  </si>
  <si>
    <t>zonnepanelen</t>
  </si>
  <si>
    <t>ja/nee</t>
  </si>
  <si>
    <t>onbekent</t>
  </si>
  <si>
    <t>ja, jaarlijks onderhoud en doormelding pac</t>
  </si>
  <si>
    <t>ja BMI, jaarlijks onderhoud en doormelding pac</t>
  </si>
  <si>
    <t>j</t>
  </si>
  <si>
    <t>ja overspanningsbeveiliging en bliksem- en aardingsbeveiliging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</si>
</sst>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-&quot;€&quot;\ * #,##0_-;_-&quot;€&quot;\ * #,##0\-;_-&quot;€&quot;\ * &quot;-&quot;_-;_-@_-"/>
    <numFmt numFmtId="165" formatCode="_-&quot;€&quot;\ * #,##0.00_-;_-&quot;€&quot;\ * #,##0.00\-;_-&quot;€&quot;\ * &quot;-&quot;??_-;_-@_-"/>
    <numFmt numFmtId="166" formatCode="#,##0_ ;\-#,##0\ "/>
    <numFmt numFmtId="167" formatCode="_-&quot;€&quot;\ * #,##0_-;_-&quot;€&quot;\ * #,##0\-;_-&quot;€&quot;\ * &quot;-&quot;??_-;_-@_-"/>
    <numFmt numFmtId="168" formatCode="_ [$€-413]\ * #,##0.00_ ;_ [$€-413]\ * \-#,##0.00_ ;_ [$€-413]\ * &quot;-&quot;??_ ;_ @_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9"/>
      <color indexed="81"/>
      <name val="Tahoma"/>
      <family val="2"/>
    </font>
    <font>
      <sz val="10"/>
      <color theme="8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2" xfId="3" applyFont="1" applyFill="1" applyBorder="1" applyAlignment="1" applyProtection="1">
      <alignment vertical="top" wrapText="1"/>
      <protection hidden="1"/>
    </xf>
    <xf numFmtId="0" fontId="3" fillId="2" borderId="8" xfId="3" applyFont="1" applyFill="1" applyBorder="1" applyAlignment="1" applyProtection="1">
      <alignment horizontal="left"/>
      <protection hidden="1"/>
    </xf>
    <xf numFmtId="0" fontId="3" fillId="2" borderId="9" xfId="3" applyFont="1" applyFill="1" applyBorder="1" applyAlignment="1" applyProtection="1">
      <alignment wrapText="1"/>
      <protection hidden="1"/>
    </xf>
    <xf numFmtId="49" fontId="3" fillId="2" borderId="9" xfId="3" applyNumberFormat="1" applyFont="1" applyFill="1" applyBorder="1" applyAlignment="1" applyProtection="1">
      <alignment horizontal="left" wrapText="1"/>
      <protection hidden="1"/>
    </xf>
    <xf numFmtId="0" fontId="3" fillId="2" borderId="9" xfId="0" applyFont="1" applyFill="1" applyBorder="1" applyAlignment="1" applyProtection="1">
      <alignment horizontal="center"/>
      <protection hidden="1"/>
    </xf>
    <xf numFmtId="0" fontId="3" fillId="2" borderId="1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/>
    <xf numFmtId="0" fontId="3" fillId="2" borderId="11" xfId="3" applyFont="1" applyFill="1" applyBorder="1" applyAlignment="1" applyProtection="1">
      <alignment horizontal="left"/>
      <protection hidden="1"/>
    </xf>
    <xf numFmtId="0" fontId="3" fillId="2" borderId="0" xfId="3" applyFont="1" applyFill="1" applyBorder="1" applyAlignment="1" applyProtection="1">
      <alignment wrapText="1"/>
      <protection hidden="1"/>
    </xf>
    <xf numFmtId="49" fontId="3" fillId="2" borderId="0" xfId="3" applyNumberFormat="1" applyFont="1" applyFill="1" applyBorder="1" applyAlignment="1" applyProtection="1">
      <alignment horizontal="left" wrapText="1"/>
      <protection hidden="1"/>
    </xf>
    <xf numFmtId="0" fontId="3" fillId="2" borderId="0" xfId="0" applyFont="1" applyFill="1" applyBorder="1" applyAlignment="1" applyProtection="1">
      <alignment horizontal="center"/>
      <protection hidden="1"/>
    </xf>
    <xf numFmtId="0" fontId="3" fillId="2" borderId="12" xfId="0" applyFont="1" applyFill="1" applyBorder="1" applyAlignment="1" applyProtection="1">
      <alignment horizontal="center"/>
      <protection hidden="1"/>
    </xf>
    <xf numFmtId="0" fontId="3" fillId="2" borderId="5" xfId="3" applyFont="1" applyFill="1" applyBorder="1" applyAlignment="1" applyProtection="1">
      <alignment horizontal="left"/>
      <protection hidden="1"/>
    </xf>
    <xf numFmtId="0" fontId="3" fillId="2" borderId="6" xfId="3" applyFont="1" applyFill="1" applyBorder="1" applyAlignment="1" applyProtection="1">
      <alignment wrapText="1"/>
      <protection hidden="1"/>
    </xf>
    <xf numFmtId="49" fontId="3" fillId="2" borderId="6" xfId="3" applyNumberFormat="1" applyFont="1" applyFill="1" applyBorder="1" applyAlignment="1" applyProtection="1">
      <alignment horizontal="left" wrapText="1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/>
    <xf numFmtId="0" fontId="3" fillId="2" borderId="0" xfId="3" applyFont="1" applyFill="1" applyBorder="1" applyAlignment="1" applyProtection="1">
      <alignment horizontal="left"/>
      <protection hidden="1"/>
    </xf>
    <xf numFmtId="0" fontId="3" fillId="0" borderId="1" xfId="3" applyFont="1" applyBorder="1" applyAlignment="1" applyProtection="1">
      <alignment horizontal="left"/>
      <protection hidden="1"/>
    </xf>
    <xf numFmtId="0" fontId="3" fillId="0" borderId="1" xfId="3" applyFont="1" applyBorder="1" applyAlignment="1" applyProtection="1">
      <alignment wrapText="1"/>
      <protection hidden="1"/>
    </xf>
    <xf numFmtId="49" fontId="3" fillId="0" borderId="1" xfId="3" applyNumberFormat="1" applyFont="1" applyBorder="1" applyAlignment="1" applyProtection="1">
      <alignment horizontal="left" wrapText="1"/>
      <protection hidden="1"/>
    </xf>
    <xf numFmtId="0" fontId="3" fillId="3" borderId="1" xfId="3" applyFont="1" applyFill="1" applyBorder="1" applyAlignment="1" applyProtection="1">
      <alignment wrapText="1"/>
      <protection hidden="1"/>
    </xf>
    <xf numFmtId="164" fontId="3" fillId="0" borderId="3" xfId="3" applyNumberFormat="1" applyFont="1" applyBorder="1" applyAlignment="1" applyProtection="1">
      <alignment wrapText="1"/>
      <protection hidden="1"/>
    </xf>
    <xf numFmtId="165" fontId="1" fillId="0" borderId="3" xfId="3" applyNumberFormat="1" applyFont="1" applyBorder="1" applyProtection="1">
      <protection hidden="1"/>
    </xf>
    <xf numFmtId="0" fontId="1" fillId="0" borderId="0" xfId="3" applyFont="1" applyFill="1" applyBorder="1"/>
    <xf numFmtId="164" fontId="3" fillId="0" borderId="15" xfId="3" applyNumberFormat="1" applyFont="1" applyBorder="1" applyAlignment="1" applyProtection="1">
      <alignment wrapText="1"/>
      <protection hidden="1"/>
    </xf>
    <xf numFmtId="0" fontId="1" fillId="0" borderId="2" xfId="3" applyFont="1" applyFill="1" applyBorder="1" applyAlignment="1" applyProtection="1">
      <alignment horizontal="left" vertical="top"/>
      <protection hidden="1"/>
    </xf>
    <xf numFmtId="0" fontId="1" fillId="0" borderId="2" xfId="3" applyFont="1" applyFill="1" applyBorder="1" applyAlignment="1" applyProtection="1">
      <alignment horizontal="left" vertical="top" wrapText="1"/>
      <protection hidden="1"/>
    </xf>
    <xf numFmtId="49" fontId="1" fillId="0" borderId="2" xfId="3" applyNumberFormat="1" applyFont="1" applyFill="1" applyBorder="1" applyAlignment="1">
      <alignment horizontal="left" vertical="top"/>
    </xf>
    <xf numFmtId="0" fontId="4" fillId="3" borderId="2" xfId="0" applyFont="1" applyFill="1" applyBorder="1" applyAlignment="1">
      <alignment vertical="top"/>
    </xf>
    <xf numFmtId="0" fontId="1" fillId="0" borderId="2" xfId="0" applyFont="1" applyFill="1" applyBorder="1" applyAlignment="1" applyProtection="1">
      <alignment horizontal="left" vertical="top" wrapText="1"/>
      <protection hidden="1"/>
    </xf>
    <xf numFmtId="0" fontId="1" fillId="0" borderId="0" xfId="3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49" fontId="1" fillId="0" borderId="2" xfId="4" applyNumberFormat="1" applyFont="1" applyFill="1" applyBorder="1" applyAlignment="1">
      <alignment horizontal="left" vertical="top"/>
    </xf>
    <xf numFmtId="49" fontId="1" fillId="0" borderId="2" xfId="3" applyNumberFormat="1" applyFont="1" applyFill="1" applyBorder="1" applyAlignment="1" applyProtection="1">
      <alignment horizontal="left" vertical="top" wrapText="1"/>
      <protection hidden="1"/>
    </xf>
    <xf numFmtId="0" fontId="1" fillId="3" borderId="2" xfId="3" applyFont="1" applyFill="1" applyBorder="1" applyAlignment="1" applyProtection="1">
      <alignment vertical="top" wrapText="1"/>
      <protection hidden="1"/>
    </xf>
    <xf numFmtId="165" fontId="1" fillId="0" borderId="0" xfId="3" applyNumberFormat="1" applyFont="1" applyFill="1" applyBorder="1" applyAlignment="1" applyProtection="1">
      <alignment horizontal="left" vertical="top"/>
      <protection hidden="1"/>
    </xf>
    <xf numFmtId="0" fontId="1" fillId="0" borderId="0" xfId="3" applyFont="1" applyFill="1" applyBorder="1" applyAlignment="1" applyProtection="1">
      <alignment vertical="top" wrapText="1"/>
      <protection hidden="1"/>
    </xf>
    <xf numFmtId="0" fontId="3" fillId="0" borderId="2" xfId="3" applyFont="1" applyFill="1" applyBorder="1" applyAlignment="1" applyProtection="1">
      <alignment vertical="top" wrapText="1"/>
      <protection hidden="1"/>
    </xf>
    <xf numFmtId="0" fontId="1" fillId="0" borderId="2" xfId="0" applyFont="1" applyFill="1" applyBorder="1" applyAlignment="1" applyProtection="1">
      <alignment vertical="top"/>
      <protection hidden="1"/>
    </xf>
    <xf numFmtId="0" fontId="3" fillId="0" borderId="3" xfId="3" applyFont="1" applyBorder="1" applyAlignment="1" applyProtection="1">
      <alignment vertical="top" wrapText="1"/>
      <protection hidden="1"/>
    </xf>
    <xf numFmtId="0" fontId="1" fillId="0" borderId="2" xfId="3" applyFont="1" applyBorder="1" applyAlignment="1" applyProtection="1">
      <alignment vertical="top" wrapText="1"/>
      <protection hidden="1"/>
    </xf>
    <xf numFmtId="0" fontId="1" fillId="0" borderId="1" xfId="3" applyFont="1" applyBorder="1" applyAlignment="1" applyProtection="1">
      <alignment horizontal="left" vertical="top"/>
      <protection hidden="1"/>
    </xf>
    <xf numFmtId="0" fontId="1" fillId="0" borderId="2" xfId="3" applyFont="1" applyBorder="1" applyAlignment="1" applyProtection="1">
      <alignment horizontal="left" vertical="top"/>
      <protection hidden="1"/>
    </xf>
    <xf numFmtId="0" fontId="1" fillId="0" borderId="13" xfId="3" applyFont="1" applyBorder="1" applyAlignment="1" applyProtection="1">
      <alignment horizontal="left" vertical="top"/>
      <protection hidden="1"/>
    </xf>
    <xf numFmtId="0" fontId="1" fillId="0" borderId="14" xfId="3" applyFont="1" applyBorder="1" applyAlignment="1" applyProtection="1">
      <alignment horizontal="left" vertical="top"/>
      <protection hidden="1"/>
    </xf>
    <xf numFmtId="0" fontId="4" fillId="0" borderId="2" xfId="0" applyFont="1" applyFill="1" applyBorder="1" applyAlignment="1">
      <alignment vertical="top"/>
    </xf>
    <xf numFmtId="49" fontId="1" fillId="0" borderId="2" xfId="3" applyNumberFormat="1" applyFont="1" applyFill="1" applyBorder="1" applyAlignment="1" applyProtection="1">
      <alignment horizontal="left" vertical="top"/>
      <protection hidden="1"/>
    </xf>
    <xf numFmtId="0" fontId="1" fillId="0" borderId="2" xfId="3" applyFont="1" applyBorder="1" applyAlignment="1" applyProtection="1">
      <alignment horizontal="left" vertical="top" wrapText="1"/>
      <protection hidden="1"/>
    </xf>
    <xf numFmtId="0" fontId="1" fillId="0" borderId="4" xfId="3" applyFont="1" applyBorder="1" applyAlignment="1" applyProtection="1">
      <alignment horizontal="left" vertical="top" wrapText="1"/>
      <protection hidden="1"/>
    </xf>
    <xf numFmtId="0" fontId="4" fillId="3" borderId="2" xfId="0" applyFont="1" applyFill="1" applyBorder="1"/>
    <xf numFmtId="0" fontId="1" fillId="0" borderId="0" xfId="3" applyFont="1" applyBorder="1" applyAlignment="1" applyProtection="1">
      <alignment horizontal="left" vertical="top" wrapText="1"/>
      <protection hidden="1"/>
    </xf>
    <xf numFmtId="0" fontId="4" fillId="3" borderId="0" xfId="0" applyFont="1" applyFill="1" applyBorder="1"/>
    <xf numFmtId="0" fontId="1" fillId="0" borderId="0" xfId="0" applyFont="1" applyFill="1" applyBorder="1" applyAlignment="1" applyProtection="1">
      <alignment vertical="top"/>
      <protection hidden="1"/>
    </xf>
    <xf numFmtId="165" fontId="1" fillId="0" borderId="0" xfId="3" applyNumberFormat="1" applyFont="1" applyFill="1" applyBorder="1" applyAlignment="1" applyProtection="1">
      <alignment horizontal="left" vertical="top" wrapText="1"/>
      <protection hidden="1"/>
    </xf>
    <xf numFmtId="0" fontId="1" fillId="0" borderId="0" xfId="3" applyFont="1" applyFill="1" applyBorder="1" applyAlignment="1" applyProtection="1">
      <alignment horizontal="left" vertical="top"/>
      <protection hidden="1"/>
    </xf>
    <xf numFmtId="49" fontId="1" fillId="0" borderId="0" xfId="3" applyNumberFormat="1" applyFont="1" applyFill="1" applyBorder="1" applyAlignment="1" applyProtection="1">
      <alignment horizontal="left" vertical="top" wrapText="1"/>
      <protection hidden="1"/>
    </xf>
    <xf numFmtId="0" fontId="1" fillId="3" borderId="0" xfId="3" applyFont="1" applyFill="1" applyBorder="1" applyAlignment="1" applyProtection="1">
      <alignment vertical="top" wrapText="1"/>
      <protection hidden="1"/>
    </xf>
    <xf numFmtId="168" fontId="3" fillId="0" borderId="0" xfId="3" applyNumberFormat="1" applyFont="1" applyBorder="1" applyAlignment="1" applyProtection="1">
      <alignment horizontal="left" vertical="top"/>
      <protection hidden="1"/>
    </xf>
    <xf numFmtId="0" fontId="1" fillId="0" borderId="0" xfId="3" applyFont="1" applyAlignment="1" applyProtection="1">
      <alignment vertical="top"/>
      <protection hidden="1"/>
    </xf>
    <xf numFmtId="0" fontId="1" fillId="0" borderId="0" xfId="3" applyFont="1" applyBorder="1" applyAlignment="1" applyProtection="1">
      <alignment horizontal="left"/>
      <protection hidden="1"/>
    </xf>
    <xf numFmtId="0" fontId="1" fillId="0" borderId="0" xfId="3" applyFont="1" applyBorder="1" applyAlignment="1" applyProtection="1">
      <alignment wrapText="1"/>
      <protection hidden="1"/>
    </xf>
    <xf numFmtId="49" fontId="1" fillId="0" borderId="0" xfId="3" applyNumberFormat="1" applyFont="1" applyBorder="1" applyAlignment="1" applyProtection="1">
      <alignment horizontal="left" wrapText="1"/>
      <protection hidden="1"/>
    </xf>
    <xf numFmtId="0" fontId="1" fillId="3" borderId="0" xfId="3" applyFont="1" applyFill="1" applyBorder="1" applyAlignment="1" applyProtection="1">
      <alignment wrapText="1"/>
      <protection hidden="1"/>
    </xf>
    <xf numFmtId="0" fontId="1" fillId="0" borderId="0" xfId="3" applyFont="1" applyAlignment="1">
      <alignment wrapText="1"/>
    </xf>
    <xf numFmtId="165" fontId="1" fillId="0" borderId="0" xfId="3" applyNumberFormat="1" applyFont="1" applyProtection="1">
      <protection hidden="1"/>
    </xf>
    <xf numFmtId="165" fontId="1" fillId="0" borderId="0" xfId="3" applyNumberFormat="1" applyFont="1" applyAlignment="1" applyProtection="1">
      <alignment wrapText="1"/>
      <protection hidden="1"/>
    </xf>
    <xf numFmtId="0" fontId="1" fillId="0" borderId="0" xfId="3" applyFont="1"/>
    <xf numFmtId="166" fontId="1" fillId="0" borderId="0" xfId="3" applyNumberFormat="1" applyFont="1" applyBorder="1" applyAlignment="1" applyProtection="1">
      <alignment horizontal="left"/>
      <protection hidden="1"/>
    </xf>
    <xf numFmtId="164" fontId="1" fillId="0" borderId="0" xfId="3" applyNumberFormat="1" applyFont="1" applyBorder="1" applyAlignment="1" applyProtection="1">
      <alignment wrapText="1"/>
      <protection hidden="1"/>
    </xf>
    <xf numFmtId="164" fontId="1" fillId="3" borderId="0" xfId="3" applyNumberFormat="1" applyFont="1" applyFill="1" applyBorder="1" applyAlignment="1" applyProtection="1">
      <alignment wrapText="1"/>
      <protection hidden="1"/>
    </xf>
    <xf numFmtId="164" fontId="1" fillId="0" borderId="0" xfId="3" applyNumberFormat="1" applyFont="1" applyBorder="1" applyProtection="1">
      <protection hidden="1"/>
    </xf>
    <xf numFmtId="164" fontId="1" fillId="0" borderId="0" xfId="3" applyNumberFormat="1" applyFont="1" applyProtection="1">
      <protection hidden="1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Border="1"/>
    <xf numFmtId="0" fontId="4" fillId="3" borderId="0" xfId="0" applyFont="1" applyFill="1"/>
    <xf numFmtId="0" fontId="4" fillId="0" borderId="0" xfId="0" applyFont="1" applyAlignment="1">
      <alignment wrapText="1"/>
    </xf>
    <xf numFmtId="44" fontId="4" fillId="0" borderId="0" xfId="0" applyNumberFormat="1" applyFont="1"/>
    <xf numFmtId="49" fontId="4" fillId="0" borderId="0" xfId="0" applyNumberFormat="1" applyFont="1" applyAlignment="1">
      <alignment horizontal="left" wrapText="1"/>
    </xf>
    <xf numFmtId="0" fontId="4" fillId="3" borderId="0" xfId="0" applyFont="1" applyFill="1" applyAlignment="1">
      <alignment wrapText="1"/>
    </xf>
    <xf numFmtId="0" fontId="3" fillId="2" borderId="9" xfId="3" applyFont="1" applyFill="1" applyBorder="1" applyAlignment="1" applyProtection="1">
      <protection hidden="1"/>
    </xf>
    <xf numFmtId="44" fontId="1" fillId="0" borderId="2" xfId="6" applyFont="1" applyFill="1" applyBorder="1" applyAlignment="1" applyProtection="1">
      <alignment horizontal="left" vertical="top"/>
      <protection hidden="1"/>
    </xf>
    <xf numFmtId="44" fontId="1" fillId="0" borderId="2" xfId="6" applyFont="1" applyBorder="1" applyAlignment="1" applyProtection="1">
      <alignment horizontal="left" vertical="top"/>
      <protection hidden="1"/>
    </xf>
    <xf numFmtId="44" fontId="1" fillId="4" borderId="2" xfId="6" applyFont="1" applyFill="1" applyBorder="1" applyAlignment="1" applyProtection="1">
      <alignment horizontal="left" vertical="top"/>
      <protection hidden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  <xf numFmtId="44" fontId="1" fillId="0" borderId="2" xfId="6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Alignment="1">
      <alignment wrapText="1"/>
    </xf>
    <xf numFmtId="44" fontId="6" fillId="0" borderId="2" xfId="6" applyFont="1" applyFill="1" applyBorder="1" applyAlignment="1" applyProtection="1">
      <alignment horizontal="left" vertical="top"/>
      <protection hidden="1"/>
    </xf>
    <xf numFmtId="0" fontId="6" fillId="0" borderId="0" xfId="3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3" fillId="0" borderId="3" xfId="3" applyFont="1" applyBorder="1" applyAlignment="1" applyProtection="1">
      <alignment wrapText="1"/>
      <protection hidden="1"/>
    </xf>
    <xf numFmtId="0" fontId="1" fillId="0" borderId="1" xfId="3" applyFont="1" applyFill="1" applyBorder="1" applyAlignment="1" applyProtection="1">
      <alignment vertical="top" wrapText="1"/>
      <protection hidden="1"/>
    </xf>
    <xf numFmtId="0" fontId="1" fillId="0" borderId="14" xfId="3" applyFont="1" applyFill="1" applyBorder="1" applyAlignment="1" applyProtection="1">
      <alignment vertical="top" wrapText="1"/>
      <protection hidden="1"/>
    </xf>
    <xf numFmtId="0" fontId="1" fillId="0" borderId="3" xfId="3" applyFont="1" applyFill="1" applyBorder="1" applyAlignment="1" applyProtection="1">
      <alignment vertical="top" wrapText="1"/>
      <protection hidden="1"/>
    </xf>
    <xf numFmtId="44" fontId="6" fillId="7" borderId="2" xfId="6" applyFont="1" applyFill="1" applyBorder="1" applyAlignment="1" applyProtection="1">
      <alignment horizontal="left" vertical="top"/>
      <protection hidden="1"/>
    </xf>
    <xf numFmtId="168" fontId="4" fillId="0" borderId="0" xfId="0" applyNumberFormat="1" applyFont="1" applyAlignment="1">
      <alignment wrapText="1"/>
    </xf>
    <xf numFmtId="44" fontId="8" fillId="0" borderId="2" xfId="6" applyFont="1" applyFill="1" applyBorder="1" applyAlignment="1" applyProtection="1">
      <alignment horizontal="left" vertical="top"/>
      <protection hidden="1"/>
    </xf>
    <xf numFmtId="44" fontId="1" fillId="7" borderId="2" xfId="6" applyFont="1" applyFill="1" applyBorder="1" applyAlignment="1" applyProtection="1">
      <alignment horizontal="left" vertical="top"/>
      <protection hidden="1"/>
    </xf>
    <xf numFmtId="44" fontId="8" fillId="4" borderId="2" xfId="6" applyFont="1" applyFill="1" applyBorder="1" applyAlignment="1" applyProtection="1">
      <alignment horizontal="left" vertical="top"/>
      <protection hidden="1"/>
    </xf>
    <xf numFmtId="0" fontId="1" fillId="3" borderId="2" xfId="0" applyFont="1" applyFill="1" applyBorder="1" applyAlignment="1">
      <alignment vertical="top"/>
    </xf>
    <xf numFmtId="0" fontId="1" fillId="0" borderId="0" xfId="3" applyFont="1" applyFill="1" applyBorder="1" applyAlignment="1" applyProtection="1">
      <alignment vertical="top"/>
      <protection hidden="1"/>
    </xf>
    <xf numFmtId="167" fontId="1" fillId="0" borderId="0" xfId="3" applyNumberFormat="1" applyFont="1" applyFill="1" applyBorder="1" applyAlignment="1">
      <alignment vertical="top"/>
    </xf>
    <xf numFmtId="0" fontId="6" fillId="0" borderId="2" xfId="3" applyFont="1" applyBorder="1" applyAlignment="1" applyProtection="1">
      <alignment vertical="top" wrapText="1"/>
      <protection hidden="1"/>
    </xf>
    <xf numFmtId="0" fontId="1" fillId="0" borderId="0" xfId="0" applyFont="1" applyFill="1" applyBorder="1" applyAlignment="1">
      <alignment vertical="top"/>
    </xf>
    <xf numFmtId="0" fontId="1" fillId="8" borderId="2" xfId="3" applyFont="1" applyFill="1" applyBorder="1" applyAlignment="1" applyProtection="1">
      <alignment vertical="top" wrapText="1"/>
      <protection hidden="1"/>
    </xf>
    <xf numFmtId="0" fontId="1" fillId="0" borderId="2" xfId="3" applyFont="1" applyFill="1" applyBorder="1" applyAlignment="1" applyProtection="1">
      <alignment wrapText="1"/>
      <protection hidden="1"/>
    </xf>
    <xf numFmtId="0" fontId="1" fillId="0" borderId="2" xfId="0" applyFont="1" applyFill="1" applyBorder="1" applyAlignment="1">
      <alignment vertical="top"/>
    </xf>
    <xf numFmtId="0" fontId="3" fillId="5" borderId="2" xfId="0" applyFont="1" applyFill="1" applyBorder="1" applyAlignment="1" applyProtection="1">
      <alignment horizontal="center"/>
      <protection hidden="1"/>
    </xf>
    <xf numFmtId="0" fontId="4" fillId="7" borderId="2" xfId="0" applyFont="1" applyFill="1" applyBorder="1"/>
    <xf numFmtId="0" fontId="10" fillId="7" borderId="2" xfId="0" applyFont="1" applyFill="1" applyBorder="1"/>
    <xf numFmtId="0" fontId="4" fillId="0" borderId="2" xfId="0" applyFont="1" applyBorder="1"/>
    <xf numFmtId="0" fontId="4" fillId="0" borderId="2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4" fillId="9" borderId="2" xfId="0" applyFont="1" applyFill="1" applyBorder="1" applyAlignment="1">
      <alignment vertical="top"/>
    </xf>
    <xf numFmtId="0" fontId="4" fillId="9" borderId="2" xfId="0" applyFont="1" applyFill="1" applyBorder="1" applyAlignment="1">
      <alignment vertical="top" wrapText="1"/>
    </xf>
    <xf numFmtId="0" fontId="1" fillId="0" borderId="2" xfId="0" applyFont="1" applyBorder="1"/>
    <xf numFmtId="0" fontId="1" fillId="0" borderId="2" xfId="0" applyFont="1" applyBorder="1" applyAlignment="1" applyProtection="1">
      <alignment vertical="top"/>
      <protection hidden="1"/>
    </xf>
    <xf numFmtId="165" fontId="1" fillId="0" borderId="13" xfId="3" applyNumberFormat="1" applyFont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vertical="top"/>
      <protection hidden="1"/>
    </xf>
    <xf numFmtId="0" fontId="6" fillId="0" borderId="2" xfId="0" applyFont="1" applyFill="1" applyBorder="1" applyAlignment="1" applyProtection="1">
      <alignment vertical="top"/>
      <protection hidden="1"/>
    </xf>
    <xf numFmtId="165" fontId="6" fillId="0" borderId="13" xfId="3" applyNumberFormat="1" applyFont="1" applyBorder="1" applyAlignment="1" applyProtection="1">
      <alignment horizontal="left" vertical="top" wrapText="1"/>
      <protection hidden="1"/>
    </xf>
    <xf numFmtId="165" fontId="1" fillId="6" borderId="13" xfId="3" applyNumberFormat="1" applyFont="1" applyFill="1" applyBorder="1" applyAlignment="1" applyProtection="1">
      <alignment horizontal="left" vertical="top" wrapText="1"/>
      <protection hidden="1"/>
    </xf>
    <xf numFmtId="165" fontId="1" fillId="0" borderId="16" xfId="3" applyNumberFormat="1" applyFont="1" applyBorder="1" applyAlignment="1" applyProtection="1">
      <alignment horizontal="left" vertical="top" wrapText="1"/>
      <protection hidden="1"/>
    </xf>
    <xf numFmtId="165" fontId="1" fillId="9" borderId="13" xfId="3" applyNumberFormat="1" applyFont="1" applyFill="1" applyBorder="1" applyAlignment="1" applyProtection="1">
      <alignment horizontal="left" vertical="top" wrapText="1"/>
      <protection hidden="1"/>
    </xf>
    <xf numFmtId="165" fontId="1" fillId="0" borderId="14" xfId="3" applyNumberFormat="1" applyFont="1" applyBorder="1" applyAlignment="1" applyProtection="1">
      <alignment horizontal="left" vertical="top" wrapText="1"/>
      <protection hidden="1"/>
    </xf>
    <xf numFmtId="165" fontId="1" fillId="0" borderId="3" xfId="3" applyNumberFormat="1" applyFont="1" applyBorder="1" applyAlignment="1" applyProtection="1">
      <alignment horizontal="left" vertical="top" wrapText="1"/>
      <protection hidden="1"/>
    </xf>
    <xf numFmtId="165" fontId="1" fillId="4" borderId="13" xfId="3" applyNumberFormat="1" applyFont="1" applyFill="1" applyBorder="1" applyAlignment="1" applyProtection="1">
      <alignment horizontal="left" vertical="top" wrapText="1"/>
      <protection hidden="1"/>
    </xf>
    <xf numFmtId="0" fontId="6" fillId="0" borderId="1" xfId="0" applyFont="1" applyBorder="1" applyAlignment="1" applyProtection="1">
      <alignment vertical="top"/>
      <protection hidden="1"/>
    </xf>
    <xf numFmtId="165" fontId="1" fillId="5" borderId="13" xfId="3" applyNumberFormat="1" applyFont="1" applyFill="1" applyBorder="1" applyAlignment="1" applyProtection="1">
      <alignment horizontal="left" vertical="top" wrapText="1"/>
      <protection hidden="1"/>
    </xf>
  </cellXfs>
  <cellStyles count="7">
    <cellStyle name="Euro" xfId="1" xr:uid="{00000000-0005-0000-0000-000000000000}"/>
    <cellStyle name="Euro 2" xfId="2" xr:uid="{00000000-0005-0000-0000-000001000000}"/>
    <cellStyle name="Standaard" xfId="0" builtinId="0"/>
    <cellStyle name="Standaard 2" xfId="3" xr:uid="{00000000-0005-0000-0000-000003000000}"/>
    <cellStyle name="Valuta" xfId="6" builtinId="4"/>
    <cellStyle name="Valuta 2" xfId="4" xr:uid="{00000000-0005-0000-0000-000004000000}"/>
    <cellStyle name="Valuta 2 2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7"/>
  <sheetViews>
    <sheetView tabSelected="1" topLeftCell="D87" zoomScaleNormal="100" workbookViewId="0">
      <selection activeCell="M109" sqref="M109"/>
    </sheetView>
  </sheetViews>
  <sheetFormatPr defaultColWidth="5.7109375" defaultRowHeight="12.75" x14ac:dyDescent="0.2"/>
  <cols>
    <col min="1" max="1" width="5.7109375" style="78" customWidth="1"/>
    <col min="2" max="2" width="55.7109375" style="82" customWidth="1"/>
    <col min="3" max="3" width="41.7109375" style="84" bestFit="1" customWidth="1"/>
    <col min="4" max="4" width="6.7109375" style="82" bestFit="1" customWidth="1"/>
    <col min="5" max="5" width="10.5703125" style="82" bestFit="1" customWidth="1"/>
    <col min="6" max="6" width="9.28515625" style="85" bestFit="1" customWidth="1"/>
    <col min="7" max="7" width="7.85546875" style="82" bestFit="1" customWidth="1"/>
    <col min="8" max="8" width="17.28515625" style="82" hidden="1" customWidth="1"/>
    <col min="9" max="11" width="18.7109375" style="82" hidden="1" customWidth="1"/>
    <col min="12" max="13" width="18.7109375" style="82" customWidth="1"/>
    <col min="14" max="14" width="17.28515625" style="2" bestFit="1" customWidth="1"/>
    <col min="15" max="15" width="19" style="10" customWidth="1"/>
    <col min="16" max="16" width="44.140625" style="82" bestFit="1" customWidth="1"/>
    <col min="17" max="17" width="50.42578125" style="82" bestFit="1" customWidth="1"/>
    <col min="18" max="19" width="14.7109375" style="82" customWidth="1"/>
    <col min="20" max="20" width="14.140625" style="2" customWidth="1"/>
    <col min="21" max="21" width="12" style="2" bestFit="1" customWidth="1"/>
    <col min="22" max="22" width="34.42578125" style="2" customWidth="1"/>
    <col min="23" max="23" width="38.7109375" style="2" customWidth="1"/>
    <col min="24" max="24" width="25.85546875" style="2" customWidth="1"/>
    <col min="25" max="16384" width="5.7109375" style="10"/>
  </cols>
  <sheetData>
    <row r="1" spans="1:24" x14ac:dyDescent="0.2">
      <c r="A1" s="4" t="s">
        <v>3</v>
      </c>
      <c r="B1" s="5" t="s">
        <v>4</v>
      </c>
      <c r="C1" s="6" t="s">
        <v>74</v>
      </c>
      <c r="D1" s="5" t="s">
        <v>188</v>
      </c>
      <c r="E1" s="86" t="s">
        <v>155</v>
      </c>
      <c r="F1" s="86" t="s">
        <v>69</v>
      </c>
      <c r="G1" s="5" t="s">
        <v>70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8" t="s">
        <v>68</v>
      </c>
      <c r="O1" s="9"/>
      <c r="P1" s="86" t="s">
        <v>5</v>
      </c>
      <c r="Q1" s="5" t="s">
        <v>5</v>
      </c>
      <c r="R1" s="12"/>
      <c r="S1" s="12"/>
      <c r="T1" s="115"/>
      <c r="U1" s="115"/>
      <c r="V1" s="116"/>
      <c r="W1" s="116"/>
      <c r="X1" s="116"/>
    </row>
    <row r="2" spans="1:24" x14ac:dyDescent="0.2">
      <c r="A2" s="11"/>
      <c r="B2" s="12"/>
      <c r="C2" s="13"/>
      <c r="D2" s="12"/>
      <c r="E2" s="12"/>
      <c r="F2" s="12"/>
      <c r="G2" s="12"/>
      <c r="H2" s="14" t="s">
        <v>1</v>
      </c>
      <c r="I2" s="14" t="s">
        <v>2</v>
      </c>
      <c r="J2" s="14" t="s">
        <v>1</v>
      </c>
      <c r="K2" s="14" t="s">
        <v>2</v>
      </c>
      <c r="L2" s="14" t="s">
        <v>1</v>
      </c>
      <c r="M2" s="14" t="s">
        <v>2</v>
      </c>
      <c r="N2" s="15" t="s">
        <v>0</v>
      </c>
      <c r="O2" s="9"/>
      <c r="P2" s="12" t="s">
        <v>195</v>
      </c>
      <c r="Q2" s="12" t="s">
        <v>196</v>
      </c>
      <c r="R2" s="12"/>
      <c r="S2" s="12"/>
      <c r="T2" s="115" t="s">
        <v>234</v>
      </c>
      <c r="U2" s="115" t="s">
        <v>181</v>
      </c>
      <c r="V2" s="117" t="s">
        <v>235</v>
      </c>
      <c r="W2" s="117" t="s">
        <v>236</v>
      </c>
      <c r="X2" s="117" t="s">
        <v>237</v>
      </c>
    </row>
    <row r="3" spans="1:24" s="21" customFormat="1" ht="13.5" thickBot="1" x14ac:dyDescent="0.25">
      <c r="A3" s="16"/>
      <c r="B3" s="17"/>
      <c r="C3" s="18"/>
      <c r="D3" s="17"/>
      <c r="E3" s="17"/>
      <c r="F3" s="17"/>
      <c r="G3" s="17"/>
      <c r="H3" s="19" t="s">
        <v>179</v>
      </c>
      <c r="I3" s="19" t="s">
        <v>179</v>
      </c>
      <c r="J3" s="19" t="s">
        <v>193</v>
      </c>
      <c r="K3" s="19" t="s">
        <v>193</v>
      </c>
      <c r="L3" s="19" t="s">
        <v>225</v>
      </c>
      <c r="M3" s="19" t="s">
        <v>225</v>
      </c>
      <c r="N3" s="20"/>
      <c r="O3" s="9"/>
      <c r="P3" s="17"/>
      <c r="Q3" s="17"/>
      <c r="R3" s="12"/>
      <c r="S3" s="12"/>
      <c r="T3" s="115" t="s">
        <v>238</v>
      </c>
      <c r="U3" s="115" t="s">
        <v>182</v>
      </c>
      <c r="V3" s="117" t="s">
        <v>239</v>
      </c>
      <c r="W3" s="117" t="s">
        <v>239</v>
      </c>
      <c r="X3" s="117" t="s">
        <v>239</v>
      </c>
    </row>
    <row r="4" spans="1:24" s="21" customFormat="1" x14ac:dyDescent="0.2">
      <c r="A4" s="22"/>
      <c r="B4" s="12"/>
      <c r="C4" s="13"/>
      <c r="D4" s="12"/>
      <c r="E4" s="12"/>
      <c r="F4" s="12"/>
      <c r="G4" s="12"/>
      <c r="H4" s="14">
        <v>159.80000000000001</v>
      </c>
      <c r="I4" s="14">
        <v>131.5</v>
      </c>
      <c r="J4" s="14">
        <v>124</v>
      </c>
      <c r="K4" s="14">
        <v>122.3</v>
      </c>
      <c r="L4" s="14">
        <v>128.4</v>
      </c>
      <c r="M4" s="14">
        <v>124.4</v>
      </c>
      <c r="N4" s="14"/>
      <c r="O4" s="9"/>
      <c r="P4" s="12"/>
      <c r="Q4" s="12"/>
      <c r="R4" s="12"/>
      <c r="S4" s="12"/>
      <c r="T4" s="115" t="s">
        <v>239</v>
      </c>
      <c r="U4" s="115"/>
      <c r="V4" s="116"/>
      <c r="W4" s="116"/>
      <c r="X4" s="116"/>
    </row>
    <row r="5" spans="1:24" s="21" customFormat="1" ht="12.75" customHeight="1" x14ac:dyDescent="0.2">
      <c r="A5" s="23"/>
      <c r="B5" s="24" t="s">
        <v>6</v>
      </c>
      <c r="C5" s="25"/>
      <c r="D5" s="24"/>
      <c r="E5" s="24"/>
      <c r="F5" s="26"/>
      <c r="G5" s="24"/>
      <c r="H5" s="27"/>
      <c r="I5" s="27"/>
      <c r="J5" s="27"/>
      <c r="K5" s="27"/>
      <c r="L5" s="27"/>
      <c r="M5" s="27"/>
      <c r="N5" s="28"/>
      <c r="O5" s="29"/>
      <c r="P5" s="24"/>
      <c r="Q5" s="24"/>
      <c r="R5" s="98"/>
      <c r="S5" s="98"/>
      <c r="T5" s="30"/>
      <c r="U5" s="30"/>
      <c r="V5" s="118"/>
      <c r="W5" s="118"/>
      <c r="X5" s="118"/>
    </row>
    <row r="6" spans="1:24" s="37" customFormat="1" ht="12.75" customHeight="1" x14ac:dyDescent="0.25">
      <c r="A6" s="31">
        <v>1</v>
      </c>
      <c r="B6" s="32" t="s">
        <v>7</v>
      </c>
      <c r="C6" s="33" t="s">
        <v>75</v>
      </c>
      <c r="D6" s="32">
        <v>33</v>
      </c>
      <c r="E6" s="32"/>
      <c r="F6" s="34" t="s">
        <v>76</v>
      </c>
      <c r="G6" s="3" t="s">
        <v>71</v>
      </c>
      <c r="H6" s="87">
        <v>932000</v>
      </c>
      <c r="I6" s="87">
        <v>0</v>
      </c>
      <c r="J6" s="104">
        <v>4250000</v>
      </c>
      <c r="K6" s="87">
        <f>ROUND(I6/131.5*147.3,-3)</f>
        <v>0</v>
      </c>
      <c r="L6" s="87">
        <f>ROUND(J6/124*128.4,-3)</f>
        <v>4401000</v>
      </c>
      <c r="M6" s="87">
        <f>ROUND(K6/122.3*124.4,-3)</f>
        <v>0</v>
      </c>
      <c r="N6" s="87">
        <f>L6+M6</f>
        <v>4401000</v>
      </c>
      <c r="O6" s="36"/>
      <c r="P6" s="124" t="s">
        <v>194</v>
      </c>
      <c r="Q6" s="35"/>
      <c r="R6" s="35"/>
      <c r="S6" s="35"/>
      <c r="T6" s="125"/>
      <c r="U6" s="125" t="s">
        <v>20</v>
      </c>
      <c r="V6" s="119" t="s">
        <v>178</v>
      </c>
      <c r="W6" s="119" t="s">
        <v>178</v>
      </c>
      <c r="X6" s="119" t="s">
        <v>178</v>
      </c>
    </row>
    <row r="7" spans="1:24" s="37" customFormat="1" ht="12.75" customHeight="1" x14ac:dyDescent="0.25">
      <c r="A7" s="31">
        <v>2</v>
      </c>
      <c r="B7" s="32" t="s">
        <v>8</v>
      </c>
      <c r="C7" s="38" t="s">
        <v>75</v>
      </c>
      <c r="D7" s="32">
        <v>35</v>
      </c>
      <c r="E7" s="32"/>
      <c r="F7" s="34" t="s">
        <v>76</v>
      </c>
      <c r="G7" s="3" t="s">
        <v>71</v>
      </c>
      <c r="H7" s="87">
        <v>3421000</v>
      </c>
      <c r="I7" s="87">
        <v>736000</v>
      </c>
      <c r="J7" s="102">
        <v>0</v>
      </c>
      <c r="K7" s="104">
        <v>417450</v>
      </c>
      <c r="L7" s="87">
        <f t="shared" ref="L7:L72" si="0">ROUND(J7/124*128.4,-3)</f>
        <v>0</v>
      </c>
      <c r="M7" s="87">
        <f t="shared" ref="M7:M50" si="1">ROUND(K7/122.3*124.4,-3)</f>
        <v>425000</v>
      </c>
      <c r="N7" s="87">
        <f t="shared" ref="N7:N68" si="2">L7+M7</f>
        <v>425000</v>
      </c>
      <c r="O7" s="96"/>
      <c r="P7" s="3"/>
      <c r="Q7" s="124" t="s">
        <v>207</v>
      </c>
      <c r="R7" s="126"/>
      <c r="S7" s="126"/>
      <c r="T7" s="125"/>
      <c r="U7" s="125" t="s">
        <v>20</v>
      </c>
      <c r="V7" s="119" t="s">
        <v>178</v>
      </c>
      <c r="W7" s="119" t="s">
        <v>178</v>
      </c>
      <c r="X7" s="119" t="s">
        <v>178</v>
      </c>
    </row>
    <row r="8" spans="1:24" s="37" customFormat="1" ht="12.75" customHeight="1" x14ac:dyDescent="0.25">
      <c r="A8" s="31">
        <v>3</v>
      </c>
      <c r="B8" s="32" t="s">
        <v>9</v>
      </c>
      <c r="C8" s="38" t="s">
        <v>77</v>
      </c>
      <c r="D8" s="32">
        <v>17</v>
      </c>
      <c r="E8" s="32"/>
      <c r="F8" s="34" t="s">
        <v>78</v>
      </c>
      <c r="G8" s="3" t="s">
        <v>72</v>
      </c>
      <c r="H8" s="87">
        <v>1092000</v>
      </c>
      <c r="I8" s="87">
        <v>0</v>
      </c>
      <c r="J8" s="104">
        <v>1550000</v>
      </c>
      <c r="K8" s="87">
        <f t="shared" ref="K8" si="3">ROUND(I8/131.5*147.3,-3)</f>
        <v>0</v>
      </c>
      <c r="L8" s="87">
        <f t="shared" si="0"/>
        <v>1605000</v>
      </c>
      <c r="M8" s="87">
        <f t="shared" si="1"/>
        <v>0</v>
      </c>
      <c r="N8" s="87">
        <f t="shared" si="2"/>
        <v>1605000</v>
      </c>
      <c r="O8" s="36"/>
      <c r="P8" s="124" t="s">
        <v>194</v>
      </c>
      <c r="Q8" s="32"/>
      <c r="R8" s="32"/>
      <c r="S8" s="32"/>
      <c r="T8" s="125"/>
      <c r="U8" s="125" t="s">
        <v>20</v>
      </c>
      <c r="V8" s="119" t="s">
        <v>178</v>
      </c>
      <c r="W8" s="119" t="s">
        <v>178</v>
      </c>
      <c r="X8" s="119" t="s">
        <v>178</v>
      </c>
    </row>
    <row r="9" spans="1:24" s="37" customFormat="1" ht="12.75" customHeight="1" x14ac:dyDescent="0.25">
      <c r="A9" s="31"/>
      <c r="B9" s="3"/>
      <c r="C9" s="39"/>
      <c r="D9" s="3"/>
      <c r="E9" s="3"/>
      <c r="F9" s="40"/>
      <c r="G9" s="3"/>
      <c r="H9" s="87">
        <v>0</v>
      </c>
      <c r="I9" s="87">
        <v>0</v>
      </c>
      <c r="J9" s="87">
        <f t="shared" ref="J9:J50" si="4">ROUND(H9/159.8*174,-3)</f>
        <v>0</v>
      </c>
      <c r="K9" s="87">
        <f t="shared" ref="K9:K51" si="5">ROUND(I9/131.5*147.3,-3)</f>
        <v>0</v>
      </c>
      <c r="L9" s="87">
        <f t="shared" si="0"/>
        <v>0</v>
      </c>
      <c r="M9" s="87">
        <f t="shared" si="1"/>
        <v>0</v>
      </c>
      <c r="N9" s="87">
        <f t="shared" si="2"/>
        <v>0</v>
      </c>
      <c r="O9" s="36"/>
      <c r="P9" s="3"/>
      <c r="Q9" s="3"/>
      <c r="R9" s="3"/>
      <c r="S9" s="3"/>
      <c r="T9" s="125"/>
      <c r="U9" s="125"/>
      <c r="V9" s="119"/>
      <c r="W9" s="119"/>
      <c r="X9" s="119"/>
    </row>
    <row r="10" spans="1:24" s="37" customFormat="1" ht="12.75" customHeight="1" x14ac:dyDescent="0.25">
      <c r="A10" s="31"/>
      <c r="B10" s="43" t="s">
        <v>10</v>
      </c>
      <c r="C10" s="39"/>
      <c r="D10" s="3"/>
      <c r="E10" s="3"/>
      <c r="F10" s="40"/>
      <c r="G10" s="3"/>
      <c r="H10" s="87">
        <v>0</v>
      </c>
      <c r="I10" s="87">
        <v>0</v>
      </c>
      <c r="J10" s="87">
        <f t="shared" si="4"/>
        <v>0</v>
      </c>
      <c r="K10" s="87">
        <f t="shared" si="5"/>
        <v>0</v>
      </c>
      <c r="L10" s="87">
        <f t="shared" si="0"/>
        <v>0</v>
      </c>
      <c r="M10" s="87">
        <f t="shared" si="1"/>
        <v>0</v>
      </c>
      <c r="N10" s="87">
        <f t="shared" si="2"/>
        <v>0</v>
      </c>
      <c r="O10" s="36"/>
      <c r="P10" s="3"/>
      <c r="Q10" s="3"/>
      <c r="R10" s="3"/>
      <c r="S10" s="3"/>
      <c r="T10" s="125"/>
      <c r="U10" s="125"/>
      <c r="V10" s="119"/>
      <c r="W10" s="119"/>
      <c r="X10" s="119"/>
    </row>
    <row r="11" spans="1:24" s="37" customFormat="1" ht="25.5" x14ac:dyDescent="0.25">
      <c r="A11" s="32">
        <v>4</v>
      </c>
      <c r="B11" s="3" t="s">
        <v>11</v>
      </c>
      <c r="C11" s="39" t="s">
        <v>172</v>
      </c>
      <c r="D11" s="3" t="s">
        <v>170</v>
      </c>
      <c r="E11" s="3" t="s">
        <v>169</v>
      </c>
      <c r="F11" s="40" t="s">
        <v>176</v>
      </c>
      <c r="G11" s="3" t="s">
        <v>171</v>
      </c>
      <c r="H11" s="87">
        <v>0</v>
      </c>
      <c r="I11" s="87">
        <v>326000</v>
      </c>
      <c r="J11" s="87">
        <f t="shared" si="4"/>
        <v>0</v>
      </c>
      <c r="K11" s="104">
        <v>387200</v>
      </c>
      <c r="L11" s="87">
        <f t="shared" si="0"/>
        <v>0</v>
      </c>
      <c r="M11" s="87">
        <f t="shared" si="1"/>
        <v>394000</v>
      </c>
      <c r="N11" s="87">
        <f t="shared" si="2"/>
        <v>394000</v>
      </c>
      <c r="O11" s="36"/>
      <c r="P11" s="3"/>
      <c r="Q11" s="124" t="s">
        <v>205</v>
      </c>
      <c r="R11" s="126"/>
      <c r="S11" s="126"/>
      <c r="T11" s="125"/>
      <c r="U11" s="125" t="s">
        <v>20</v>
      </c>
      <c r="V11" s="119" t="s">
        <v>240</v>
      </c>
      <c r="W11" s="119" t="s">
        <v>240</v>
      </c>
      <c r="X11" s="119" t="s">
        <v>178</v>
      </c>
    </row>
    <row r="12" spans="1:24" s="97" customFormat="1" x14ac:dyDescent="0.2">
      <c r="A12" s="32" t="s">
        <v>233</v>
      </c>
      <c r="B12" s="3" t="s">
        <v>222</v>
      </c>
      <c r="C12" s="39" t="s">
        <v>223</v>
      </c>
      <c r="D12" s="3">
        <v>68</v>
      </c>
      <c r="E12" s="113"/>
      <c r="F12" s="40" t="s">
        <v>224</v>
      </c>
      <c r="G12" s="3" t="s">
        <v>73</v>
      </c>
      <c r="H12" s="87">
        <v>0</v>
      </c>
      <c r="I12" s="87">
        <v>326000</v>
      </c>
      <c r="J12" s="114"/>
      <c r="K12" s="87">
        <v>0</v>
      </c>
      <c r="L12" s="87">
        <v>16940</v>
      </c>
      <c r="M12" s="87"/>
      <c r="N12" s="87">
        <f>L12+K12</f>
        <v>16940</v>
      </c>
      <c r="O12" s="110"/>
      <c r="P12" s="111"/>
      <c r="Q12" s="3"/>
      <c r="R12" s="127"/>
      <c r="S12" s="127"/>
      <c r="T12" s="128"/>
      <c r="U12" s="128"/>
      <c r="V12" s="120" t="s">
        <v>240</v>
      </c>
      <c r="W12" s="120" t="s">
        <v>240</v>
      </c>
      <c r="X12" s="120" t="s">
        <v>178</v>
      </c>
    </row>
    <row r="13" spans="1:24" s="37" customFormat="1" ht="12.75" customHeight="1" x14ac:dyDescent="0.25">
      <c r="A13" s="31">
        <v>5</v>
      </c>
      <c r="B13" s="3" t="s">
        <v>12</v>
      </c>
      <c r="C13" s="33" t="s">
        <v>79</v>
      </c>
      <c r="D13" s="3">
        <v>2</v>
      </c>
      <c r="E13" s="3"/>
      <c r="F13" s="107" t="s">
        <v>80</v>
      </c>
      <c r="G13" s="3" t="s">
        <v>71</v>
      </c>
      <c r="H13" s="87">
        <v>0</v>
      </c>
      <c r="I13" s="87">
        <v>415000</v>
      </c>
      <c r="J13" s="87">
        <f t="shared" si="4"/>
        <v>0</v>
      </c>
      <c r="K13" s="87">
        <v>484000</v>
      </c>
      <c r="L13" s="87">
        <f t="shared" si="0"/>
        <v>0</v>
      </c>
      <c r="M13" s="87">
        <f t="shared" si="1"/>
        <v>492000</v>
      </c>
      <c r="N13" s="87">
        <f t="shared" si="2"/>
        <v>492000</v>
      </c>
      <c r="O13" s="36"/>
      <c r="P13" s="3"/>
      <c r="Q13" s="124" t="s">
        <v>206</v>
      </c>
      <c r="R13" s="126"/>
      <c r="S13" s="126"/>
      <c r="T13" s="125"/>
      <c r="U13" s="125" t="s">
        <v>20</v>
      </c>
      <c r="V13" s="119" t="s">
        <v>240</v>
      </c>
      <c r="W13" s="119" t="s">
        <v>240</v>
      </c>
      <c r="X13" s="119" t="s">
        <v>178</v>
      </c>
    </row>
    <row r="14" spans="1:24" s="97" customFormat="1" ht="12.75" customHeight="1" x14ac:dyDescent="0.25">
      <c r="A14" s="31" t="s">
        <v>231</v>
      </c>
      <c r="B14" s="3" t="s">
        <v>232</v>
      </c>
      <c r="C14" s="33" t="s">
        <v>79</v>
      </c>
      <c r="D14" s="3">
        <v>2</v>
      </c>
      <c r="E14" s="3"/>
      <c r="F14" s="107" t="s">
        <v>80</v>
      </c>
      <c r="G14" s="3" t="s">
        <v>71</v>
      </c>
      <c r="H14" s="87">
        <v>0</v>
      </c>
      <c r="I14" s="87">
        <v>415000</v>
      </c>
      <c r="J14" s="87">
        <f t="shared" ref="J14" si="6">ROUND(H14/159.8*174,-3)</f>
        <v>0</v>
      </c>
      <c r="K14" s="87">
        <v>0</v>
      </c>
      <c r="L14" s="87">
        <v>96800</v>
      </c>
      <c r="M14" s="87">
        <f t="shared" ref="M14" si="7">ROUND(K14/122.3*124.4,-3)</f>
        <v>0</v>
      </c>
      <c r="N14" s="87">
        <f t="shared" ref="N14" si="8">L14+M14</f>
        <v>96800</v>
      </c>
      <c r="O14" s="110"/>
      <c r="P14" s="3"/>
      <c r="Q14" s="3"/>
      <c r="R14" s="127"/>
      <c r="S14" s="127"/>
      <c r="T14" s="128"/>
      <c r="U14" s="128"/>
      <c r="V14" s="120" t="s">
        <v>240</v>
      </c>
      <c r="W14" s="120" t="s">
        <v>240</v>
      </c>
      <c r="X14" s="120" t="s">
        <v>178</v>
      </c>
    </row>
    <row r="15" spans="1:24" s="37" customFormat="1" ht="12.75" customHeight="1" x14ac:dyDescent="0.25">
      <c r="A15" s="31">
        <v>6</v>
      </c>
      <c r="B15" s="3" t="s">
        <v>13</v>
      </c>
      <c r="C15" s="33" t="s">
        <v>81</v>
      </c>
      <c r="D15" s="3">
        <v>2</v>
      </c>
      <c r="E15" s="3"/>
      <c r="F15" s="107" t="s">
        <v>82</v>
      </c>
      <c r="G15" s="3" t="s">
        <v>71</v>
      </c>
      <c r="H15" s="87">
        <v>0</v>
      </c>
      <c r="I15" s="87">
        <v>394000</v>
      </c>
      <c r="J15" s="87">
        <f t="shared" si="4"/>
        <v>0</v>
      </c>
      <c r="K15" s="87">
        <v>393250</v>
      </c>
      <c r="L15" s="87">
        <f t="shared" si="0"/>
        <v>0</v>
      </c>
      <c r="M15" s="87">
        <f t="shared" si="1"/>
        <v>400000</v>
      </c>
      <c r="N15" s="87">
        <f t="shared" si="2"/>
        <v>400000</v>
      </c>
      <c r="O15" s="36"/>
      <c r="P15" s="3"/>
      <c r="Q15" s="124" t="s">
        <v>204</v>
      </c>
      <c r="R15" s="126"/>
      <c r="S15" s="126"/>
      <c r="T15" s="125"/>
      <c r="U15" s="125" t="s">
        <v>20</v>
      </c>
      <c r="V15" s="119" t="s">
        <v>240</v>
      </c>
      <c r="W15" s="119" t="s">
        <v>240</v>
      </c>
      <c r="X15" s="119" t="s">
        <v>178</v>
      </c>
    </row>
    <row r="16" spans="1:24" s="37" customFormat="1" ht="12.75" customHeight="1" x14ac:dyDescent="0.25">
      <c r="A16" s="31">
        <v>7</v>
      </c>
      <c r="B16" s="3" t="s">
        <v>14</v>
      </c>
      <c r="C16" s="33" t="s">
        <v>83</v>
      </c>
      <c r="D16" s="3">
        <v>1</v>
      </c>
      <c r="E16" s="3"/>
      <c r="F16" s="107" t="s">
        <v>84</v>
      </c>
      <c r="G16" s="3" t="s">
        <v>71</v>
      </c>
      <c r="H16" s="87">
        <v>4094000</v>
      </c>
      <c r="I16" s="87">
        <v>0</v>
      </c>
      <c r="J16" s="87">
        <v>4750000</v>
      </c>
      <c r="K16" s="87">
        <f t="shared" ref="K16" si="9">ROUND(I16/131.5*147.3,-3)</f>
        <v>0</v>
      </c>
      <c r="L16" s="87">
        <f t="shared" si="0"/>
        <v>4919000</v>
      </c>
      <c r="M16" s="87">
        <f t="shared" si="1"/>
        <v>0</v>
      </c>
      <c r="N16" s="87">
        <f t="shared" si="2"/>
        <v>4919000</v>
      </c>
      <c r="O16" s="36"/>
      <c r="P16" s="124" t="s">
        <v>194</v>
      </c>
      <c r="Q16" s="3"/>
      <c r="R16" s="3"/>
      <c r="S16" s="3"/>
      <c r="T16" s="125"/>
      <c r="U16" s="125" t="s">
        <v>184</v>
      </c>
      <c r="V16" s="119" t="s">
        <v>240</v>
      </c>
      <c r="W16" s="119" t="s">
        <v>240</v>
      </c>
      <c r="X16" s="119" t="s">
        <v>178</v>
      </c>
    </row>
    <row r="17" spans="1:24" s="37" customFormat="1" ht="12.75" customHeight="1" x14ac:dyDescent="0.25">
      <c r="A17" s="31">
        <v>8</v>
      </c>
      <c r="B17" s="3" t="s">
        <v>14</v>
      </c>
      <c r="C17" s="33" t="s">
        <v>83</v>
      </c>
      <c r="D17" s="3">
        <v>1</v>
      </c>
      <c r="E17" s="3"/>
      <c r="F17" s="107" t="s">
        <v>84</v>
      </c>
      <c r="G17" s="3" t="s">
        <v>71</v>
      </c>
      <c r="H17" s="87">
        <v>0</v>
      </c>
      <c r="I17" s="87">
        <v>460000</v>
      </c>
      <c r="J17" s="87">
        <f t="shared" ref="J17:J18" si="10">ROUND(H17/159.8*174,-3)</f>
        <v>0</v>
      </c>
      <c r="K17" s="87">
        <v>629200</v>
      </c>
      <c r="L17" s="87">
        <f t="shared" si="0"/>
        <v>0</v>
      </c>
      <c r="M17" s="87">
        <f t="shared" si="1"/>
        <v>640000</v>
      </c>
      <c r="N17" s="87">
        <f t="shared" si="2"/>
        <v>640000</v>
      </c>
      <c r="O17" s="36"/>
      <c r="P17" s="3"/>
      <c r="Q17" s="124" t="s">
        <v>203</v>
      </c>
      <c r="R17" s="126"/>
      <c r="S17" s="126"/>
      <c r="T17" s="125"/>
      <c r="U17" s="125" t="s">
        <v>184</v>
      </c>
      <c r="V17" s="119" t="s">
        <v>240</v>
      </c>
      <c r="W17" s="119" t="s">
        <v>240</v>
      </c>
      <c r="X17" s="119" t="s">
        <v>178</v>
      </c>
    </row>
    <row r="18" spans="1:24" s="37" customFormat="1" ht="12.75" customHeight="1" x14ac:dyDescent="0.25">
      <c r="A18" s="31">
        <v>9</v>
      </c>
      <c r="B18" s="3" t="s">
        <v>15</v>
      </c>
      <c r="C18" s="33" t="s">
        <v>79</v>
      </c>
      <c r="D18" s="3">
        <v>6</v>
      </c>
      <c r="E18" s="3"/>
      <c r="F18" s="107" t="s">
        <v>80</v>
      </c>
      <c r="G18" s="3" t="s">
        <v>71</v>
      </c>
      <c r="H18" s="87">
        <v>0</v>
      </c>
      <c r="I18" s="87">
        <v>594000</v>
      </c>
      <c r="J18" s="87">
        <f t="shared" si="10"/>
        <v>0</v>
      </c>
      <c r="K18" s="87">
        <v>689700</v>
      </c>
      <c r="L18" s="87">
        <f t="shared" si="0"/>
        <v>0</v>
      </c>
      <c r="M18" s="87">
        <f t="shared" si="1"/>
        <v>702000</v>
      </c>
      <c r="N18" s="87">
        <f t="shared" si="2"/>
        <v>702000</v>
      </c>
      <c r="O18" s="36"/>
      <c r="P18" s="3"/>
      <c r="Q18" s="124" t="s">
        <v>201</v>
      </c>
      <c r="R18" s="126"/>
      <c r="S18" s="126"/>
      <c r="T18" s="125"/>
      <c r="U18" s="125" t="s">
        <v>20</v>
      </c>
      <c r="V18" s="119" t="s">
        <v>240</v>
      </c>
      <c r="W18" s="119" t="s">
        <v>240</v>
      </c>
      <c r="X18" s="119" t="s">
        <v>178</v>
      </c>
    </row>
    <row r="19" spans="1:24" s="37" customFormat="1" ht="12.75" customHeight="1" x14ac:dyDescent="0.25">
      <c r="A19" s="31">
        <v>11</v>
      </c>
      <c r="B19" s="3" t="s">
        <v>221</v>
      </c>
      <c r="C19" s="33" t="s">
        <v>85</v>
      </c>
      <c r="D19" s="3">
        <v>1</v>
      </c>
      <c r="E19" s="3" t="s">
        <v>197</v>
      </c>
      <c r="F19" s="40" t="s">
        <v>149</v>
      </c>
      <c r="G19" s="3" t="s">
        <v>72</v>
      </c>
      <c r="H19" s="87">
        <v>1373000</v>
      </c>
      <c r="I19" s="87">
        <v>0</v>
      </c>
      <c r="J19" s="87">
        <f>3700000</f>
        <v>3700000</v>
      </c>
      <c r="K19" s="87">
        <f t="shared" ref="K19" si="11">ROUND(I19/131.5*147.3,-3)</f>
        <v>0</v>
      </c>
      <c r="L19" s="87">
        <f>ROUND(J19/124*128.4,-3)+52252</f>
        <v>3883252</v>
      </c>
      <c r="M19" s="87"/>
      <c r="N19" s="87">
        <f t="shared" si="2"/>
        <v>3883252</v>
      </c>
      <c r="O19" s="110"/>
      <c r="P19" s="124" t="s">
        <v>194</v>
      </c>
      <c r="Q19" s="3"/>
      <c r="R19" s="3"/>
      <c r="S19" s="3"/>
      <c r="T19" s="128" t="s">
        <v>178</v>
      </c>
      <c r="U19" s="125" t="s">
        <v>20</v>
      </c>
      <c r="V19" s="119" t="s">
        <v>178</v>
      </c>
      <c r="W19" s="119" t="s">
        <v>240</v>
      </c>
      <c r="X19" s="119" t="s">
        <v>178</v>
      </c>
    </row>
    <row r="20" spans="1:24" s="37" customFormat="1" ht="12.75" customHeight="1" x14ac:dyDescent="0.25">
      <c r="A20" s="31">
        <v>12</v>
      </c>
      <c r="B20" s="3" t="s">
        <v>199</v>
      </c>
      <c r="C20" s="33" t="s">
        <v>85</v>
      </c>
      <c r="D20" s="3">
        <v>1</v>
      </c>
      <c r="E20" s="3"/>
      <c r="F20" s="40" t="s">
        <v>149</v>
      </c>
      <c r="G20" s="3" t="s">
        <v>72</v>
      </c>
      <c r="H20" s="87">
        <v>0</v>
      </c>
      <c r="I20" s="87">
        <v>281000</v>
      </c>
      <c r="J20" s="87">
        <f t="shared" ref="J20" si="12">ROUND(H20/159.8*174,-3)</f>
        <v>0</v>
      </c>
      <c r="K20" s="87">
        <v>314600</v>
      </c>
      <c r="L20" s="87">
        <f t="shared" si="0"/>
        <v>0</v>
      </c>
      <c r="M20" s="87">
        <f t="shared" si="1"/>
        <v>320000</v>
      </c>
      <c r="N20" s="87">
        <f t="shared" si="2"/>
        <v>320000</v>
      </c>
      <c r="O20" s="36"/>
      <c r="P20" s="3"/>
      <c r="Q20" s="124" t="s">
        <v>202</v>
      </c>
      <c r="R20" s="126"/>
      <c r="S20" s="126"/>
      <c r="T20" s="125" t="s">
        <v>178</v>
      </c>
      <c r="U20" s="125" t="s">
        <v>20</v>
      </c>
      <c r="V20" s="119" t="s">
        <v>178</v>
      </c>
      <c r="W20" s="119" t="s">
        <v>240</v>
      </c>
      <c r="X20" s="119" t="s">
        <v>178</v>
      </c>
    </row>
    <row r="21" spans="1:24" s="37" customFormat="1" ht="12.75" customHeight="1" x14ac:dyDescent="0.25">
      <c r="A21" s="31">
        <v>13</v>
      </c>
      <c r="B21" s="3" t="s">
        <v>16</v>
      </c>
      <c r="C21" s="33" t="s">
        <v>86</v>
      </c>
      <c r="D21" s="3">
        <v>65</v>
      </c>
      <c r="E21" s="3"/>
      <c r="F21" s="34" t="s">
        <v>87</v>
      </c>
      <c r="G21" s="3" t="s">
        <v>71</v>
      </c>
      <c r="H21" s="87">
        <v>20261000</v>
      </c>
      <c r="I21" s="87">
        <v>0</v>
      </c>
      <c r="J21" s="104">
        <v>19000000</v>
      </c>
      <c r="K21" s="87">
        <f t="shared" ref="K21" si="13">ROUND(I21/131.5*147.3,-3)</f>
        <v>0</v>
      </c>
      <c r="L21" s="87">
        <f t="shared" si="0"/>
        <v>19674000</v>
      </c>
      <c r="M21" s="87">
        <f t="shared" si="1"/>
        <v>0</v>
      </c>
      <c r="N21" s="87">
        <f t="shared" si="2"/>
        <v>19674000</v>
      </c>
      <c r="O21" s="36"/>
      <c r="P21" s="124" t="s">
        <v>194</v>
      </c>
      <c r="Q21" s="3"/>
      <c r="R21" s="3"/>
      <c r="S21" s="3"/>
      <c r="T21" s="129"/>
      <c r="U21" s="129" t="s">
        <v>185</v>
      </c>
      <c r="V21" s="121" t="s">
        <v>241</v>
      </c>
      <c r="W21" s="121" t="s">
        <v>242</v>
      </c>
      <c r="X21" s="121" t="s">
        <v>178</v>
      </c>
    </row>
    <row r="22" spans="1:24" s="37" customFormat="1" ht="12.75" customHeight="1" x14ac:dyDescent="0.25">
      <c r="A22" s="31">
        <v>14</v>
      </c>
      <c r="B22" s="3" t="s">
        <v>16</v>
      </c>
      <c r="C22" s="33" t="s">
        <v>86</v>
      </c>
      <c r="D22" s="3">
        <v>65</v>
      </c>
      <c r="E22" s="3"/>
      <c r="F22" s="34" t="s">
        <v>87</v>
      </c>
      <c r="G22" s="3" t="s">
        <v>71</v>
      </c>
      <c r="H22" s="87">
        <v>0</v>
      </c>
      <c r="I22" s="87">
        <v>4667000</v>
      </c>
      <c r="J22" s="87">
        <f t="shared" ref="J22" si="14">ROUND(H22/159.8*174,-3)</f>
        <v>0</v>
      </c>
      <c r="K22" s="104">
        <v>3218600</v>
      </c>
      <c r="L22" s="87">
        <f t="shared" si="0"/>
        <v>0</v>
      </c>
      <c r="M22" s="87">
        <f t="shared" si="1"/>
        <v>3274000</v>
      </c>
      <c r="N22" s="87">
        <f t="shared" si="2"/>
        <v>3274000</v>
      </c>
      <c r="O22" s="36"/>
      <c r="P22" s="3"/>
      <c r="Q22" s="124" t="s">
        <v>217</v>
      </c>
      <c r="R22" s="126"/>
      <c r="S22" s="126"/>
      <c r="T22" s="125"/>
      <c r="U22" s="125" t="s">
        <v>185</v>
      </c>
      <c r="V22" s="121" t="s">
        <v>241</v>
      </c>
      <c r="W22" s="121" t="s">
        <v>242</v>
      </c>
      <c r="X22" s="121" t="s">
        <v>178</v>
      </c>
    </row>
    <row r="23" spans="1:24" s="37" customFormat="1" ht="12.75" customHeight="1" x14ac:dyDescent="0.25">
      <c r="A23" s="31" t="s">
        <v>228</v>
      </c>
      <c r="B23" s="3" t="s">
        <v>219</v>
      </c>
      <c r="C23" s="33" t="s">
        <v>86</v>
      </c>
      <c r="D23" s="3">
        <v>65</v>
      </c>
      <c r="E23" s="3"/>
      <c r="F23" s="107" t="s">
        <v>87</v>
      </c>
      <c r="G23" s="3" t="s">
        <v>71</v>
      </c>
      <c r="H23" s="87"/>
      <c r="I23" s="87"/>
      <c r="J23" s="87"/>
      <c r="K23" s="104">
        <v>1179750</v>
      </c>
      <c r="L23" s="87">
        <f t="shared" si="0"/>
        <v>0</v>
      </c>
      <c r="M23" s="87">
        <f t="shared" si="1"/>
        <v>1200000</v>
      </c>
      <c r="N23" s="87">
        <f t="shared" si="2"/>
        <v>1200000</v>
      </c>
      <c r="O23" s="36"/>
      <c r="P23" s="3"/>
      <c r="Q23" s="124" t="s">
        <v>218</v>
      </c>
      <c r="R23" s="126"/>
      <c r="S23" s="126"/>
      <c r="T23" s="125"/>
      <c r="U23" s="125"/>
      <c r="V23" s="119" t="s">
        <v>240</v>
      </c>
      <c r="W23" s="119" t="s">
        <v>240</v>
      </c>
      <c r="X23" s="119" t="s">
        <v>178</v>
      </c>
    </row>
    <row r="24" spans="1:24" s="97" customFormat="1" ht="12.75" customHeight="1" x14ac:dyDescent="0.25">
      <c r="A24" s="31" t="s">
        <v>229</v>
      </c>
      <c r="B24" s="3" t="s">
        <v>216</v>
      </c>
      <c r="C24" s="33" t="s">
        <v>86</v>
      </c>
      <c r="D24" s="3">
        <v>65</v>
      </c>
      <c r="E24" s="3"/>
      <c r="F24" s="107" t="s">
        <v>87</v>
      </c>
      <c r="G24" s="3" t="s">
        <v>71</v>
      </c>
      <c r="H24" s="95"/>
      <c r="I24" s="95"/>
      <c r="J24" s="95"/>
      <c r="K24" s="104">
        <v>193600</v>
      </c>
      <c r="L24" s="87">
        <f t="shared" si="0"/>
        <v>0</v>
      </c>
      <c r="M24" s="87">
        <f t="shared" si="1"/>
        <v>197000</v>
      </c>
      <c r="N24" s="87">
        <f t="shared" si="2"/>
        <v>197000</v>
      </c>
      <c r="O24" s="96"/>
      <c r="P24" s="3"/>
      <c r="Q24" s="124" t="s">
        <v>215</v>
      </c>
      <c r="R24" s="126"/>
      <c r="S24" s="126"/>
      <c r="T24" s="128"/>
      <c r="U24" s="128"/>
      <c r="V24" s="119" t="s">
        <v>240</v>
      </c>
      <c r="W24" s="120" t="s">
        <v>240</v>
      </c>
      <c r="X24" s="120" t="s">
        <v>178</v>
      </c>
    </row>
    <row r="25" spans="1:24" s="37" customFormat="1" ht="38.25" x14ac:dyDescent="0.25">
      <c r="A25" s="31">
        <v>15</v>
      </c>
      <c r="B25" s="3" t="s">
        <v>17</v>
      </c>
      <c r="C25" s="33" t="s">
        <v>86</v>
      </c>
      <c r="D25" s="3">
        <v>65</v>
      </c>
      <c r="E25" s="3"/>
      <c r="F25" s="34" t="s">
        <v>87</v>
      </c>
      <c r="G25" s="3" t="s">
        <v>71</v>
      </c>
      <c r="H25" s="87">
        <v>0</v>
      </c>
      <c r="I25" s="87">
        <v>16000</v>
      </c>
      <c r="J25" s="87">
        <f t="shared" ref="J25" si="15">ROUND(H25/159.8*174,-3)</f>
        <v>0</v>
      </c>
      <c r="K25" s="105">
        <f t="shared" ref="K25" si="16">ROUND(I25/131.5*147.3,-3)</f>
        <v>18000</v>
      </c>
      <c r="L25" s="87">
        <f t="shared" si="0"/>
        <v>0</v>
      </c>
      <c r="M25" s="87">
        <f t="shared" si="1"/>
        <v>18000</v>
      </c>
      <c r="N25" s="87">
        <f t="shared" si="2"/>
        <v>18000</v>
      </c>
      <c r="O25" s="36"/>
      <c r="P25" s="112" t="s">
        <v>230</v>
      </c>
      <c r="Q25" s="3" t="s">
        <v>198</v>
      </c>
      <c r="R25" s="3"/>
      <c r="S25" s="3"/>
      <c r="T25" s="125"/>
      <c r="U25" s="125" t="s">
        <v>185</v>
      </c>
      <c r="V25" s="119" t="s">
        <v>240</v>
      </c>
      <c r="W25" s="119" t="s">
        <v>240</v>
      </c>
      <c r="X25" s="119" t="s">
        <v>178</v>
      </c>
    </row>
    <row r="26" spans="1:24" s="37" customFormat="1" ht="12.75" customHeight="1" x14ac:dyDescent="0.25">
      <c r="A26" s="31"/>
      <c r="B26" s="3"/>
      <c r="C26" s="39"/>
      <c r="D26" s="3"/>
      <c r="E26" s="3"/>
      <c r="F26" s="40"/>
      <c r="G26" s="3"/>
      <c r="H26" s="87">
        <v>0</v>
      </c>
      <c r="I26" s="87">
        <v>0</v>
      </c>
      <c r="J26" s="87">
        <f t="shared" si="4"/>
        <v>0</v>
      </c>
      <c r="K26" s="87">
        <f t="shared" si="5"/>
        <v>0</v>
      </c>
      <c r="L26" s="87">
        <f t="shared" si="0"/>
        <v>0</v>
      </c>
      <c r="M26" s="87">
        <f t="shared" si="1"/>
        <v>0</v>
      </c>
      <c r="N26" s="87">
        <f t="shared" si="2"/>
        <v>0</v>
      </c>
      <c r="O26" s="36"/>
      <c r="P26" s="3"/>
      <c r="Q26" s="3"/>
      <c r="R26" s="99"/>
      <c r="S26" s="99"/>
      <c r="T26" s="130"/>
      <c r="U26" s="130"/>
      <c r="V26" s="119"/>
      <c r="W26" s="119"/>
      <c r="X26" s="119"/>
    </row>
    <row r="27" spans="1:24" s="37" customFormat="1" ht="12.75" customHeight="1" x14ac:dyDescent="0.25">
      <c r="A27" s="31"/>
      <c r="B27" s="43" t="s">
        <v>18</v>
      </c>
      <c r="C27" s="39"/>
      <c r="D27" s="3"/>
      <c r="E27" s="3"/>
      <c r="F27" s="40"/>
      <c r="G27" s="3"/>
      <c r="H27" s="87">
        <v>0</v>
      </c>
      <c r="I27" s="87">
        <v>0</v>
      </c>
      <c r="J27" s="87">
        <f t="shared" si="4"/>
        <v>0</v>
      </c>
      <c r="K27" s="87">
        <f t="shared" si="5"/>
        <v>0</v>
      </c>
      <c r="L27" s="87">
        <f t="shared" si="0"/>
        <v>0</v>
      </c>
      <c r="M27" s="87">
        <f t="shared" si="1"/>
        <v>0</v>
      </c>
      <c r="N27" s="87">
        <f t="shared" si="2"/>
        <v>0</v>
      </c>
      <c r="O27" s="36"/>
      <c r="P27" s="3"/>
      <c r="Q27" s="3"/>
      <c r="R27" s="3"/>
      <c r="S27" s="3"/>
      <c r="T27" s="125"/>
      <c r="U27" s="125"/>
      <c r="V27" s="119"/>
      <c r="W27" s="119"/>
      <c r="X27" s="119"/>
    </row>
    <row r="28" spans="1:24" s="37" customFormat="1" ht="12.75" customHeight="1" x14ac:dyDescent="0.25">
      <c r="A28" s="31">
        <v>16</v>
      </c>
      <c r="B28" s="3" t="s">
        <v>19</v>
      </c>
      <c r="C28" s="33" t="s">
        <v>88</v>
      </c>
      <c r="D28" s="3">
        <v>11</v>
      </c>
      <c r="E28" s="3"/>
      <c r="F28" s="34" t="s">
        <v>89</v>
      </c>
      <c r="G28" s="3" t="s">
        <v>71</v>
      </c>
      <c r="H28" s="87">
        <v>778000</v>
      </c>
      <c r="I28" s="87">
        <v>0</v>
      </c>
      <c r="J28" s="104">
        <v>1350000</v>
      </c>
      <c r="K28" s="87">
        <f t="shared" si="5"/>
        <v>0</v>
      </c>
      <c r="L28" s="87">
        <f t="shared" si="0"/>
        <v>1398000</v>
      </c>
      <c r="M28" s="87">
        <f t="shared" si="1"/>
        <v>0</v>
      </c>
      <c r="N28" s="87">
        <f t="shared" si="2"/>
        <v>1398000</v>
      </c>
      <c r="O28" s="36"/>
      <c r="P28" s="124" t="s">
        <v>194</v>
      </c>
      <c r="Q28" s="3"/>
      <c r="R28" s="3"/>
      <c r="S28" s="3"/>
      <c r="T28" s="125"/>
      <c r="U28" s="125" t="s">
        <v>184</v>
      </c>
      <c r="V28" s="119" t="s">
        <v>20</v>
      </c>
      <c r="W28" s="119" t="s">
        <v>20</v>
      </c>
      <c r="X28" s="119" t="s">
        <v>243</v>
      </c>
    </row>
    <row r="29" spans="1:24" s="37" customFormat="1" ht="12.75" customHeight="1" x14ac:dyDescent="0.25">
      <c r="A29" s="31">
        <v>17</v>
      </c>
      <c r="B29" s="3" t="s">
        <v>19</v>
      </c>
      <c r="C29" s="33" t="s">
        <v>88</v>
      </c>
      <c r="D29" s="3">
        <v>11</v>
      </c>
      <c r="E29" s="3"/>
      <c r="F29" s="34" t="s">
        <v>89</v>
      </c>
      <c r="G29" s="3" t="s">
        <v>71</v>
      </c>
      <c r="H29" s="87">
        <v>0</v>
      </c>
      <c r="I29" s="87">
        <v>79000</v>
      </c>
      <c r="J29" s="87">
        <f t="shared" ref="J29" si="17">ROUND(H29/159.8*174,-3)</f>
        <v>0</v>
      </c>
      <c r="K29" s="104">
        <v>114950</v>
      </c>
      <c r="L29" s="87">
        <f t="shared" si="0"/>
        <v>0</v>
      </c>
      <c r="M29" s="87">
        <f t="shared" si="1"/>
        <v>117000</v>
      </c>
      <c r="N29" s="87">
        <f t="shared" si="2"/>
        <v>117000</v>
      </c>
      <c r="O29" s="36"/>
      <c r="P29" s="3"/>
      <c r="Q29" s="124" t="s">
        <v>214</v>
      </c>
      <c r="R29" s="126"/>
      <c r="S29" s="126"/>
      <c r="T29" s="125"/>
      <c r="U29" s="125" t="s">
        <v>184</v>
      </c>
      <c r="V29" s="119" t="s">
        <v>20</v>
      </c>
      <c r="W29" s="119" t="s">
        <v>20</v>
      </c>
      <c r="X29" s="119" t="s">
        <v>243</v>
      </c>
    </row>
    <row r="30" spans="1:24" s="37" customFormat="1" ht="12.75" customHeight="1" x14ac:dyDescent="0.25">
      <c r="A30" s="31">
        <v>18</v>
      </c>
      <c r="B30" s="3" t="s">
        <v>21</v>
      </c>
      <c r="C30" s="33" t="s">
        <v>90</v>
      </c>
      <c r="D30" s="3">
        <v>14</v>
      </c>
      <c r="E30" s="3"/>
      <c r="F30" s="34" t="s">
        <v>91</v>
      </c>
      <c r="G30" s="3" t="s">
        <v>71</v>
      </c>
      <c r="H30" s="87">
        <v>902000</v>
      </c>
      <c r="I30" s="87">
        <v>0</v>
      </c>
      <c r="J30" s="104">
        <v>1550000</v>
      </c>
      <c r="K30" s="87">
        <f t="shared" ref="K30" si="18">ROUND(I30/131.5*147.3,-3)</f>
        <v>0</v>
      </c>
      <c r="L30" s="87">
        <f t="shared" si="0"/>
        <v>1605000</v>
      </c>
      <c r="M30" s="87">
        <f t="shared" si="1"/>
        <v>0</v>
      </c>
      <c r="N30" s="87">
        <f t="shared" si="2"/>
        <v>1605000</v>
      </c>
      <c r="O30" s="36"/>
      <c r="P30" s="124" t="s">
        <v>194</v>
      </c>
      <c r="Q30" s="3"/>
      <c r="R30" s="3"/>
      <c r="S30" s="3"/>
      <c r="T30" s="125"/>
      <c r="U30" s="125" t="s">
        <v>184</v>
      </c>
      <c r="V30" s="119" t="s">
        <v>20</v>
      </c>
      <c r="W30" s="119" t="s">
        <v>20</v>
      </c>
      <c r="X30" s="119" t="s">
        <v>243</v>
      </c>
    </row>
    <row r="31" spans="1:24" s="37" customFormat="1" ht="12.75" customHeight="1" x14ac:dyDescent="0.25">
      <c r="A31" s="31">
        <v>19</v>
      </c>
      <c r="B31" s="3" t="s">
        <v>22</v>
      </c>
      <c r="C31" s="33" t="s">
        <v>90</v>
      </c>
      <c r="D31" s="3">
        <v>14</v>
      </c>
      <c r="E31" s="3"/>
      <c r="F31" s="34" t="s">
        <v>91</v>
      </c>
      <c r="G31" s="3" t="s">
        <v>71</v>
      </c>
      <c r="H31" s="87">
        <v>0</v>
      </c>
      <c r="I31" s="87">
        <v>79000</v>
      </c>
      <c r="J31" s="87">
        <f t="shared" ref="J31" si="19">ROUND(H31/159.8*174,-3)</f>
        <v>0</v>
      </c>
      <c r="K31" s="104">
        <v>108900</v>
      </c>
      <c r="L31" s="87">
        <f t="shared" si="0"/>
        <v>0</v>
      </c>
      <c r="M31" s="87">
        <f t="shared" si="1"/>
        <v>111000</v>
      </c>
      <c r="N31" s="87">
        <f t="shared" si="2"/>
        <v>111000</v>
      </c>
      <c r="O31" s="36"/>
      <c r="P31" s="3"/>
      <c r="Q31" s="124" t="s">
        <v>213</v>
      </c>
      <c r="R31" s="126"/>
      <c r="S31" s="126"/>
      <c r="T31" s="125"/>
      <c r="U31" s="125" t="s">
        <v>184</v>
      </c>
      <c r="V31" s="119" t="s">
        <v>20</v>
      </c>
      <c r="W31" s="119" t="s">
        <v>20</v>
      </c>
      <c r="X31" s="119" t="s">
        <v>243</v>
      </c>
    </row>
    <row r="32" spans="1:24" s="37" customFormat="1" ht="12.75" customHeight="1" x14ac:dyDescent="0.25">
      <c r="A32" s="31">
        <v>23</v>
      </c>
      <c r="B32" s="3" t="s">
        <v>23</v>
      </c>
      <c r="C32" s="33" t="s">
        <v>85</v>
      </c>
      <c r="D32" s="3">
        <v>3</v>
      </c>
      <c r="E32" s="3"/>
      <c r="F32" s="40" t="s">
        <v>149</v>
      </c>
      <c r="G32" s="3" t="s">
        <v>72</v>
      </c>
      <c r="H32" s="87">
        <v>0</v>
      </c>
      <c r="I32" s="87">
        <v>79000</v>
      </c>
      <c r="J32" s="87">
        <f t="shared" ref="J32" si="20">ROUND(H32/159.8*174,-3)</f>
        <v>0</v>
      </c>
      <c r="K32" s="104">
        <v>102850</v>
      </c>
      <c r="L32" s="87">
        <f t="shared" si="0"/>
        <v>0</v>
      </c>
      <c r="M32" s="87">
        <f t="shared" si="1"/>
        <v>105000</v>
      </c>
      <c r="N32" s="87">
        <f t="shared" si="2"/>
        <v>105000</v>
      </c>
      <c r="O32" s="36"/>
      <c r="P32" s="3"/>
      <c r="Q32" s="124" t="s">
        <v>212</v>
      </c>
      <c r="R32" s="126"/>
      <c r="S32" s="126"/>
      <c r="T32" s="125"/>
      <c r="U32" s="125" t="s">
        <v>184</v>
      </c>
      <c r="V32" s="119" t="s">
        <v>20</v>
      </c>
      <c r="W32" s="119" t="s">
        <v>20</v>
      </c>
      <c r="X32" s="119" t="s">
        <v>243</v>
      </c>
    </row>
    <row r="33" spans="1:24" s="37" customFormat="1" ht="12.75" customHeight="1" x14ac:dyDescent="0.25">
      <c r="A33" s="31"/>
      <c r="B33" s="3"/>
      <c r="C33" s="39"/>
      <c r="D33" s="3"/>
      <c r="E33" s="3"/>
      <c r="F33" s="40"/>
      <c r="G33" s="3"/>
      <c r="H33" s="87">
        <v>0</v>
      </c>
      <c r="I33" s="87">
        <v>0</v>
      </c>
      <c r="J33" s="87">
        <f t="shared" si="4"/>
        <v>0</v>
      </c>
      <c r="K33" s="87">
        <f t="shared" si="5"/>
        <v>0</v>
      </c>
      <c r="L33" s="87">
        <f t="shared" si="0"/>
        <v>0</v>
      </c>
      <c r="M33" s="87">
        <f t="shared" si="1"/>
        <v>0</v>
      </c>
      <c r="N33" s="87">
        <f t="shared" si="2"/>
        <v>0</v>
      </c>
      <c r="O33" s="36"/>
      <c r="P33" s="3"/>
      <c r="Q33" s="3"/>
      <c r="R33" s="3"/>
      <c r="S33" s="3"/>
      <c r="T33" s="125"/>
      <c r="U33" s="125"/>
      <c r="V33" s="119"/>
      <c r="W33" s="119"/>
      <c r="X33" s="119"/>
    </row>
    <row r="34" spans="1:24" s="37" customFormat="1" ht="12.75" customHeight="1" x14ac:dyDescent="0.25">
      <c r="A34" s="31"/>
      <c r="B34" s="43" t="s">
        <v>24</v>
      </c>
      <c r="C34" s="39"/>
      <c r="D34" s="3"/>
      <c r="E34" s="3"/>
      <c r="F34" s="40"/>
      <c r="G34" s="3"/>
      <c r="H34" s="87">
        <v>0</v>
      </c>
      <c r="I34" s="87">
        <v>0</v>
      </c>
      <c r="J34" s="87">
        <f t="shared" si="4"/>
        <v>0</v>
      </c>
      <c r="K34" s="87">
        <f t="shared" si="5"/>
        <v>0</v>
      </c>
      <c r="L34" s="87">
        <f t="shared" si="0"/>
        <v>0</v>
      </c>
      <c r="M34" s="87">
        <f t="shared" si="1"/>
        <v>0</v>
      </c>
      <c r="N34" s="87">
        <f t="shared" si="2"/>
        <v>0</v>
      </c>
      <c r="O34" s="36"/>
      <c r="P34" s="3"/>
      <c r="Q34" s="3"/>
      <c r="R34" s="3"/>
      <c r="S34" s="3"/>
      <c r="T34" s="125"/>
      <c r="U34" s="125"/>
      <c r="V34" s="119"/>
      <c r="W34" s="119"/>
      <c r="X34" s="119"/>
    </row>
    <row r="35" spans="1:24" s="37" customFormat="1" ht="12.75" customHeight="1" x14ac:dyDescent="0.25">
      <c r="A35" s="31">
        <v>24</v>
      </c>
      <c r="B35" s="3" t="s">
        <v>25</v>
      </c>
      <c r="C35" s="33" t="s">
        <v>92</v>
      </c>
      <c r="D35" s="3">
        <v>2</v>
      </c>
      <c r="E35" s="3"/>
      <c r="F35" s="40" t="s">
        <v>144</v>
      </c>
      <c r="G35" s="3" t="s">
        <v>71</v>
      </c>
      <c r="H35" s="87">
        <v>12074000</v>
      </c>
      <c r="I35" s="87">
        <v>0</v>
      </c>
      <c r="J35" s="104">
        <v>12600000</v>
      </c>
      <c r="K35" s="87">
        <f t="shared" si="5"/>
        <v>0</v>
      </c>
      <c r="L35" s="87">
        <f t="shared" si="0"/>
        <v>13047000</v>
      </c>
      <c r="M35" s="87">
        <f t="shared" si="1"/>
        <v>0</v>
      </c>
      <c r="N35" s="87">
        <f t="shared" si="2"/>
        <v>13047000</v>
      </c>
      <c r="O35" s="36"/>
      <c r="P35" s="124" t="s">
        <v>194</v>
      </c>
      <c r="Q35" s="3"/>
      <c r="R35" s="3"/>
      <c r="S35" s="3"/>
      <c r="T35" s="131" t="s">
        <v>20</v>
      </c>
      <c r="U35" s="129" t="s">
        <v>20</v>
      </c>
      <c r="V35" s="121" t="s">
        <v>241</v>
      </c>
      <c r="W35" s="121" t="s">
        <v>242</v>
      </c>
      <c r="X35" s="122" t="s">
        <v>244</v>
      </c>
    </row>
    <row r="36" spans="1:24" s="37" customFormat="1" ht="12.75" customHeight="1" x14ac:dyDescent="0.25">
      <c r="A36" s="31">
        <v>25</v>
      </c>
      <c r="B36" s="3" t="s">
        <v>25</v>
      </c>
      <c r="C36" s="33" t="s">
        <v>92</v>
      </c>
      <c r="D36" s="3">
        <v>2</v>
      </c>
      <c r="E36" s="3"/>
      <c r="F36" s="40" t="s">
        <v>144</v>
      </c>
      <c r="G36" s="3" t="s">
        <v>71</v>
      </c>
      <c r="H36" s="87">
        <v>0</v>
      </c>
      <c r="I36" s="87">
        <v>2514000</v>
      </c>
      <c r="J36" s="87">
        <f t="shared" ref="J36" si="21">ROUND(H36/159.8*174,-3)</f>
        <v>0</v>
      </c>
      <c r="K36" s="104">
        <v>1542750</v>
      </c>
      <c r="L36" s="87">
        <f t="shared" si="0"/>
        <v>0</v>
      </c>
      <c r="M36" s="87">
        <f t="shared" si="1"/>
        <v>1569000</v>
      </c>
      <c r="N36" s="87">
        <f t="shared" si="2"/>
        <v>1569000</v>
      </c>
      <c r="O36" s="36"/>
      <c r="P36" s="3"/>
      <c r="Q36" s="124" t="s">
        <v>211</v>
      </c>
      <c r="R36" s="126"/>
      <c r="S36" s="126"/>
      <c r="T36" s="131" t="s">
        <v>20</v>
      </c>
      <c r="U36" s="125" t="s">
        <v>20</v>
      </c>
      <c r="V36" s="121" t="s">
        <v>241</v>
      </c>
      <c r="W36" s="121" t="s">
        <v>242</v>
      </c>
      <c r="X36" s="122" t="s">
        <v>244</v>
      </c>
    </row>
    <row r="37" spans="1:24" s="37" customFormat="1" ht="12.75" customHeight="1" x14ac:dyDescent="0.25">
      <c r="A37" s="31"/>
      <c r="B37" s="3"/>
      <c r="C37" s="39"/>
      <c r="D37" s="3"/>
      <c r="E37" s="3"/>
      <c r="F37" s="40"/>
      <c r="G37" s="3"/>
      <c r="H37" s="87">
        <v>0</v>
      </c>
      <c r="I37" s="87">
        <v>0</v>
      </c>
      <c r="J37" s="87">
        <f t="shared" si="4"/>
        <v>0</v>
      </c>
      <c r="K37" s="87">
        <f t="shared" si="5"/>
        <v>0</v>
      </c>
      <c r="L37" s="87">
        <f t="shared" si="0"/>
        <v>0</v>
      </c>
      <c r="M37" s="87">
        <f t="shared" si="1"/>
        <v>0</v>
      </c>
      <c r="N37" s="87">
        <f t="shared" si="2"/>
        <v>0</v>
      </c>
      <c r="O37" s="36"/>
      <c r="P37" s="3"/>
      <c r="Q37" s="3"/>
      <c r="R37" s="3"/>
      <c r="S37" s="3"/>
      <c r="T37" s="125"/>
      <c r="U37" s="125"/>
      <c r="V37" s="119"/>
      <c r="W37" s="119"/>
      <c r="X37" s="119"/>
    </row>
    <row r="38" spans="1:24" s="37" customFormat="1" ht="12.75" customHeight="1" x14ac:dyDescent="0.25">
      <c r="A38" s="31"/>
      <c r="B38" s="43" t="s">
        <v>26</v>
      </c>
      <c r="C38" s="39"/>
      <c r="D38" s="3"/>
      <c r="E38" s="3"/>
      <c r="F38" s="40"/>
      <c r="G38" s="3"/>
      <c r="H38" s="87">
        <v>0</v>
      </c>
      <c r="I38" s="87">
        <v>0</v>
      </c>
      <c r="J38" s="87">
        <f t="shared" si="4"/>
        <v>0</v>
      </c>
      <c r="K38" s="87">
        <f t="shared" si="5"/>
        <v>0</v>
      </c>
      <c r="L38" s="87">
        <f t="shared" si="0"/>
        <v>0</v>
      </c>
      <c r="M38" s="87">
        <f t="shared" si="1"/>
        <v>0</v>
      </c>
      <c r="N38" s="87">
        <f t="shared" si="2"/>
        <v>0</v>
      </c>
      <c r="O38" s="36"/>
      <c r="P38" s="3"/>
      <c r="Q38" s="3"/>
      <c r="R38" s="3"/>
      <c r="S38" s="3"/>
      <c r="T38" s="125"/>
      <c r="U38" s="125"/>
      <c r="V38" s="119"/>
      <c r="W38" s="119"/>
      <c r="X38" s="119"/>
    </row>
    <row r="39" spans="1:24" s="37" customFormat="1" ht="12.75" customHeight="1" x14ac:dyDescent="0.25">
      <c r="A39" s="31">
        <v>26</v>
      </c>
      <c r="B39" s="3" t="s">
        <v>27</v>
      </c>
      <c r="C39" s="33" t="s">
        <v>93</v>
      </c>
      <c r="D39" s="3">
        <v>32</v>
      </c>
      <c r="E39" s="3"/>
      <c r="F39" s="34" t="s">
        <v>94</v>
      </c>
      <c r="G39" s="3" t="s">
        <v>71</v>
      </c>
      <c r="H39" s="87">
        <v>5210000</v>
      </c>
      <c r="I39" s="87">
        <v>0</v>
      </c>
      <c r="J39" s="104">
        <v>8000000</v>
      </c>
      <c r="K39" s="87">
        <f t="shared" si="5"/>
        <v>0</v>
      </c>
      <c r="L39" s="87">
        <f t="shared" si="0"/>
        <v>8284000</v>
      </c>
      <c r="M39" s="87">
        <f t="shared" si="1"/>
        <v>0</v>
      </c>
      <c r="N39" s="87">
        <f t="shared" si="2"/>
        <v>8284000</v>
      </c>
      <c r="O39" s="36"/>
      <c r="P39" s="124" t="s">
        <v>194</v>
      </c>
      <c r="Q39" s="3"/>
      <c r="R39" s="3"/>
      <c r="S39" s="3"/>
      <c r="T39" s="125" t="s">
        <v>178</v>
      </c>
      <c r="U39" s="129" t="s">
        <v>184</v>
      </c>
      <c r="V39" s="121" t="s">
        <v>241</v>
      </c>
      <c r="W39" s="121" t="s">
        <v>242</v>
      </c>
      <c r="X39" s="121" t="s">
        <v>243</v>
      </c>
    </row>
    <row r="40" spans="1:24" s="37" customFormat="1" ht="12.75" customHeight="1" x14ac:dyDescent="0.25">
      <c r="A40" s="31">
        <v>27</v>
      </c>
      <c r="B40" s="3" t="s">
        <v>27</v>
      </c>
      <c r="C40" s="33" t="s">
        <v>93</v>
      </c>
      <c r="D40" s="3">
        <v>32</v>
      </c>
      <c r="E40" s="3"/>
      <c r="F40" s="34" t="s">
        <v>94</v>
      </c>
      <c r="G40" s="3" t="s">
        <v>71</v>
      </c>
      <c r="H40" s="87">
        <v>0</v>
      </c>
      <c r="I40" s="87">
        <v>281000</v>
      </c>
      <c r="J40" s="87">
        <f t="shared" ref="J40" si="22">ROUND(H40/159.8*174,-3)</f>
        <v>0</v>
      </c>
      <c r="K40" s="104">
        <v>272250</v>
      </c>
      <c r="L40" s="87">
        <f t="shared" si="0"/>
        <v>0</v>
      </c>
      <c r="M40" s="87">
        <f t="shared" si="1"/>
        <v>277000</v>
      </c>
      <c r="N40" s="87">
        <f t="shared" si="2"/>
        <v>277000</v>
      </c>
      <c r="O40" s="36"/>
      <c r="P40" s="3"/>
      <c r="Q40" s="124" t="s">
        <v>210</v>
      </c>
      <c r="R40" s="126"/>
      <c r="S40" s="126"/>
      <c r="T40" s="125" t="s">
        <v>178</v>
      </c>
      <c r="U40" s="125" t="s">
        <v>184</v>
      </c>
      <c r="V40" s="121" t="s">
        <v>241</v>
      </c>
      <c r="W40" s="121" t="s">
        <v>242</v>
      </c>
      <c r="X40" s="121" t="s">
        <v>243</v>
      </c>
    </row>
    <row r="41" spans="1:24" s="37" customFormat="1" ht="12.75" customHeight="1" x14ac:dyDescent="0.25">
      <c r="A41" s="31"/>
      <c r="B41" s="3"/>
      <c r="C41" s="39"/>
      <c r="D41" s="3"/>
      <c r="E41" s="3"/>
      <c r="F41" s="40"/>
      <c r="G41" s="3"/>
      <c r="H41" s="87">
        <v>0</v>
      </c>
      <c r="I41" s="87">
        <v>0</v>
      </c>
      <c r="J41" s="87">
        <f t="shared" si="4"/>
        <v>0</v>
      </c>
      <c r="K41" s="87">
        <f t="shared" si="5"/>
        <v>0</v>
      </c>
      <c r="L41" s="87">
        <f t="shared" si="0"/>
        <v>0</v>
      </c>
      <c r="M41" s="87">
        <f t="shared" si="1"/>
        <v>0</v>
      </c>
      <c r="N41" s="87">
        <f t="shared" si="2"/>
        <v>0</v>
      </c>
      <c r="O41" s="36"/>
      <c r="P41" s="3"/>
      <c r="Q41" s="3"/>
      <c r="R41" s="3"/>
      <c r="S41" s="3"/>
      <c r="T41" s="125"/>
      <c r="U41" s="125"/>
      <c r="V41" s="119"/>
      <c r="W41" s="119"/>
      <c r="X41" s="119"/>
    </row>
    <row r="42" spans="1:24" s="37" customFormat="1" ht="12.75" customHeight="1" x14ac:dyDescent="0.25">
      <c r="A42" s="31"/>
      <c r="B42" s="43" t="s">
        <v>28</v>
      </c>
      <c r="C42" s="39"/>
      <c r="D42" s="3"/>
      <c r="E42" s="3"/>
      <c r="F42" s="40"/>
      <c r="G42" s="3"/>
      <c r="H42" s="87">
        <v>0</v>
      </c>
      <c r="I42" s="87">
        <v>0</v>
      </c>
      <c r="J42" s="87">
        <f t="shared" si="4"/>
        <v>0</v>
      </c>
      <c r="K42" s="87">
        <f t="shared" si="5"/>
        <v>0</v>
      </c>
      <c r="L42" s="87">
        <f t="shared" si="0"/>
        <v>0</v>
      </c>
      <c r="M42" s="87">
        <f t="shared" si="1"/>
        <v>0</v>
      </c>
      <c r="N42" s="87">
        <f t="shared" si="2"/>
        <v>0</v>
      </c>
      <c r="O42" s="36"/>
      <c r="P42" s="3"/>
      <c r="Q42" s="3"/>
      <c r="R42" s="3"/>
      <c r="S42" s="3"/>
      <c r="T42" s="125"/>
      <c r="U42" s="125"/>
      <c r="V42" s="119"/>
      <c r="W42" s="119"/>
      <c r="X42" s="119"/>
    </row>
    <row r="43" spans="1:24" s="37" customFormat="1" ht="12.75" customHeight="1" x14ac:dyDescent="0.25">
      <c r="A43" s="31">
        <v>29</v>
      </c>
      <c r="B43" s="3" t="s">
        <v>29</v>
      </c>
      <c r="C43" s="3" t="s">
        <v>166</v>
      </c>
      <c r="D43" s="3">
        <v>3</v>
      </c>
      <c r="E43" s="3">
        <v>-5</v>
      </c>
      <c r="F43" s="40" t="s">
        <v>150</v>
      </c>
      <c r="G43" s="3" t="s">
        <v>73</v>
      </c>
      <c r="H43" s="87">
        <v>1901000</v>
      </c>
      <c r="I43" s="87">
        <v>0</v>
      </c>
      <c r="J43" s="104">
        <v>2900000</v>
      </c>
      <c r="K43" s="87">
        <f t="shared" si="5"/>
        <v>0</v>
      </c>
      <c r="L43" s="87">
        <f t="shared" si="0"/>
        <v>3003000</v>
      </c>
      <c r="M43" s="87">
        <f t="shared" si="1"/>
        <v>0</v>
      </c>
      <c r="N43" s="87">
        <f t="shared" si="2"/>
        <v>3003000</v>
      </c>
      <c r="O43" s="36"/>
      <c r="P43" s="124" t="s">
        <v>194</v>
      </c>
      <c r="Q43" s="3"/>
      <c r="R43" s="3"/>
      <c r="S43" s="3"/>
      <c r="T43" s="125" t="s">
        <v>178</v>
      </c>
      <c r="U43" s="125" t="s">
        <v>184</v>
      </c>
      <c r="V43" s="119" t="s">
        <v>178</v>
      </c>
      <c r="W43" s="119" t="s">
        <v>178</v>
      </c>
      <c r="X43" s="119" t="s">
        <v>243</v>
      </c>
    </row>
    <row r="44" spans="1:24" s="37" customFormat="1" ht="12.75" customHeight="1" x14ac:dyDescent="0.25">
      <c r="A44" s="31">
        <v>31</v>
      </c>
      <c r="B44" s="3" t="s">
        <v>30</v>
      </c>
      <c r="C44" s="3" t="s">
        <v>166</v>
      </c>
      <c r="D44" s="3">
        <v>3</v>
      </c>
      <c r="E44" s="3">
        <v>-5</v>
      </c>
      <c r="F44" s="40" t="s">
        <v>150</v>
      </c>
      <c r="G44" s="3" t="s">
        <v>73</v>
      </c>
      <c r="H44" s="87">
        <v>0</v>
      </c>
      <c r="I44" s="87">
        <v>62000</v>
      </c>
      <c r="J44" s="87">
        <f t="shared" ref="J44" si="23">ROUND(H44/159.8*174,-3)</f>
        <v>0</v>
      </c>
      <c r="K44" s="104">
        <v>72600</v>
      </c>
      <c r="L44" s="87">
        <f t="shared" si="0"/>
        <v>0</v>
      </c>
      <c r="M44" s="87">
        <f t="shared" si="1"/>
        <v>74000</v>
      </c>
      <c r="N44" s="87">
        <f t="shared" si="2"/>
        <v>74000</v>
      </c>
      <c r="O44" s="36"/>
      <c r="P44" s="3"/>
      <c r="Q44" s="124" t="s">
        <v>209</v>
      </c>
      <c r="R44" s="126"/>
      <c r="S44" s="126"/>
      <c r="T44" s="125" t="s">
        <v>178</v>
      </c>
      <c r="U44" s="125" t="s">
        <v>184</v>
      </c>
      <c r="V44" s="119" t="s">
        <v>178</v>
      </c>
      <c r="W44" s="119" t="s">
        <v>178</v>
      </c>
      <c r="X44" s="119" t="s">
        <v>243</v>
      </c>
    </row>
    <row r="45" spans="1:24" s="37" customFormat="1" ht="12.75" customHeight="1" x14ac:dyDescent="0.25">
      <c r="A45" s="31"/>
      <c r="B45" s="3"/>
      <c r="C45" s="39"/>
      <c r="D45" s="3"/>
      <c r="E45" s="3"/>
      <c r="F45" s="40"/>
      <c r="G45" s="3"/>
      <c r="H45" s="87">
        <v>0</v>
      </c>
      <c r="I45" s="87">
        <v>0</v>
      </c>
      <c r="J45" s="87">
        <f t="shared" si="4"/>
        <v>0</v>
      </c>
      <c r="K45" s="87">
        <f t="shared" si="5"/>
        <v>0</v>
      </c>
      <c r="L45" s="87">
        <f t="shared" si="0"/>
        <v>0</v>
      </c>
      <c r="M45" s="87">
        <f t="shared" si="1"/>
        <v>0</v>
      </c>
      <c r="N45" s="87">
        <f t="shared" si="2"/>
        <v>0</v>
      </c>
      <c r="O45" s="36"/>
      <c r="P45" s="3"/>
      <c r="Q45" s="3"/>
      <c r="R45" s="100"/>
      <c r="S45" s="100"/>
      <c r="T45" s="132"/>
      <c r="U45" s="132"/>
      <c r="V45" s="119"/>
      <c r="W45" s="119"/>
      <c r="X45" s="119"/>
    </row>
    <row r="46" spans="1:24" s="37" customFormat="1" ht="12.75" customHeight="1" x14ac:dyDescent="0.25">
      <c r="A46" s="31"/>
      <c r="B46" s="45" t="s">
        <v>162</v>
      </c>
      <c r="C46" s="39"/>
      <c r="D46" s="3"/>
      <c r="E46" s="3"/>
      <c r="F46" s="40"/>
      <c r="G46" s="3"/>
      <c r="H46" s="87">
        <v>0</v>
      </c>
      <c r="I46" s="87">
        <v>0</v>
      </c>
      <c r="J46" s="87">
        <f t="shared" si="4"/>
        <v>0</v>
      </c>
      <c r="K46" s="87">
        <f t="shared" si="5"/>
        <v>0</v>
      </c>
      <c r="L46" s="87">
        <f t="shared" si="0"/>
        <v>0</v>
      </c>
      <c r="M46" s="87">
        <f t="shared" si="1"/>
        <v>0</v>
      </c>
      <c r="N46" s="87">
        <f t="shared" si="2"/>
        <v>0</v>
      </c>
      <c r="O46" s="36"/>
      <c r="P46" s="3"/>
      <c r="Q46" s="3"/>
      <c r="R46" s="101"/>
      <c r="S46" s="101"/>
      <c r="T46" s="133"/>
      <c r="U46" s="133"/>
      <c r="V46" s="119"/>
      <c r="W46" s="119"/>
      <c r="X46" s="119"/>
    </row>
    <row r="47" spans="1:24" s="37" customFormat="1" ht="12.75" customHeight="1" x14ac:dyDescent="0.25">
      <c r="A47" s="31">
        <v>32</v>
      </c>
      <c r="B47" s="46" t="s">
        <v>163</v>
      </c>
      <c r="C47" s="46" t="s">
        <v>167</v>
      </c>
      <c r="D47" s="3">
        <v>59</v>
      </c>
      <c r="E47" s="3"/>
      <c r="F47" s="40" t="s">
        <v>174</v>
      </c>
      <c r="G47" s="3" t="s">
        <v>72</v>
      </c>
      <c r="H47" s="87">
        <v>8551000</v>
      </c>
      <c r="I47" s="87">
        <v>844000</v>
      </c>
      <c r="J47" s="104">
        <v>8700000</v>
      </c>
      <c r="K47" s="104">
        <v>847000</v>
      </c>
      <c r="L47" s="87">
        <f t="shared" si="0"/>
        <v>9009000</v>
      </c>
      <c r="M47" s="87">
        <f t="shared" si="1"/>
        <v>862000</v>
      </c>
      <c r="N47" s="87">
        <f t="shared" si="2"/>
        <v>9871000</v>
      </c>
      <c r="O47" s="36"/>
      <c r="P47" s="124" t="s">
        <v>194</v>
      </c>
      <c r="Q47" s="124" t="s">
        <v>208</v>
      </c>
      <c r="R47" s="126"/>
      <c r="S47" s="126"/>
      <c r="T47" s="134"/>
      <c r="U47" s="134" t="s">
        <v>20</v>
      </c>
      <c r="V47" s="119" t="s">
        <v>178</v>
      </c>
      <c r="W47" s="119" t="s">
        <v>178</v>
      </c>
      <c r="X47" s="119" t="s">
        <v>243</v>
      </c>
    </row>
    <row r="48" spans="1:24" s="37" customFormat="1" ht="12.75" customHeight="1" x14ac:dyDescent="0.25">
      <c r="A48" s="31">
        <v>32</v>
      </c>
      <c r="B48" s="46" t="s">
        <v>164</v>
      </c>
      <c r="C48" s="46" t="s">
        <v>168</v>
      </c>
      <c r="D48" s="3">
        <v>2</v>
      </c>
      <c r="E48" s="3"/>
      <c r="F48" s="40" t="s">
        <v>175</v>
      </c>
      <c r="G48" s="3" t="s">
        <v>72</v>
      </c>
      <c r="H48" s="88" t="s">
        <v>165</v>
      </c>
      <c r="I48" s="89" t="s">
        <v>165</v>
      </c>
      <c r="J48" s="88" t="s">
        <v>165</v>
      </c>
      <c r="K48" s="106">
        <v>580800</v>
      </c>
      <c r="L48" s="88" t="s">
        <v>165</v>
      </c>
      <c r="M48" s="87">
        <f t="shared" si="1"/>
        <v>591000</v>
      </c>
      <c r="N48" s="87">
        <f>M48</f>
        <v>591000</v>
      </c>
      <c r="O48" s="36"/>
      <c r="P48" s="3"/>
      <c r="Q48" s="124" t="s">
        <v>200</v>
      </c>
      <c r="R48" s="135"/>
      <c r="S48" s="135"/>
      <c r="T48" s="134"/>
      <c r="U48" s="134" t="s">
        <v>20</v>
      </c>
      <c r="V48" s="119" t="s">
        <v>178</v>
      </c>
      <c r="W48" s="119" t="s">
        <v>178</v>
      </c>
      <c r="X48" s="119" t="s">
        <v>243</v>
      </c>
    </row>
    <row r="49" spans="1:24" s="37" customFormat="1" ht="12.75" customHeight="1" x14ac:dyDescent="0.25">
      <c r="A49" s="31"/>
      <c r="B49" s="3"/>
      <c r="C49" s="39"/>
      <c r="D49" s="3"/>
      <c r="E49" s="3"/>
      <c r="F49" s="40"/>
      <c r="G49" s="3"/>
      <c r="H49" s="87">
        <v>0</v>
      </c>
      <c r="I49" s="87">
        <v>0</v>
      </c>
      <c r="J49" s="87">
        <f t="shared" si="4"/>
        <v>0</v>
      </c>
      <c r="K49" s="87">
        <f t="shared" si="5"/>
        <v>0</v>
      </c>
      <c r="L49" s="87">
        <f t="shared" si="0"/>
        <v>0</v>
      </c>
      <c r="M49" s="87">
        <f t="shared" si="1"/>
        <v>0</v>
      </c>
      <c r="N49" s="87">
        <f t="shared" si="2"/>
        <v>0</v>
      </c>
      <c r="O49" s="36"/>
      <c r="P49" s="3"/>
      <c r="Q49" s="3"/>
      <c r="R49" s="3"/>
      <c r="S49" s="3"/>
      <c r="T49" s="125"/>
      <c r="U49" s="125"/>
      <c r="V49" s="119"/>
      <c r="W49" s="119"/>
      <c r="X49" s="119"/>
    </row>
    <row r="50" spans="1:24" s="37" customFormat="1" ht="12.75" customHeight="1" x14ac:dyDescent="0.25">
      <c r="A50" s="31"/>
      <c r="B50" s="43" t="s">
        <v>31</v>
      </c>
      <c r="C50" s="39"/>
      <c r="D50" s="3"/>
      <c r="E50" s="3"/>
      <c r="F50" s="40"/>
      <c r="G50" s="3"/>
      <c r="H50" s="87">
        <v>0</v>
      </c>
      <c r="I50" s="87">
        <v>0</v>
      </c>
      <c r="J50" s="87">
        <f t="shared" si="4"/>
        <v>0</v>
      </c>
      <c r="K50" s="87">
        <f t="shared" si="5"/>
        <v>0</v>
      </c>
      <c r="L50" s="87">
        <f t="shared" si="0"/>
        <v>0</v>
      </c>
      <c r="M50" s="87">
        <f t="shared" si="1"/>
        <v>0</v>
      </c>
      <c r="N50" s="87">
        <f t="shared" si="2"/>
        <v>0</v>
      </c>
      <c r="O50" s="36"/>
      <c r="P50" s="3"/>
      <c r="Q50" s="3"/>
      <c r="R50" s="3"/>
      <c r="S50" s="3"/>
      <c r="T50" s="125"/>
      <c r="U50" s="125"/>
      <c r="V50" s="119"/>
      <c r="W50" s="119"/>
      <c r="X50" s="119"/>
    </row>
    <row r="51" spans="1:24" s="37" customFormat="1" ht="12.75" customHeight="1" x14ac:dyDescent="0.25">
      <c r="A51" s="47">
        <v>33</v>
      </c>
      <c r="B51" s="3" t="s">
        <v>32</v>
      </c>
      <c r="C51" s="33" t="s">
        <v>95</v>
      </c>
      <c r="D51" s="3">
        <v>47</v>
      </c>
      <c r="E51" s="3"/>
      <c r="F51" s="34" t="s">
        <v>96</v>
      </c>
      <c r="G51" s="3" t="s">
        <v>71</v>
      </c>
      <c r="H51" s="87">
        <v>74000</v>
      </c>
      <c r="I51" s="87">
        <v>0</v>
      </c>
      <c r="J51" s="104">
        <v>70000</v>
      </c>
      <c r="K51" s="87">
        <f t="shared" si="5"/>
        <v>0</v>
      </c>
      <c r="L51" s="87">
        <f t="shared" si="0"/>
        <v>72000</v>
      </c>
      <c r="M51" s="87"/>
      <c r="N51" s="87">
        <f t="shared" si="2"/>
        <v>72000</v>
      </c>
      <c r="O51" s="36"/>
      <c r="P51" s="124" t="s">
        <v>194</v>
      </c>
      <c r="Q51" s="3"/>
      <c r="R51" s="3"/>
      <c r="S51" s="3"/>
      <c r="T51" s="125"/>
      <c r="U51" s="125" t="s">
        <v>186</v>
      </c>
      <c r="V51" s="119"/>
      <c r="W51" s="119"/>
      <c r="X51" s="119"/>
    </row>
    <row r="52" spans="1:24" s="37" customFormat="1" ht="12.75" customHeight="1" x14ac:dyDescent="0.25">
      <c r="A52" s="48">
        <v>34</v>
      </c>
      <c r="B52" s="3" t="s">
        <v>32</v>
      </c>
      <c r="C52" s="33" t="s">
        <v>95</v>
      </c>
      <c r="D52" s="3">
        <v>47</v>
      </c>
      <c r="E52" s="3"/>
      <c r="F52" s="34" t="s">
        <v>96</v>
      </c>
      <c r="G52" s="3" t="s">
        <v>71</v>
      </c>
      <c r="H52" s="87">
        <v>0</v>
      </c>
      <c r="I52" s="87">
        <v>41000</v>
      </c>
      <c r="J52" s="87">
        <f t="shared" ref="J52:J83" si="24">ROUND(I52/131.5*147.3,-3)</f>
        <v>46000</v>
      </c>
      <c r="K52" s="87"/>
      <c r="L52" s="87">
        <f t="shared" si="0"/>
        <v>48000</v>
      </c>
      <c r="M52" s="87"/>
      <c r="N52" s="87">
        <f t="shared" si="2"/>
        <v>48000</v>
      </c>
      <c r="O52" s="36"/>
      <c r="P52" s="3" t="s">
        <v>198</v>
      </c>
      <c r="Q52" s="3"/>
      <c r="R52" s="3"/>
      <c r="S52" s="3"/>
      <c r="T52" s="125"/>
      <c r="U52" s="125" t="s">
        <v>186</v>
      </c>
      <c r="V52" s="119"/>
      <c r="W52" s="119"/>
      <c r="X52" s="119"/>
    </row>
    <row r="53" spans="1:24" s="37" customFormat="1" ht="12.75" customHeight="1" x14ac:dyDescent="0.25">
      <c r="A53" s="48">
        <v>35</v>
      </c>
      <c r="B53" s="3" t="s">
        <v>33</v>
      </c>
      <c r="C53" s="33" t="s">
        <v>97</v>
      </c>
      <c r="D53" s="3">
        <v>29</v>
      </c>
      <c r="E53" s="3"/>
      <c r="F53" s="34" t="s">
        <v>98</v>
      </c>
      <c r="G53" s="3" t="s">
        <v>71</v>
      </c>
      <c r="H53" s="87">
        <v>0</v>
      </c>
      <c r="I53" s="87">
        <v>23000</v>
      </c>
      <c r="J53" s="87">
        <f t="shared" si="24"/>
        <v>26000</v>
      </c>
      <c r="K53" s="87"/>
      <c r="L53" s="87">
        <f t="shared" si="0"/>
        <v>27000</v>
      </c>
      <c r="M53" s="87"/>
      <c r="N53" s="87">
        <f t="shared" si="2"/>
        <v>27000</v>
      </c>
      <c r="O53" s="36"/>
      <c r="P53" s="3" t="s">
        <v>198</v>
      </c>
      <c r="Q53" s="3"/>
      <c r="R53" s="3"/>
      <c r="S53" s="3"/>
      <c r="T53" s="125"/>
      <c r="U53" s="125" t="s">
        <v>186</v>
      </c>
      <c r="V53" s="119"/>
      <c r="W53" s="119"/>
      <c r="X53" s="119"/>
    </row>
    <row r="54" spans="1:24" s="37" customFormat="1" ht="12.75" customHeight="1" x14ac:dyDescent="0.25">
      <c r="A54" s="48">
        <v>36</v>
      </c>
      <c r="B54" s="3" t="s">
        <v>33</v>
      </c>
      <c r="C54" s="33" t="s">
        <v>97</v>
      </c>
      <c r="D54" s="3">
        <v>29</v>
      </c>
      <c r="E54" s="3"/>
      <c r="F54" s="34" t="s">
        <v>98</v>
      </c>
      <c r="G54" s="3" t="s">
        <v>71</v>
      </c>
      <c r="H54" s="87">
        <v>0</v>
      </c>
      <c r="I54" s="87">
        <v>23000</v>
      </c>
      <c r="J54" s="87">
        <f t="shared" si="24"/>
        <v>26000</v>
      </c>
      <c r="K54" s="87"/>
      <c r="L54" s="87">
        <f t="shared" si="0"/>
        <v>27000</v>
      </c>
      <c r="M54" s="87"/>
      <c r="N54" s="87">
        <f t="shared" si="2"/>
        <v>27000</v>
      </c>
      <c r="O54" s="36"/>
      <c r="P54" s="3" t="s">
        <v>198</v>
      </c>
      <c r="Q54" s="3"/>
      <c r="R54" s="3"/>
      <c r="S54" s="3"/>
      <c r="T54" s="125"/>
      <c r="U54" s="125" t="s">
        <v>186</v>
      </c>
      <c r="V54" s="119"/>
      <c r="W54" s="119"/>
      <c r="X54" s="119"/>
    </row>
    <row r="55" spans="1:24" s="37" customFormat="1" ht="12.75" customHeight="1" x14ac:dyDescent="0.25">
      <c r="A55" s="49">
        <v>37</v>
      </c>
      <c r="B55" s="3" t="s">
        <v>34</v>
      </c>
      <c r="C55" s="33" t="s">
        <v>99</v>
      </c>
      <c r="D55" s="3">
        <v>9</v>
      </c>
      <c r="E55" s="3"/>
      <c r="F55" s="34" t="s">
        <v>100</v>
      </c>
      <c r="G55" s="3" t="s">
        <v>71</v>
      </c>
      <c r="H55" s="87">
        <v>0</v>
      </c>
      <c r="I55" s="87">
        <v>23000</v>
      </c>
      <c r="J55" s="87">
        <f t="shared" si="24"/>
        <v>26000</v>
      </c>
      <c r="K55" s="87"/>
      <c r="L55" s="87">
        <f t="shared" si="0"/>
        <v>27000</v>
      </c>
      <c r="M55" s="87"/>
      <c r="N55" s="87">
        <f t="shared" si="2"/>
        <v>27000</v>
      </c>
      <c r="O55" s="36"/>
      <c r="P55" s="3" t="s">
        <v>198</v>
      </c>
      <c r="Q55" s="3"/>
      <c r="R55" s="3"/>
      <c r="S55" s="3"/>
      <c r="T55" s="125"/>
      <c r="U55" s="125" t="s">
        <v>186</v>
      </c>
      <c r="V55" s="119"/>
      <c r="W55" s="119"/>
      <c r="X55" s="119"/>
    </row>
    <row r="56" spans="1:24" s="37" customFormat="1" ht="12.75" customHeight="1" x14ac:dyDescent="0.25">
      <c r="A56" s="49">
        <v>38</v>
      </c>
      <c r="B56" s="3" t="s">
        <v>34</v>
      </c>
      <c r="C56" s="33" t="s">
        <v>99</v>
      </c>
      <c r="D56" s="3">
        <v>9</v>
      </c>
      <c r="E56" s="3"/>
      <c r="F56" s="34" t="s">
        <v>100</v>
      </c>
      <c r="G56" s="3" t="s">
        <v>71</v>
      </c>
      <c r="H56" s="87">
        <v>0</v>
      </c>
      <c r="I56" s="87">
        <v>23000</v>
      </c>
      <c r="J56" s="87">
        <f t="shared" si="24"/>
        <v>26000</v>
      </c>
      <c r="K56" s="87"/>
      <c r="L56" s="87">
        <f t="shared" si="0"/>
        <v>27000</v>
      </c>
      <c r="M56" s="87"/>
      <c r="N56" s="87">
        <f t="shared" si="2"/>
        <v>27000</v>
      </c>
      <c r="O56" s="36"/>
      <c r="P56" s="3" t="s">
        <v>198</v>
      </c>
      <c r="Q56" s="3"/>
      <c r="R56" s="3"/>
      <c r="S56" s="3"/>
      <c r="T56" s="125"/>
      <c r="U56" s="125" t="s">
        <v>186</v>
      </c>
      <c r="V56" s="119"/>
      <c r="W56" s="119"/>
      <c r="X56" s="119"/>
    </row>
    <row r="57" spans="1:24" s="37" customFormat="1" ht="12.75" customHeight="1" x14ac:dyDescent="0.25">
      <c r="A57" s="49">
        <v>39</v>
      </c>
      <c r="B57" s="3" t="s">
        <v>35</v>
      </c>
      <c r="C57" s="33" t="s">
        <v>101</v>
      </c>
      <c r="D57" s="3">
        <v>29</v>
      </c>
      <c r="E57" s="3"/>
      <c r="F57" s="34" t="s">
        <v>102</v>
      </c>
      <c r="G57" s="3" t="s">
        <v>71</v>
      </c>
      <c r="H57" s="87">
        <v>0</v>
      </c>
      <c r="I57" s="87">
        <v>15000</v>
      </c>
      <c r="J57" s="87">
        <f t="shared" si="24"/>
        <v>17000</v>
      </c>
      <c r="K57" s="87"/>
      <c r="L57" s="87">
        <f t="shared" si="0"/>
        <v>18000</v>
      </c>
      <c r="M57" s="87"/>
      <c r="N57" s="87">
        <f t="shared" si="2"/>
        <v>18000</v>
      </c>
      <c r="O57" s="36"/>
      <c r="P57" s="3" t="s">
        <v>198</v>
      </c>
      <c r="Q57" s="3"/>
      <c r="R57" s="3"/>
      <c r="S57" s="3"/>
      <c r="T57" s="134"/>
      <c r="U57" s="134" t="s">
        <v>186</v>
      </c>
      <c r="V57" s="119"/>
      <c r="W57" s="119"/>
      <c r="X57" s="119"/>
    </row>
    <row r="58" spans="1:24" s="37" customFormat="1" ht="12.75" customHeight="1" x14ac:dyDescent="0.25">
      <c r="A58" s="49" t="s">
        <v>177</v>
      </c>
      <c r="B58" s="3" t="s">
        <v>35</v>
      </c>
      <c r="C58" s="33" t="s">
        <v>101</v>
      </c>
      <c r="D58" s="3">
        <v>29</v>
      </c>
      <c r="E58" s="3"/>
      <c r="F58" s="34" t="s">
        <v>102</v>
      </c>
      <c r="G58" s="3" t="s">
        <v>71</v>
      </c>
      <c r="H58" s="87">
        <v>0</v>
      </c>
      <c r="I58" s="87">
        <v>15000</v>
      </c>
      <c r="J58" s="87">
        <f t="shared" si="24"/>
        <v>17000</v>
      </c>
      <c r="K58" s="87"/>
      <c r="L58" s="87">
        <f t="shared" si="0"/>
        <v>18000</v>
      </c>
      <c r="M58" s="87"/>
      <c r="N58" s="87">
        <f t="shared" si="2"/>
        <v>18000</v>
      </c>
      <c r="O58" s="36"/>
      <c r="P58" s="3" t="s">
        <v>198</v>
      </c>
      <c r="Q58" s="3"/>
      <c r="R58" s="3"/>
      <c r="S58" s="3"/>
      <c r="T58" s="134"/>
      <c r="U58" s="134" t="s">
        <v>186</v>
      </c>
      <c r="V58" s="119"/>
      <c r="W58" s="119"/>
      <c r="X58" s="119"/>
    </row>
    <row r="59" spans="1:24" s="37" customFormat="1" ht="12.75" customHeight="1" x14ac:dyDescent="0.25">
      <c r="A59" s="50">
        <v>40</v>
      </c>
      <c r="B59" s="3" t="s">
        <v>36</v>
      </c>
      <c r="C59" s="33" t="s">
        <v>103</v>
      </c>
      <c r="D59" s="3">
        <v>6</v>
      </c>
      <c r="E59" s="3"/>
      <c r="F59" s="34" t="s">
        <v>104</v>
      </c>
      <c r="G59" s="3" t="s">
        <v>71</v>
      </c>
      <c r="H59" s="87">
        <v>0</v>
      </c>
      <c r="I59" s="87">
        <v>23000</v>
      </c>
      <c r="J59" s="87">
        <f t="shared" si="24"/>
        <v>26000</v>
      </c>
      <c r="K59" s="87"/>
      <c r="L59" s="87">
        <f t="shared" si="0"/>
        <v>27000</v>
      </c>
      <c r="M59" s="87"/>
      <c r="N59" s="87">
        <f t="shared" si="2"/>
        <v>27000</v>
      </c>
      <c r="O59" s="36"/>
      <c r="P59" s="3" t="s">
        <v>198</v>
      </c>
      <c r="Q59" s="3"/>
      <c r="R59" s="3"/>
      <c r="S59" s="3"/>
      <c r="T59" s="125"/>
      <c r="U59" s="125" t="s">
        <v>186</v>
      </c>
      <c r="V59" s="119"/>
      <c r="W59" s="119"/>
      <c r="X59" s="119"/>
    </row>
    <row r="60" spans="1:24" s="37" customFormat="1" ht="12.75" customHeight="1" x14ac:dyDescent="0.25">
      <c r="A60" s="50">
        <v>41</v>
      </c>
      <c r="B60" s="3" t="s">
        <v>36</v>
      </c>
      <c r="C60" s="33" t="s">
        <v>103</v>
      </c>
      <c r="D60" s="3">
        <v>6</v>
      </c>
      <c r="E60" s="3"/>
      <c r="F60" s="34" t="s">
        <v>104</v>
      </c>
      <c r="G60" s="3" t="s">
        <v>71</v>
      </c>
      <c r="H60" s="87">
        <v>0</v>
      </c>
      <c r="I60" s="87">
        <v>12000</v>
      </c>
      <c r="J60" s="87">
        <f t="shared" si="24"/>
        <v>13000</v>
      </c>
      <c r="K60" s="87"/>
      <c r="L60" s="87">
        <f t="shared" si="0"/>
        <v>13000</v>
      </c>
      <c r="M60" s="87"/>
      <c r="N60" s="87">
        <f t="shared" si="2"/>
        <v>13000</v>
      </c>
      <c r="O60" s="36"/>
      <c r="P60" s="3" t="s">
        <v>198</v>
      </c>
      <c r="Q60" s="3"/>
      <c r="R60" s="3"/>
      <c r="S60" s="3"/>
      <c r="T60" s="125"/>
      <c r="U60" s="125" t="s">
        <v>186</v>
      </c>
      <c r="V60" s="119"/>
      <c r="W60" s="119"/>
      <c r="X60" s="119"/>
    </row>
    <row r="61" spans="1:24" s="37" customFormat="1" ht="12.75" customHeight="1" x14ac:dyDescent="0.25">
      <c r="A61" s="50">
        <v>42</v>
      </c>
      <c r="B61" s="3" t="s">
        <v>37</v>
      </c>
      <c r="C61" s="33" t="s">
        <v>105</v>
      </c>
      <c r="D61" s="3">
        <v>31</v>
      </c>
      <c r="E61" s="3"/>
      <c r="F61" s="34" t="s">
        <v>106</v>
      </c>
      <c r="G61" s="3" t="s">
        <v>71</v>
      </c>
      <c r="H61" s="87">
        <v>0</v>
      </c>
      <c r="I61" s="87">
        <v>23000</v>
      </c>
      <c r="J61" s="87">
        <f t="shared" si="24"/>
        <v>26000</v>
      </c>
      <c r="K61" s="87"/>
      <c r="L61" s="87">
        <f t="shared" si="0"/>
        <v>27000</v>
      </c>
      <c r="M61" s="87"/>
      <c r="N61" s="87">
        <f t="shared" si="2"/>
        <v>27000</v>
      </c>
      <c r="O61" s="36"/>
      <c r="P61" s="3" t="s">
        <v>198</v>
      </c>
      <c r="Q61" s="3"/>
      <c r="R61" s="3"/>
      <c r="S61" s="3"/>
      <c r="T61" s="125"/>
      <c r="U61" s="125" t="s">
        <v>186</v>
      </c>
      <c r="V61" s="119"/>
      <c r="W61" s="119"/>
      <c r="X61" s="119"/>
    </row>
    <row r="62" spans="1:24" s="37" customFormat="1" ht="12.75" customHeight="1" x14ac:dyDescent="0.25">
      <c r="A62" s="50">
        <v>43</v>
      </c>
      <c r="B62" s="3" t="s">
        <v>37</v>
      </c>
      <c r="C62" s="33" t="s">
        <v>105</v>
      </c>
      <c r="D62" s="3">
        <v>31</v>
      </c>
      <c r="E62" s="3"/>
      <c r="F62" s="34" t="s">
        <v>106</v>
      </c>
      <c r="G62" s="3" t="s">
        <v>71</v>
      </c>
      <c r="H62" s="87">
        <v>0</v>
      </c>
      <c r="I62" s="87">
        <v>12000</v>
      </c>
      <c r="J62" s="87">
        <f t="shared" si="24"/>
        <v>13000</v>
      </c>
      <c r="K62" s="87"/>
      <c r="L62" s="87">
        <f t="shared" si="0"/>
        <v>13000</v>
      </c>
      <c r="M62" s="87"/>
      <c r="N62" s="87">
        <f t="shared" si="2"/>
        <v>13000</v>
      </c>
      <c r="O62" s="36"/>
      <c r="P62" s="3" t="s">
        <v>198</v>
      </c>
      <c r="Q62" s="3"/>
      <c r="R62" s="3"/>
      <c r="S62" s="3"/>
      <c r="T62" s="125"/>
      <c r="U62" s="125" t="s">
        <v>186</v>
      </c>
      <c r="V62" s="119"/>
      <c r="W62" s="119"/>
      <c r="X62" s="119"/>
    </row>
    <row r="63" spans="1:24" s="37" customFormat="1" ht="12.75" customHeight="1" x14ac:dyDescent="0.25">
      <c r="A63" s="50">
        <v>44</v>
      </c>
      <c r="B63" s="3" t="s">
        <v>38</v>
      </c>
      <c r="C63" s="33" t="s">
        <v>107</v>
      </c>
      <c r="D63" s="3">
        <v>10</v>
      </c>
      <c r="E63" s="3"/>
      <c r="F63" s="34" t="s">
        <v>108</v>
      </c>
      <c r="G63" s="3" t="s">
        <v>71</v>
      </c>
      <c r="H63" s="87">
        <v>0</v>
      </c>
      <c r="I63" s="87">
        <v>18000</v>
      </c>
      <c r="J63" s="87">
        <f t="shared" si="24"/>
        <v>20000</v>
      </c>
      <c r="K63" s="87"/>
      <c r="L63" s="87">
        <f t="shared" si="0"/>
        <v>21000</v>
      </c>
      <c r="M63" s="87"/>
      <c r="N63" s="87">
        <f t="shared" si="2"/>
        <v>21000</v>
      </c>
      <c r="O63" s="36"/>
      <c r="P63" s="3" t="s">
        <v>198</v>
      </c>
      <c r="Q63" s="3"/>
      <c r="R63" s="3"/>
      <c r="S63" s="3"/>
      <c r="T63" s="125"/>
      <c r="U63" s="125" t="s">
        <v>186</v>
      </c>
      <c r="V63" s="119"/>
      <c r="W63" s="119"/>
      <c r="X63" s="119"/>
    </row>
    <row r="64" spans="1:24" s="37" customFormat="1" ht="12.75" customHeight="1" x14ac:dyDescent="0.25">
      <c r="A64" s="50">
        <v>45</v>
      </c>
      <c r="B64" s="3" t="s">
        <v>38</v>
      </c>
      <c r="C64" s="33" t="s">
        <v>107</v>
      </c>
      <c r="D64" s="3">
        <v>10</v>
      </c>
      <c r="E64" s="3"/>
      <c r="F64" s="34" t="s">
        <v>108</v>
      </c>
      <c r="G64" s="3" t="s">
        <v>71</v>
      </c>
      <c r="H64" s="87">
        <v>0</v>
      </c>
      <c r="I64" s="87">
        <v>6000</v>
      </c>
      <c r="J64" s="87">
        <f t="shared" si="24"/>
        <v>7000</v>
      </c>
      <c r="K64" s="87"/>
      <c r="L64" s="87">
        <f t="shared" si="0"/>
        <v>7000</v>
      </c>
      <c r="M64" s="87"/>
      <c r="N64" s="87">
        <f t="shared" si="2"/>
        <v>7000</v>
      </c>
      <c r="O64" s="36"/>
      <c r="P64" s="3" t="s">
        <v>198</v>
      </c>
      <c r="Q64" s="3"/>
      <c r="R64" s="3"/>
      <c r="S64" s="3"/>
      <c r="T64" s="125"/>
      <c r="U64" s="125" t="s">
        <v>186</v>
      </c>
      <c r="V64" s="119"/>
      <c r="W64" s="119"/>
      <c r="X64" s="119"/>
    </row>
    <row r="65" spans="1:24" s="37" customFormat="1" ht="12.75" customHeight="1" x14ac:dyDescent="0.25">
      <c r="A65" s="50">
        <v>47</v>
      </c>
      <c r="B65" s="3" t="s">
        <v>39</v>
      </c>
      <c r="C65" s="3" t="s">
        <v>152</v>
      </c>
      <c r="D65" s="3"/>
      <c r="E65" s="3"/>
      <c r="F65" s="40" t="s">
        <v>153</v>
      </c>
      <c r="G65" s="3" t="s">
        <v>71</v>
      </c>
      <c r="H65" s="87">
        <v>0</v>
      </c>
      <c r="I65" s="87">
        <v>23000</v>
      </c>
      <c r="J65" s="87">
        <f t="shared" si="24"/>
        <v>26000</v>
      </c>
      <c r="K65" s="87"/>
      <c r="L65" s="87">
        <f t="shared" si="0"/>
        <v>27000</v>
      </c>
      <c r="M65" s="87"/>
      <c r="N65" s="87">
        <f t="shared" si="2"/>
        <v>27000</v>
      </c>
      <c r="O65" s="36"/>
      <c r="P65" s="3" t="s">
        <v>198</v>
      </c>
      <c r="Q65" s="3"/>
      <c r="R65" s="3"/>
      <c r="S65" s="3"/>
      <c r="T65" s="125"/>
      <c r="U65" s="125" t="s">
        <v>186</v>
      </c>
      <c r="V65" s="119"/>
      <c r="W65" s="119"/>
      <c r="X65" s="119"/>
    </row>
    <row r="66" spans="1:24" s="37" customFormat="1" ht="12.75" customHeight="1" x14ac:dyDescent="0.25">
      <c r="A66" s="50">
        <v>48</v>
      </c>
      <c r="B66" s="3" t="s">
        <v>40</v>
      </c>
      <c r="C66" s="3" t="s">
        <v>152</v>
      </c>
      <c r="D66" s="3"/>
      <c r="E66" s="3"/>
      <c r="F66" s="40" t="s">
        <v>153</v>
      </c>
      <c r="G66" s="3" t="s">
        <v>71</v>
      </c>
      <c r="H66" s="87">
        <v>0</v>
      </c>
      <c r="I66" s="87">
        <v>12000</v>
      </c>
      <c r="J66" s="87">
        <f t="shared" si="24"/>
        <v>13000</v>
      </c>
      <c r="K66" s="87"/>
      <c r="L66" s="87">
        <f t="shared" si="0"/>
        <v>13000</v>
      </c>
      <c r="M66" s="87"/>
      <c r="N66" s="87">
        <f t="shared" si="2"/>
        <v>13000</v>
      </c>
      <c r="O66" s="36"/>
      <c r="P66" s="3" t="s">
        <v>198</v>
      </c>
      <c r="Q66" s="3"/>
      <c r="R66" s="3"/>
      <c r="S66" s="3"/>
      <c r="T66" s="125"/>
      <c r="U66" s="125" t="s">
        <v>186</v>
      </c>
      <c r="V66" s="119"/>
      <c r="W66" s="119"/>
      <c r="X66" s="119"/>
    </row>
    <row r="67" spans="1:24" s="37" customFormat="1" ht="12.75" customHeight="1" x14ac:dyDescent="0.25">
      <c r="A67" s="50">
        <v>49</v>
      </c>
      <c r="B67" s="3" t="s">
        <v>41</v>
      </c>
      <c r="C67" s="33" t="s">
        <v>109</v>
      </c>
      <c r="D67" s="51">
        <v>5</v>
      </c>
      <c r="E67" s="51"/>
      <c r="F67" s="34" t="s">
        <v>110</v>
      </c>
      <c r="G67" s="3" t="s">
        <v>71</v>
      </c>
      <c r="H67" s="87">
        <v>0</v>
      </c>
      <c r="I67" s="87">
        <v>23000</v>
      </c>
      <c r="J67" s="87">
        <f t="shared" si="24"/>
        <v>26000</v>
      </c>
      <c r="K67" s="87"/>
      <c r="L67" s="87">
        <f t="shared" si="0"/>
        <v>27000</v>
      </c>
      <c r="M67" s="87"/>
      <c r="N67" s="87">
        <f t="shared" si="2"/>
        <v>27000</v>
      </c>
      <c r="O67" s="36"/>
      <c r="P67" s="3" t="s">
        <v>198</v>
      </c>
      <c r="Q67" s="3"/>
      <c r="R67" s="3"/>
      <c r="S67" s="3"/>
      <c r="T67" s="125"/>
      <c r="U67" s="125" t="s">
        <v>186</v>
      </c>
      <c r="V67" s="119"/>
      <c r="W67" s="119"/>
      <c r="X67" s="119"/>
    </row>
    <row r="68" spans="1:24" s="37" customFormat="1" ht="12.75" customHeight="1" x14ac:dyDescent="0.25">
      <c r="A68" s="50">
        <v>50</v>
      </c>
      <c r="B68" s="3" t="s">
        <v>41</v>
      </c>
      <c r="C68" s="33" t="s">
        <v>109</v>
      </c>
      <c r="D68" s="51">
        <v>5</v>
      </c>
      <c r="E68" s="51"/>
      <c r="F68" s="34" t="s">
        <v>110</v>
      </c>
      <c r="G68" s="3" t="s">
        <v>71</v>
      </c>
      <c r="H68" s="87">
        <v>0</v>
      </c>
      <c r="I68" s="87">
        <v>12000</v>
      </c>
      <c r="J68" s="87">
        <f t="shared" si="24"/>
        <v>13000</v>
      </c>
      <c r="K68" s="87"/>
      <c r="L68" s="87">
        <f t="shared" si="0"/>
        <v>13000</v>
      </c>
      <c r="M68" s="87"/>
      <c r="N68" s="87">
        <f t="shared" si="2"/>
        <v>13000</v>
      </c>
      <c r="O68" s="36"/>
      <c r="P68" s="3" t="s">
        <v>198</v>
      </c>
      <c r="Q68" s="3"/>
      <c r="R68" s="3"/>
      <c r="S68" s="3"/>
      <c r="T68" s="125"/>
      <c r="U68" s="125" t="s">
        <v>186</v>
      </c>
      <c r="V68" s="119"/>
      <c r="W68" s="119"/>
      <c r="X68" s="119"/>
    </row>
    <row r="69" spans="1:24" s="37" customFormat="1" ht="12.75" customHeight="1" x14ac:dyDescent="0.25">
      <c r="A69" s="50">
        <v>51</v>
      </c>
      <c r="B69" s="3" t="s">
        <v>42</v>
      </c>
      <c r="C69" s="33" t="s">
        <v>111</v>
      </c>
      <c r="D69" s="51">
        <v>7</v>
      </c>
      <c r="E69" s="51"/>
      <c r="F69" s="34" t="s">
        <v>112</v>
      </c>
      <c r="G69" s="3" t="s">
        <v>71</v>
      </c>
      <c r="H69" s="87">
        <v>0</v>
      </c>
      <c r="I69" s="87">
        <v>23000</v>
      </c>
      <c r="J69" s="87">
        <f t="shared" si="24"/>
        <v>26000</v>
      </c>
      <c r="K69" s="87"/>
      <c r="L69" s="87">
        <f t="shared" si="0"/>
        <v>27000</v>
      </c>
      <c r="M69" s="87"/>
      <c r="N69" s="87">
        <f t="shared" ref="N69:N115" si="25">L69+M69</f>
        <v>27000</v>
      </c>
      <c r="O69" s="36"/>
      <c r="P69" s="3" t="s">
        <v>198</v>
      </c>
      <c r="Q69" s="3"/>
      <c r="R69" s="3"/>
      <c r="S69" s="3"/>
      <c r="T69" s="125"/>
      <c r="U69" s="125" t="s">
        <v>186</v>
      </c>
      <c r="V69" s="119"/>
      <c r="W69" s="119"/>
      <c r="X69" s="119"/>
    </row>
    <row r="70" spans="1:24" s="37" customFormat="1" ht="12.75" customHeight="1" x14ac:dyDescent="0.25">
      <c r="A70" s="50">
        <v>52</v>
      </c>
      <c r="B70" s="3" t="s">
        <v>42</v>
      </c>
      <c r="C70" s="33" t="s">
        <v>111</v>
      </c>
      <c r="D70" s="51">
        <v>7</v>
      </c>
      <c r="E70" s="51"/>
      <c r="F70" s="34" t="s">
        <v>112</v>
      </c>
      <c r="G70" s="3" t="s">
        <v>71</v>
      </c>
      <c r="H70" s="87">
        <v>0</v>
      </c>
      <c r="I70" s="87">
        <v>12000</v>
      </c>
      <c r="J70" s="87">
        <f t="shared" si="24"/>
        <v>13000</v>
      </c>
      <c r="K70" s="87"/>
      <c r="L70" s="87">
        <f t="shared" si="0"/>
        <v>13000</v>
      </c>
      <c r="M70" s="87"/>
      <c r="N70" s="87">
        <f t="shared" si="25"/>
        <v>13000</v>
      </c>
      <c r="O70" s="36"/>
      <c r="P70" s="3" t="s">
        <v>198</v>
      </c>
      <c r="Q70" s="3"/>
      <c r="R70" s="3"/>
      <c r="S70" s="3"/>
      <c r="T70" s="125"/>
      <c r="U70" s="125" t="s">
        <v>186</v>
      </c>
      <c r="V70" s="119"/>
      <c r="W70" s="119"/>
      <c r="X70" s="119"/>
    </row>
    <row r="71" spans="1:24" s="37" customFormat="1" ht="12.75" customHeight="1" x14ac:dyDescent="0.25">
      <c r="A71" s="50">
        <v>53</v>
      </c>
      <c r="B71" s="3" t="s">
        <v>43</v>
      </c>
      <c r="C71" s="33" t="s">
        <v>113</v>
      </c>
      <c r="D71" s="51">
        <v>3</v>
      </c>
      <c r="E71" s="51"/>
      <c r="F71" s="40" t="s">
        <v>151</v>
      </c>
      <c r="G71" s="3" t="s">
        <v>71</v>
      </c>
      <c r="H71" s="87">
        <v>0</v>
      </c>
      <c r="I71" s="87">
        <v>23000</v>
      </c>
      <c r="J71" s="87">
        <f t="shared" si="24"/>
        <v>26000</v>
      </c>
      <c r="K71" s="87"/>
      <c r="L71" s="87">
        <f t="shared" si="0"/>
        <v>27000</v>
      </c>
      <c r="M71" s="87"/>
      <c r="N71" s="87">
        <f t="shared" si="25"/>
        <v>27000</v>
      </c>
      <c r="O71" s="36"/>
      <c r="P71" s="3" t="s">
        <v>198</v>
      </c>
      <c r="Q71" s="3"/>
      <c r="R71" s="3"/>
      <c r="S71" s="3"/>
      <c r="T71" s="125"/>
      <c r="U71" s="125" t="s">
        <v>186</v>
      </c>
      <c r="V71" s="119"/>
      <c r="W71" s="119"/>
      <c r="X71" s="119"/>
    </row>
    <row r="72" spans="1:24" s="37" customFormat="1" ht="12.75" customHeight="1" x14ac:dyDescent="0.25">
      <c r="A72" s="50">
        <v>54</v>
      </c>
      <c r="B72" s="3" t="s">
        <v>43</v>
      </c>
      <c r="C72" s="33" t="s">
        <v>113</v>
      </c>
      <c r="D72" s="51">
        <v>3</v>
      </c>
      <c r="E72" s="51"/>
      <c r="F72" s="40" t="s">
        <v>151</v>
      </c>
      <c r="G72" s="3" t="s">
        <v>71</v>
      </c>
      <c r="H72" s="87">
        <v>0</v>
      </c>
      <c r="I72" s="87">
        <v>6000</v>
      </c>
      <c r="J72" s="87">
        <f t="shared" si="24"/>
        <v>7000</v>
      </c>
      <c r="K72" s="87"/>
      <c r="L72" s="87">
        <f t="shared" si="0"/>
        <v>7000</v>
      </c>
      <c r="M72" s="87"/>
      <c r="N72" s="87">
        <f t="shared" si="25"/>
        <v>7000</v>
      </c>
      <c r="O72" s="36"/>
      <c r="P72" s="3" t="s">
        <v>198</v>
      </c>
      <c r="Q72" s="3"/>
      <c r="R72" s="3"/>
      <c r="S72" s="3"/>
      <c r="T72" s="125"/>
      <c r="U72" s="125" t="s">
        <v>186</v>
      </c>
      <c r="V72" s="119"/>
      <c r="W72" s="119"/>
      <c r="X72" s="119"/>
    </row>
    <row r="73" spans="1:24" s="37" customFormat="1" ht="12.75" customHeight="1" x14ac:dyDescent="0.25">
      <c r="A73" s="50">
        <v>55</v>
      </c>
      <c r="B73" s="3" t="s">
        <v>44</v>
      </c>
      <c r="C73" s="33" t="s">
        <v>114</v>
      </c>
      <c r="D73" s="51">
        <v>20</v>
      </c>
      <c r="E73" s="51"/>
      <c r="F73" s="34" t="s">
        <v>115</v>
      </c>
      <c r="G73" s="3" t="s">
        <v>71</v>
      </c>
      <c r="H73" s="87">
        <v>0</v>
      </c>
      <c r="I73" s="87">
        <v>23000</v>
      </c>
      <c r="J73" s="87">
        <f t="shared" si="24"/>
        <v>26000</v>
      </c>
      <c r="K73" s="87"/>
      <c r="L73" s="87">
        <f t="shared" ref="L73:L102" si="26">ROUND(J73/124*128.4,-3)</f>
        <v>27000</v>
      </c>
      <c r="M73" s="87"/>
      <c r="N73" s="87">
        <f t="shared" si="25"/>
        <v>27000</v>
      </c>
      <c r="O73" s="36"/>
      <c r="P73" s="3" t="s">
        <v>198</v>
      </c>
      <c r="Q73" s="3"/>
      <c r="R73" s="3"/>
      <c r="S73" s="3"/>
      <c r="T73" s="125"/>
      <c r="U73" s="125" t="s">
        <v>186</v>
      </c>
      <c r="V73" s="119"/>
      <c r="W73" s="119"/>
      <c r="X73" s="119"/>
    </row>
    <row r="74" spans="1:24" s="37" customFormat="1" ht="12.75" customHeight="1" x14ac:dyDescent="0.25">
      <c r="A74" s="50">
        <v>56</v>
      </c>
      <c r="B74" s="3" t="s">
        <v>44</v>
      </c>
      <c r="C74" s="33" t="s">
        <v>114</v>
      </c>
      <c r="D74" s="51">
        <v>20</v>
      </c>
      <c r="E74" s="51"/>
      <c r="F74" s="34" t="s">
        <v>115</v>
      </c>
      <c r="G74" s="3" t="s">
        <v>71</v>
      </c>
      <c r="H74" s="87">
        <v>0</v>
      </c>
      <c r="I74" s="87">
        <v>12000</v>
      </c>
      <c r="J74" s="87">
        <f t="shared" si="24"/>
        <v>13000</v>
      </c>
      <c r="K74" s="87"/>
      <c r="L74" s="87">
        <f t="shared" si="26"/>
        <v>13000</v>
      </c>
      <c r="M74" s="87"/>
      <c r="N74" s="87">
        <f t="shared" si="25"/>
        <v>13000</v>
      </c>
      <c r="O74" s="36"/>
      <c r="P74" s="3" t="s">
        <v>198</v>
      </c>
      <c r="Q74" s="3"/>
      <c r="R74" s="3"/>
      <c r="S74" s="3"/>
      <c r="T74" s="125"/>
      <c r="U74" s="125" t="s">
        <v>186</v>
      </c>
      <c r="V74" s="119"/>
      <c r="W74" s="119"/>
      <c r="X74" s="119"/>
    </row>
    <row r="75" spans="1:24" s="37" customFormat="1" ht="12.75" customHeight="1" x14ac:dyDescent="0.25">
      <c r="A75" s="50">
        <v>57</v>
      </c>
      <c r="B75" s="3" t="s">
        <v>45</v>
      </c>
      <c r="C75" s="33" t="s">
        <v>116</v>
      </c>
      <c r="D75" s="51">
        <v>2</v>
      </c>
      <c r="E75" s="51"/>
      <c r="F75" s="34" t="s">
        <v>117</v>
      </c>
      <c r="G75" s="3" t="s">
        <v>72</v>
      </c>
      <c r="H75" s="87">
        <v>0</v>
      </c>
      <c r="I75" s="87">
        <v>23000</v>
      </c>
      <c r="J75" s="87">
        <f t="shared" si="24"/>
        <v>26000</v>
      </c>
      <c r="K75" s="87"/>
      <c r="L75" s="87">
        <f t="shared" si="26"/>
        <v>27000</v>
      </c>
      <c r="M75" s="87"/>
      <c r="N75" s="87">
        <f t="shared" si="25"/>
        <v>27000</v>
      </c>
      <c r="O75" s="36"/>
      <c r="P75" s="3" t="s">
        <v>198</v>
      </c>
      <c r="Q75" s="3"/>
      <c r="R75" s="3"/>
      <c r="S75" s="3"/>
      <c r="T75" s="125"/>
      <c r="U75" s="125" t="s">
        <v>186</v>
      </c>
      <c r="V75" s="119"/>
      <c r="W75" s="119"/>
      <c r="X75" s="119"/>
    </row>
    <row r="76" spans="1:24" s="37" customFormat="1" ht="12.75" customHeight="1" x14ac:dyDescent="0.25">
      <c r="A76" s="50">
        <v>58</v>
      </c>
      <c r="B76" s="3" t="s">
        <v>45</v>
      </c>
      <c r="C76" s="33" t="s">
        <v>116</v>
      </c>
      <c r="D76" s="51">
        <v>2</v>
      </c>
      <c r="E76" s="51"/>
      <c r="F76" s="34" t="s">
        <v>117</v>
      </c>
      <c r="G76" s="3" t="s">
        <v>72</v>
      </c>
      <c r="H76" s="87">
        <v>0</v>
      </c>
      <c r="I76" s="87">
        <v>12000</v>
      </c>
      <c r="J76" s="87">
        <f t="shared" si="24"/>
        <v>13000</v>
      </c>
      <c r="K76" s="87"/>
      <c r="L76" s="87">
        <f t="shared" si="26"/>
        <v>13000</v>
      </c>
      <c r="M76" s="87"/>
      <c r="N76" s="87">
        <f t="shared" si="25"/>
        <v>13000</v>
      </c>
      <c r="O76" s="36"/>
      <c r="P76" s="3" t="s">
        <v>198</v>
      </c>
      <c r="Q76" s="3"/>
      <c r="R76" s="3"/>
      <c r="S76" s="3"/>
      <c r="T76" s="125"/>
      <c r="U76" s="125" t="s">
        <v>186</v>
      </c>
      <c r="V76" s="119"/>
      <c r="W76" s="119"/>
      <c r="X76" s="119"/>
    </row>
    <row r="77" spans="1:24" s="37" customFormat="1" ht="12.75" customHeight="1" x14ac:dyDescent="0.25">
      <c r="A77" s="50">
        <v>59</v>
      </c>
      <c r="B77" s="3" t="s">
        <v>46</v>
      </c>
      <c r="C77" s="33" t="s">
        <v>118</v>
      </c>
      <c r="D77" s="51">
        <v>2</v>
      </c>
      <c r="E77" s="51"/>
      <c r="F77" s="34" t="s">
        <v>119</v>
      </c>
      <c r="G77" s="3" t="s">
        <v>72</v>
      </c>
      <c r="H77" s="87">
        <v>0</v>
      </c>
      <c r="I77" s="87">
        <v>23000</v>
      </c>
      <c r="J77" s="87">
        <f t="shared" si="24"/>
        <v>26000</v>
      </c>
      <c r="K77" s="87"/>
      <c r="L77" s="87">
        <f t="shared" si="26"/>
        <v>27000</v>
      </c>
      <c r="M77" s="87"/>
      <c r="N77" s="87">
        <f t="shared" si="25"/>
        <v>27000</v>
      </c>
      <c r="O77" s="36"/>
      <c r="P77" s="3" t="s">
        <v>198</v>
      </c>
      <c r="Q77" s="3"/>
      <c r="R77" s="3"/>
      <c r="S77" s="3"/>
      <c r="T77" s="125"/>
      <c r="U77" s="125" t="s">
        <v>186</v>
      </c>
      <c r="V77" s="119"/>
      <c r="W77" s="119"/>
      <c r="X77" s="119"/>
    </row>
    <row r="78" spans="1:24" s="37" customFormat="1" ht="12.75" customHeight="1" x14ac:dyDescent="0.25">
      <c r="A78" s="50">
        <v>60</v>
      </c>
      <c r="B78" s="3" t="s">
        <v>46</v>
      </c>
      <c r="C78" s="33" t="s">
        <v>118</v>
      </c>
      <c r="D78" s="51">
        <v>2</v>
      </c>
      <c r="E78" s="51"/>
      <c r="F78" s="34" t="s">
        <v>119</v>
      </c>
      <c r="G78" s="3" t="s">
        <v>72</v>
      </c>
      <c r="H78" s="87">
        <v>0</v>
      </c>
      <c r="I78" s="87">
        <v>12000</v>
      </c>
      <c r="J78" s="87">
        <f t="shared" si="24"/>
        <v>13000</v>
      </c>
      <c r="K78" s="87"/>
      <c r="L78" s="87">
        <f t="shared" si="26"/>
        <v>13000</v>
      </c>
      <c r="M78" s="87"/>
      <c r="N78" s="87">
        <f t="shared" si="25"/>
        <v>13000</v>
      </c>
      <c r="O78" s="36"/>
      <c r="P78" s="3" t="s">
        <v>198</v>
      </c>
      <c r="Q78" s="3"/>
      <c r="R78" s="3"/>
      <c r="S78" s="3"/>
      <c r="T78" s="125"/>
      <c r="U78" s="125" t="s">
        <v>186</v>
      </c>
      <c r="V78" s="119"/>
      <c r="W78" s="119"/>
      <c r="X78" s="119"/>
    </row>
    <row r="79" spans="1:24" s="37" customFormat="1" ht="12.75" customHeight="1" x14ac:dyDescent="0.25">
      <c r="A79" s="50">
        <v>61</v>
      </c>
      <c r="B79" s="3" t="s">
        <v>47</v>
      </c>
      <c r="C79" s="33" t="s">
        <v>120</v>
      </c>
      <c r="D79" s="51">
        <v>1</v>
      </c>
      <c r="E79" s="51"/>
      <c r="F79" s="34" t="s">
        <v>121</v>
      </c>
      <c r="G79" s="3" t="s">
        <v>72</v>
      </c>
      <c r="H79" s="87">
        <v>0</v>
      </c>
      <c r="I79" s="87">
        <v>23000</v>
      </c>
      <c r="J79" s="87">
        <f t="shared" si="24"/>
        <v>26000</v>
      </c>
      <c r="K79" s="87"/>
      <c r="L79" s="87">
        <f t="shared" si="26"/>
        <v>27000</v>
      </c>
      <c r="M79" s="87"/>
      <c r="N79" s="87">
        <f t="shared" si="25"/>
        <v>27000</v>
      </c>
      <c r="O79" s="36"/>
      <c r="P79" s="3" t="s">
        <v>198</v>
      </c>
      <c r="Q79" s="3"/>
      <c r="R79" s="3"/>
      <c r="S79" s="3"/>
      <c r="T79" s="125"/>
      <c r="U79" s="125" t="s">
        <v>186</v>
      </c>
      <c r="V79" s="119"/>
      <c r="W79" s="119"/>
      <c r="X79" s="119"/>
    </row>
    <row r="80" spans="1:24" s="37" customFormat="1" ht="12.75" customHeight="1" x14ac:dyDescent="0.25">
      <c r="A80" s="50">
        <v>62</v>
      </c>
      <c r="B80" s="3" t="s">
        <v>47</v>
      </c>
      <c r="C80" s="33" t="s">
        <v>120</v>
      </c>
      <c r="D80" s="51">
        <v>1</v>
      </c>
      <c r="E80" s="51"/>
      <c r="F80" s="34" t="s">
        <v>121</v>
      </c>
      <c r="G80" s="3" t="s">
        <v>72</v>
      </c>
      <c r="H80" s="87">
        <v>0</v>
      </c>
      <c r="I80" s="87">
        <v>12000</v>
      </c>
      <c r="J80" s="87">
        <f t="shared" si="24"/>
        <v>13000</v>
      </c>
      <c r="K80" s="87"/>
      <c r="L80" s="87">
        <f t="shared" si="26"/>
        <v>13000</v>
      </c>
      <c r="M80" s="87"/>
      <c r="N80" s="87">
        <f t="shared" si="25"/>
        <v>13000</v>
      </c>
      <c r="O80" s="36"/>
      <c r="P80" s="3" t="s">
        <v>198</v>
      </c>
      <c r="Q80" s="3"/>
      <c r="R80" s="3"/>
      <c r="S80" s="3"/>
      <c r="T80" s="125"/>
      <c r="U80" s="125" t="s">
        <v>186</v>
      </c>
      <c r="V80" s="119"/>
      <c r="W80" s="119"/>
      <c r="X80" s="119"/>
    </row>
    <row r="81" spans="1:24" s="37" customFormat="1" ht="12.75" customHeight="1" x14ac:dyDescent="0.25">
      <c r="A81" s="50">
        <v>63</v>
      </c>
      <c r="B81" s="3" t="s">
        <v>48</v>
      </c>
      <c r="C81" s="33" t="s">
        <v>122</v>
      </c>
      <c r="D81" s="51">
        <v>18</v>
      </c>
      <c r="E81" s="51"/>
      <c r="F81" s="34" t="s">
        <v>123</v>
      </c>
      <c r="G81" s="3" t="s">
        <v>73</v>
      </c>
      <c r="H81" s="87">
        <v>0</v>
      </c>
      <c r="I81" s="87">
        <v>23000</v>
      </c>
      <c r="J81" s="87">
        <f t="shared" si="24"/>
        <v>26000</v>
      </c>
      <c r="K81" s="87"/>
      <c r="L81" s="87">
        <f t="shared" si="26"/>
        <v>27000</v>
      </c>
      <c r="M81" s="87"/>
      <c r="N81" s="87">
        <f t="shared" si="25"/>
        <v>27000</v>
      </c>
      <c r="O81" s="36"/>
      <c r="P81" s="3" t="s">
        <v>198</v>
      </c>
      <c r="Q81" s="3"/>
      <c r="R81" s="3"/>
      <c r="S81" s="3"/>
      <c r="T81" s="125"/>
      <c r="U81" s="125" t="s">
        <v>186</v>
      </c>
      <c r="V81" s="119"/>
      <c r="W81" s="119"/>
      <c r="X81" s="119"/>
    </row>
    <row r="82" spans="1:24" s="37" customFormat="1" ht="12.75" customHeight="1" x14ac:dyDescent="0.25">
      <c r="A82" s="50">
        <v>64</v>
      </c>
      <c r="B82" s="3" t="s">
        <v>48</v>
      </c>
      <c r="C82" s="33" t="s">
        <v>122</v>
      </c>
      <c r="D82" s="51">
        <v>18</v>
      </c>
      <c r="E82" s="51"/>
      <c r="F82" s="34" t="s">
        <v>123</v>
      </c>
      <c r="G82" s="3" t="s">
        <v>73</v>
      </c>
      <c r="H82" s="87">
        <v>0</v>
      </c>
      <c r="I82" s="87">
        <v>12000</v>
      </c>
      <c r="J82" s="87">
        <f t="shared" si="24"/>
        <v>13000</v>
      </c>
      <c r="K82" s="87"/>
      <c r="L82" s="87">
        <f t="shared" si="26"/>
        <v>13000</v>
      </c>
      <c r="M82" s="87"/>
      <c r="N82" s="87">
        <f t="shared" si="25"/>
        <v>13000</v>
      </c>
      <c r="O82" s="36"/>
      <c r="P82" s="3" t="s">
        <v>198</v>
      </c>
      <c r="Q82" s="3"/>
      <c r="R82" s="3"/>
      <c r="S82" s="3"/>
      <c r="T82" s="125"/>
      <c r="U82" s="125" t="s">
        <v>186</v>
      </c>
      <c r="V82" s="119"/>
      <c r="W82" s="119"/>
      <c r="X82" s="119"/>
    </row>
    <row r="83" spans="1:24" s="37" customFormat="1" ht="12.75" customHeight="1" x14ac:dyDescent="0.25">
      <c r="A83" s="50">
        <v>65</v>
      </c>
      <c r="B83" s="3" t="s">
        <v>49</v>
      </c>
      <c r="C83" s="33" t="s">
        <v>124</v>
      </c>
      <c r="D83" s="51">
        <v>5</v>
      </c>
      <c r="E83" s="51"/>
      <c r="F83" s="34" t="s">
        <v>125</v>
      </c>
      <c r="G83" s="3" t="s">
        <v>73</v>
      </c>
      <c r="H83" s="87">
        <v>0</v>
      </c>
      <c r="I83" s="87">
        <v>23000</v>
      </c>
      <c r="J83" s="87">
        <f t="shared" si="24"/>
        <v>26000</v>
      </c>
      <c r="K83" s="87"/>
      <c r="L83" s="87">
        <f t="shared" si="26"/>
        <v>27000</v>
      </c>
      <c r="M83" s="87"/>
      <c r="N83" s="87">
        <f t="shared" si="25"/>
        <v>27000</v>
      </c>
      <c r="O83" s="36"/>
      <c r="P83" s="3" t="s">
        <v>198</v>
      </c>
      <c r="Q83" s="3"/>
      <c r="R83" s="3"/>
      <c r="S83" s="3"/>
      <c r="T83" s="125"/>
      <c r="U83" s="125" t="s">
        <v>186</v>
      </c>
      <c r="V83" s="119"/>
      <c r="W83" s="119"/>
      <c r="X83" s="119"/>
    </row>
    <row r="84" spans="1:24" s="37" customFormat="1" ht="12.75" customHeight="1" x14ac:dyDescent="0.25">
      <c r="A84" s="50">
        <v>66</v>
      </c>
      <c r="B84" s="3" t="s">
        <v>49</v>
      </c>
      <c r="C84" s="33" t="s">
        <v>124</v>
      </c>
      <c r="D84" s="51">
        <v>5</v>
      </c>
      <c r="E84" s="51"/>
      <c r="F84" s="34" t="s">
        <v>125</v>
      </c>
      <c r="G84" s="3" t="s">
        <v>73</v>
      </c>
      <c r="H84" s="87">
        <v>0</v>
      </c>
      <c r="I84" s="87">
        <v>6000</v>
      </c>
      <c r="J84" s="87">
        <f t="shared" ref="J84:J102" si="27">ROUND(I84/131.5*147.3,-3)</f>
        <v>7000</v>
      </c>
      <c r="K84" s="87"/>
      <c r="L84" s="87">
        <f t="shared" si="26"/>
        <v>7000</v>
      </c>
      <c r="M84" s="87"/>
      <c r="N84" s="87">
        <f t="shared" si="25"/>
        <v>7000</v>
      </c>
      <c r="O84" s="36"/>
      <c r="P84" s="3" t="s">
        <v>198</v>
      </c>
      <c r="Q84" s="3"/>
      <c r="R84" s="3"/>
      <c r="S84" s="3"/>
      <c r="T84" s="125"/>
      <c r="U84" s="125" t="s">
        <v>186</v>
      </c>
      <c r="V84" s="119"/>
      <c r="W84" s="119"/>
      <c r="X84" s="119"/>
    </row>
    <row r="85" spans="1:24" s="37" customFormat="1" ht="12.75" customHeight="1" x14ac:dyDescent="0.25">
      <c r="A85" s="50">
        <v>67</v>
      </c>
      <c r="B85" s="3" t="s">
        <v>50</v>
      </c>
      <c r="C85" s="33" t="s">
        <v>126</v>
      </c>
      <c r="D85" s="51">
        <v>16</v>
      </c>
      <c r="E85" s="51"/>
      <c r="F85" s="34" t="s">
        <v>127</v>
      </c>
      <c r="G85" s="3" t="s">
        <v>73</v>
      </c>
      <c r="H85" s="87">
        <v>0</v>
      </c>
      <c r="I85" s="87">
        <v>3000</v>
      </c>
      <c r="J85" s="87">
        <f t="shared" si="27"/>
        <v>3000</v>
      </c>
      <c r="K85" s="87"/>
      <c r="L85" s="87">
        <f t="shared" si="26"/>
        <v>3000</v>
      </c>
      <c r="M85" s="87"/>
      <c r="N85" s="87">
        <f t="shared" si="25"/>
        <v>3000</v>
      </c>
      <c r="O85" s="36"/>
      <c r="P85" s="3" t="s">
        <v>198</v>
      </c>
      <c r="Q85" s="3"/>
      <c r="R85" s="3"/>
      <c r="S85" s="3"/>
      <c r="T85" s="125"/>
      <c r="U85" s="125" t="s">
        <v>186</v>
      </c>
      <c r="V85" s="119"/>
      <c r="W85" s="119"/>
      <c r="X85" s="119"/>
    </row>
    <row r="86" spans="1:24" s="37" customFormat="1" ht="12.75" customHeight="1" x14ac:dyDescent="0.25">
      <c r="A86" s="50">
        <v>68</v>
      </c>
      <c r="B86" s="3" t="s">
        <v>50</v>
      </c>
      <c r="C86" s="33" t="s">
        <v>126</v>
      </c>
      <c r="D86" s="51">
        <v>16</v>
      </c>
      <c r="E86" s="51"/>
      <c r="F86" s="34" t="s">
        <v>127</v>
      </c>
      <c r="G86" s="3" t="s">
        <v>73</v>
      </c>
      <c r="H86" s="87">
        <v>0</v>
      </c>
      <c r="I86" s="87">
        <v>12000</v>
      </c>
      <c r="J86" s="87">
        <f t="shared" si="27"/>
        <v>13000</v>
      </c>
      <c r="K86" s="87"/>
      <c r="L86" s="87">
        <f t="shared" si="26"/>
        <v>13000</v>
      </c>
      <c r="M86" s="87"/>
      <c r="N86" s="87">
        <f t="shared" si="25"/>
        <v>13000</v>
      </c>
      <c r="O86" s="36"/>
      <c r="P86" s="3" t="s">
        <v>198</v>
      </c>
      <c r="Q86" s="3"/>
      <c r="R86" s="3"/>
      <c r="S86" s="3"/>
      <c r="T86" s="125"/>
      <c r="U86" s="125" t="s">
        <v>186</v>
      </c>
      <c r="V86" s="119"/>
      <c r="W86" s="119"/>
      <c r="X86" s="119"/>
    </row>
    <row r="87" spans="1:24" s="37" customFormat="1" ht="12.75" customHeight="1" x14ac:dyDescent="0.25">
      <c r="A87" s="50">
        <v>69</v>
      </c>
      <c r="B87" s="3" t="s">
        <v>51</v>
      </c>
      <c r="C87" s="33" t="s">
        <v>126</v>
      </c>
      <c r="D87" s="51">
        <v>19</v>
      </c>
      <c r="E87" s="51"/>
      <c r="F87" s="34" t="s">
        <v>127</v>
      </c>
      <c r="G87" s="3" t="s">
        <v>73</v>
      </c>
      <c r="H87" s="87">
        <v>0</v>
      </c>
      <c r="I87" s="87">
        <v>23000</v>
      </c>
      <c r="J87" s="87">
        <f t="shared" si="27"/>
        <v>26000</v>
      </c>
      <c r="K87" s="87"/>
      <c r="L87" s="87">
        <f t="shared" si="26"/>
        <v>27000</v>
      </c>
      <c r="M87" s="87"/>
      <c r="N87" s="87">
        <f t="shared" si="25"/>
        <v>27000</v>
      </c>
      <c r="O87" s="36"/>
      <c r="P87" s="3" t="s">
        <v>198</v>
      </c>
      <c r="Q87" s="3"/>
      <c r="R87" s="3"/>
      <c r="S87" s="3"/>
      <c r="T87" s="125"/>
      <c r="U87" s="125" t="s">
        <v>186</v>
      </c>
      <c r="V87" s="119"/>
      <c r="W87" s="119"/>
      <c r="X87" s="119"/>
    </row>
    <row r="88" spans="1:24" s="37" customFormat="1" ht="12.75" customHeight="1" x14ac:dyDescent="0.25">
      <c r="A88" s="50">
        <v>70</v>
      </c>
      <c r="B88" s="3" t="s">
        <v>51</v>
      </c>
      <c r="C88" s="33" t="s">
        <v>126</v>
      </c>
      <c r="D88" s="51">
        <v>19</v>
      </c>
      <c r="E88" s="51"/>
      <c r="F88" s="34" t="s">
        <v>127</v>
      </c>
      <c r="G88" s="3" t="s">
        <v>73</v>
      </c>
      <c r="H88" s="87">
        <v>0</v>
      </c>
      <c r="I88" s="87">
        <v>12000</v>
      </c>
      <c r="J88" s="87">
        <f t="shared" si="27"/>
        <v>13000</v>
      </c>
      <c r="K88" s="87"/>
      <c r="L88" s="87">
        <f t="shared" si="26"/>
        <v>13000</v>
      </c>
      <c r="M88" s="87"/>
      <c r="N88" s="87">
        <f t="shared" si="25"/>
        <v>13000</v>
      </c>
      <c r="O88" s="36"/>
      <c r="P88" s="3" t="s">
        <v>198</v>
      </c>
      <c r="Q88" s="3"/>
      <c r="R88" s="3"/>
      <c r="S88" s="3"/>
      <c r="T88" s="125"/>
      <c r="U88" s="125" t="s">
        <v>186</v>
      </c>
      <c r="V88" s="119"/>
      <c r="W88" s="119"/>
      <c r="X88" s="119"/>
    </row>
    <row r="89" spans="1:24" s="37" customFormat="1" ht="12.75" customHeight="1" x14ac:dyDescent="0.25">
      <c r="A89" s="50">
        <v>71</v>
      </c>
      <c r="B89" s="3" t="s">
        <v>52</v>
      </c>
      <c r="C89" s="33" t="s">
        <v>128</v>
      </c>
      <c r="D89" s="51">
        <v>2</v>
      </c>
      <c r="E89" s="51"/>
      <c r="F89" s="40" t="s">
        <v>151</v>
      </c>
      <c r="G89" s="3" t="s">
        <v>71</v>
      </c>
      <c r="H89" s="87">
        <v>0</v>
      </c>
      <c r="I89" s="87">
        <v>31000</v>
      </c>
      <c r="J89" s="87">
        <f t="shared" si="27"/>
        <v>35000</v>
      </c>
      <c r="K89" s="87"/>
      <c r="L89" s="87">
        <f t="shared" si="26"/>
        <v>36000</v>
      </c>
      <c r="M89" s="87"/>
      <c r="N89" s="87">
        <f t="shared" si="25"/>
        <v>36000</v>
      </c>
      <c r="O89" s="36"/>
      <c r="P89" s="3" t="s">
        <v>198</v>
      </c>
      <c r="Q89" s="3"/>
      <c r="R89" s="3"/>
      <c r="S89" s="3"/>
      <c r="T89" s="125"/>
      <c r="U89" s="125" t="s">
        <v>186</v>
      </c>
      <c r="V89" s="119"/>
      <c r="W89" s="119"/>
      <c r="X89" s="119"/>
    </row>
    <row r="90" spans="1:24" s="37" customFormat="1" ht="12.75" customHeight="1" x14ac:dyDescent="0.25">
      <c r="A90" s="50">
        <v>72</v>
      </c>
      <c r="B90" s="3" t="s">
        <v>52</v>
      </c>
      <c r="C90" s="33" t="s">
        <v>128</v>
      </c>
      <c r="D90" s="51">
        <v>2</v>
      </c>
      <c r="E90" s="51"/>
      <c r="F90" s="40" t="s">
        <v>151</v>
      </c>
      <c r="G90" s="3" t="s">
        <v>71</v>
      </c>
      <c r="H90" s="87">
        <v>0</v>
      </c>
      <c r="I90" s="87">
        <v>36000</v>
      </c>
      <c r="J90" s="87">
        <f t="shared" si="27"/>
        <v>40000</v>
      </c>
      <c r="K90" s="87"/>
      <c r="L90" s="87">
        <f t="shared" si="26"/>
        <v>41000</v>
      </c>
      <c r="M90" s="87"/>
      <c r="N90" s="87">
        <f t="shared" si="25"/>
        <v>41000</v>
      </c>
      <c r="O90" s="36"/>
      <c r="P90" s="3" t="s">
        <v>198</v>
      </c>
      <c r="Q90" s="3"/>
      <c r="R90" s="3"/>
      <c r="S90" s="3"/>
      <c r="T90" s="125"/>
      <c r="U90" s="125" t="s">
        <v>186</v>
      </c>
      <c r="V90" s="119"/>
      <c r="W90" s="119"/>
      <c r="X90" s="119"/>
    </row>
    <row r="91" spans="1:24" s="37" customFormat="1" ht="12.75" customHeight="1" x14ac:dyDescent="0.25">
      <c r="A91" s="50">
        <v>73</v>
      </c>
      <c r="B91" s="3" t="s">
        <v>53</v>
      </c>
      <c r="C91" s="33" t="s">
        <v>129</v>
      </c>
      <c r="D91" s="51">
        <v>58</v>
      </c>
      <c r="E91" s="51"/>
      <c r="F91" s="34" t="s">
        <v>130</v>
      </c>
      <c r="G91" s="3" t="s">
        <v>71</v>
      </c>
      <c r="H91" s="87">
        <v>0</v>
      </c>
      <c r="I91" s="87">
        <v>35000</v>
      </c>
      <c r="J91" s="87">
        <f t="shared" si="27"/>
        <v>39000</v>
      </c>
      <c r="K91" s="87"/>
      <c r="L91" s="87">
        <f t="shared" si="26"/>
        <v>40000</v>
      </c>
      <c r="M91" s="87"/>
      <c r="N91" s="87">
        <f t="shared" si="25"/>
        <v>40000</v>
      </c>
      <c r="O91" s="36"/>
      <c r="P91" s="3" t="s">
        <v>198</v>
      </c>
      <c r="Q91" s="3"/>
      <c r="R91" s="3"/>
      <c r="S91" s="3"/>
      <c r="T91" s="134"/>
      <c r="U91" s="134" t="s">
        <v>186</v>
      </c>
      <c r="V91" s="119"/>
      <c r="W91" s="119"/>
      <c r="X91" s="119"/>
    </row>
    <row r="92" spans="1:24" s="37" customFormat="1" ht="12.75" customHeight="1" x14ac:dyDescent="0.25">
      <c r="A92" s="50">
        <v>73</v>
      </c>
      <c r="B92" s="3" t="s">
        <v>53</v>
      </c>
      <c r="C92" s="33" t="s">
        <v>129</v>
      </c>
      <c r="D92" s="51">
        <v>58</v>
      </c>
      <c r="E92" s="51"/>
      <c r="F92" s="34" t="s">
        <v>130</v>
      </c>
      <c r="G92" s="3" t="s">
        <v>71</v>
      </c>
      <c r="H92" s="87">
        <v>0</v>
      </c>
      <c r="I92" s="87">
        <v>21000</v>
      </c>
      <c r="J92" s="87">
        <f t="shared" si="27"/>
        <v>24000</v>
      </c>
      <c r="K92" s="87"/>
      <c r="L92" s="87">
        <f t="shared" si="26"/>
        <v>25000</v>
      </c>
      <c r="M92" s="87"/>
      <c r="N92" s="87">
        <f t="shared" si="25"/>
        <v>25000</v>
      </c>
      <c r="O92" s="36"/>
      <c r="P92" s="3" t="s">
        <v>198</v>
      </c>
      <c r="Q92" s="3"/>
      <c r="R92" s="3"/>
      <c r="S92" s="3"/>
      <c r="T92" s="134"/>
      <c r="U92" s="134" t="s">
        <v>186</v>
      </c>
      <c r="V92" s="119"/>
      <c r="W92" s="119"/>
      <c r="X92" s="119"/>
    </row>
    <row r="93" spans="1:24" s="37" customFormat="1" ht="12.75" customHeight="1" x14ac:dyDescent="0.25">
      <c r="A93" s="50">
        <v>74</v>
      </c>
      <c r="B93" s="3" t="s">
        <v>54</v>
      </c>
      <c r="C93" s="33" t="s">
        <v>131</v>
      </c>
      <c r="D93" s="51">
        <v>11</v>
      </c>
      <c r="E93" s="51"/>
      <c r="F93" s="34" t="s">
        <v>132</v>
      </c>
      <c r="G93" s="3" t="s">
        <v>71</v>
      </c>
      <c r="H93" s="87">
        <v>0</v>
      </c>
      <c r="I93" s="87">
        <v>31000</v>
      </c>
      <c r="J93" s="87">
        <f t="shared" si="27"/>
        <v>35000</v>
      </c>
      <c r="K93" s="87"/>
      <c r="L93" s="87">
        <f t="shared" si="26"/>
        <v>36000</v>
      </c>
      <c r="M93" s="87"/>
      <c r="N93" s="87">
        <f t="shared" si="25"/>
        <v>36000</v>
      </c>
      <c r="O93" s="36"/>
      <c r="P93" s="3" t="s">
        <v>198</v>
      </c>
      <c r="Q93" s="3"/>
      <c r="R93" s="3"/>
      <c r="S93" s="3"/>
      <c r="T93" s="125"/>
      <c r="U93" s="125" t="s">
        <v>186</v>
      </c>
      <c r="V93" s="119"/>
      <c r="W93" s="119"/>
      <c r="X93" s="119"/>
    </row>
    <row r="94" spans="1:24" s="37" customFormat="1" ht="12.75" customHeight="1" x14ac:dyDescent="0.25">
      <c r="A94" s="50">
        <v>75</v>
      </c>
      <c r="B94" s="3" t="s">
        <v>54</v>
      </c>
      <c r="C94" s="33" t="s">
        <v>131</v>
      </c>
      <c r="D94" s="51">
        <v>11</v>
      </c>
      <c r="E94" s="51"/>
      <c r="F94" s="34" t="s">
        <v>132</v>
      </c>
      <c r="G94" s="3" t="s">
        <v>71</v>
      </c>
      <c r="H94" s="87">
        <v>0</v>
      </c>
      <c r="I94" s="87">
        <v>23000</v>
      </c>
      <c r="J94" s="87">
        <f t="shared" si="27"/>
        <v>26000</v>
      </c>
      <c r="K94" s="87"/>
      <c r="L94" s="87">
        <f t="shared" si="26"/>
        <v>27000</v>
      </c>
      <c r="M94" s="87"/>
      <c r="N94" s="87">
        <f t="shared" si="25"/>
        <v>27000</v>
      </c>
      <c r="O94" s="36"/>
      <c r="P94" s="3" t="s">
        <v>198</v>
      </c>
      <c r="Q94" s="3"/>
      <c r="R94" s="3"/>
      <c r="S94" s="3"/>
      <c r="T94" s="125"/>
      <c r="U94" s="125" t="s">
        <v>186</v>
      </c>
      <c r="V94" s="119"/>
      <c r="W94" s="119"/>
      <c r="X94" s="119"/>
    </row>
    <row r="95" spans="1:24" s="37" customFormat="1" ht="12.75" customHeight="1" x14ac:dyDescent="0.25">
      <c r="A95" s="50">
        <v>76</v>
      </c>
      <c r="B95" s="3" t="s">
        <v>55</v>
      </c>
      <c r="C95" s="33" t="s">
        <v>133</v>
      </c>
      <c r="D95" s="51">
        <v>121</v>
      </c>
      <c r="E95" s="51"/>
      <c r="F95" s="34" t="s">
        <v>134</v>
      </c>
      <c r="G95" s="3" t="s">
        <v>71</v>
      </c>
      <c r="H95" s="87">
        <v>0</v>
      </c>
      <c r="I95" s="87">
        <v>31000</v>
      </c>
      <c r="J95" s="87">
        <f t="shared" si="27"/>
        <v>35000</v>
      </c>
      <c r="K95" s="87"/>
      <c r="L95" s="87">
        <f t="shared" si="26"/>
        <v>36000</v>
      </c>
      <c r="M95" s="87"/>
      <c r="N95" s="87">
        <f t="shared" si="25"/>
        <v>36000</v>
      </c>
      <c r="O95" s="36"/>
      <c r="P95" s="3" t="s">
        <v>198</v>
      </c>
      <c r="Q95" s="3"/>
      <c r="R95" s="3"/>
      <c r="S95" s="3"/>
      <c r="T95" s="125"/>
      <c r="U95" s="125" t="s">
        <v>186</v>
      </c>
      <c r="V95" s="119"/>
      <c r="W95" s="119"/>
      <c r="X95" s="119"/>
    </row>
    <row r="96" spans="1:24" s="37" customFormat="1" ht="12.75" customHeight="1" x14ac:dyDescent="0.25">
      <c r="A96" s="50">
        <v>77</v>
      </c>
      <c r="B96" s="3" t="s">
        <v>55</v>
      </c>
      <c r="C96" s="33" t="s">
        <v>133</v>
      </c>
      <c r="D96" s="51">
        <v>121</v>
      </c>
      <c r="E96" s="51"/>
      <c r="F96" s="34" t="s">
        <v>134</v>
      </c>
      <c r="G96" s="3" t="s">
        <v>71</v>
      </c>
      <c r="H96" s="87">
        <v>0</v>
      </c>
      <c r="I96" s="87">
        <v>23000</v>
      </c>
      <c r="J96" s="87">
        <f t="shared" si="27"/>
        <v>26000</v>
      </c>
      <c r="K96" s="87"/>
      <c r="L96" s="87">
        <f t="shared" si="26"/>
        <v>27000</v>
      </c>
      <c r="M96" s="87"/>
      <c r="N96" s="87">
        <f t="shared" si="25"/>
        <v>27000</v>
      </c>
      <c r="O96" s="36"/>
      <c r="P96" s="3" t="s">
        <v>198</v>
      </c>
      <c r="Q96" s="3"/>
      <c r="R96" s="3"/>
      <c r="S96" s="3"/>
      <c r="T96" s="125"/>
      <c r="U96" s="125" t="s">
        <v>186</v>
      </c>
      <c r="V96" s="119"/>
      <c r="W96" s="119"/>
      <c r="X96" s="119"/>
    </row>
    <row r="97" spans="1:24" s="37" customFormat="1" ht="12.75" customHeight="1" x14ac:dyDescent="0.25">
      <c r="A97" s="50">
        <v>78</v>
      </c>
      <c r="B97" s="3" t="s">
        <v>56</v>
      </c>
      <c r="C97" s="33" t="s">
        <v>135</v>
      </c>
      <c r="D97" s="51">
        <v>48</v>
      </c>
      <c r="E97" s="51"/>
      <c r="F97" s="34" t="s">
        <v>136</v>
      </c>
      <c r="G97" s="3" t="s">
        <v>72</v>
      </c>
      <c r="H97" s="87">
        <v>0</v>
      </c>
      <c r="I97" s="87">
        <v>31000</v>
      </c>
      <c r="J97" s="87">
        <f t="shared" si="27"/>
        <v>35000</v>
      </c>
      <c r="K97" s="87"/>
      <c r="L97" s="87">
        <f t="shared" si="26"/>
        <v>36000</v>
      </c>
      <c r="M97" s="87"/>
      <c r="N97" s="87">
        <f t="shared" si="25"/>
        <v>36000</v>
      </c>
      <c r="O97" s="36"/>
      <c r="P97" s="3" t="s">
        <v>198</v>
      </c>
      <c r="Q97" s="3"/>
      <c r="R97" s="3"/>
      <c r="S97" s="3"/>
      <c r="T97" s="125"/>
      <c r="U97" s="125" t="s">
        <v>186</v>
      </c>
      <c r="V97" s="119"/>
      <c r="W97" s="119"/>
      <c r="X97" s="119"/>
    </row>
    <row r="98" spans="1:24" s="37" customFormat="1" ht="12.75" customHeight="1" x14ac:dyDescent="0.25">
      <c r="A98" s="50">
        <v>79</v>
      </c>
      <c r="B98" s="3" t="s">
        <v>56</v>
      </c>
      <c r="C98" s="33" t="s">
        <v>135</v>
      </c>
      <c r="D98" s="51">
        <v>48</v>
      </c>
      <c r="E98" s="51"/>
      <c r="F98" s="34" t="s">
        <v>136</v>
      </c>
      <c r="G98" s="3" t="s">
        <v>72</v>
      </c>
      <c r="H98" s="87">
        <v>0</v>
      </c>
      <c r="I98" s="87">
        <v>12000</v>
      </c>
      <c r="J98" s="87">
        <f t="shared" si="27"/>
        <v>13000</v>
      </c>
      <c r="K98" s="87"/>
      <c r="L98" s="87">
        <f t="shared" si="26"/>
        <v>13000</v>
      </c>
      <c r="M98" s="87"/>
      <c r="N98" s="87">
        <f t="shared" si="25"/>
        <v>13000</v>
      </c>
      <c r="O98" s="36"/>
      <c r="P98" s="3" t="s">
        <v>198</v>
      </c>
      <c r="Q98" s="3"/>
      <c r="R98" s="3"/>
      <c r="S98" s="3"/>
      <c r="T98" s="125"/>
      <c r="U98" s="125" t="s">
        <v>186</v>
      </c>
      <c r="V98" s="119"/>
      <c r="W98" s="119"/>
      <c r="X98" s="119"/>
    </row>
    <row r="99" spans="1:24" s="37" customFormat="1" ht="12.75" customHeight="1" x14ac:dyDescent="0.25">
      <c r="A99" s="50">
        <v>80</v>
      </c>
      <c r="B99" s="3" t="s">
        <v>57</v>
      </c>
      <c r="C99" s="33" t="s">
        <v>137</v>
      </c>
      <c r="D99" s="51">
        <v>29</v>
      </c>
      <c r="E99" s="51"/>
      <c r="F99" s="34" t="s">
        <v>138</v>
      </c>
      <c r="G99" s="3" t="s">
        <v>73</v>
      </c>
      <c r="H99" s="87">
        <v>0</v>
      </c>
      <c r="I99" s="87">
        <v>31000</v>
      </c>
      <c r="J99" s="87">
        <f t="shared" si="27"/>
        <v>35000</v>
      </c>
      <c r="K99" s="87"/>
      <c r="L99" s="87">
        <f t="shared" si="26"/>
        <v>36000</v>
      </c>
      <c r="M99" s="87"/>
      <c r="N99" s="87">
        <f t="shared" si="25"/>
        <v>36000</v>
      </c>
      <c r="O99" s="36"/>
      <c r="P99" s="3" t="s">
        <v>198</v>
      </c>
      <c r="Q99" s="3"/>
      <c r="R99" s="3"/>
      <c r="S99" s="3"/>
      <c r="T99" s="125"/>
      <c r="U99" s="125" t="s">
        <v>186</v>
      </c>
      <c r="V99" s="119"/>
      <c r="W99" s="119"/>
      <c r="X99" s="119"/>
    </row>
    <row r="100" spans="1:24" s="37" customFormat="1" ht="12.75" customHeight="1" x14ac:dyDescent="0.25">
      <c r="A100" s="50">
        <v>81</v>
      </c>
      <c r="B100" s="3" t="s">
        <v>57</v>
      </c>
      <c r="C100" s="33" t="s">
        <v>137</v>
      </c>
      <c r="D100" s="51">
        <v>29</v>
      </c>
      <c r="E100" s="51"/>
      <c r="F100" s="34" t="s">
        <v>138</v>
      </c>
      <c r="G100" s="3" t="s">
        <v>73</v>
      </c>
      <c r="H100" s="87">
        <v>0</v>
      </c>
      <c r="I100" s="87">
        <v>36000</v>
      </c>
      <c r="J100" s="87">
        <f t="shared" si="27"/>
        <v>40000</v>
      </c>
      <c r="K100" s="87"/>
      <c r="L100" s="87">
        <f t="shared" si="26"/>
        <v>41000</v>
      </c>
      <c r="M100" s="87"/>
      <c r="N100" s="87">
        <f t="shared" si="25"/>
        <v>41000</v>
      </c>
      <c r="O100" s="36"/>
      <c r="P100" s="3" t="s">
        <v>198</v>
      </c>
      <c r="Q100" s="3"/>
      <c r="R100" s="3"/>
      <c r="S100" s="3"/>
      <c r="T100" s="125"/>
      <c r="U100" s="125" t="s">
        <v>186</v>
      </c>
      <c r="V100" s="119"/>
      <c r="W100" s="119"/>
      <c r="X100" s="119"/>
    </row>
    <row r="101" spans="1:24" s="37" customFormat="1" ht="12.75" customHeight="1" x14ac:dyDescent="0.25">
      <c r="A101" s="50">
        <v>82</v>
      </c>
      <c r="B101" s="3" t="s">
        <v>58</v>
      </c>
      <c r="C101" s="52" t="s">
        <v>139</v>
      </c>
      <c r="D101" s="51">
        <v>2</v>
      </c>
      <c r="E101" s="51"/>
      <c r="F101" s="34" t="s">
        <v>140</v>
      </c>
      <c r="G101" s="3" t="s">
        <v>73</v>
      </c>
      <c r="H101" s="87">
        <v>0</v>
      </c>
      <c r="I101" s="87">
        <v>31000</v>
      </c>
      <c r="J101" s="87">
        <f t="shared" si="27"/>
        <v>35000</v>
      </c>
      <c r="K101" s="87"/>
      <c r="L101" s="87">
        <f t="shared" si="26"/>
        <v>36000</v>
      </c>
      <c r="M101" s="87"/>
      <c r="N101" s="87">
        <f t="shared" si="25"/>
        <v>36000</v>
      </c>
      <c r="O101" s="108"/>
      <c r="P101" s="3" t="s">
        <v>198</v>
      </c>
      <c r="Q101" s="3"/>
      <c r="R101" s="3"/>
      <c r="S101" s="3"/>
      <c r="T101" s="125"/>
      <c r="U101" s="125" t="s">
        <v>186</v>
      </c>
      <c r="V101" s="119"/>
      <c r="W101" s="119"/>
      <c r="X101" s="119"/>
    </row>
    <row r="102" spans="1:24" s="37" customFormat="1" ht="12.75" customHeight="1" x14ac:dyDescent="0.25">
      <c r="A102" s="50">
        <v>83</v>
      </c>
      <c r="B102" s="3" t="s">
        <v>58</v>
      </c>
      <c r="C102" s="52" t="s">
        <v>139</v>
      </c>
      <c r="D102" s="51">
        <v>2</v>
      </c>
      <c r="E102" s="51"/>
      <c r="F102" s="34" t="s">
        <v>140</v>
      </c>
      <c r="G102" s="3" t="s">
        <v>73</v>
      </c>
      <c r="H102" s="87">
        <v>0</v>
      </c>
      <c r="I102" s="87">
        <v>23000</v>
      </c>
      <c r="J102" s="87">
        <f t="shared" si="27"/>
        <v>26000</v>
      </c>
      <c r="K102" s="87"/>
      <c r="L102" s="87">
        <f t="shared" si="26"/>
        <v>27000</v>
      </c>
      <c r="M102" s="87"/>
      <c r="N102" s="87">
        <f t="shared" si="25"/>
        <v>27000</v>
      </c>
      <c r="O102" s="108"/>
      <c r="P102" s="3" t="s">
        <v>198</v>
      </c>
      <c r="Q102" s="3"/>
      <c r="R102" s="3"/>
      <c r="S102" s="3"/>
      <c r="T102" s="125"/>
      <c r="U102" s="125" t="s">
        <v>186</v>
      </c>
      <c r="V102" s="119"/>
      <c r="W102" s="119"/>
      <c r="X102" s="119"/>
    </row>
    <row r="103" spans="1:24" s="37" customFormat="1" ht="12.75" customHeight="1" x14ac:dyDescent="0.25">
      <c r="A103" s="31"/>
      <c r="B103" s="3"/>
      <c r="C103" s="39"/>
      <c r="D103" s="3"/>
      <c r="E103" s="3"/>
      <c r="F103" s="40"/>
      <c r="G103" s="3"/>
      <c r="H103" s="87">
        <v>0</v>
      </c>
      <c r="I103" s="87">
        <v>0</v>
      </c>
      <c r="J103" s="87">
        <f t="shared" ref="J103:J104" si="28">ROUND(H103/159.8*174,-3)</f>
        <v>0</v>
      </c>
      <c r="K103" s="87">
        <f t="shared" ref="K103:K104" si="29">ROUND(I103/131.5*147.3,-3)</f>
        <v>0</v>
      </c>
      <c r="L103" s="87">
        <f t="shared" ref="L103:L116" si="30">ROUND(J103/124*128.4,-3)</f>
        <v>0</v>
      </c>
      <c r="M103" s="87">
        <f t="shared" ref="M103:M115" si="31">ROUND(K103/122.3*124.4,-3)</f>
        <v>0</v>
      </c>
      <c r="N103" s="87">
        <f t="shared" si="25"/>
        <v>0</v>
      </c>
      <c r="O103" s="36"/>
      <c r="P103" s="3"/>
      <c r="Q103" s="3"/>
      <c r="R103" s="3"/>
      <c r="S103" s="3"/>
      <c r="T103" s="125"/>
      <c r="U103" s="125"/>
      <c r="V103" s="119"/>
      <c r="W103" s="119"/>
      <c r="X103" s="119"/>
    </row>
    <row r="104" spans="1:24" s="37" customFormat="1" ht="12.75" customHeight="1" x14ac:dyDescent="0.25">
      <c r="A104" s="31"/>
      <c r="B104" s="43" t="s">
        <v>59</v>
      </c>
      <c r="C104" s="39"/>
      <c r="D104" s="3"/>
      <c r="E104" s="3"/>
      <c r="F104" s="40"/>
      <c r="G104" s="3"/>
      <c r="H104" s="87">
        <v>0</v>
      </c>
      <c r="I104" s="87">
        <v>0</v>
      </c>
      <c r="J104" s="87">
        <f t="shared" si="28"/>
        <v>0</v>
      </c>
      <c r="K104" s="87">
        <f t="shared" si="29"/>
        <v>0</v>
      </c>
      <c r="L104" s="87">
        <f t="shared" si="30"/>
        <v>0</v>
      </c>
      <c r="M104" s="87">
        <f t="shared" si="31"/>
        <v>0</v>
      </c>
      <c r="N104" s="87">
        <f t="shared" si="25"/>
        <v>0</v>
      </c>
      <c r="O104" s="36"/>
      <c r="P104" s="3"/>
      <c r="Q104" s="3"/>
      <c r="R104" s="3"/>
      <c r="S104" s="3"/>
      <c r="T104" s="125"/>
      <c r="U104" s="125"/>
      <c r="V104" s="119"/>
      <c r="W104" s="119"/>
      <c r="X104" s="119"/>
    </row>
    <row r="105" spans="1:24" s="37" customFormat="1" ht="12.75" customHeight="1" x14ac:dyDescent="0.25">
      <c r="A105" s="47">
        <v>84</v>
      </c>
      <c r="B105" s="3" t="s">
        <v>60</v>
      </c>
      <c r="C105" s="39" t="s">
        <v>141</v>
      </c>
      <c r="D105" s="3">
        <v>14</v>
      </c>
      <c r="E105" s="3"/>
      <c r="F105" s="34" t="s">
        <v>142</v>
      </c>
      <c r="G105" s="3" t="s">
        <v>71</v>
      </c>
      <c r="H105" s="87">
        <v>1570000</v>
      </c>
      <c r="I105" s="87">
        <v>91000</v>
      </c>
      <c r="J105" s="104">
        <v>1500000</v>
      </c>
      <c r="K105" s="104">
        <v>27225</v>
      </c>
      <c r="L105" s="87">
        <f t="shared" si="30"/>
        <v>1553000</v>
      </c>
      <c r="M105" s="87">
        <f t="shared" si="31"/>
        <v>28000</v>
      </c>
      <c r="N105" s="87">
        <f t="shared" si="25"/>
        <v>1581000</v>
      </c>
      <c r="O105" s="36"/>
      <c r="P105" s="124" t="s">
        <v>194</v>
      </c>
      <c r="Q105" s="124" t="s">
        <v>220</v>
      </c>
      <c r="R105" s="126"/>
      <c r="S105" s="126"/>
      <c r="T105" s="125"/>
      <c r="U105" s="125" t="s">
        <v>184</v>
      </c>
      <c r="V105" s="119"/>
      <c r="W105" s="119"/>
      <c r="X105" s="119"/>
    </row>
    <row r="106" spans="1:24" s="37" customFormat="1" ht="12.75" customHeight="1" x14ac:dyDescent="0.25">
      <c r="A106" s="47">
        <v>85</v>
      </c>
      <c r="B106" s="3" t="s">
        <v>61</v>
      </c>
      <c r="C106" s="39" t="s">
        <v>143</v>
      </c>
      <c r="D106" s="3">
        <v>6</v>
      </c>
      <c r="E106" s="3" t="s">
        <v>158</v>
      </c>
      <c r="F106" s="34" t="s">
        <v>144</v>
      </c>
      <c r="G106" s="3" t="s">
        <v>71</v>
      </c>
      <c r="H106" s="87">
        <v>283000</v>
      </c>
      <c r="I106" s="87">
        <v>0</v>
      </c>
      <c r="J106" s="104">
        <v>300000</v>
      </c>
      <c r="K106" s="87">
        <f t="shared" ref="K106:K115" si="32">ROUND(I106/131.5*147.3,-3)</f>
        <v>0</v>
      </c>
      <c r="L106" s="87">
        <f t="shared" si="30"/>
        <v>311000</v>
      </c>
      <c r="M106" s="87">
        <f t="shared" si="31"/>
        <v>0</v>
      </c>
      <c r="N106" s="87">
        <f t="shared" si="25"/>
        <v>311000</v>
      </c>
      <c r="O106" s="36"/>
      <c r="P106" s="124" t="s">
        <v>194</v>
      </c>
      <c r="Q106" s="3"/>
      <c r="R106" s="3"/>
      <c r="S106" s="3"/>
      <c r="T106" s="125"/>
      <c r="U106" s="125" t="s">
        <v>184</v>
      </c>
      <c r="V106" s="119"/>
      <c r="W106" s="119"/>
      <c r="X106" s="119"/>
    </row>
    <row r="107" spans="1:24" s="37" customFormat="1" ht="12.75" customHeight="1" x14ac:dyDescent="0.2">
      <c r="A107" s="47">
        <v>87</v>
      </c>
      <c r="B107" s="3" t="s">
        <v>62</v>
      </c>
      <c r="C107" s="39" t="s">
        <v>145</v>
      </c>
      <c r="D107" s="3">
        <v>1</v>
      </c>
      <c r="E107" s="3"/>
      <c r="F107" s="40" t="s">
        <v>154</v>
      </c>
      <c r="G107" s="3" t="s">
        <v>71</v>
      </c>
      <c r="H107" s="87">
        <v>31000</v>
      </c>
      <c r="I107" s="87">
        <v>0</v>
      </c>
      <c r="J107" s="104">
        <v>200000</v>
      </c>
      <c r="K107" s="87">
        <f t="shared" si="32"/>
        <v>0</v>
      </c>
      <c r="L107" s="87">
        <f t="shared" si="30"/>
        <v>207000</v>
      </c>
      <c r="M107" s="87">
        <f t="shared" si="31"/>
        <v>0</v>
      </c>
      <c r="N107" s="87">
        <f t="shared" si="25"/>
        <v>207000</v>
      </c>
      <c r="O107" s="29"/>
      <c r="P107" s="124" t="s">
        <v>194</v>
      </c>
      <c r="Q107" s="3"/>
      <c r="R107" s="3"/>
      <c r="S107" s="3"/>
      <c r="T107" s="125"/>
      <c r="U107" s="125" t="s">
        <v>184</v>
      </c>
      <c r="V107" s="119"/>
      <c r="W107" s="119"/>
      <c r="X107" s="119"/>
    </row>
    <row r="108" spans="1:24" s="37" customFormat="1" ht="12.75" customHeight="1" x14ac:dyDescent="0.2">
      <c r="A108" s="53">
        <v>88</v>
      </c>
      <c r="B108" s="40" t="s">
        <v>226</v>
      </c>
      <c r="C108" s="39" t="s">
        <v>146</v>
      </c>
      <c r="D108" s="3">
        <v>13</v>
      </c>
      <c r="E108" s="3" t="s">
        <v>156</v>
      </c>
      <c r="F108" s="40" t="s">
        <v>161</v>
      </c>
      <c r="G108" s="3" t="s">
        <v>71</v>
      </c>
      <c r="H108" s="87">
        <v>18000</v>
      </c>
      <c r="I108" s="87">
        <v>0</v>
      </c>
      <c r="J108" s="104">
        <v>20000</v>
      </c>
      <c r="K108" s="87">
        <f t="shared" si="32"/>
        <v>0</v>
      </c>
      <c r="L108" s="87">
        <f t="shared" si="30"/>
        <v>21000</v>
      </c>
      <c r="M108" s="87">
        <f t="shared" si="31"/>
        <v>0</v>
      </c>
      <c r="N108" s="87">
        <f t="shared" si="25"/>
        <v>21000</v>
      </c>
      <c r="O108" s="29"/>
      <c r="P108" s="124" t="s">
        <v>194</v>
      </c>
      <c r="Q108" s="3"/>
      <c r="R108" s="3"/>
      <c r="S108" s="3"/>
      <c r="T108" s="125"/>
      <c r="U108" s="125" t="s">
        <v>20</v>
      </c>
      <c r="V108" s="119"/>
      <c r="W108" s="119"/>
      <c r="X108" s="119"/>
    </row>
    <row r="109" spans="1:24" s="37" customFormat="1" ht="12.75" customHeight="1" x14ac:dyDescent="0.2">
      <c r="A109" s="53">
        <v>89</v>
      </c>
      <c r="B109" s="40" t="s">
        <v>227</v>
      </c>
      <c r="C109" s="39" t="s">
        <v>146</v>
      </c>
      <c r="D109" s="3">
        <v>13</v>
      </c>
      <c r="E109" s="3" t="s">
        <v>156</v>
      </c>
      <c r="F109" s="40" t="s">
        <v>161</v>
      </c>
      <c r="G109" s="3" t="s">
        <v>71</v>
      </c>
      <c r="H109" s="87"/>
      <c r="I109" s="87"/>
      <c r="J109" s="104">
        <v>25000</v>
      </c>
      <c r="K109" s="87"/>
      <c r="L109" s="87">
        <f t="shared" si="30"/>
        <v>26000</v>
      </c>
      <c r="M109" s="87"/>
      <c r="N109" s="87">
        <f t="shared" si="25"/>
        <v>26000</v>
      </c>
      <c r="O109" s="29"/>
      <c r="P109" s="124" t="s">
        <v>194</v>
      </c>
      <c r="Q109" s="3"/>
      <c r="R109" s="3"/>
      <c r="S109" s="3"/>
      <c r="T109" s="125"/>
      <c r="U109" s="125"/>
      <c r="V109" s="119"/>
      <c r="W109" s="119"/>
      <c r="X109" s="119"/>
    </row>
    <row r="110" spans="1:24" s="37" customFormat="1" ht="38.25" x14ac:dyDescent="0.25">
      <c r="A110" s="53">
        <v>90</v>
      </c>
      <c r="B110" s="3" t="s">
        <v>63</v>
      </c>
      <c r="C110" s="39" t="s">
        <v>147</v>
      </c>
      <c r="D110" s="3">
        <v>1</v>
      </c>
      <c r="E110" s="3" t="s">
        <v>157</v>
      </c>
      <c r="F110" s="40" t="s">
        <v>159</v>
      </c>
      <c r="G110" s="3" t="s">
        <v>73</v>
      </c>
      <c r="H110" s="87">
        <v>71000</v>
      </c>
      <c r="I110" s="87">
        <v>0</v>
      </c>
      <c r="J110" s="104">
        <v>80000</v>
      </c>
      <c r="K110" s="87">
        <f t="shared" si="32"/>
        <v>0</v>
      </c>
      <c r="L110" s="87">
        <f t="shared" si="30"/>
        <v>83000</v>
      </c>
      <c r="M110" s="87">
        <f t="shared" si="31"/>
        <v>0</v>
      </c>
      <c r="N110" s="87">
        <f t="shared" si="25"/>
        <v>83000</v>
      </c>
      <c r="O110" s="109"/>
      <c r="P110" s="124" t="s">
        <v>194</v>
      </c>
      <c r="Q110" s="3"/>
      <c r="R110" s="3"/>
      <c r="S110" s="3"/>
      <c r="T110" s="125"/>
      <c r="U110" s="125" t="s">
        <v>184</v>
      </c>
      <c r="V110" s="119"/>
      <c r="W110" s="119"/>
      <c r="X110" s="119"/>
    </row>
    <row r="111" spans="1:24" s="37" customFormat="1" ht="12.75" customHeight="1" x14ac:dyDescent="0.2">
      <c r="A111" s="53">
        <v>91</v>
      </c>
      <c r="B111" s="3" t="s">
        <v>64</v>
      </c>
      <c r="C111" s="3" t="s">
        <v>65</v>
      </c>
      <c r="D111" s="3"/>
      <c r="E111" s="3"/>
      <c r="F111" s="40" t="s">
        <v>192</v>
      </c>
      <c r="G111" s="3" t="s">
        <v>72</v>
      </c>
      <c r="H111" s="87">
        <v>18000</v>
      </c>
      <c r="I111" s="87">
        <v>0</v>
      </c>
      <c r="J111" s="104">
        <f t="shared" ref="J111" si="33">ROUND(H111/159.8*174,-3)</f>
        <v>20000</v>
      </c>
      <c r="K111" s="87">
        <f t="shared" si="32"/>
        <v>0</v>
      </c>
      <c r="L111" s="87">
        <f t="shared" si="30"/>
        <v>21000</v>
      </c>
      <c r="M111" s="87">
        <f t="shared" si="31"/>
        <v>0</v>
      </c>
      <c r="N111" s="87">
        <f t="shared" si="25"/>
        <v>21000</v>
      </c>
      <c r="O111" s="29"/>
      <c r="P111" s="124" t="s">
        <v>194</v>
      </c>
      <c r="Q111" s="3"/>
      <c r="R111" s="3"/>
      <c r="S111" s="3"/>
      <c r="T111" s="125"/>
      <c r="U111" s="125" t="s">
        <v>20</v>
      </c>
      <c r="V111" s="119"/>
      <c r="W111" s="119"/>
      <c r="X111" s="119"/>
    </row>
    <row r="112" spans="1:24" s="37" customFormat="1" ht="12.75" customHeight="1" x14ac:dyDescent="0.2">
      <c r="A112" s="53">
        <v>92</v>
      </c>
      <c r="B112" s="3" t="s">
        <v>66</v>
      </c>
      <c r="C112" s="3" t="s">
        <v>143</v>
      </c>
      <c r="D112" s="3">
        <v>4</v>
      </c>
      <c r="E112" s="3" t="s">
        <v>173</v>
      </c>
      <c r="F112" s="40" t="s">
        <v>144</v>
      </c>
      <c r="G112" s="3" t="s">
        <v>71</v>
      </c>
      <c r="H112" s="87">
        <v>1177000</v>
      </c>
      <c r="I112" s="87">
        <v>0</v>
      </c>
      <c r="J112" s="104">
        <v>1250000</v>
      </c>
      <c r="K112" s="87">
        <f t="shared" si="32"/>
        <v>0</v>
      </c>
      <c r="L112" s="87">
        <f t="shared" si="30"/>
        <v>1294000</v>
      </c>
      <c r="M112" s="87">
        <f t="shared" si="31"/>
        <v>0</v>
      </c>
      <c r="N112" s="87">
        <f t="shared" si="25"/>
        <v>1294000</v>
      </c>
      <c r="O112" s="21"/>
      <c r="P112" s="124" t="s">
        <v>194</v>
      </c>
      <c r="Q112" s="3"/>
      <c r="R112" s="3"/>
      <c r="S112" s="3"/>
      <c r="T112" s="125"/>
      <c r="U112" s="125" t="s">
        <v>184</v>
      </c>
      <c r="V112" s="119"/>
      <c r="W112" s="119"/>
      <c r="X112" s="119"/>
    </row>
    <row r="113" spans="1:24" s="21" customFormat="1" ht="12.75" customHeight="1" x14ac:dyDescent="0.2">
      <c r="A113" s="54">
        <v>93</v>
      </c>
      <c r="B113" s="3" t="s">
        <v>67</v>
      </c>
      <c r="C113" s="3" t="s">
        <v>160</v>
      </c>
      <c r="D113" s="3">
        <v>37</v>
      </c>
      <c r="E113" s="3"/>
      <c r="F113" s="55" t="s">
        <v>148</v>
      </c>
      <c r="G113" s="3" t="s">
        <v>71</v>
      </c>
      <c r="H113" s="87">
        <v>43000</v>
      </c>
      <c r="I113" s="87">
        <v>0</v>
      </c>
      <c r="J113" s="104">
        <v>90000</v>
      </c>
      <c r="K113" s="87">
        <f t="shared" si="32"/>
        <v>0</v>
      </c>
      <c r="L113" s="87">
        <f t="shared" si="30"/>
        <v>93000</v>
      </c>
      <c r="M113" s="87">
        <f t="shared" si="31"/>
        <v>0</v>
      </c>
      <c r="N113" s="87">
        <f t="shared" si="25"/>
        <v>93000</v>
      </c>
      <c r="P113" s="124" t="s">
        <v>194</v>
      </c>
      <c r="Q113" s="44"/>
      <c r="R113" s="44"/>
      <c r="S113" s="44"/>
      <c r="T113" s="125"/>
      <c r="U113" s="125" t="s">
        <v>187</v>
      </c>
      <c r="V113" s="118"/>
      <c r="W113" s="118"/>
      <c r="X113" s="118"/>
    </row>
    <row r="114" spans="1:24" s="21" customFormat="1" ht="12.75" customHeight="1" x14ac:dyDescent="0.2">
      <c r="A114" s="53">
        <v>94</v>
      </c>
      <c r="B114" s="3" t="s">
        <v>180</v>
      </c>
      <c r="C114" s="3" t="s">
        <v>77</v>
      </c>
      <c r="D114" s="3">
        <v>19</v>
      </c>
      <c r="E114" s="3"/>
      <c r="F114" s="55" t="s">
        <v>78</v>
      </c>
      <c r="G114" s="3" t="s">
        <v>72</v>
      </c>
      <c r="H114" s="87">
        <v>1451000</v>
      </c>
      <c r="I114" s="87">
        <v>0</v>
      </c>
      <c r="J114" s="104">
        <v>1900000</v>
      </c>
      <c r="K114" s="87">
        <f t="shared" si="32"/>
        <v>0</v>
      </c>
      <c r="L114" s="87">
        <f t="shared" si="30"/>
        <v>1967000</v>
      </c>
      <c r="M114" s="87">
        <f t="shared" si="31"/>
        <v>0</v>
      </c>
      <c r="N114" s="87">
        <f t="shared" si="25"/>
        <v>1967000</v>
      </c>
      <c r="P114" s="124" t="s">
        <v>194</v>
      </c>
      <c r="Q114" s="44"/>
      <c r="R114" s="44"/>
      <c r="S114" s="44"/>
      <c r="T114" s="134"/>
      <c r="U114" s="134" t="s">
        <v>183</v>
      </c>
      <c r="V114" s="118"/>
      <c r="W114" s="118"/>
      <c r="X114" s="118"/>
    </row>
    <row r="115" spans="1:24" s="93" customFormat="1" x14ac:dyDescent="0.2">
      <c r="A115" s="32">
        <v>95</v>
      </c>
      <c r="B115" s="3" t="s">
        <v>189</v>
      </c>
      <c r="C115" s="3" t="s">
        <v>190</v>
      </c>
      <c r="D115" s="44">
        <v>44</v>
      </c>
      <c r="E115" s="90"/>
      <c r="F115" s="91" t="s">
        <v>191</v>
      </c>
      <c r="G115" s="3" t="s">
        <v>71</v>
      </c>
      <c r="H115" s="92">
        <v>67639</v>
      </c>
      <c r="I115" s="90"/>
      <c r="J115" s="105">
        <f t="shared" ref="J115" si="34">ROUND(H115/159.8*174,-3)</f>
        <v>74000</v>
      </c>
      <c r="K115" s="87">
        <f t="shared" si="32"/>
        <v>0</v>
      </c>
      <c r="L115" s="87">
        <f t="shared" si="30"/>
        <v>77000</v>
      </c>
      <c r="M115" s="87">
        <f t="shared" si="31"/>
        <v>0</v>
      </c>
      <c r="N115" s="87">
        <f t="shared" si="25"/>
        <v>77000</v>
      </c>
      <c r="O115" s="109"/>
      <c r="P115" s="3" t="s">
        <v>198</v>
      </c>
      <c r="Q115" s="91"/>
      <c r="R115" s="91"/>
      <c r="S115" s="91"/>
      <c r="T115" s="136"/>
      <c r="U115" s="136" t="s">
        <v>183</v>
      </c>
      <c r="V115" s="123"/>
      <c r="W115" s="123"/>
      <c r="X115" s="123"/>
    </row>
    <row r="116" spans="1:24" s="21" customFormat="1" ht="12.75" customHeight="1" x14ac:dyDescent="0.2">
      <c r="A116" s="56"/>
      <c r="B116" s="42"/>
      <c r="C116" s="42"/>
      <c r="D116" s="42"/>
      <c r="E116" s="42"/>
      <c r="F116" s="57"/>
      <c r="G116" s="42"/>
      <c r="H116" s="59"/>
      <c r="I116" s="59"/>
      <c r="J116" s="59"/>
      <c r="K116" s="59"/>
      <c r="L116" s="59"/>
      <c r="M116" s="59"/>
      <c r="N116" s="41"/>
      <c r="P116" s="42"/>
      <c r="Q116" s="58"/>
      <c r="R116" s="58"/>
      <c r="S116" s="58"/>
      <c r="T116" s="2"/>
      <c r="U116" s="2"/>
      <c r="V116" s="2"/>
      <c r="W116" s="2"/>
      <c r="X116" s="2"/>
    </row>
    <row r="117" spans="1:24" x14ac:dyDescent="0.2">
      <c r="A117" s="60"/>
      <c r="B117" s="42"/>
      <c r="C117" s="61"/>
      <c r="D117" s="42"/>
      <c r="E117" s="42"/>
      <c r="F117" s="62"/>
      <c r="G117" s="42"/>
      <c r="H117" s="63">
        <v>65531639</v>
      </c>
      <c r="I117" s="63">
        <v>13888000</v>
      </c>
      <c r="J117" s="63">
        <f t="shared" ref="J117:N117" si="35">SUM(J6:J116)</f>
        <v>75045000</v>
      </c>
      <c r="K117" s="63">
        <f t="shared" si="35"/>
        <v>11594675</v>
      </c>
      <c r="L117" s="63">
        <f t="shared" si="35"/>
        <v>77867992</v>
      </c>
      <c r="M117" s="63">
        <f t="shared" si="35"/>
        <v>11796000</v>
      </c>
      <c r="N117" s="63">
        <f t="shared" si="35"/>
        <v>89663992</v>
      </c>
      <c r="P117" s="42"/>
      <c r="Q117" s="58"/>
      <c r="R117" s="58"/>
      <c r="S117" s="58"/>
      <c r="T117" s="64"/>
      <c r="U117" s="64"/>
    </row>
    <row r="118" spans="1:24" x14ac:dyDescent="0.2">
      <c r="A118" s="65"/>
      <c r="B118" s="66"/>
      <c r="C118" s="67"/>
      <c r="D118" s="66"/>
      <c r="E118" s="66"/>
      <c r="F118" s="68"/>
      <c r="G118" s="66"/>
      <c r="H118" s="71"/>
      <c r="I118" s="71"/>
      <c r="J118" s="71"/>
      <c r="K118" s="71"/>
      <c r="L118" s="71"/>
      <c r="M118" s="71"/>
      <c r="N118" s="70"/>
      <c r="P118" s="66"/>
      <c r="Q118" s="69"/>
      <c r="R118" s="69"/>
      <c r="S118" s="69"/>
      <c r="T118" s="72"/>
      <c r="U118" s="72"/>
    </row>
    <row r="119" spans="1:24" x14ac:dyDescent="0.2">
      <c r="A119" s="73"/>
      <c r="B119" s="74"/>
      <c r="C119" s="67"/>
      <c r="D119" s="74"/>
      <c r="E119" s="74"/>
      <c r="F119" s="75"/>
      <c r="G119" s="74"/>
      <c r="H119" s="74"/>
      <c r="I119" s="74"/>
      <c r="J119" s="74"/>
      <c r="K119" s="74"/>
      <c r="L119" s="74"/>
      <c r="M119" s="74"/>
      <c r="N119" s="76"/>
      <c r="P119" s="74"/>
      <c r="Q119" s="74"/>
      <c r="R119" s="74"/>
      <c r="S119" s="74"/>
      <c r="T119" s="77"/>
      <c r="U119" s="77"/>
    </row>
    <row r="120" spans="1:24" x14ac:dyDescent="0.2">
      <c r="C120" s="79"/>
      <c r="D120" s="80"/>
      <c r="E120" s="80"/>
      <c r="F120" s="81"/>
      <c r="G120" s="2"/>
      <c r="P120" s="1"/>
      <c r="Q120" s="1"/>
      <c r="R120" s="2"/>
      <c r="S120" s="2"/>
    </row>
    <row r="121" spans="1:24" x14ac:dyDescent="0.2">
      <c r="C121" s="79"/>
      <c r="D121" s="80"/>
      <c r="E121" s="80"/>
      <c r="F121" s="81"/>
      <c r="G121" s="2"/>
      <c r="K121" s="103"/>
      <c r="P121" s="1"/>
      <c r="Q121" s="1"/>
      <c r="R121" s="2"/>
      <c r="S121" s="2"/>
    </row>
    <row r="122" spans="1:24" x14ac:dyDescent="0.2">
      <c r="C122" s="79"/>
      <c r="D122" s="2"/>
      <c r="E122" s="2"/>
      <c r="F122" s="81"/>
      <c r="G122" s="2"/>
      <c r="J122" s="103"/>
      <c r="N122" s="83"/>
      <c r="P122" s="1"/>
      <c r="Q122" s="1"/>
      <c r="R122" s="2"/>
      <c r="S122" s="2"/>
    </row>
    <row r="123" spans="1:24" x14ac:dyDescent="0.2">
      <c r="C123" s="79"/>
      <c r="D123" s="2"/>
      <c r="E123" s="2"/>
      <c r="F123" s="81"/>
      <c r="G123" s="2"/>
      <c r="P123" s="1"/>
      <c r="Q123" s="1"/>
      <c r="R123" s="2"/>
      <c r="S123" s="2"/>
    </row>
    <row r="124" spans="1:24" x14ac:dyDescent="0.2">
      <c r="P124" s="94"/>
      <c r="Q124" s="94"/>
    </row>
    <row r="125" spans="1:24" x14ac:dyDescent="0.2">
      <c r="P125" s="94"/>
      <c r="Q125" s="94"/>
    </row>
    <row r="126" spans="1:24" x14ac:dyDescent="0.2">
      <c r="P126" s="94"/>
      <c r="Q126" s="94"/>
    </row>
    <row r="127" spans="1:24" x14ac:dyDescent="0.2">
      <c r="P127" s="94"/>
      <c r="Q127" s="94"/>
    </row>
  </sheetData>
  <autoFilter ref="A1:N117" xr:uid="{00000000-0001-0000-0000-000000000000}"/>
  <phoneticPr fontId="9" type="noConversion"/>
  <pageMargins left="0.51181102362204722" right="0.51181102362204722" top="1.7322834645669292" bottom="0.94488188976377963" header="0.31496062992125984" footer="0.70866141732283472"/>
  <pageSetup paperSize="9" scale="70" fitToHeight="3" orientation="landscape" r:id="rId1"/>
  <headerFooter alignWithMargins="0">
    <oddFooter>&amp;L&amp;"Arial,Standaard"&amp;10&amp;F&amp;C&amp;"Arial,Standaard"&amp;10&amp;P</oddFooter>
  </headerFooter>
  <rowBreaks count="1" manualBreakCount="1">
    <brk id="41" max="1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A2Samenwerking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Sanne Scholz CR</dc:creator>
  <cp:lastModifiedBy>Petra Cornelisse</cp:lastModifiedBy>
  <cp:lastPrinted>2024-08-09T08:30:32Z</cp:lastPrinted>
  <dcterms:created xsi:type="dcterms:W3CDTF">2016-10-13T10:01:39Z</dcterms:created>
  <dcterms:modified xsi:type="dcterms:W3CDTF">2024-10-23T12:42:39Z</dcterms:modified>
</cp:coreProperties>
</file>