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:\Mijn documenten\horeca contract 24-28\aangepaste prijzenboeken OH\"/>
    </mc:Choice>
  </mc:AlternateContent>
  <xr:revisionPtr revIDLastSave="0" documentId="8_{96E221E9-5912-40D7-9F20-71F79E1DFAB6}" xr6:coauthVersionLast="47" xr6:coauthVersionMax="47" xr10:uidLastSave="{00000000-0000-0000-0000-000000000000}"/>
  <bookViews>
    <workbookView xWindow="-108" yWindow="-108" windowWidth="23256" windowHeight="12576" tabRatio="650" xr2:uid="{00000000-000D-0000-FFFF-FFFF00000000}"/>
  </bookViews>
  <sheets>
    <sheet name="P1 N+O" sheetId="15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15" l="1"/>
  <c r="F14" i="15"/>
  <c r="H83" i="15"/>
  <c r="H84" i="15"/>
  <c r="F83" i="15"/>
  <c r="F84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F35" i="15"/>
  <c r="F60" i="15"/>
  <c r="F61" i="15"/>
  <c r="F62" i="15"/>
  <c r="F63" i="15"/>
  <c r="F64" i="15"/>
  <c r="F65" i="15"/>
  <c r="F66" i="15"/>
  <c r="F67" i="15"/>
  <c r="F68" i="15"/>
  <c r="F69" i="15"/>
  <c r="F70" i="15"/>
  <c r="F59" i="15"/>
  <c r="H56" i="15"/>
  <c r="H57" i="15"/>
  <c r="F56" i="15"/>
  <c r="F57" i="15"/>
  <c r="I23" i="15"/>
  <c r="F39" i="15" l="1"/>
  <c r="G39" i="15"/>
  <c r="H39" i="15" s="1"/>
  <c r="I39" i="15"/>
  <c r="J39" i="15" s="1"/>
  <c r="K39" i="15"/>
  <c r="L39" i="15" s="1"/>
  <c r="M39" i="15"/>
  <c r="N39" i="15" s="1"/>
  <c r="O39" i="15"/>
  <c r="P39" i="15" s="1"/>
  <c r="F31" i="15"/>
  <c r="G31" i="15"/>
  <c r="H31" i="15" s="1"/>
  <c r="I31" i="15"/>
  <c r="J31" i="15" s="1"/>
  <c r="K31" i="15"/>
  <c r="L31" i="15" s="1"/>
  <c r="M31" i="15"/>
  <c r="N31" i="15" s="1"/>
  <c r="O31" i="15"/>
  <c r="P31" i="15" s="1"/>
  <c r="F24" i="15"/>
  <c r="G24" i="15"/>
  <c r="H24" i="15" s="1"/>
  <c r="I24" i="15"/>
  <c r="J24" i="15" s="1"/>
  <c r="K24" i="15"/>
  <c r="L24" i="15" s="1"/>
  <c r="M24" i="15"/>
  <c r="N24" i="15" s="1"/>
  <c r="O24" i="15"/>
  <c r="P24" i="15" s="1"/>
  <c r="O11" i="15"/>
  <c r="O12" i="15"/>
  <c r="O13" i="15"/>
  <c r="O14" i="15"/>
  <c r="O16" i="15"/>
  <c r="O17" i="15"/>
  <c r="O18" i="15"/>
  <c r="O19" i="15"/>
  <c r="O22" i="15"/>
  <c r="O26" i="15"/>
  <c r="O29" i="15"/>
  <c r="O33" i="15"/>
  <c r="O35" i="15"/>
  <c r="O37" i="15"/>
  <c r="O41" i="15"/>
  <c r="O44" i="15"/>
  <c r="O47" i="15"/>
  <c r="O50" i="15"/>
  <c r="O9" i="15"/>
  <c r="M11" i="15"/>
  <c r="M12" i="15"/>
  <c r="M13" i="15"/>
  <c r="M14" i="15"/>
  <c r="M16" i="15"/>
  <c r="M17" i="15"/>
  <c r="M18" i="15"/>
  <c r="M19" i="15"/>
  <c r="M22" i="15"/>
  <c r="M26" i="15"/>
  <c r="M27" i="15"/>
  <c r="M29" i="15"/>
  <c r="M30" i="15"/>
  <c r="M33" i="15"/>
  <c r="M34" i="15"/>
  <c r="M35" i="15"/>
  <c r="M37" i="15"/>
  <c r="M38" i="15"/>
  <c r="M41" i="15"/>
  <c r="M42" i="15"/>
  <c r="M44" i="15"/>
  <c r="M45" i="15"/>
  <c r="M47" i="15"/>
  <c r="M48" i="15"/>
  <c r="M50" i="15"/>
  <c r="M51" i="15"/>
  <c r="M9" i="15"/>
  <c r="K11" i="15"/>
  <c r="K12" i="15"/>
  <c r="K13" i="15"/>
  <c r="K14" i="15"/>
  <c r="K16" i="15"/>
  <c r="K17" i="15"/>
  <c r="K18" i="15"/>
  <c r="K19" i="15"/>
  <c r="K22" i="15"/>
  <c r="K26" i="15"/>
  <c r="K29" i="15"/>
  <c r="K33" i="15"/>
  <c r="K35" i="15"/>
  <c r="K37" i="15"/>
  <c r="K41" i="15"/>
  <c r="K44" i="15"/>
  <c r="K47" i="15"/>
  <c r="K50" i="15"/>
  <c r="K9" i="15"/>
  <c r="I11" i="15"/>
  <c r="I12" i="15"/>
  <c r="I13" i="15"/>
  <c r="I14" i="15"/>
  <c r="I16" i="15"/>
  <c r="I17" i="15"/>
  <c r="I18" i="15"/>
  <c r="I19" i="15"/>
  <c r="I22" i="15"/>
  <c r="I26" i="15"/>
  <c r="I27" i="15"/>
  <c r="I29" i="15"/>
  <c r="I30" i="15"/>
  <c r="I33" i="15"/>
  <c r="I34" i="15"/>
  <c r="I35" i="15"/>
  <c r="I37" i="15"/>
  <c r="I38" i="15"/>
  <c r="I41" i="15"/>
  <c r="I42" i="15"/>
  <c r="I44" i="15"/>
  <c r="I45" i="15"/>
  <c r="I47" i="15"/>
  <c r="I48" i="15"/>
  <c r="I50" i="15"/>
  <c r="I51" i="15"/>
  <c r="I9" i="15"/>
  <c r="G16" i="15"/>
  <c r="G17" i="15"/>
  <c r="G18" i="15"/>
  <c r="G19" i="15"/>
  <c r="G22" i="15"/>
  <c r="G26" i="15"/>
  <c r="G29" i="15"/>
  <c r="H30" i="15"/>
  <c r="G33" i="15"/>
  <c r="G35" i="15"/>
  <c r="H35" i="15" s="1"/>
  <c r="G37" i="15"/>
  <c r="G41" i="15"/>
  <c r="G44" i="15"/>
  <c r="G47" i="15"/>
  <c r="G50" i="15"/>
  <c r="G11" i="15"/>
  <c r="G12" i="15"/>
  <c r="G13" i="15"/>
  <c r="G14" i="15"/>
  <c r="G9" i="15"/>
  <c r="F9" i="15"/>
  <c r="F11" i="15"/>
  <c r="F12" i="15"/>
  <c r="F13" i="15"/>
  <c r="F30" i="15"/>
  <c r="F18" i="15"/>
  <c r="P30" i="15" l="1"/>
  <c r="N30" i="15"/>
  <c r="L30" i="15"/>
  <c r="J30" i="15"/>
  <c r="P80" i="15" l="1"/>
  <c r="P81" i="15"/>
  <c r="P79" i="15"/>
  <c r="N80" i="15"/>
  <c r="N81" i="15"/>
  <c r="N79" i="15"/>
  <c r="P74" i="15"/>
  <c r="N74" i="15"/>
  <c r="P55" i="15"/>
  <c r="N55" i="15"/>
  <c r="P51" i="15"/>
  <c r="P50" i="15"/>
  <c r="N51" i="15"/>
  <c r="N50" i="15"/>
  <c r="P48" i="15"/>
  <c r="P47" i="15"/>
  <c r="N48" i="15"/>
  <c r="N47" i="15"/>
  <c r="P26" i="15"/>
  <c r="N26" i="15"/>
  <c r="P22" i="15"/>
  <c r="N22" i="15"/>
  <c r="P16" i="15"/>
  <c r="N16" i="15"/>
  <c r="P12" i="15"/>
  <c r="P13" i="15"/>
  <c r="P14" i="15"/>
  <c r="P11" i="15"/>
  <c r="N12" i="15"/>
  <c r="N13" i="15"/>
  <c r="N14" i="15"/>
  <c r="N11" i="15"/>
  <c r="N9" i="15"/>
  <c r="P9" i="15"/>
  <c r="P27" i="15" l="1"/>
  <c r="P23" i="15"/>
  <c r="P19" i="15"/>
  <c r="N27" i="15"/>
  <c r="N23" i="15"/>
  <c r="N19" i="15"/>
  <c r="L18" i="15"/>
  <c r="J18" i="15"/>
  <c r="P17" i="15" l="1"/>
  <c r="P18" i="15"/>
  <c r="N17" i="15"/>
  <c r="N18" i="15"/>
  <c r="H18" i="15"/>
  <c r="L81" i="15" l="1"/>
  <c r="J81" i="15"/>
  <c r="H81" i="15"/>
  <c r="F81" i="15"/>
  <c r="L80" i="15"/>
  <c r="J80" i="15"/>
  <c r="H80" i="15"/>
  <c r="F80" i="15"/>
  <c r="L79" i="15"/>
  <c r="J79" i="15"/>
  <c r="H79" i="15"/>
  <c r="F79" i="15"/>
  <c r="F77" i="15"/>
  <c r="F76" i="15"/>
  <c r="F86" i="15" s="1"/>
  <c r="L74" i="15"/>
  <c r="J74" i="15"/>
  <c r="H74" i="15"/>
  <c r="F74" i="15"/>
  <c r="P57" i="15"/>
  <c r="N57" i="15"/>
  <c r="L57" i="15"/>
  <c r="J57" i="15"/>
  <c r="P56" i="15"/>
  <c r="N56" i="15"/>
  <c r="L56" i="15"/>
  <c r="J56" i="15"/>
  <c r="L55" i="15"/>
  <c r="J55" i="15"/>
  <c r="H55" i="15"/>
  <c r="H71" i="15" s="1"/>
  <c r="F55" i="15"/>
  <c r="L51" i="15"/>
  <c r="J51" i="15"/>
  <c r="H51" i="15"/>
  <c r="F51" i="15"/>
  <c r="L50" i="15"/>
  <c r="J50" i="15"/>
  <c r="H50" i="15"/>
  <c r="F50" i="15"/>
  <c r="L48" i="15"/>
  <c r="J48" i="15"/>
  <c r="H48" i="15"/>
  <c r="F48" i="15"/>
  <c r="L47" i="15"/>
  <c r="J47" i="15"/>
  <c r="H47" i="15"/>
  <c r="F47" i="15"/>
  <c r="F44" i="15"/>
  <c r="F34" i="15"/>
  <c r="F33" i="15"/>
  <c r="L27" i="15"/>
  <c r="J27" i="15"/>
  <c r="H27" i="15"/>
  <c r="F27" i="15"/>
  <c r="L26" i="15"/>
  <c r="J26" i="15"/>
  <c r="H26" i="15"/>
  <c r="F26" i="15"/>
  <c r="L23" i="15"/>
  <c r="J23" i="15"/>
  <c r="H23" i="15"/>
  <c r="F23" i="15"/>
  <c r="L22" i="15"/>
  <c r="J22" i="15"/>
  <c r="H22" i="15"/>
  <c r="F22" i="15"/>
  <c r="L19" i="15"/>
  <c r="J19" i="15"/>
  <c r="H19" i="15"/>
  <c r="F19" i="15"/>
  <c r="L17" i="15"/>
  <c r="J17" i="15"/>
  <c r="H17" i="15"/>
  <c r="F17" i="15"/>
  <c r="L16" i="15"/>
  <c r="J16" i="15"/>
  <c r="H16" i="15"/>
  <c r="F16" i="15"/>
  <c r="L14" i="15"/>
  <c r="J14" i="15"/>
  <c r="H14" i="15"/>
  <c r="L13" i="15"/>
  <c r="J13" i="15"/>
  <c r="H13" i="15"/>
  <c r="L12" i="15"/>
  <c r="J12" i="15"/>
  <c r="H12" i="15"/>
  <c r="L11" i="15"/>
  <c r="J11" i="15"/>
  <c r="H11" i="15"/>
  <c r="L9" i="15"/>
  <c r="J9" i="15"/>
  <c r="H9" i="15"/>
  <c r="F71" i="15" l="1"/>
  <c r="N37" i="15"/>
  <c r="P37" i="15"/>
  <c r="H37" i="15"/>
  <c r="L37" i="15"/>
  <c r="J37" i="15"/>
  <c r="P45" i="15"/>
  <c r="N45" i="15"/>
  <c r="L45" i="15"/>
  <c r="J45" i="15"/>
  <c r="H45" i="15"/>
  <c r="P29" i="15"/>
  <c r="N29" i="15"/>
  <c r="J29" i="15"/>
  <c r="H29" i="15"/>
  <c r="L29" i="15"/>
  <c r="N38" i="15"/>
  <c r="P38" i="15"/>
  <c r="H38" i="15"/>
  <c r="J38" i="15"/>
  <c r="L38" i="15"/>
  <c r="F45" i="15"/>
  <c r="P34" i="15"/>
  <c r="N34" i="15"/>
  <c r="H34" i="15"/>
  <c r="L34" i="15"/>
  <c r="J34" i="15"/>
  <c r="F29" i="15"/>
  <c r="N33" i="15"/>
  <c r="P33" i="15"/>
  <c r="L33" i="15"/>
  <c r="H33" i="15"/>
  <c r="J33" i="15"/>
  <c r="F38" i="15"/>
  <c r="P41" i="15"/>
  <c r="N41" i="15"/>
  <c r="J41" i="15"/>
  <c r="H41" i="15"/>
  <c r="L41" i="15"/>
  <c r="N44" i="15"/>
  <c r="P44" i="15"/>
  <c r="J44" i="15"/>
  <c r="H44" i="15"/>
  <c r="L44" i="15"/>
  <c r="P42" i="15"/>
  <c r="N42" i="15"/>
  <c r="L42" i="15"/>
  <c r="J42" i="15"/>
  <c r="H42" i="15"/>
  <c r="N77" i="15"/>
  <c r="P77" i="15"/>
  <c r="P76" i="15"/>
  <c r="N76" i="15"/>
  <c r="H77" i="15"/>
  <c r="J71" i="15"/>
  <c r="F37" i="15"/>
  <c r="F42" i="15"/>
  <c r="F41" i="15"/>
  <c r="L76" i="15"/>
  <c r="J76" i="15"/>
  <c r="H76" i="15"/>
  <c r="J77" i="15"/>
  <c r="L77" i="15"/>
  <c r="H86" i="15" l="1"/>
  <c r="L86" i="15"/>
  <c r="N86" i="15"/>
  <c r="H52" i="15"/>
  <c r="L52" i="15"/>
  <c r="F52" i="15"/>
  <c r="J52" i="15"/>
  <c r="J86" i="15"/>
  <c r="P86" i="15"/>
  <c r="N52" i="15"/>
  <c r="P52" i="15"/>
  <c r="F88" i="15" l="1"/>
  <c r="H88" i="15"/>
  <c r="J88" i="15"/>
  <c r="L71" i="15"/>
  <c r="L88" i="15" s="1"/>
  <c r="H90" i="15" l="1"/>
  <c r="L90" i="15"/>
  <c r="N71" i="15"/>
  <c r="N88" i="15" s="1"/>
  <c r="P71" i="15" l="1"/>
  <c r="P88" i="15" s="1"/>
  <c r="P90" i="15" l="1"/>
</calcChain>
</file>

<file path=xl/sharedStrings.xml><?xml version="1.0" encoding="utf-8"?>
<sst xmlns="http://schemas.openxmlformats.org/spreadsheetml/2006/main" count="192" uniqueCount="86">
  <si>
    <t>uur</t>
  </si>
  <si>
    <t>stuks</t>
  </si>
  <si>
    <t>Nieuwe Logboeken</t>
  </si>
  <si>
    <t>Verrekenprijs rolsteiger voor werkzaamheden hoger dan 5 meter</t>
  </si>
  <si>
    <t>Te gebruiken hulpmiddelen (materieel)</t>
  </si>
  <si>
    <t>Indexering</t>
  </si>
  <si>
    <r>
      <rPr>
        <b/>
        <sz val="11"/>
        <color theme="1"/>
        <rFont val="Verdana"/>
        <family val="2"/>
      </rPr>
      <t>Aantallen</t>
    </r>
    <r>
      <rPr>
        <sz val="11"/>
        <color theme="1"/>
        <rFont val="Verdana"/>
        <family val="2"/>
      </rPr>
      <t xml:space="preserve"> (fictief per jaar)</t>
    </r>
  </si>
  <si>
    <r>
      <t xml:space="preserve">Prijs
</t>
    </r>
    <r>
      <rPr>
        <sz val="11"/>
        <color theme="1"/>
        <rFont val="Verdana"/>
        <family val="2"/>
      </rPr>
      <t>(aantal x eenheidsprijs)</t>
    </r>
  </si>
  <si>
    <r>
      <t xml:space="preserve">Prijs
</t>
    </r>
    <r>
      <rPr>
        <sz val="11"/>
        <color theme="1"/>
        <rFont val="Verdana"/>
        <family val="2"/>
      </rPr>
      <t>(aantal x indexering x eenheidsprijs)</t>
    </r>
  </si>
  <si>
    <r>
      <t xml:space="preserve">Verrekenprijs </t>
    </r>
    <r>
      <rPr>
        <sz val="11"/>
        <color theme="1"/>
        <rFont val="Verdana"/>
        <family val="2"/>
      </rPr>
      <t>(per eenheid)</t>
    </r>
  </si>
  <si>
    <t>Eenheid</t>
  </si>
  <si>
    <t>Uurtarief op werkdagen van 06:00 tot 18:00 uur</t>
  </si>
  <si>
    <t>Uurtarief voor het herstellen van storingen</t>
  </si>
  <si>
    <t>Verrekenprijs schaarhoogwerker voor werkzaamheden hoger dan 5 meter</t>
  </si>
  <si>
    <t>dag</t>
  </si>
  <si>
    <t>Preventief Onderhoud</t>
  </si>
  <si>
    <t>Verrekenprijs hoogwerker voor werkzaamheden hoger dan 5 meter (anders dan schaarhoogwerker)</t>
  </si>
  <si>
    <t>Vergoeding voor niet uit te voeren werkzaamheden en wachturen</t>
  </si>
  <si>
    <t>4 jaar</t>
  </si>
  <si>
    <t>Naam Inschrijver:</t>
  </si>
  <si>
    <t>Ondertekening:</t>
  </si>
  <si>
    <t>naam:</t>
  </si>
  <si>
    <t>Functie:</t>
  </si>
  <si>
    <t>Datum:</t>
  </si>
  <si>
    <t xml:space="preserve">Handtekening:  </t>
  </si>
  <si>
    <r>
      <rPr>
        <b/>
        <sz val="11"/>
        <rFont val="Verdana"/>
        <family val="2"/>
      </rPr>
      <t>Aantallen</t>
    </r>
    <r>
      <rPr>
        <sz val="11"/>
        <rFont val="Verdana"/>
        <family val="2"/>
      </rPr>
      <t xml:space="preserve"> (fictief per jaar)</t>
    </r>
  </si>
  <si>
    <t>Preventief Onderhoud volgens Keuringsplan/OMS</t>
  </si>
  <si>
    <t>Waterbehandelingsinstallatie</t>
  </si>
  <si>
    <t>B03 Controle waterbehandelingstoestel 12m</t>
  </si>
  <si>
    <t>Koelinstallatie lokaal</t>
  </si>
  <si>
    <t>Koelinstallatie centraal</t>
  </si>
  <si>
    <t>Onderhoud horecakoeling &lt; 5 ton CO2 1j</t>
  </si>
  <si>
    <t>Onderhoud horecakoeling &gt;= 5 ton CO2 1j</t>
  </si>
  <si>
    <t>Controle lekdichtheid horecakoeling 3, 6, 12 of 24m</t>
  </si>
  <si>
    <t>Controle lekdetectiesysteem horecakoeling 1j</t>
  </si>
  <si>
    <t>6 jaar</t>
  </si>
  <si>
    <t>(AZ) Afzuiging</t>
  </si>
  <si>
    <t>(BUF) Uitgiftebuffet (inbouw)</t>
  </si>
  <si>
    <t>(KB) Kook-, bak- en braadapparatuur</t>
  </si>
  <si>
    <t>(KK) Klein keukenapparatuur</t>
  </si>
  <si>
    <t>(KOE) Koeling</t>
  </si>
  <si>
    <t>(KOF) Koffiezetapparatuur</t>
  </si>
  <si>
    <t>(TR) Transportmiddelen - verwarmd</t>
  </si>
  <si>
    <t>(VW) Vaatwasmachines</t>
  </si>
  <si>
    <t>Preventief onderhoud grootkeukenapparatuur 1j</t>
  </si>
  <si>
    <t>NEN3140 inspectie grootkeukenapparatuur 2j</t>
  </si>
  <si>
    <t>Vaste keukenvoorzieningen gesplitst in categorie apparatuur</t>
  </si>
  <si>
    <t>PvE</t>
  </si>
  <si>
    <t>Meting vertbrandingsgas</t>
  </si>
  <si>
    <t>2 jaar</t>
  </si>
  <si>
    <t>Prijzenboek P1 N+O</t>
  </si>
  <si>
    <t>,</t>
  </si>
  <si>
    <t>Uurtarief technische tekenaar</t>
  </si>
  <si>
    <t>Logistieke kosten vrachtkosten afvoeren apparaat (prijs per palletplaats)</t>
  </si>
  <si>
    <t>Uurtarief voor monteur op werkdagen van 06:00 tot 18:00 uur</t>
  </si>
  <si>
    <t>Uurtarief voor projectleider</t>
  </si>
  <si>
    <t>Uurtarief voor werkvoorbereider</t>
  </si>
  <si>
    <t>Uurtarief opname op locatie</t>
  </si>
  <si>
    <t>Uurtarief projectengineering intern</t>
  </si>
  <si>
    <t>Uurtarief calculator</t>
  </si>
  <si>
    <t>Vergoeding voor opnemen volledige gegevens nieuwe componenten die door derden zijn vervangen</t>
  </si>
  <si>
    <t>Overig</t>
  </si>
  <si>
    <t>Uurtarief voor werk op werkdagen van 18:00 tot 06:00 uur</t>
  </si>
  <si>
    <t>Uurtarief voor werk op zaterdag, zondag en feestdagen</t>
  </si>
  <si>
    <t xml:space="preserve">Uurtarief voor monteur voor werk op werkdagen van 18:00 tot 06:00 uur </t>
  </si>
  <si>
    <t>Uurtarief voor monteur voor werk op zaterdag, zondag en feestdagen</t>
  </si>
  <si>
    <t xml:space="preserve">Logboek koelinstallatie </t>
  </si>
  <si>
    <t>Opslag kosten incl verzekering  (prijs per palletplaats)</t>
  </si>
  <si>
    <t>Uurtarief voor EOW's (projecten en manco's)</t>
  </si>
  <si>
    <t>3.5.1</t>
  </si>
  <si>
    <t>3.5.2</t>
  </si>
  <si>
    <t>3.5.3</t>
  </si>
  <si>
    <t>3.5.4</t>
  </si>
  <si>
    <t>3.5.5</t>
  </si>
  <si>
    <t>3.5.7</t>
  </si>
  <si>
    <t>3.5.8</t>
  </si>
  <si>
    <t>3.5.9</t>
  </si>
  <si>
    <t>(CB) Combi-steamers/Ovens</t>
  </si>
  <si>
    <t>3.5.10</t>
  </si>
  <si>
    <t>Onderhoud brandblussysteem geIntegreerde afzuigkap 6m</t>
  </si>
  <si>
    <t>Wachturen (max 3 uur per keer, per persoon, per dag)</t>
  </si>
  <si>
    <t>Uurtarief voor specialistisch monteur op werkdagen van 06:00 tot 18:00 uur **</t>
  </si>
  <si>
    <t>Uurtarief voor specialistisch monteur voor werk op werkdagen van 18:00 tot 06:00 uur **</t>
  </si>
  <si>
    <t>Uurtarief voor specialistisch monteur voor werk op zaterdag, zondag en feestdagen **</t>
  </si>
  <si>
    <t>Stelpost implementatie OMS (per aannemer)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</si>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</sst>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[$€-413]\ * #,##0.00_-;_-[$€-413]\ * #,##0.00\-;_-[$€-413]\ * &quot;-&quot;??_-;_-@_-"/>
    <numFmt numFmtId="165" formatCode="_ * #,##0.000_ ;_ * \-#,##0.000_ ;_ * &quot;-&quot;???_ ;_ @_ "/>
    <numFmt numFmtId="166" formatCode="_ [$€-413]\ * #,##0.00_ ;_ [$€-413]\ * \-#,##0.00_ ;_ [$€-413]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8"/>
      <color theme="1"/>
      <name val="Verdana"/>
      <family val="2"/>
    </font>
    <font>
      <b/>
      <sz val="36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name val="Verdan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3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0" fillId="0" borderId="0" xfId="0" applyFill="1"/>
    <xf numFmtId="1" fontId="1" fillId="0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6" borderId="2" xfId="0" applyNumberFormat="1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/>
    </xf>
    <xf numFmtId="43" fontId="1" fillId="5" borderId="4" xfId="2" applyFont="1" applyFill="1" applyBorder="1" applyAlignment="1">
      <alignment horizontal="center" vertical="center"/>
    </xf>
    <xf numFmtId="9" fontId="1" fillId="0" borderId="0" xfId="3" applyFont="1"/>
    <xf numFmtId="0" fontId="1" fillId="2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0" borderId="0" xfId="0" applyFont="1" applyProtection="1"/>
    <xf numFmtId="0" fontId="1" fillId="0" borderId="0" xfId="0" applyFont="1" applyAlignment="1">
      <alignment vertical="top"/>
    </xf>
    <xf numFmtId="164" fontId="2" fillId="4" borderId="2" xfId="0" applyNumberFormat="1" applyFont="1" applyFill="1" applyBorder="1" applyProtection="1"/>
    <xf numFmtId="1" fontId="2" fillId="0" borderId="2" xfId="0" applyNumberFormat="1" applyFont="1" applyFill="1" applyBorder="1" applyAlignment="1">
      <alignment horizontal="center" vertical="center"/>
    </xf>
    <xf numFmtId="1" fontId="2" fillId="6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/>
    </xf>
    <xf numFmtId="1" fontId="1" fillId="0" borderId="2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center"/>
    </xf>
    <xf numFmtId="49" fontId="2" fillId="6" borderId="5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49" fontId="1" fillId="6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/>
    </xf>
    <xf numFmtId="49" fontId="2" fillId="6" borderId="2" xfId="0" applyNumberFormat="1" applyFont="1" applyFill="1" applyBorder="1" applyAlignment="1">
      <alignment horizontal="left" vertical="center"/>
    </xf>
    <xf numFmtId="3" fontId="1" fillId="2" borderId="2" xfId="0" applyNumberFormat="1" applyFont="1" applyFill="1" applyBorder="1" applyAlignment="1">
      <alignment horizontal="center" vertical="center"/>
    </xf>
    <xf numFmtId="2" fontId="1" fillId="5" borderId="3" xfId="3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Protection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Protection="1"/>
    <xf numFmtId="0" fontId="1" fillId="0" borderId="2" xfId="0" applyNumberFormat="1" applyFont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/>
    </xf>
    <xf numFmtId="0" fontId="9" fillId="0" borderId="0" xfId="0" applyFont="1" applyFill="1"/>
    <xf numFmtId="0" fontId="7" fillId="0" borderId="2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center" vertical="center"/>
    </xf>
    <xf numFmtId="49" fontId="1" fillId="7" borderId="2" xfId="0" applyNumberFormat="1" applyFont="1" applyFill="1" applyBorder="1" applyAlignment="1">
      <alignment horizontal="left" vertical="center"/>
    </xf>
    <xf numFmtId="0" fontId="1" fillId="7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top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7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1" fontId="8" fillId="6" borderId="5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" fontId="7" fillId="6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8" fillId="6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9" fillId="0" borderId="0" xfId="0" applyFont="1" applyFill="1" applyAlignment="1">
      <alignment wrapText="1"/>
    </xf>
    <xf numFmtId="0" fontId="0" fillId="0" borderId="0" xfId="0" applyFill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 applyProtection="1">
      <alignment vertical="center"/>
      <protection locked="0"/>
    </xf>
    <xf numFmtId="164" fontId="1" fillId="3" borderId="2" xfId="0" applyNumberFormat="1" applyFont="1" applyFill="1" applyBorder="1" applyAlignment="1" applyProtection="1">
      <alignment vertical="center"/>
    </xf>
    <xf numFmtId="164" fontId="1" fillId="0" borderId="2" xfId="0" applyNumberFormat="1" applyFont="1" applyFill="1" applyBorder="1" applyAlignment="1" applyProtection="1">
      <alignment vertical="center"/>
    </xf>
    <xf numFmtId="0" fontId="8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 applyProtection="1">
      <alignment vertical="center"/>
    </xf>
    <xf numFmtId="1" fontId="1" fillId="2" borderId="2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vertical="center"/>
    </xf>
    <xf numFmtId="164" fontId="1" fillId="2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164" fontId="1" fillId="2" borderId="2" xfId="0" applyNumberFormat="1" applyFont="1" applyFill="1" applyBorder="1" applyAlignment="1" applyProtection="1">
      <alignment vertical="center"/>
      <protection locked="0"/>
    </xf>
    <xf numFmtId="0" fontId="1" fillId="7" borderId="2" xfId="0" applyFont="1" applyFill="1" applyBorder="1" applyAlignment="1">
      <alignment horizontal="center" vertical="center"/>
    </xf>
    <xf numFmtId="164" fontId="1" fillId="7" borderId="2" xfId="0" applyNumberFormat="1" applyFont="1" applyFill="1" applyBorder="1" applyAlignment="1" applyProtection="1">
      <alignment vertical="center"/>
      <protection locked="0"/>
    </xf>
    <xf numFmtId="164" fontId="1" fillId="7" borderId="2" xfId="0" applyNumberFormat="1" applyFont="1" applyFill="1" applyBorder="1" applyAlignment="1" applyProtection="1">
      <alignment vertical="center"/>
    </xf>
    <xf numFmtId="164" fontId="8" fillId="5" borderId="2" xfId="0" applyNumberFormat="1" applyFont="1" applyFill="1" applyBorder="1" applyAlignment="1" applyProtection="1">
      <alignment vertical="center"/>
      <protection locked="0"/>
    </xf>
    <xf numFmtId="164" fontId="7" fillId="3" borderId="2" xfId="0" applyNumberFormat="1" applyFont="1" applyFill="1" applyBorder="1" applyAlignment="1" applyProtection="1">
      <alignment vertical="center"/>
    </xf>
    <xf numFmtId="164" fontId="7" fillId="0" borderId="2" xfId="0" applyNumberFormat="1" applyFont="1" applyFill="1" applyBorder="1" applyAlignment="1" applyProtection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164" fontId="2" fillId="6" borderId="2" xfId="0" applyNumberFormat="1" applyFont="1" applyFill="1" applyBorder="1" applyAlignment="1" applyProtection="1">
      <alignment horizontal="right" vertical="center"/>
      <protection locked="0"/>
    </xf>
    <xf numFmtId="164" fontId="2" fillId="6" borderId="2" xfId="0" applyNumberFormat="1" applyFont="1" applyFill="1" applyBorder="1" applyAlignment="1" applyProtection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8" fillId="7" borderId="4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4" fontId="2" fillId="5" borderId="2" xfId="1" applyFont="1" applyFill="1" applyBorder="1" applyAlignment="1" applyProtection="1">
      <alignment vertical="center"/>
      <protection locked="0"/>
    </xf>
    <xf numFmtId="0" fontId="8" fillId="6" borderId="8" xfId="0" applyFont="1" applyFill="1" applyBorder="1" applyAlignment="1">
      <alignment horizontal="left" vertical="center" wrapText="1"/>
    </xf>
    <xf numFmtId="164" fontId="2" fillId="6" borderId="5" xfId="0" applyNumberFormat="1" applyFont="1" applyFill="1" applyBorder="1" applyAlignment="1" applyProtection="1">
      <alignment vertical="center"/>
    </xf>
    <xf numFmtId="0" fontId="8" fillId="0" borderId="3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 applyProtection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7" fillId="0" borderId="5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vertical="center"/>
    </xf>
    <xf numFmtId="164" fontId="1" fillId="0" borderId="0" xfId="0" applyNumberFormat="1" applyFont="1" applyProtection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0" xfId="0"/>
    <xf numFmtId="0" fontId="0" fillId="0" borderId="2" xfId="0" applyBorder="1"/>
    <xf numFmtId="0" fontId="0" fillId="0" borderId="2" xfId="0" applyBorder="1"/>
    <xf numFmtId="164" fontId="2" fillId="5" borderId="2" xfId="0" quotePrefix="1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/>
    <xf numFmtId="164" fontId="2" fillId="0" borderId="2" xfId="0" applyNumberFormat="1" applyFont="1" applyFill="1" applyBorder="1" applyAlignment="1" applyProtection="1">
      <alignment vertical="center"/>
      <protection locked="0"/>
    </xf>
    <xf numFmtId="0" fontId="8" fillId="6" borderId="4" xfId="0" applyFont="1" applyFill="1" applyBorder="1" applyAlignment="1">
      <alignment vertical="center" wrapText="1"/>
    </xf>
    <xf numFmtId="0" fontId="7" fillId="6" borderId="2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 applyProtection="1">
      <alignment vertical="center"/>
      <protection locked="0"/>
    </xf>
    <xf numFmtId="164" fontId="1" fillId="6" borderId="2" xfId="0" applyNumberFormat="1" applyFont="1" applyFill="1" applyBorder="1" applyAlignment="1" applyProtection="1">
      <alignment vertical="center"/>
    </xf>
    <xf numFmtId="3" fontId="7" fillId="0" borderId="12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top" wrapText="1"/>
    </xf>
    <xf numFmtId="166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0" fontId="1" fillId="0" borderId="12" xfId="0" applyFont="1" applyBorder="1"/>
    <xf numFmtId="0" fontId="0" fillId="0" borderId="7" xfId="0" applyFill="1" applyBorder="1"/>
    <xf numFmtId="0" fontId="10" fillId="5" borderId="1" xfId="0" applyFont="1" applyFill="1" applyBorder="1" applyAlignment="1" applyProtection="1">
      <protection locked="0"/>
    </xf>
    <xf numFmtId="0" fontId="10" fillId="5" borderId="4" xfId="0" applyFont="1" applyFill="1" applyBorder="1" applyAlignment="1" applyProtection="1">
      <protection locked="0"/>
    </xf>
    <xf numFmtId="0" fontId="10" fillId="5" borderId="3" xfId="0" applyFont="1" applyFill="1" applyBorder="1" applyAlignment="1" applyProtection="1">
      <protection locked="0"/>
    </xf>
    <xf numFmtId="0" fontId="10" fillId="5" borderId="2" xfId="0" applyFont="1" applyFill="1" applyBorder="1" applyAlignment="1" applyProtection="1">
      <protection locked="0"/>
    </xf>
    <xf numFmtId="0" fontId="7" fillId="0" borderId="14" xfId="0" applyFont="1" applyFill="1" applyBorder="1" applyAlignment="1">
      <alignment horizontal="left" vertical="top" wrapText="1"/>
    </xf>
    <xf numFmtId="165" fontId="1" fillId="2" borderId="4" xfId="2" applyNumberFormat="1" applyFont="1" applyFill="1" applyBorder="1" applyAlignment="1">
      <alignment horizontal="center" vertical="center"/>
    </xf>
    <xf numFmtId="0" fontId="0" fillId="0" borderId="4" xfId="0" applyFill="1" applyBorder="1"/>
    <xf numFmtId="0" fontId="7" fillId="0" borderId="0" xfId="0" applyFont="1" applyFill="1" applyBorder="1" applyAlignment="1">
      <alignment horizontal="left" vertical="top" wrapText="1"/>
    </xf>
    <xf numFmtId="0" fontId="0" fillId="0" borderId="2" xfId="0" applyBorder="1" applyAlignment="1" applyProtection="1">
      <alignment horizont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1" fillId="5" borderId="1" xfId="0" applyFont="1" applyFill="1" applyBorder="1" applyAlignment="1" applyProtection="1">
      <alignment horizontal="center"/>
      <protection locked="0"/>
    </xf>
    <xf numFmtId="0" fontId="11" fillId="5" borderId="4" xfId="0" applyFont="1" applyFill="1" applyBorder="1" applyAlignment="1" applyProtection="1">
      <alignment horizontal="center"/>
      <protection locked="0"/>
    </xf>
    <xf numFmtId="0" fontId="11" fillId="5" borderId="3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left" vertical="center"/>
    </xf>
    <xf numFmtId="15" fontId="11" fillId="5" borderId="1" xfId="0" applyNumberFormat="1" applyFont="1" applyFill="1" applyBorder="1" applyAlignment="1" applyProtection="1">
      <alignment horizontal="center"/>
      <protection locked="0"/>
    </xf>
    <xf numFmtId="0" fontId="10" fillId="0" borderId="1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5" borderId="11" xfId="0" applyFont="1" applyFill="1" applyBorder="1" applyAlignment="1" applyProtection="1">
      <alignment horizontal="center"/>
      <protection locked="0"/>
    </xf>
    <xf numFmtId="0" fontId="11" fillId="5" borderId="12" xfId="0" applyFont="1" applyFill="1" applyBorder="1" applyAlignment="1" applyProtection="1">
      <alignment horizontal="center"/>
      <protection locked="0"/>
    </xf>
    <xf numFmtId="0" fontId="11" fillId="5" borderId="8" xfId="0" applyFont="1" applyFill="1" applyBorder="1" applyAlignment="1" applyProtection="1">
      <alignment horizontal="center"/>
      <protection locked="0"/>
    </xf>
    <xf numFmtId="0" fontId="11" fillId="5" borderId="13" xfId="0" applyFont="1" applyFill="1" applyBorder="1" applyAlignment="1" applyProtection="1">
      <alignment horizontal="center"/>
      <protection locked="0"/>
    </xf>
    <xf numFmtId="0" fontId="11" fillId="5" borderId="0" xfId="0" applyFont="1" applyFill="1" applyBorder="1" applyAlignment="1" applyProtection="1">
      <alignment horizontal="center"/>
      <protection locked="0"/>
    </xf>
    <xf numFmtId="0" fontId="11" fillId="5" borderId="10" xfId="0" applyFont="1" applyFill="1" applyBorder="1" applyAlignment="1" applyProtection="1">
      <alignment horizontal="center"/>
      <protection locked="0"/>
    </xf>
    <xf numFmtId="0" fontId="11" fillId="5" borderId="6" xfId="0" applyFont="1" applyFill="1" applyBorder="1" applyAlignment="1" applyProtection="1">
      <alignment horizontal="center"/>
      <protection locked="0"/>
    </xf>
    <xf numFmtId="0" fontId="11" fillId="5" borderId="7" xfId="0" applyFont="1" applyFill="1" applyBorder="1" applyAlignment="1" applyProtection="1">
      <alignment horizontal="center"/>
      <protection locked="0"/>
    </xf>
    <xf numFmtId="0" fontId="11" fillId="5" borderId="9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0" fillId="0" borderId="2" xfId="0" applyFont="1" applyBorder="1" applyAlignment="1">
      <alignment horizontal="center"/>
    </xf>
  </cellXfs>
  <cellStyles count="4">
    <cellStyle name="Komma" xfId="2" builtinId="3"/>
    <cellStyle name="Procent" xfId="3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88</xdr:row>
      <xdr:rowOff>179917</xdr:rowOff>
    </xdr:from>
    <xdr:to>
      <xdr:col>3</xdr:col>
      <xdr:colOff>645584</xdr:colOff>
      <xdr:row>101</xdr:row>
      <xdr:rowOff>65831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088BCD7-7B27-6843-DECF-A6A80C0BD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7907000"/>
          <a:ext cx="9440334" cy="2288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T101"/>
  <sheetViews>
    <sheetView tabSelected="1" zoomScale="90" zoomScaleNormal="90" zoomScaleSheetLayoutView="118" workbookViewId="0">
      <pane ySplit="5" topLeftCell="A9" activePane="bottomLeft" state="frozen"/>
      <selection activeCell="A240" sqref="A240"/>
      <selection pane="bottomLeft" activeCell="C23" sqref="C23"/>
    </sheetView>
  </sheetViews>
  <sheetFormatPr defaultRowHeight="14.4" x14ac:dyDescent="0.3"/>
  <cols>
    <col min="1" max="1" width="8.6640625" style="3" customWidth="1"/>
    <col min="2" max="2" width="109.88671875" style="72" customWidth="1"/>
    <col min="3" max="3" width="14.6640625" style="3" customWidth="1"/>
    <col min="4" max="4" width="18.5546875" style="41" bestFit="1" customWidth="1"/>
    <col min="5" max="5" width="20.6640625" style="3" customWidth="1"/>
    <col min="6" max="6" width="22.6640625" style="3" customWidth="1"/>
    <col min="7" max="7" width="12.6640625" style="41" customWidth="1"/>
    <col min="8" max="8" width="22.6640625" style="3" customWidth="1"/>
    <col min="9" max="9" width="12.6640625" style="3" hidden="1" customWidth="1"/>
    <col min="10" max="10" width="22.6640625" style="3" hidden="1" customWidth="1"/>
    <col min="11" max="11" width="12.6640625" style="3" hidden="1" customWidth="1"/>
    <col min="12" max="12" width="25.6640625" style="3" hidden="1" customWidth="1"/>
    <col min="13" max="13" width="12.6640625" style="3" hidden="1" customWidth="1"/>
    <col min="14" max="14" width="22.6640625" style="3" hidden="1" customWidth="1"/>
    <col min="15" max="15" width="12.6640625" style="3" hidden="1" customWidth="1"/>
    <col min="16" max="16" width="22.6640625" style="3" hidden="1" customWidth="1"/>
    <col min="17" max="17" width="13.44140625" bestFit="1" customWidth="1"/>
    <col min="18" max="18" width="16.6640625" customWidth="1"/>
  </cols>
  <sheetData>
    <row r="1" spans="1:20" ht="45" customHeight="1" x14ac:dyDescent="0.3">
      <c r="A1" s="190" t="s">
        <v>50</v>
      </c>
      <c r="B1" s="191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3"/>
      <c r="N1" s="193"/>
      <c r="O1" s="193"/>
      <c r="P1" s="193"/>
    </row>
    <row r="2" spans="1:20" ht="22.2" x14ac:dyDescent="0.3">
      <c r="A2" s="25"/>
      <c r="B2" s="68"/>
      <c r="C2" s="8"/>
      <c r="D2" s="64"/>
      <c r="E2" s="194">
        <v>2025</v>
      </c>
      <c r="F2" s="195"/>
      <c r="G2" s="51"/>
      <c r="H2" s="49">
        <v>2026</v>
      </c>
      <c r="I2" s="48"/>
      <c r="J2" s="49">
        <v>2027</v>
      </c>
      <c r="K2" s="48"/>
      <c r="L2" s="49">
        <v>2028</v>
      </c>
      <c r="M2" s="48"/>
      <c r="N2" s="49">
        <v>2029</v>
      </c>
      <c r="O2" s="48"/>
      <c r="P2" s="49">
        <v>2030</v>
      </c>
    </row>
    <row r="3" spans="1:20" x14ac:dyDescent="0.3">
      <c r="A3" s="28"/>
      <c r="B3" s="69"/>
      <c r="C3" s="12"/>
      <c r="D3" s="65"/>
      <c r="E3" s="13"/>
      <c r="F3" s="13"/>
      <c r="G3" s="52" t="s">
        <v>5</v>
      </c>
      <c r="H3" s="159">
        <v>1.0649999999999999</v>
      </c>
      <c r="I3" s="23" t="s">
        <v>5</v>
      </c>
      <c r="J3" s="14">
        <v>1.04</v>
      </c>
      <c r="K3" s="23" t="s">
        <v>5</v>
      </c>
      <c r="L3" s="35">
        <v>1.04</v>
      </c>
      <c r="M3" s="23" t="s">
        <v>5</v>
      </c>
      <c r="N3" s="35">
        <v>1.04</v>
      </c>
      <c r="O3" s="23" t="s">
        <v>5</v>
      </c>
      <c r="P3" s="35">
        <v>1.04</v>
      </c>
      <c r="T3" t="s">
        <v>51</v>
      </c>
    </row>
    <row r="4" spans="1:20" x14ac:dyDescent="0.3">
      <c r="A4" s="26"/>
      <c r="B4" s="70"/>
      <c r="C4" s="9"/>
      <c r="D4" s="66"/>
      <c r="E4" s="10"/>
      <c r="F4" s="10"/>
      <c r="G4" s="53"/>
      <c r="H4" s="15"/>
      <c r="I4" s="11"/>
      <c r="J4" s="10"/>
      <c r="K4" s="11"/>
      <c r="L4" s="10"/>
      <c r="M4" s="11"/>
      <c r="N4" s="10"/>
      <c r="O4" s="11"/>
      <c r="P4" s="10"/>
    </row>
    <row r="5" spans="1:20" ht="41.4" x14ac:dyDescent="0.3">
      <c r="A5" s="27" t="s">
        <v>47</v>
      </c>
      <c r="B5" s="71"/>
      <c r="C5" s="1" t="s">
        <v>10</v>
      </c>
      <c r="D5" s="54" t="s">
        <v>25</v>
      </c>
      <c r="E5" s="2" t="s">
        <v>9</v>
      </c>
      <c r="F5" s="1" t="s">
        <v>7</v>
      </c>
      <c r="G5" s="54" t="s">
        <v>25</v>
      </c>
      <c r="H5" s="1" t="s">
        <v>8</v>
      </c>
      <c r="I5" s="24" t="s">
        <v>6</v>
      </c>
      <c r="J5" s="1" t="s">
        <v>8</v>
      </c>
      <c r="K5" s="24" t="s">
        <v>6</v>
      </c>
      <c r="L5" s="1" t="s">
        <v>8</v>
      </c>
      <c r="M5" s="24" t="s">
        <v>6</v>
      </c>
      <c r="N5" s="1" t="s">
        <v>8</v>
      </c>
      <c r="O5" s="24" t="s">
        <v>6</v>
      </c>
      <c r="P5" s="1" t="s">
        <v>8</v>
      </c>
    </row>
    <row r="6" spans="1:20" s="106" customFormat="1" x14ac:dyDescent="0.3">
      <c r="A6" s="25"/>
      <c r="B6" s="79" t="s">
        <v>26</v>
      </c>
      <c r="C6" s="104"/>
      <c r="D6" s="55"/>
      <c r="E6" s="104"/>
      <c r="F6" s="105"/>
      <c r="G6" s="55"/>
      <c r="H6" s="87"/>
      <c r="I6" s="5"/>
      <c r="J6" s="87"/>
      <c r="K6" s="5"/>
      <c r="L6" s="87"/>
      <c r="M6" s="5"/>
      <c r="N6" s="87"/>
      <c r="O6" s="5"/>
      <c r="P6" s="87"/>
    </row>
    <row r="7" spans="1:20" s="106" customFormat="1" x14ac:dyDescent="0.3">
      <c r="A7" s="25"/>
      <c r="B7" s="79"/>
      <c r="C7" s="85"/>
      <c r="D7" s="50"/>
      <c r="E7" s="93"/>
      <c r="F7" s="87"/>
      <c r="G7" s="50"/>
      <c r="H7" s="87"/>
      <c r="I7" s="34"/>
      <c r="J7" s="87"/>
      <c r="K7" s="16"/>
      <c r="L7" s="87"/>
      <c r="M7" s="16"/>
      <c r="N7" s="87"/>
      <c r="O7" s="16"/>
      <c r="P7" s="87"/>
    </row>
    <row r="8" spans="1:20" s="106" customFormat="1" x14ac:dyDescent="0.3">
      <c r="A8" s="44"/>
      <c r="B8" s="107" t="s">
        <v>27</v>
      </c>
      <c r="C8" s="94"/>
      <c r="D8" s="56"/>
      <c r="E8" s="95"/>
      <c r="F8" s="96"/>
      <c r="G8" s="56"/>
      <c r="H8" s="96"/>
      <c r="I8" s="45"/>
      <c r="J8" s="96"/>
      <c r="K8" s="45"/>
      <c r="L8" s="96"/>
      <c r="M8" s="45"/>
      <c r="N8" s="96"/>
      <c r="O8" s="45"/>
      <c r="P8" s="96"/>
    </row>
    <row r="9" spans="1:20" s="109" customFormat="1" x14ac:dyDescent="0.3">
      <c r="A9" s="42" t="s">
        <v>69</v>
      </c>
      <c r="B9" s="128" t="s">
        <v>28</v>
      </c>
      <c r="C9" s="108" t="s">
        <v>1</v>
      </c>
      <c r="D9" s="43">
        <v>3</v>
      </c>
      <c r="E9" s="97">
        <v>0</v>
      </c>
      <c r="F9" s="98">
        <f t="shared" ref="F9:F23" si="0">D9*E9</f>
        <v>0</v>
      </c>
      <c r="G9" s="43">
        <f>D9</f>
        <v>3</v>
      </c>
      <c r="H9" s="99">
        <f>($E9*$H$3)*G9</f>
        <v>0</v>
      </c>
      <c r="I9" s="43">
        <f>D9</f>
        <v>3</v>
      </c>
      <c r="J9" s="99">
        <f>$E9*$H$3*$J$3*I9</f>
        <v>0</v>
      </c>
      <c r="K9" s="43">
        <f>D9</f>
        <v>3</v>
      </c>
      <c r="L9" s="99">
        <f>$E9*$H$3*$J$3*$L$3*K9</f>
        <v>0</v>
      </c>
      <c r="M9" s="43">
        <f>D9</f>
        <v>3</v>
      </c>
      <c r="N9" s="99">
        <f>$E9*$H$3*$J$3*$L$3*$N$3*$M9</f>
        <v>0</v>
      </c>
      <c r="O9" s="43">
        <f>D9</f>
        <v>3</v>
      </c>
      <c r="P9" s="99">
        <f>$E9*$H$3*$J$3*$L$3*$N$3*$P$3*$O9</f>
        <v>0</v>
      </c>
    </row>
    <row r="10" spans="1:20" s="106" customFormat="1" x14ac:dyDescent="0.3">
      <c r="A10" s="44"/>
      <c r="B10" s="107" t="s">
        <v>29</v>
      </c>
      <c r="C10" s="94"/>
      <c r="D10" s="56"/>
      <c r="E10" s="95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</row>
    <row r="11" spans="1:20" s="106" customFormat="1" x14ac:dyDescent="0.3">
      <c r="A11" s="39" t="s">
        <v>70</v>
      </c>
      <c r="B11" s="129" t="s">
        <v>31</v>
      </c>
      <c r="C11" s="75" t="s">
        <v>1</v>
      </c>
      <c r="D11" s="43">
        <v>26</v>
      </c>
      <c r="E11" s="76">
        <v>0</v>
      </c>
      <c r="F11" s="77">
        <f t="shared" si="0"/>
        <v>0</v>
      </c>
      <c r="G11" s="43">
        <f t="shared" ref="G11:G50" si="1">D11</f>
        <v>26</v>
      </c>
      <c r="H11" s="78">
        <f>($E11*$H$3)*G11</f>
        <v>0</v>
      </c>
      <c r="I11" s="43">
        <f t="shared" ref="I11:I51" si="2">D11</f>
        <v>26</v>
      </c>
      <c r="J11" s="78">
        <f>$E11*$H$3*$J$3*I11</f>
        <v>0</v>
      </c>
      <c r="K11" s="43">
        <f t="shared" ref="K11:K50" si="3">D11</f>
        <v>26</v>
      </c>
      <c r="L11" s="78">
        <f>$E11*$H$3*$J$3*$L$3*K11</f>
        <v>0</v>
      </c>
      <c r="M11" s="43">
        <f t="shared" ref="M11:M51" si="4">D11</f>
        <v>26</v>
      </c>
      <c r="N11" s="99">
        <f>$E11*$H$3*$J$3*$L$3*$N$3*$M11</f>
        <v>0</v>
      </c>
      <c r="O11" s="43">
        <f t="shared" ref="O11:O50" si="5">D11</f>
        <v>26</v>
      </c>
      <c r="P11" s="99">
        <f>$E11*$H$3*$J$3*$L$3*$N$3*$P$3*$O11</f>
        <v>0</v>
      </c>
    </row>
    <row r="12" spans="1:20" s="106" customFormat="1" x14ac:dyDescent="0.3">
      <c r="A12" s="39" t="s">
        <v>70</v>
      </c>
      <c r="B12" s="130" t="s">
        <v>32</v>
      </c>
      <c r="C12" s="75" t="s">
        <v>1</v>
      </c>
      <c r="D12" s="43">
        <v>46</v>
      </c>
      <c r="E12" s="76">
        <v>0</v>
      </c>
      <c r="F12" s="77">
        <f t="shared" si="0"/>
        <v>0</v>
      </c>
      <c r="G12" s="43">
        <f t="shared" si="1"/>
        <v>46</v>
      </c>
      <c r="H12" s="78">
        <f>($E12*$H$3)*G12</f>
        <v>0</v>
      </c>
      <c r="I12" s="43">
        <f t="shared" si="2"/>
        <v>46</v>
      </c>
      <c r="J12" s="78">
        <f>$E12*$H$3*$J$3*I12</f>
        <v>0</v>
      </c>
      <c r="K12" s="43">
        <f t="shared" si="3"/>
        <v>46</v>
      </c>
      <c r="L12" s="78">
        <f>$E12*$H$3*$J$3*$L$3*K12</f>
        <v>0</v>
      </c>
      <c r="M12" s="43">
        <f t="shared" si="4"/>
        <v>46</v>
      </c>
      <c r="N12" s="99">
        <f t="shared" ref="N12:N14" si="6">$E12*$H$3*$J$3*$L$3*$N$3*$M12</f>
        <v>0</v>
      </c>
      <c r="O12" s="43">
        <f t="shared" si="5"/>
        <v>46</v>
      </c>
      <c r="P12" s="99">
        <f t="shared" ref="P12:P14" si="7">$E12*$H$3*$J$3*$L$3*$N$3*$P$3*$O12</f>
        <v>0</v>
      </c>
    </row>
    <row r="13" spans="1:20" s="106" customFormat="1" x14ac:dyDescent="0.3">
      <c r="A13" s="39" t="s">
        <v>70</v>
      </c>
      <c r="B13" s="131" t="s">
        <v>33</v>
      </c>
      <c r="C13" s="75" t="s">
        <v>1</v>
      </c>
      <c r="D13" s="43">
        <v>48</v>
      </c>
      <c r="E13" s="76">
        <v>0</v>
      </c>
      <c r="F13" s="77">
        <f t="shared" si="0"/>
        <v>0</v>
      </c>
      <c r="G13" s="43">
        <f t="shared" si="1"/>
        <v>48</v>
      </c>
      <c r="H13" s="78">
        <f>($E13*$H$3)*G13</f>
        <v>0</v>
      </c>
      <c r="I13" s="43">
        <f t="shared" si="2"/>
        <v>48</v>
      </c>
      <c r="J13" s="78">
        <f>$E13*$H$3*$J$3*I13</f>
        <v>0</v>
      </c>
      <c r="K13" s="43">
        <f t="shared" si="3"/>
        <v>48</v>
      </c>
      <c r="L13" s="78">
        <f>$E13*$H$3*$J$3*$L$3*K13</f>
        <v>0</v>
      </c>
      <c r="M13" s="43">
        <f t="shared" si="4"/>
        <v>48</v>
      </c>
      <c r="N13" s="99">
        <f t="shared" si="6"/>
        <v>0</v>
      </c>
      <c r="O13" s="43">
        <f t="shared" si="5"/>
        <v>48</v>
      </c>
      <c r="P13" s="99">
        <f t="shared" si="7"/>
        <v>0</v>
      </c>
    </row>
    <row r="14" spans="1:20" s="106" customFormat="1" x14ac:dyDescent="0.3">
      <c r="A14" s="39" t="s">
        <v>70</v>
      </c>
      <c r="B14" s="132" t="s">
        <v>34</v>
      </c>
      <c r="C14" s="75" t="s">
        <v>1</v>
      </c>
      <c r="D14" s="43">
        <v>0</v>
      </c>
      <c r="E14" s="76">
        <v>0</v>
      </c>
      <c r="F14" s="77">
        <f t="shared" si="0"/>
        <v>0</v>
      </c>
      <c r="G14" s="43">
        <f t="shared" si="1"/>
        <v>0</v>
      </c>
      <c r="H14" s="78">
        <f>($E14*$H$3)*G14</f>
        <v>0</v>
      </c>
      <c r="I14" s="43">
        <f t="shared" si="2"/>
        <v>0</v>
      </c>
      <c r="J14" s="78">
        <f>$E14*$H$3*$J$3*I14</f>
        <v>0</v>
      </c>
      <c r="K14" s="43">
        <f t="shared" si="3"/>
        <v>0</v>
      </c>
      <c r="L14" s="78">
        <f>$E14*$H$3*$J$3*$L$3*K14</f>
        <v>0</v>
      </c>
      <c r="M14" s="43">
        <f t="shared" si="4"/>
        <v>0</v>
      </c>
      <c r="N14" s="99">
        <f t="shared" si="6"/>
        <v>0</v>
      </c>
      <c r="O14" s="43">
        <f t="shared" si="5"/>
        <v>0</v>
      </c>
      <c r="P14" s="99">
        <f t="shared" si="7"/>
        <v>0</v>
      </c>
    </row>
    <row r="15" spans="1:20" s="106" customFormat="1" x14ac:dyDescent="0.3">
      <c r="A15" s="44"/>
      <c r="B15" s="107" t="s">
        <v>30</v>
      </c>
      <c r="C15" s="94"/>
      <c r="D15" s="56"/>
      <c r="E15" s="95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</row>
    <row r="16" spans="1:20" s="109" customFormat="1" x14ac:dyDescent="0.3">
      <c r="A16" s="42" t="s">
        <v>70</v>
      </c>
      <c r="B16" s="133" t="s">
        <v>31</v>
      </c>
      <c r="C16" s="108" t="s">
        <v>1</v>
      </c>
      <c r="D16" s="43">
        <v>10</v>
      </c>
      <c r="E16" s="97">
        <v>0</v>
      </c>
      <c r="F16" s="98">
        <f t="shared" ref="F16:F17" si="8">D16*E16</f>
        <v>0</v>
      </c>
      <c r="G16" s="43">
        <f t="shared" si="1"/>
        <v>10</v>
      </c>
      <c r="H16" s="99">
        <f t="shared" ref="H16:H17" si="9">($E16*$H$3)*G16</f>
        <v>0</v>
      </c>
      <c r="I16" s="43">
        <f t="shared" si="2"/>
        <v>10</v>
      </c>
      <c r="J16" s="99">
        <f t="shared" ref="J16:J17" si="10">$E16*$H$3*$J$3*I16</f>
        <v>0</v>
      </c>
      <c r="K16" s="43">
        <f t="shared" si="3"/>
        <v>10</v>
      </c>
      <c r="L16" s="99">
        <f t="shared" ref="L16:L17" si="11">$E16*$H$3*$J$3*$L$3*K16</f>
        <v>0</v>
      </c>
      <c r="M16" s="43">
        <f t="shared" si="4"/>
        <v>10</v>
      </c>
      <c r="N16" s="99">
        <f>$E16*$H$3*$J$3*$L$3*$N$3*$M16</f>
        <v>0</v>
      </c>
      <c r="O16" s="43">
        <f t="shared" si="5"/>
        <v>10</v>
      </c>
      <c r="P16" s="99">
        <f>$E16*$H$3*$J$3*$L$3*$N$3*$P$3*$O16</f>
        <v>0</v>
      </c>
    </row>
    <row r="17" spans="1:16" s="106" customFormat="1" x14ac:dyDescent="0.3">
      <c r="A17" s="39" t="s">
        <v>70</v>
      </c>
      <c r="B17" s="133" t="s">
        <v>32</v>
      </c>
      <c r="C17" s="75" t="s">
        <v>1</v>
      </c>
      <c r="D17" s="43">
        <v>19</v>
      </c>
      <c r="E17" s="110">
        <v>0</v>
      </c>
      <c r="F17" s="77">
        <f t="shared" si="8"/>
        <v>0</v>
      </c>
      <c r="G17" s="43">
        <f t="shared" si="1"/>
        <v>19</v>
      </c>
      <c r="H17" s="78">
        <f t="shared" si="9"/>
        <v>0</v>
      </c>
      <c r="I17" s="43">
        <f t="shared" si="2"/>
        <v>19</v>
      </c>
      <c r="J17" s="78">
        <f t="shared" si="10"/>
        <v>0</v>
      </c>
      <c r="K17" s="43">
        <f t="shared" si="3"/>
        <v>19</v>
      </c>
      <c r="L17" s="78">
        <f t="shared" si="11"/>
        <v>0</v>
      </c>
      <c r="M17" s="43">
        <f t="shared" si="4"/>
        <v>19</v>
      </c>
      <c r="N17" s="99">
        <f t="shared" ref="N17:N19" si="12">$E17*$H$3*$J$3*$L$3*$N$3*$M17</f>
        <v>0</v>
      </c>
      <c r="O17" s="43">
        <f t="shared" si="5"/>
        <v>19</v>
      </c>
      <c r="P17" s="99">
        <f t="shared" ref="P17:P19" si="13">$E17*$H$3*$J$3*$L$3*$N$3*$P$3*$O17</f>
        <v>0</v>
      </c>
    </row>
    <row r="18" spans="1:16" s="106" customFormat="1" x14ac:dyDescent="0.3">
      <c r="A18" s="42" t="s">
        <v>70</v>
      </c>
      <c r="B18" s="133" t="s">
        <v>33</v>
      </c>
      <c r="C18" s="75" t="s">
        <v>1</v>
      </c>
      <c r="D18" s="43">
        <v>26</v>
      </c>
      <c r="E18" s="110">
        <v>0</v>
      </c>
      <c r="F18" s="77">
        <f t="shared" ref="F18" si="14">D18*E18</f>
        <v>0</v>
      </c>
      <c r="G18" s="43">
        <f t="shared" si="1"/>
        <v>26</v>
      </c>
      <c r="H18" s="78">
        <f t="shared" ref="H18" si="15">($E18*$H$3)*G18</f>
        <v>0</v>
      </c>
      <c r="I18" s="43">
        <f t="shared" si="2"/>
        <v>26</v>
      </c>
      <c r="J18" s="78">
        <f t="shared" ref="J18" si="16">$E18*$H$3*$J$3*I18</f>
        <v>0</v>
      </c>
      <c r="K18" s="43">
        <f t="shared" si="3"/>
        <v>26</v>
      </c>
      <c r="L18" s="78">
        <f t="shared" ref="L18" si="17">$E18*$H$3*$J$3*$L$3*K18</f>
        <v>0</v>
      </c>
      <c r="M18" s="43">
        <f t="shared" si="4"/>
        <v>26</v>
      </c>
      <c r="N18" s="99">
        <f t="shared" si="12"/>
        <v>0</v>
      </c>
      <c r="O18" s="43">
        <f t="shared" si="5"/>
        <v>26</v>
      </c>
      <c r="P18" s="99">
        <f t="shared" si="13"/>
        <v>0</v>
      </c>
    </row>
    <row r="19" spans="1:16" s="106" customFormat="1" x14ac:dyDescent="0.3">
      <c r="A19" s="39" t="s">
        <v>70</v>
      </c>
      <c r="B19" s="132" t="s">
        <v>34</v>
      </c>
      <c r="C19" s="75" t="s">
        <v>1</v>
      </c>
      <c r="D19" s="43">
        <v>0</v>
      </c>
      <c r="E19" s="76">
        <v>0</v>
      </c>
      <c r="F19" s="77">
        <f t="shared" si="0"/>
        <v>0</v>
      </c>
      <c r="G19" s="43">
        <f t="shared" si="1"/>
        <v>0</v>
      </c>
      <c r="H19" s="78">
        <f>($E19*$H$3)*G19</f>
        <v>0</v>
      </c>
      <c r="I19" s="43">
        <f t="shared" si="2"/>
        <v>0</v>
      </c>
      <c r="J19" s="78">
        <f>$E19*$H$3*$J$3*I19</f>
        <v>0</v>
      </c>
      <c r="K19" s="43">
        <f t="shared" si="3"/>
        <v>0</v>
      </c>
      <c r="L19" s="78">
        <f>$E19*$H$3*$J$3*$L$3*K19</f>
        <v>0</v>
      </c>
      <c r="M19" s="43">
        <f t="shared" si="4"/>
        <v>0</v>
      </c>
      <c r="N19" s="99">
        <f t="shared" si="12"/>
        <v>0</v>
      </c>
      <c r="O19" s="43">
        <f t="shared" si="5"/>
        <v>0</v>
      </c>
      <c r="P19" s="99">
        <f t="shared" si="13"/>
        <v>0</v>
      </c>
    </row>
    <row r="20" spans="1:16" s="106" customFormat="1" x14ac:dyDescent="0.3">
      <c r="A20" s="44"/>
      <c r="B20" s="142" t="s">
        <v>46</v>
      </c>
      <c r="C20" s="17"/>
      <c r="D20" s="143"/>
      <c r="E20" s="144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</row>
    <row r="21" spans="1:16" s="106" customFormat="1" x14ac:dyDescent="0.3">
      <c r="A21" s="44"/>
      <c r="B21" s="107" t="s">
        <v>36</v>
      </c>
      <c r="C21" s="94"/>
      <c r="D21" s="56"/>
      <c r="E21" s="95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</row>
    <row r="22" spans="1:16" s="109" customFormat="1" x14ac:dyDescent="0.3">
      <c r="A22" s="42" t="s">
        <v>71</v>
      </c>
      <c r="B22" s="134" t="s">
        <v>44</v>
      </c>
      <c r="C22" s="108" t="s">
        <v>85</v>
      </c>
      <c r="D22" s="43">
        <v>100</v>
      </c>
      <c r="E22" s="97">
        <v>0</v>
      </c>
      <c r="F22" s="98">
        <f t="shared" ref="F22" si="18">D22*E22</f>
        <v>0</v>
      </c>
      <c r="G22" s="43">
        <f t="shared" si="1"/>
        <v>100</v>
      </c>
      <c r="H22" s="99">
        <f t="shared" ref="H22" si="19">($E22*$H$3)*G22</f>
        <v>0</v>
      </c>
      <c r="I22" s="43">
        <f t="shared" si="2"/>
        <v>100</v>
      </c>
      <c r="J22" s="99">
        <f t="shared" ref="J22" si="20">$E22*$H$3*$J$3*I22</f>
        <v>0</v>
      </c>
      <c r="K22" s="43">
        <f t="shared" si="3"/>
        <v>100</v>
      </c>
      <c r="L22" s="99">
        <f t="shared" ref="L22" si="21">$E22*$H$3*$J$3*$L$3*K22</f>
        <v>0</v>
      </c>
      <c r="M22" s="43">
        <f t="shared" si="4"/>
        <v>100</v>
      </c>
      <c r="N22" s="99">
        <f>$E22*$H$3*$J$3*$L$3*$N$3*$M22</f>
        <v>0</v>
      </c>
      <c r="O22" s="43">
        <f t="shared" si="5"/>
        <v>100</v>
      </c>
      <c r="P22" s="99">
        <f>$E22*$H$3*$J$3*$L$3*$N$3*$P$3*$O22</f>
        <v>0</v>
      </c>
    </row>
    <row r="23" spans="1:16" s="109" customFormat="1" x14ac:dyDescent="0.3">
      <c r="A23" s="47" t="s">
        <v>71</v>
      </c>
      <c r="B23" s="134" t="s">
        <v>45</v>
      </c>
      <c r="C23" s="108" t="s">
        <v>1</v>
      </c>
      <c r="D23" s="43">
        <v>46</v>
      </c>
      <c r="E23" s="97">
        <v>0</v>
      </c>
      <c r="F23" s="98">
        <f t="shared" si="0"/>
        <v>0</v>
      </c>
      <c r="G23" s="43">
        <v>0</v>
      </c>
      <c r="H23" s="99">
        <f>($E23*$H$3)*G23</f>
        <v>0</v>
      </c>
      <c r="I23" s="43">
        <f>D23</f>
        <v>46</v>
      </c>
      <c r="J23" s="99">
        <f>$E23*$H$3*$J$3*I23</f>
        <v>0</v>
      </c>
      <c r="K23" s="43">
        <v>0</v>
      </c>
      <c r="L23" s="99">
        <f>$E23*$H$3*$J$3*$L$3*K23</f>
        <v>0</v>
      </c>
      <c r="M23" s="43">
        <v>46</v>
      </c>
      <c r="N23" s="99">
        <f>$E23*$H$3*$J$3*$L$3*$N$3*$M23</f>
        <v>0</v>
      </c>
      <c r="O23" s="43">
        <v>0</v>
      </c>
      <c r="P23" s="99">
        <f>$E23*$H$3*$J$3*$L$3*$N$3*$P$3*$O23</f>
        <v>0</v>
      </c>
    </row>
    <row r="24" spans="1:16" s="109" customFormat="1" x14ac:dyDescent="0.3">
      <c r="A24" s="42" t="s">
        <v>71</v>
      </c>
      <c r="B24" s="160" t="s">
        <v>79</v>
      </c>
      <c r="C24" s="108" t="s">
        <v>1</v>
      </c>
      <c r="D24" s="43">
        <v>1</v>
      </c>
      <c r="E24" s="97">
        <v>0</v>
      </c>
      <c r="F24" s="98">
        <f t="shared" ref="F24" si="22">D24*E24</f>
        <v>0</v>
      </c>
      <c r="G24" s="43">
        <f t="shared" ref="G24" si="23">D24</f>
        <v>1</v>
      </c>
      <c r="H24" s="99">
        <f>($E24*$H$3)*G24</f>
        <v>0</v>
      </c>
      <c r="I24" s="43">
        <f t="shared" ref="I24" si="24">D24</f>
        <v>1</v>
      </c>
      <c r="J24" s="99">
        <f>$E24*$H$3*$J$3*I24</f>
        <v>0</v>
      </c>
      <c r="K24" s="43">
        <f t="shared" ref="K24" si="25">D24</f>
        <v>1</v>
      </c>
      <c r="L24" s="99">
        <f>$E24*$H$3*$J$3*$L$3*K24</f>
        <v>0</v>
      </c>
      <c r="M24" s="43">
        <f t="shared" ref="M24" si="26">D24</f>
        <v>1</v>
      </c>
      <c r="N24" s="99">
        <f>$E24*$H$3*$J$3*$L$3*$N$3*$M24</f>
        <v>0</v>
      </c>
      <c r="O24" s="43">
        <f t="shared" ref="O24" si="27">D24</f>
        <v>1</v>
      </c>
      <c r="P24" s="99">
        <f>$E24*$H$3*$J$3*$L$3*$N$3*$P$3*$O24</f>
        <v>0</v>
      </c>
    </row>
    <row r="25" spans="1:16" s="106" customFormat="1" x14ac:dyDescent="0.3">
      <c r="A25" s="44"/>
      <c r="B25" s="107" t="s">
        <v>37</v>
      </c>
      <c r="C25" s="94"/>
      <c r="D25" s="56"/>
      <c r="E25" s="95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</row>
    <row r="26" spans="1:16" s="109" customFormat="1" x14ac:dyDescent="0.3">
      <c r="A26" s="42" t="s">
        <v>73</v>
      </c>
      <c r="B26" s="134" t="s">
        <v>44</v>
      </c>
      <c r="C26" s="108" t="s">
        <v>1</v>
      </c>
      <c r="D26" s="43">
        <v>113</v>
      </c>
      <c r="E26" s="97">
        <v>0</v>
      </c>
      <c r="F26" s="98">
        <f t="shared" ref="F26:F27" si="28">D26*E26</f>
        <v>0</v>
      </c>
      <c r="G26" s="43">
        <f t="shared" si="1"/>
        <v>113</v>
      </c>
      <c r="H26" s="99">
        <f t="shared" ref="H26:H27" si="29">($E26*$H$3)*G26</f>
        <v>0</v>
      </c>
      <c r="I26" s="43">
        <f t="shared" si="2"/>
        <v>113</v>
      </c>
      <c r="J26" s="99">
        <f t="shared" ref="J26:J27" si="30">$E26*$H$3*$J$3*I26</f>
        <v>0</v>
      </c>
      <c r="K26" s="43">
        <f t="shared" si="3"/>
        <v>113</v>
      </c>
      <c r="L26" s="99">
        <f t="shared" ref="L26:L27" si="31">$E26*$H$3*$J$3*$L$3*K26</f>
        <v>0</v>
      </c>
      <c r="M26" s="43">
        <f t="shared" si="4"/>
        <v>113</v>
      </c>
      <c r="N26" s="99">
        <f>$E26*$H$3*$J$3*$L$3*$N$3*$M26</f>
        <v>0</v>
      </c>
      <c r="O26" s="43">
        <f t="shared" si="5"/>
        <v>113</v>
      </c>
      <c r="P26" s="99">
        <f>$E26*$H$3*$J$3*$L$3*$N$3*$P$3*$O26</f>
        <v>0</v>
      </c>
    </row>
    <row r="27" spans="1:16" s="106" customFormat="1" x14ac:dyDescent="0.3">
      <c r="A27" s="39" t="s">
        <v>73</v>
      </c>
      <c r="B27" s="134" t="s">
        <v>45</v>
      </c>
      <c r="C27" s="75" t="s">
        <v>1</v>
      </c>
      <c r="D27" s="43">
        <v>113</v>
      </c>
      <c r="E27" s="76">
        <v>0</v>
      </c>
      <c r="F27" s="77">
        <f t="shared" si="28"/>
        <v>0</v>
      </c>
      <c r="G27" s="43">
        <v>0</v>
      </c>
      <c r="H27" s="78">
        <f t="shared" si="29"/>
        <v>0</v>
      </c>
      <c r="I27" s="43">
        <f t="shared" si="2"/>
        <v>113</v>
      </c>
      <c r="J27" s="78">
        <f t="shared" si="30"/>
        <v>0</v>
      </c>
      <c r="K27" s="43">
        <v>0</v>
      </c>
      <c r="L27" s="78">
        <f t="shared" si="31"/>
        <v>0</v>
      </c>
      <c r="M27" s="43">
        <f t="shared" si="4"/>
        <v>113</v>
      </c>
      <c r="N27" s="99">
        <f>$E27*$H$3*$J$3*$L$3*$N$3*$M27</f>
        <v>0</v>
      </c>
      <c r="O27" s="43">
        <v>0</v>
      </c>
      <c r="P27" s="99">
        <f>$E27*$H$3*$J$3*$L$3*$N$3*$P$3*$O27</f>
        <v>0</v>
      </c>
    </row>
    <row r="28" spans="1:16" s="73" customFormat="1" x14ac:dyDescent="0.3">
      <c r="A28" s="44"/>
      <c r="B28" s="107" t="s">
        <v>77</v>
      </c>
      <c r="C28" s="94"/>
      <c r="D28" s="56"/>
      <c r="E28" s="95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</row>
    <row r="29" spans="1:16" s="106" customFormat="1" x14ac:dyDescent="0.3">
      <c r="A29" s="39" t="s">
        <v>74</v>
      </c>
      <c r="B29" s="134" t="s">
        <v>44</v>
      </c>
      <c r="C29" s="81" t="s">
        <v>1</v>
      </c>
      <c r="D29" s="82">
        <v>80</v>
      </c>
      <c r="E29" s="76">
        <v>0</v>
      </c>
      <c r="F29" s="77">
        <f t="shared" ref="F29" si="32">D29*E29</f>
        <v>0</v>
      </c>
      <c r="G29" s="43">
        <f t="shared" si="1"/>
        <v>80</v>
      </c>
      <c r="H29" s="78">
        <f>($E29*$H$3)*G29</f>
        <v>0</v>
      </c>
      <c r="I29" s="43">
        <f t="shared" si="2"/>
        <v>80</v>
      </c>
      <c r="J29" s="78">
        <f>$E29*$H$3*$J$3*I29</f>
        <v>0</v>
      </c>
      <c r="K29" s="43">
        <f t="shared" si="3"/>
        <v>80</v>
      </c>
      <c r="L29" s="78">
        <f>$E29*$H$3*$J$3*$L$3*K29</f>
        <v>0</v>
      </c>
      <c r="M29" s="43">
        <f t="shared" si="4"/>
        <v>80</v>
      </c>
      <c r="N29" s="99">
        <f>$E29*$H$3*$J$3*$L$3*$N$3*$M29</f>
        <v>0</v>
      </c>
      <c r="O29" s="43">
        <f t="shared" si="5"/>
        <v>80</v>
      </c>
      <c r="P29" s="99">
        <f>$E29*$H$3*$J$3*$L$3*$N$3*$P$3*$O29</f>
        <v>0</v>
      </c>
    </row>
    <row r="30" spans="1:16" s="106" customFormat="1" x14ac:dyDescent="0.3">
      <c r="A30" s="39" t="s">
        <v>74</v>
      </c>
      <c r="B30" s="134" t="s">
        <v>45</v>
      </c>
      <c r="C30" s="81" t="s">
        <v>1</v>
      </c>
      <c r="D30" s="82">
        <v>78</v>
      </c>
      <c r="E30" s="76">
        <v>0</v>
      </c>
      <c r="F30" s="77">
        <f t="shared" ref="F30" si="33">D30*E30</f>
        <v>0</v>
      </c>
      <c r="G30" s="43">
        <v>0</v>
      </c>
      <c r="H30" s="78">
        <f>($E30*$H$3)*G30</f>
        <v>0</v>
      </c>
      <c r="I30" s="43">
        <f t="shared" si="2"/>
        <v>78</v>
      </c>
      <c r="J30" s="78">
        <f>$E30*$H$3*$J$3*I30</f>
        <v>0</v>
      </c>
      <c r="K30" s="43">
        <v>0</v>
      </c>
      <c r="L30" s="78">
        <f>$E30*$H$3*$J$3*$L$3*K30</f>
        <v>0</v>
      </c>
      <c r="M30" s="43">
        <f t="shared" si="4"/>
        <v>78</v>
      </c>
      <c r="N30" s="99">
        <f>$E30*$H$3*$J$3*$L$3*$N$3*$M30</f>
        <v>0</v>
      </c>
      <c r="O30" s="43">
        <v>0</v>
      </c>
      <c r="P30" s="99">
        <f>$E30*$H$3*$J$3*$L$3*$N$3*$P$3*$O30</f>
        <v>0</v>
      </c>
    </row>
    <row r="31" spans="1:16" s="106" customFormat="1" x14ac:dyDescent="0.3">
      <c r="A31" s="39" t="s">
        <v>74</v>
      </c>
      <c r="B31" s="160" t="s">
        <v>48</v>
      </c>
      <c r="C31" s="81" t="s">
        <v>1</v>
      </c>
      <c r="D31" s="82">
        <v>2</v>
      </c>
      <c r="E31" s="76">
        <v>0</v>
      </c>
      <c r="F31" s="77">
        <f t="shared" ref="F31" si="34">D31*E31</f>
        <v>0</v>
      </c>
      <c r="G31" s="43">
        <f t="shared" ref="G31" si="35">D31</f>
        <v>2</v>
      </c>
      <c r="H31" s="78">
        <f>($E31*$H$3)*G31</f>
        <v>0</v>
      </c>
      <c r="I31" s="43">
        <f t="shared" ref="I31" si="36">D31</f>
        <v>2</v>
      </c>
      <c r="J31" s="78">
        <f>$E31*$H$3*$J$3*I31</f>
        <v>0</v>
      </c>
      <c r="K31" s="43">
        <f t="shared" ref="K31" si="37">D31</f>
        <v>2</v>
      </c>
      <c r="L31" s="78">
        <f>$E31*$H$3*$J$3*$L$3*K31</f>
        <v>0</v>
      </c>
      <c r="M31" s="43">
        <f t="shared" ref="M31" si="38">D31</f>
        <v>2</v>
      </c>
      <c r="N31" s="99">
        <f>$E31*$H$3*$J$3*$L$3*$N$3*$M31</f>
        <v>0</v>
      </c>
      <c r="O31" s="43">
        <f t="shared" ref="O31" si="39">D31</f>
        <v>2</v>
      </c>
      <c r="P31" s="99">
        <f>$E31*$H$3*$J$3*$L$3*$N$3*$P$3*$O31</f>
        <v>0</v>
      </c>
    </row>
    <row r="32" spans="1:16" s="73" customFormat="1" x14ac:dyDescent="0.3">
      <c r="A32" s="44"/>
      <c r="B32" s="107" t="s">
        <v>38</v>
      </c>
      <c r="C32" s="94"/>
      <c r="D32" s="56"/>
      <c r="E32" s="95"/>
      <c r="F32" s="96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1:16" s="106" customFormat="1" x14ac:dyDescent="0.3">
      <c r="A33" s="39" t="s">
        <v>75</v>
      </c>
      <c r="B33" s="134" t="s">
        <v>44</v>
      </c>
      <c r="C33" s="81" t="s">
        <v>1</v>
      </c>
      <c r="D33" s="82">
        <v>338</v>
      </c>
      <c r="E33" s="135">
        <v>0</v>
      </c>
      <c r="F33" s="77">
        <f t="shared" ref="F33:F35" si="40">D33*E33</f>
        <v>0</v>
      </c>
      <c r="G33" s="43">
        <f t="shared" si="1"/>
        <v>338</v>
      </c>
      <c r="H33" s="78">
        <f>($E33*$H$3)*G33</f>
        <v>0</v>
      </c>
      <c r="I33" s="43">
        <f t="shared" si="2"/>
        <v>338</v>
      </c>
      <c r="J33" s="78">
        <f>$E33*$H$3*$J$3*I33</f>
        <v>0</v>
      </c>
      <c r="K33" s="43">
        <f t="shared" si="3"/>
        <v>338</v>
      </c>
      <c r="L33" s="78">
        <f>$E33*$H$3*$J$3*$L$3*K33</f>
        <v>0</v>
      </c>
      <c r="M33" s="43">
        <f t="shared" si="4"/>
        <v>338</v>
      </c>
      <c r="N33" s="99">
        <f>$E33*$H$3*$J$3*$L$3*$N$3*$M33</f>
        <v>0</v>
      </c>
      <c r="O33" s="43">
        <f t="shared" si="5"/>
        <v>338</v>
      </c>
      <c r="P33" s="99">
        <f>$E33*$H$3*$J$3*$L$3*$N$3*$P$3*$O33</f>
        <v>0</v>
      </c>
    </row>
    <row r="34" spans="1:16" s="106" customFormat="1" x14ac:dyDescent="0.3">
      <c r="A34" s="39" t="s">
        <v>75</v>
      </c>
      <c r="B34" s="134" t="s">
        <v>45</v>
      </c>
      <c r="C34" s="81" t="s">
        <v>1</v>
      </c>
      <c r="D34" s="82">
        <v>298</v>
      </c>
      <c r="E34" s="76">
        <v>0</v>
      </c>
      <c r="F34" s="77">
        <f t="shared" si="40"/>
        <v>0</v>
      </c>
      <c r="G34" s="43">
        <v>0</v>
      </c>
      <c r="H34" s="78">
        <f>($E34*$H$3)*G34</f>
        <v>0</v>
      </c>
      <c r="I34" s="43">
        <f t="shared" si="2"/>
        <v>298</v>
      </c>
      <c r="J34" s="78">
        <f>$E34*$H$3*$J$3*I34</f>
        <v>0</v>
      </c>
      <c r="K34" s="43">
        <v>0</v>
      </c>
      <c r="L34" s="78">
        <f>$E34*$H$3*$J$3*$L$3*K34</f>
        <v>0</v>
      </c>
      <c r="M34" s="43">
        <f t="shared" si="4"/>
        <v>298</v>
      </c>
      <c r="N34" s="99">
        <f>$E34*$H$3*$J$3*$L$3*$N$3*$M34</f>
        <v>0</v>
      </c>
      <c r="O34" s="43">
        <v>0</v>
      </c>
      <c r="P34" s="99">
        <f>$E34*$H$3*$J$3*$L$3*$N$3*$P$3*$O34</f>
        <v>0</v>
      </c>
    </row>
    <row r="35" spans="1:16" s="106" customFormat="1" x14ac:dyDescent="0.3">
      <c r="A35" s="39" t="s">
        <v>75</v>
      </c>
      <c r="B35" s="160" t="s">
        <v>48</v>
      </c>
      <c r="C35" s="81" t="s">
        <v>1</v>
      </c>
      <c r="D35" s="82">
        <v>29</v>
      </c>
      <c r="E35" s="76">
        <v>0</v>
      </c>
      <c r="F35" s="77">
        <f t="shared" si="40"/>
        <v>0</v>
      </c>
      <c r="G35" s="43">
        <f t="shared" si="1"/>
        <v>29</v>
      </c>
      <c r="H35" s="78">
        <f>($E35*$H$3)*G35</f>
        <v>0</v>
      </c>
      <c r="I35" s="43">
        <f t="shared" si="2"/>
        <v>29</v>
      </c>
      <c r="J35" s="78"/>
      <c r="K35" s="43">
        <f t="shared" si="3"/>
        <v>29</v>
      </c>
      <c r="L35" s="78"/>
      <c r="M35" s="43">
        <f t="shared" si="4"/>
        <v>29</v>
      </c>
      <c r="N35" s="99"/>
      <c r="O35" s="43">
        <f t="shared" si="5"/>
        <v>29</v>
      </c>
      <c r="P35" s="99"/>
    </row>
    <row r="36" spans="1:16" s="73" customFormat="1" x14ac:dyDescent="0.3">
      <c r="A36" s="44"/>
      <c r="B36" s="107" t="s">
        <v>39</v>
      </c>
      <c r="C36" s="94"/>
      <c r="D36" s="56"/>
      <c r="E36" s="95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</row>
    <row r="37" spans="1:16" s="106" customFormat="1" x14ac:dyDescent="0.3">
      <c r="A37" s="39" t="s">
        <v>72</v>
      </c>
      <c r="B37" s="134" t="s">
        <v>44</v>
      </c>
      <c r="C37" s="81" t="s">
        <v>1</v>
      </c>
      <c r="D37" s="82">
        <v>6</v>
      </c>
      <c r="E37" s="76">
        <v>0</v>
      </c>
      <c r="F37" s="77">
        <f t="shared" ref="F37:F38" si="41">D37*E37</f>
        <v>0</v>
      </c>
      <c r="G37" s="43">
        <f t="shared" si="1"/>
        <v>6</v>
      </c>
      <c r="H37" s="78">
        <f>($E37*$H$3)*G37</f>
        <v>0</v>
      </c>
      <c r="I37" s="43">
        <f t="shared" si="2"/>
        <v>6</v>
      </c>
      <c r="J37" s="78">
        <f>$E37*$H$3*$J$3*I37</f>
        <v>0</v>
      </c>
      <c r="K37" s="43">
        <f t="shared" si="3"/>
        <v>6</v>
      </c>
      <c r="L37" s="78">
        <f>$E37*$H$3*$J$3*$L$3*K37</f>
        <v>0</v>
      </c>
      <c r="M37" s="43">
        <f t="shared" si="4"/>
        <v>6</v>
      </c>
      <c r="N37" s="99">
        <f>$E37*$H$3*$J$3*$L$3*$N$3*$M37</f>
        <v>0</v>
      </c>
      <c r="O37" s="43">
        <f t="shared" si="5"/>
        <v>6</v>
      </c>
      <c r="P37" s="99">
        <f>$E37*$H$3*$J$3*$L$3*$N$3*$P$3*$O37</f>
        <v>0</v>
      </c>
    </row>
    <row r="38" spans="1:16" s="106" customFormat="1" x14ac:dyDescent="0.3">
      <c r="A38" s="39" t="s">
        <v>72</v>
      </c>
      <c r="B38" s="134" t="s">
        <v>45</v>
      </c>
      <c r="C38" s="81" t="s">
        <v>1</v>
      </c>
      <c r="D38" s="82">
        <v>4</v>
      </c>
      <c r="E38" s="76">
        <v>0</v>
      </c>
      <c r="F38" s="77">
        <f t="shared" si="41"/>
        <v>0</v>
      </c>
      <c r="G38" s="43">
        <v>0</v>
      </c>
      <c r="H38" s="78">
        <f>($E38*$H$3)*G38</f>
        <v>0</v>
      </c>
      <c r="I38" s="43">
        <f t="shared" si="2"/>
        <v>4</v>
      </c>
      <c r="J38" s="78">
        <f>$E38*$H$3*$J$3*I38</f>
        <v>0</v>
      </c>
      <c r="K38" s="43">
        <v>0</v>
      </c>
      <c r="L38" s="78">
        <f>$E38*$H$3*$J$3*$L$3*K38</f>
        <v>0</v>
      </c>
      <c r="M38" s="43">
        <f t="shared" si="4"/>
        <v>4</v>
      </c>
      <c r="N38" s="99">
        <f>$E38*$H$3*$J$3*$L$3*$N$3*$M38</f>
        <v>0</v>
      </c>
      <c r="O38" s="43">
        <v>0</v>
      </c>
      <c r="P38" s="99">
        <f>$E38*$H$3*$J$3*$L$3*$N$3*$P$3*$O38</f>
        <v>0</v>
      </c>
    </row>
    <row r="39" spans="1:16" s="106" customFormat="1" x14ac:dyDescent="0.3">
      <c r="A39" s="39"/>
      <c r="B39" s="160" t="s">
        <v>48</v>
      </c>
      <c r="C39" s="81" t="s">
        <v>1</v>
      </c>
      <c r="D39" s="82">
        <v>1</v>
      </c>
      <c r="E39" s="76">
        <v>0</v>
      </c>
      <c r="F39" s="77">
        <f t="shared" ref="F39" si="42">D39*E39</f>
        <v>0</v>
      </c>
      <c r="G39" s="43">
        <f t="shared" ref="G39" si="43">D39</f>
        <v>1</v>
      </c>
      <c r="H39" s="78">
        <f>($E39*$H$3)*G39</f>
        <v>0</v>
      </c>
      <c r="I39" s="43">
        <f t="shared" ref="I39" si="44">D39</f>
        <v>1</v>
      </c>
      <c r="J39" s="78">
        <f>$E39*$H$3*$J$3*I39</f>
        <v>0</v>
      </c>
      <c r="K39" s="43">
        <f t="shared" ref="K39" si="45">D39</f>
        <v>1</v>
      </c>
      <c r="L39" s="78">
        <f>$E39*$H$3*$J$3*$L$3*K39</f>
        <v>0</v>
      </c>
      <c r="M39" s="43">
        <f t="shared" ref="M39" si="46">D39</f>
        <v>1</v>
      </c>
      <c r="N39" s="99">
        <f>$E39*$H$3*$J$3*$L$3*$N$3*$M39</f>
        <v>0</v>
      </c>
      <c r="O39" s="43">
        <f t="shared" ref="O39" si="47">D39</f>
        <v>1</v>
      </c>
      <c r="P39" s="99">
        <f>$E39*$H$3*$J$3*$L$3*$N$3*$P$3*$O39</f>
        <v>0</v>
      </c>
    </row>
    <row r="40" spans="1:16" s="73" customFormat="1" x14ac:dyDescent="0.3">
      <c r="A40" s="44"/>
      <c r="B40" s="107" t="s">
        <v>40</v>
      </c>
      <c r="C40" s="94"/>
      <c r="D40" s="56"/>
      <c r="E40" s="95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</row>
    <row r="41" spans="1:16" s="106" customFormat="1" x14ac:dyDescent="0.3">
      <c r="A41" s="39" t="s">
        <v>70</v>
      </c>
      <c r="B41" s="134" t="s">
        <v>44</v>
      </c>
      <c r="C41" s="81" t="s">
        <v>1</v>
      </c>
      <c r="D41" s="82">
        <v>194</v>
      </c>
      <c r="E41" s="76">
        <v>0</v>
      </c>
      <c r="F41" s="77">
        <f>D41*E41</f>
        <v>0</v>
      </c>
      <c r="G41" s="43">
        <f t="shared" si="1"/>
        <v>194</v>
      </c>
      <c r="H41" s="78">
        <f>($E41*$H$3)*G41</f>
        <v>0</v>
      </c>
      <c r="I41" s="43">
        <f t="shared" si="2"/>
        <v>194</v>
      </c>
      <c r="J41" s="78">
        <f>$E41*$H$3*$J$3*I41</f>
        <v>0</v>
      </c>
      <c r="K41" s="43">
        <f t="shared" si="3"/>
        <v>194</v>
      </c>
      <c r="L41" s="78">
        <f>$E41*$H$3*$J$3*$L$3*K41</f>
        <v>0</v>
      </c>
      <c r="M41" s="43">
        <f t="shared" si="4"/>
        <v>194</v>
      </c>
      <c r="N41" s="99">
        <f>$E41*$H$3*$J$3*$L$3*$N$3*$M41</f>
        <v>0</v>
      </c>
      <c r="O41" s="43">
        <f t="shared" si="5"/>
        <v>194</v>
      </c>
      <c r="P41" s="99">
        <f>$E41*$H$3*$J$3*$L$3*$N$3*$P$3*$O41</f>
        <v>0</v>
      </c>
    </row>
    <row r="42" spans="1:16" s="106" customFormat="1" x14ac:dyDescent="0.3">
      <c r="A42" s="39" t="s">
        <v>70</v>
      </c>
      <c r="B42" s="134" t="s">
        <v>45</v>
      </c>
      <c r="C42" s="81" t="s">
        <v>1</v>
      </c>
      <c r="D42" s="82">
        <v>194</v>
      </c>
      <c r="E42" s="76">
        <v>0</v>
      </c>
      <c r="F42" s="77">
        <f t="shared" ref="F42" si="48">D42*E42</f>
        <v>0</v>
      </c>
      <c r="G42" s="43">
        <v>0</v>
      </c>
      <c r="H42" s="78">
        <f>($E42*$H$3)*G42</f>
        <v>0</v>
      </c>
      <c r="I42" s="43">
        <f t="shared" si="2"/>
        <v>194</v>
      </c>
      <c r="J42" s="78">
        <f>$E42*$H$3*$J$3*I42</f>
        <v>0</v>
      </c>
      <c r="K42" s="43">
        <v>0</v>
      </c>
      <c r="L42" s="78">
        <f>$E42*$H$3*$J$3*$L$3*K42</f>
        <v>0</v>
      </c>
      <c r="M42" s="43">
        <f t="shared" si="4"/>
        <v>194</v>
      </c>
      <c r="N42" s="99">
        <f>$E42*$H$3*$J$3*$L$3*$N$3*$M42</f>
        <v>0</v>
      </c>
      <c r="O42" s="43">
        <v>0</v>
      </c>
      <c r="P42" s="99">
        <f>$E42*$H$3*$J$3*$L$3*$N$3*$P$3*$O42</f>
        <v>0</v>
      </c>
    </row>
    <row r="43" spans="1:16" s="73" customFormat="1" x14ac:dyDescent="0.3">
      <c r="A43" s="44"/>
      <c r="B43" s="107" t="s">
        <v>41</v>
      </c>
      <c r="C43" s="94"/>
      <c r="D43" s="56"/>
      <c r="E43" s="95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</row>
    <row r="44" spans="1:16" s="106" customFormat="1" x14ac:dyDescent="0.3">
      <c r="A44" s="39" t="s">
        <v>78</v>
      </c>
      <c r="B44" s="134" t="s">
        <v>44</v>
      </c>
      <c r="C44" s="81" t="s">
        <v>1</v>
      </c>
      <c r="D44" s="82">
        <v>29</v>
      </c>
      <c r="E44" s="76">
        <v>0</v>
      </c>
      <c r="F44" s="77">
        <f>D44*E44</f>
        <v>0</v>
      </c>
      <c r="G44" s="43">
        <f t="shared" si="1"/>
        <v>29</v>
      </c>
      <c r="H44" s="78">
        <f>($E44*$H$3)*G44</f>
        <v>0</v>
      </c>
      <c r="I44" s="43">
        <f t="shared" si="2"/>
        <v>29</v>
      </c>
      <c r="J44" s="78">
        <f>$E44*$H$3*$J$3*I44</f>
        <v>0</v>
      </c>
      <c r="K44" s="43">
        <f t="shared" si="3"/>
        <v>29</v>
      </c>
      <c r="L44" s="78">
        <f>$E44*$H$3*$J$3*$L$3*K44</f>
        <v>0</v>
      </c>
      <c r="M44" s="43">
        <f t="shared" si="4"/>
        <v>29</v>
      </c>
      <c r="N44" s="99">
        <f>$E44*$H$3*$J$3*$L$3*$N$3*$M44</f>
        <v>0</v>
      </c>
      <c r="O44" s="43">
        <f t="shared" si="5"/>
        <v>29</v>
      </c>
      <c r="P44" s="99">
        <f>$E44*$H$3*$J$3*$L$3*$N$3*$P$3*$O44</f>
        <v>0</v>
      </c>
    </row>
    <row r="45" spans="1:16" s="106" customFormat="1" x14ac:dyDescent="0.3">
      <c r="A45" s="39" t="s">
        <v>78</v>
      </c>
      <c r="B45" s="134" t="s">
        <v>45</v>
      </c>
      <c r="C45" s="81" t="s">
        <v>1</v>
      </c>
      <c r="D45" s="82">
        <v>25</v>
      </c>
      <c r="E45" s="76">
        <v>0</v>
      </c>
      <c r="F45" s="77">
        <f t="shared" ref="F45" si="49">D45*E45</f>
        <v>0</v>
      </c>
      <c r="G45" s="43">
        <v>0</v>
      </c>
      <c r="H45" s="78">
        <f>($E45*$H$3)*G45</f>
        <v>0</v>
      </c>
      <c r="I45" s="43">
        <f t="shared" si="2"/>
        <v>25</v>
      </c>
      <c r="J45" s="78">
        <f>$E45*$H$3*$J$3*I45</f>
        <v>0</v>
      </c>
      <c r="K45" s="43">
        <v>0</v>
      </c>
      <c r="L45" s="78">
        <f>$E45*$H$3*$J$3*$L$3*K45</f>
        <v>0</v>
      </c>
      <c r="M45" s="43">
        <f t="shared" si="4"/>
        <v>25</v>
      </c>
      <c r="N45" s="99">
        <f>$E45*$H$3*$J$3*$L$3*$N$3*$M45</f>
        <v>0</v>
      </c>
      <c r="O45" s="43">
        <v>0</v>
      </c>
      <c r="P45" s="99">
        <f>$E45*$H$3*$J$3*$L$3*$N$3*$P$3*$O45</f>
        <v>0</v>
      </c>
    </row>
    <row r="46" spans="1:16" s="106" customFormat="1" x14ac:dyDescent="0.3">
      <c r="A46" s="44"/>
      <c r="B46" s="107" t="s">
        <v>42</v>
      </c>
      <c r="C46" s="94"/>
      <c r="D46" s="56"/>
      <c r="E46" s="95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</row>
    <row r="47" spans="1:16" s="109" customFormat="1" x14ac:dyDescent="0.3">
      <c r="A47" s="42" t="s">
        <v>76</v>
      </c>
      <c r="B47" s="134" t="s">
        <v>44</v>
      </c>
      <c r="C47" s="108" t="s">
        <v>1</v>
      </c>
      <c r="D47" s="43">
        <v>2</v>
      </c>
      <c r="E47" s="97">
        <v>0</v>
      </c>
      <c r="F47" s="98">
        <f t="shared" ref="F47:F48" si="50">D47*E47</f>
        <v>0</v>
      </c>
      <c r="G47" s="43">
        <f t="shared" si="1"/>
        <v>2</v>
      </c>
      <c r="H47" s="99">
        <f>($E47*$H$3)*G47</f>
        <v>0</v>
      </c>
      <c r="I47" s="43">
        <f t="shared" si="2"/>
        <v>2</v>
      </c>
      <c r="J47" s="99">
        <f>$E47*$H$3*$J$3*I47</f>
        <v>0</v>
      </c>
      <c r="K47" s="43">
        <f t="shared" si="3"/>
        <v>2</v>
      </c>
      <c r="L47" s="99">
        <f>$E47*$H$3*$J$3*$L$3*K47</f>
        <v>0</v>
      </c>
      <c r="M47" s="43">
        <f t="shared" si="4"/>
        <v>2</v>
      </c>
      <c r="N47" s="99">
        <f>$E47*$H$3*$J$3*$L$3*$N$3*$M47</f>
        <v>0</v>
      </c>
      <c r="O47" s="43">
        <f t="shared" si="5"/>
        <v>2</v>
      </c>
      <c r="P47" s="99">
        <f>$E47*$H$3*$J$3*$L$3*$N$3*$P$3*$O47</f>
        <v>0</v>
      </c>
    </row>
    <row r="48" spans="1:16" s="109" customFormat="1" x14ac:dyDescent="0.3">
      <c r="A48" s="42" t="s">
        <v>76</v>
      </c>
      <c r="B48" s="134" t="s">
        <v>45</v>
      </c>
      <c r="C48" s="108" t="s">
        <v>1</v>
      </c>
      <c r="D48" s="43">
        <v>2</v>
      </c>
      <c r="E48" s="76">
        <v>0</v>
      </c>
      <c r="F48" s="98">
        <f t="shared" si="50"/>
        <v>0</v>
      </c>
      <c r="G48" s="43">
        <v>0</v>
      </c>
      <c r="H48" s="99">
        <f>($E48*$H$3)*G48</f>
        <v>0</v>
      </c>
      <c r="I48" s="43">
        <f t="shared" si="2"/>
        <v>2</v>
      </c>
      <c r="J48" s="99">
        <f>$E48*$H$3*$J$3*I48</f>
        <v>0</v>
      </c>
      <c r="K48" s="43">
        <v>0</v>
      </c>
      <c r="L48" s="99">
        <f>$E48*$H$3*$J$3*$L$3*K48</f>
        <v>0</v>
      </c>
      <c r="M48" s="43">
        <f t="shared" si="4"/>
        <v>2</v>
      </c>
      <c r="N48" s="99">
        <f>$E48*$H$3*$J$3*$L$3*$N$3*$M48</f>
        <v>0</v>
      </c>
      <c r="O48" s="43">
        <v>0</v>
      </c>
      <c r="P48" s="99">
        <f>$E48*$H$3*$J$3*$L$3*$N$3*$P$3*$O48</f>
        <v>0</v>
      </c>
    </row>
    <row r="49" spans="1:17" s="106" customFormat="1" x14ac:dyDescent="0.3">
      <c r="A49" s="44"/>
      <c r="B49" s="107" t="s">
        <v>43</v>
      </c>
      <c r="C49" s="94"/>
      <c r="D49" s="56"/>
      <c r="E49" s="95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</row>
    <row r="50" spans="1:17" s="106" customFormat="1" x14ac:dyDescent="0.3">
      <c r="A50" s="42" t="s">
        <v>76</v>
      </c>
      <c r="B50" s="134" t="s">
        <v>44</v>
      </c>
      <c r="C50" s="108" t="s">
        <v>1</v>
      </c>
      <c r="D50" s="43">
        <v>75</v>
      </c>
      <c r="E50" s="76">
        <v>0</v>
      </c>
      <c r="F50" s="77">
        <f t="shared" ref="F50:F51" si="51">D50*E50</f>
        <v>0</v>
      </c>
      <c r="G50" s="43">
        <f t="shared" si="1"/>
        <v>75</v>
      </c>
      <c r="H50" s="78">
        <f>($E50*$H$3)*G50</f>
        <v>0</v>
      </c>
      <c r="I50" s="43">
        <f t="shared" si="2"/>
        <v>75</v>
      </c>
      <c r="J50" s="78">
        <f>$E50*$H$3*$J$3*I50</f>
        <v>0</v>
      </c>
      <c r="K50" s="43">
        <f t="shared" si="3"/>
        <v>75</v>
      </c>
      <c r="L50" s="78">
        <f>$E50*$H$3*$J$3*$L$3*K50</f>
        <v>0</v>
      </c>
      <c r="M50" s="43">
        <f t="shared" si="4"/>
        <v>75</v>
      </c>
      <c r="N50" s="99">
        <f>$E50*$H$3*$J$3*$L$3*$N$3*$M50</f>
        <v>0</v>
      </c>
      <c r="O50" s="43">
        <f t="shared" si="5"/>
        <v>75</v>
      </c>
      <c r="P50" s="99">
        <f>$E50*$H$3*$J$3*$L$3*$N$3*$P$3*$O50</f>
        <v>0</v>
      </c>
    </row>
    <row r="51" spans="1:17" s="106" customFormat="1" ht="14.25" customHeight="1" x14ac:dyDescent="0.3">
      <c r="A51" s="42" t="s">
        <v>76</v>
      </c>
      <c r="B51" s="134" t="s">
        <v>45</v>
      </c>
      <c r="C51" s="108" t="s">
        <v>1</v>
      </c>
      <c r="D51" s="43">
        <v>74</v>
      </c>
      <c r="E51" s="76">
        <v>0</v>
      </c>
      <c r="F51" s="77">
        <f t="shared" si="51"/>
        <v>0</v>
      </c>
      <c r="G51" s="43">
        <v>0</v>
      </c>
      <c r="H51" s="78">
        <f>($E51*$H$3)*G51</f>
        <v>0</v>
      </c>
      <c r="I51" s="43">
        <f t="shared" si="2"/>
        <v>74</v>
      </c>
      <c r="J51" s="78">
        <f>$E51*$H$3*$J$3*I51</f>
        <v>0</v>
      </c>
      <c r="K51" s="43">
        <v>0</v>
      </c>
      <c r="L51" s="78">
        <f>$E51*$H$3*$J$3*$L$3*K51</f>
        <v>0</v>
      </c>
      <c r="M51" s="43">
        <f t="shared" si="4"/>
        <v>74</v>
      </c>
      <c r="N51" s="99">
        <f>$E51*$H$3*$J$3*$L$3*$N$3*$M51</f>
        <v>0</v>
      </c>
      <c r="O51" s="43">
        <v>0</v>
      </c>
      <c r="P51" s="99">
        <f>$E51*$H$3*$J$3*$L$3*$N$3*$P$3*$O51</f>
        <v>0</v>
      </c>
    </row>
    <row r="52" spans="1:17" s="106" customFormat="1" x14ac:dyDescent="0.3">
      <c r="A52" s="29"/>
      <c r="B52" s="111"/>
      <c r="C52" s="196" t="s">
        <v>15</v>
      </c>
      <c r="D52" s="197"/>
      <c r="E52" s="198"/>
      <c r="F52" s="112">
        <f>SUM(F9:F51)</f>
        <v>0</v>
      </c>
      <c r="G52" s="58"/>
      <c r="H52" s="112">
        <f>SUM(H9:H51)</f>
        <v>0</v>
      </c>
      <c r="I52" s="22"/>
      <c r="J52" s="112">
        <f>SUM(J9:J51)</f>
        <v>0</v>
      </c>
      <c r="K52" s="22"/>
      <c r="L52" s="112">
        <f>SUM(L9:L51)</f>
        <v>0</v>
      </c>
      <c r="M52" s="22"/>
      <c r="N52" s="112">
        <f>SUM(N9:N51)</f>
        <v>0</v>
      </c>
      <c r="O52" s="22"/>
      <c r="P52" s="112">
        <f>SUM(P9:P51)</f>
        <v>0</v>
      </c>
      <c r="Q52" s="148"/>
    </row>
    <row r="53" spans="1:17" s="106" customFormat="1" x14ac:dyDescent="0.3">
      <c r="A53" s="30"/>
      <c r="B53" s="113"/>
      <c r="C53" s="114"/>
      <c r="D53" s="115"/>
      <c r="E53" s="116"/>
      <c r="F53" s="117"/>
      <c r="G53" s="59"/>
      <c r="H53" s="117"/>
      <c r="I53" s="21"/>
      <c r="J53" s="117"/>
      <c r="K53" s="21"/>
      <c r="L53" s="117"/>
      <c r="M53" s="21"/>
      <c r="N53" s="117"/>
      <c r="O53" s="21"/>
      <c r="P53" s="117"/>
    </row>
    <row r="54" spans="1:17" s="106" customFormat="1" x14ac:dyDescent="0.3">
      <c r="A54" s="40"/>
      <c r="B54" s="79" t="s">
        <v>12</v>
      </c>
      <c r="C54" s="118"/>
      <c r="D54" s="57"/>
      <c r="E54" s="119"/>
      <c r="F54" s="120"/>
      <c r="G54" s="57"/>
      <c r="H54" s="120"/>
      <c r="I54" s="34"/>
      <c r="J54" s="120"/>
      <c r="K54" s="34"/>
      <c r="L54" s="120"/>
      <c r="M54" s="34"/>
      <c r="N54" s="120"/>
      <c r="O54" s="34"/>
      <c r="P54" s="120"/>
    </row>
    <row r="55" spans="1:17" s="106" customFormat="1" x14ac:dyDescent="0.3">
      <c r="A55" s="39"/>
      <c r="B55" s="74" t="s">
        <v>11</v>
      </c>
      <c r="C55" s="91" t="s">
        <v>0</v>
      </c>
      <c r="D55" s="46">
        <v>1000</v>
      </c>
      <c r="E55" s="76">
        <v>0</v>
      </c>
      <c r="F55" s="78">
        <f>D55*E55</f>
        <v>0</v>
      </c>
      <c r="G55" s="46">
        <v>900</v>
      </c>
      <c r="H55" s="78">
        <f>($E55*$H$3)*G55</f>
        <v>0</v>
      </c>
      <c r="I55" s="46">
        <v>800</v>
      </c>
      <c r="J55" s="78">
        <f>$E55*$H$3*$J$3*I55</f>
        <v>0</v>
      </c>
      <c r="K55" s="46">
        <v>800</v>
      </c>
      <c r="L55" s="78">
        <f>$E55*$H$3*$J$3*$L$3*K55</f>
        <v>0</v>
      </c>
      <c r="M55" s="46">
        <v>800</v>
      </c>
      <c r="N55" s="99">
        <f t="shared" ref="N55" si="52">$E55*$H$3*$J$3*$L$3*$N$3*$M55</f>
        <v>0</v>
      </c>
      <c r="O55" s="46">
        <v>800</v>
      </c>
      <c r="P55" s="99">
        <f t="shared" ref="P55" si="53">$E55*$H$3*$J$3*$L$3*$N$3*$P$3*$O55</f>
        <v>0</v>
      </c>
      <c r="Q55" s="148"/>
    </row>
    <row r="56" spans="1:17" s="106" customFormat="1" x14ac:dyDescent="0.3">
      <c r="A56" s="39"/>
      <c r="B56" s="100" t="s">
        <v>62</v>
      </c>
      <c r="C56" s="91" t="s">
        <v>0</v>
      </c>
      <c r="D56" s="46">
        <v>50</v>
      </c>
      <c r="E56" s="76">
        <v>0</v>
      </c>
      <c r="F56" s="78">
        <f t="shared" ref="F56:F57" si="54">D56*E56</f>
        <v>0</v>
      </c>
      <c r="G56" s="46">
        <v>50</v>
      </c>
      <c r="H56" s="78">
        <f t="shared" ref="H56:H70" si="55">($E56*$H$3)*G56</f>
        <v>0</v>
      </c>
      <c r="I56" s="46">
        <v>70</v>
      </c>
      <c r="J56" s="78">
        <f>($E$55*$E56*I56)*J$3*J$3</f>
        <v>0</v>
      </c>
      <c r="K56" s="46">
        <v>70</v>
      </c>
      <c r="L56" s="78">
        <f>($E$55*$E56*K56)*L$3*L$3*L$3</f>
        <v>0</v>
      </c>
      <c r="M56" s="46">
        <v>70</v>
      </c>
      <c r="N56" s="78">
        <f>($E$55*$E56*M56)*N$3*N$3*N$3*N$3</f>
        <v>0</v>
      </c>
      <c r="O56" s="46">
        <v>70</v>
      </c>
      <c r="P56" s="78">
        <f>($E$55*$E56*O56)*P$3*P$3*P$3*P$3*N$3</f>
        <v>0</v>
      </c>
    </row>
    <row r="57" spans="1:17" s="106" customFormat="1" x14ac:dyDescent="0.3">
      <c r="A57" s="39"/>
      <c r="B57" s="100" t="s">
        <v>63</v>
      </c>
      <c r="C57" s="91" t="s">
        <v>0</v>
      </c>
      <c r="D57" s="46">
        <v>50</v>
      </c>
      <c r="E57" s="76">
        <v>0</v>
      </c>
      <c r="F57" s="78">
        <f t="shared" si="54"/>
        <v>0</v>
      </c>
      <c r="G57" s="46">
        <v>50</v>
      </c>
      <c r="H57" s="78">
        <f t="shared" si="55"/>
        <v>0</v>
      </c>
      <c r="I57" s="46">
        <v>20</v>
      </c>
      <c r="J57" s="78">
        <f>($E$55*$E57*I57)*J$3*J$3</f>
        <v>0</v>
      </c>
      <c r="K57" s="46">
        <v>20</v>
      </c>
      <c r="L57" s="78">
        <f>($E$55*$E57*K57)*L$3*L$3*L$3</f>
        <v>0</v>
      </c>
      <c r="M57" s="46">
        <v>20</v>
      </c>
      <c r="N57" s="78">
        <f>($E$55*$E57*M57)*N$3*N$3*N$3*N$3</f>
        <v>0</v>
      </c>
      <c r="O57" s="46">
        <v>20</v>
      </c>
      <c r="P57" s="78">
        <f>($E$55*$E57*O57)*P$3*P$3*P$3*P$3*N$3</f>
        <v>0</v>
      </c>
    </row>
    <row r="58" spans="1:17" s="106" customFormat="1" x14ac:dyDescent="0.3">
      <c r="A58" s="40"/>
      <c r="B58" s="79" t="s">
        <v>68</v>
      </c>
      <c r="C58" s="118"/>
      <c r="D58" s="57"/>
      <c r="E58" s="119"/>
      <c r="F58" s="120"/>
      <c r="G58" s="57"/>
      <c r="H58" s="57"/>
      <c r="I58" s="34"/>
      <c r="J58" s="120"/>
      <c r="K58" s="34"/>
      <c r="L58" s="120"/>
      <c r="M58" s="34"/>
      <c r="N58" s="120"/>
      <c r="O58" s="34"/>
      <c r="P58" s="120"/>
    </row>
    <row r="59" spans="1:17" s="106" customFormat="1" x14ac:dyDescent="0.3">
      <c r="A59" s="39"/>
      <c r="B59" s="74" t="s">
        <v>54</v>
      </c>
      <c r="C59" s="91" t="s">
        <v>0</v>
      </c>
      <c r="D59" s="146">
        <v>600</v>
      </c>
      <c r="E59" s="76">
        <v>0</v>
      </c>
      <c r="F59" s="78">
        <f>D59*E59</f>
        <v>0</v>
      </c>
      <c r="G59" s="123">
        <v>500</v>
      </c>
      <c r="H59" s="78">
        <f t="shared" si="55"/>
        <v>0</v>
      </c>
      <c r="I59" s="123"/>
      <c r="J59" s="78"/>
      <c r="K59" s="123"/>
      <c r="L59" s="78"/>
      <c r="M59" s="123"/>
      <c r="N59" s="78"/>
      <c r="O59" s="123"/>
      <c r="P59" s="78"/>
      <c r="Q59" s="149"/>
    </row>
    <row r="60" spans="1:17" s="106" customFormat="1" x14ac:dyDescent="0.3">
      <c r="A60" s="39"/>
      <c r="B60" s="100" t="s">
        <v>64</v>
      </c>
      <c r="C60" s="91" t="s">
        <v>0</v>
      </c>
      <c r="D60" s="146">
        <v>50</v>
      </c>
      <c r="E60" s="76">
        <v>0</v>
      </c>
      <c r="F60" s="78">
        <f t="shared" ref="F60:F70" si="56">D60*E60</f>
        <v>0</v>
      </c>
      <c r="G60" s="123">
        <v>50</v>
      </c>
      <c r="H60" s="78">
        <f t="shared" si="55"/>
        <v>0</v>
      </c>
      <c r="I60" s="123"/>
      <c r="J60" s="78"/>
      <c r="K60" s="123"/>
      <c r="L60" s="78"/>
      <c r="M60" s="123"/>
      <c r="N60" s="78"/>
      <c r="O60" s="123"/>
      <c r="P60" s="78"/>
    </row>
    <row r="61" spans="1:17" s="106" customFormat="1" x14ac:dyDescent="0.3">
      <c r="A61" s="39"/>
      <c r="B61" s="100" t="s">
        <v>65</v>
      </c>
      <c r="C61" s="91" t="s">
        <v>0</v>
      </c>
      <c r="D61" s="146">
        <v>50</v>
      </c>
      <c r="E61" s="76">
        <v>0</v>
      </c>
      <c r="F61" s="78">
        <f t="shared" si="56"/>
        <v>0</v>
      </c>
      <c r="G61" s="123">
        <v>50</v>
      </c>
      <c r="H61" s="78">
        <f t="shared" si="55"/>
        <v>0</v>
      </c>
      <c r="I61" s="123"/>
      <c r="J61" s="78"/>
      <c r="K61" s="123"/>
      <c r="L61" s="78"/>
      <c r="M61" s="123"/>
      <c r="N61" s="78"/>
      <c r="O61" s="123"/>
      <c r="P61" s="78"/>
    </row>
    <row r="62" spans="1:17" s="106" customFormat="1" x14ac:dyDescent="0.3">
      <c r="A62" s="39"/>
      <c r="B62" s="100" t="s">
        <v>81</v>
      </c>
      <c r="C62" s="91" t="s">
        <v>0</v>
      </c>
      <c r="D62" s="146">
        <v>100</v>
      </c>
      <c r="E62" s="76">
        <v>0</v>
      </c>
      <c r="F62" s="78">
        <f t="shared" si="56"/>
        <v>0</v>
      </c>
      <c r="G62" s="123">
        <v>100</v>
      </c>
      <c r="H62" s="78">
        <f t="shared" si="55"/>
        <v>0</v>
      </c>
      <c r="I62" s="123"/>
      <c r="J62" s="78"/>
      <c r="K62" s="123"/>
      <c r="L62" s="78"/>
      <c r="M62" s="123"/>
      <c r="N62" s="78"/>
      <c r="O62" s="123"/>
      <c r="P62" s="78"/>
    </row>
    <row r="63" spans="1:17" s="106" customFormat="1" x14ac:dyDescent="0.3">
      <c r="A63" s="39"/>
      <c r="B63" s="100" t="s">
        <v>82</v>
      </c>
      <c r="C63" s="91" t="s">
        <v>0</v>
      </c>
      <c r="D63" s="146">
        <v>10</v>
      </c>
      <c r="E63" s="76">
        <v>0</v>
      </c>
      <c r="F63" s="78">
        <f t="shared" si="56"/>
        <v>0</v>
      </c>
      <c r="G63" s="123">
        <v>10</v>
      </c>
      <c r="H63" s="78">
        <f t="shared" si="55"/>
        <v>0</v>
      </c>
      <c r="I63" s="123"/>
      <c r="J63" s="78"/>
      <c r="K63" s="123"/>
      <c r="L63" s="78"/>
      <c r="M63" s="123"/>
      <c r="N63" s="78"/>
      <c r="O63" s="123"/>
      <c r="P63" s="78"/>
    </row>
    <row r="64" spans="1:17" s="106" customFormat="1" x14ac:dyDescent="0.3">
      <c r="A64" s="39"/>
      <c r="B64" s="100" t="s">
        <v>83</v>
      </c>
      <c r="C64" s="91" t="s">
        <v>0</v>
      </c>
      <c r="D64" s="146">
        <v>10</v>
      </c>
      <c r="E64" s="76">
        <v>0</v>
      </c>
      <c r="F64" s="78">
        <f t="shared" si="56"/>
        <v>0</v>
      </c>
      <c r="G64" s="123">
        <v>10</v>
      </c>
      <c r="H64" s="78">
        <f t="shared" si="55"/>
        <v>0</v>
      </c>
      <c r="I64" s="123"/>
      <c r="J64" s="78"/>
      <c r="K64" s="123"/>
      <c r="L64" s="78"/>
      <c r="M64" s="123"/>
      <c r="N64" s="78"/>
      <c r="O64" s="123"/>
      <c r="P64" s="78"/>
    </row>
    <row r="65" spans="1:16" s="106" customFormat="1" x14ac:dyDescent="0.3">
      <c r="A65" s="39"/>
      <c r="B65" s="147" t="s">
        <v>55</v>
      </c>
      <c r="C65" s="91" t="s">
        <v>0</v>
      </c>
      <c r="D65" s="146">
        <v>50</v>
      </c>
      <c r="E65" s="76">
        <v>0</v>
      </c>
      <c r="F65" s="78">
        <f t="shared" si="56"/>
        <v>0</v>
      </c>
      <c r="G65" s="123">
        <v>50</v>
      </c>
      <c r="H65" s="78">
        <f t="shared" si="55"/>
        <v>0</v>
      </c>
      <c r="I65" s="123"/>
      <c r="J65" s="78"/>
      <c r="K65" s="123"/>
      <c r="L65" s="78"/>
      <c r="M65" s="123"/>
      <c r="N65" s="78"/>
      <c r="O65" s="123"/>
      <c r="P65" s="78"/>
    </row>
    <row r="66" spans="1:16" s="106" customFormat="1" x14ac:dyDescent="0.3">
      <c r="A66" s="39"/>
      <c r="B66" s="147" t="s">
        <v>56</v>
      </c>
      <c r="C66" s="91" t="s">
        <v>0</v>
      </c>
      <c r="D66" s="146">
        <v>50</v>
      </c>
      <c r="E66" s="76">
        <v>0</v>
      </c>
      <c r="F66" s="78">
        <f t="shared" si="56"/>
        <v>0</v>
      </c>
      <c r="G66" s="123">
        <v>50</v>
      </c>
      <c r="H66" s="78">
        <f t="shared" si="55"/>
        <v>0</v>
      </c>
      <c r="I66" s="123"/>
      <c r="J66" s="78"/>
      <c r="K66" s="123"/>
      <c r="L66" s="78"/>
      <c r="M66" s="123"/>
      <c r="N66" s="78"/>
      <c r="O66" s="123"/>
      <c r="P66" s="78"/>
    </row>
    <row r="67" spans="1:16" s="106" customFormat="1" x14ac:dyDescent="0.3">
      <c r="A67" s="39"/>
      <c r="B67" s="147" t="s">
        <v>57</v>
      </c>
      <c r="C67" s="91" t="s">
        <v>0</v>
      </c>
      <c r="D67" s="146">
        <v>50</v>
      </c>
      <c r="E67" s="76">
        <v>0</v>
      </c>
      <c r="F67" s="78">
        <f t="shared" si="56"/>
        <v>0</v>
      </c>
      <c r="G67" s="123">
        <v>50</v>
      </c>
      <c r="H67" s="78">
        <f t="shared" si="55"/>
        <v>0</v>
      </c>
      <c r="I67" s="123"/>
      <c r="J67" s="78"/>
      <c r="K67" s="123"/>
      <c r="L67" s="78"/>
      <c r="M67" s="123"/>
      <c r="N67" s="78"/>
      <c r="O67" s="123"/>
      <c r="P67" s="78"/>
    </row>
    <row r="68" spans="1:16" s="106" customFormat="1" x14ac:dyDescent="0.3">
      <c r="A68" s="39"/>
      <c r="B68" s="147" t="s">
        <v>58</v>
      </c>
      <c r="C68" s="91" t="s">
        <v>0</v>
      </c>
      <c r="D68" s="146">
        <v>50</v>
      </c>
      <c r="E68" s="76">
        <v>0</v>
      </c>
      <c r="F68" s="78">
        <f t="shared" si="56"/>
        <v>0</v>
      </c>
      <c r="G68" s="123">
        <v>50</v>
      </c>
      <c r="H68" s="78">
        <f t="shared" si="55"/>
        <v>0</v>
      </c>
      <c r="I68" s="123"/>
      <c r="J68" s="78"/>
      <c r="K68" s="123"/>
      <c r="L68" s="78"/>
      <c r="M68" s="123"/>
      <c r="N68" s="78"/>
      <c r="O68" s="123"/>
      <c r="P68" s="78"/>
    </row>
    <row r="69" spans="1:16" s="106" customFormat="1" x14ac:dyDescent="0.3">
      <c r="A69" s="39"/>
      <c r="B69" s="147" t="s">
        <v>52</v>
      </c>
      <c r="C69" s="91" t="s">
        <v>0</v>
      </c>
      <c r="D69" s="146">
        <v>50</v>
      </c>
      <c r="E69" s="76">
        <v>0</v>
      </c>
      <c r="F69" s="78">
        <f t="shared" si="56"/>
        <v>0</v>
      </c>
      <c r="G69" s="123">
        <v>50</v>
      </c>
      <c r="H69" s="78">
        <f t="shared" si="55"/>
        <v>0</v>
      </c>
      <c r="I69" s="123"/>
      <c r="J69" s="78"/>
      <c r="K69" s="123"/>
      <c r="L69" s="78"/>
      <c r="M69" s="123"/>
      <c r="N69" s="78"/>
      <c r="O69" s="123"/>
      <c r="P69" s="78"/>
    </row>
    <row r="70" spans="1:16" s="106" customFormat="1" x14ac:dyDescent="0.3">
      <c r="A70" s="39"/>
      <c r="B70" s="147" t="s">
        <v>59</v>
      </c>
      <c r="C70" s="91" t="s">
        <v>0</v>
      </c>
      <c r="D70" s="146">
        <v>50</v>
      </c>
      <c r="E70" s="76">
        <v>0</v>
      </c>
      <c r="F70" s="78">
        <f t="shared" si="56"/>
        <v>0</v>
      </c>
      <c r="G70" s="123">
        <v>50</v>
      </c>
      <c r="H70" s="78">
        <f t="shared" si="55"/>
        <v>0</v>
      </c>
      <c r="I70" s="123"/>
      <c r="J70" s="78"/>
      <c r="K70" s="123"/>
      <c r="L70" s="78"/>
      <c r="M70" s="123"/>
      <c r="N70" s="78"/>
      <c r="O70" s="123"/>
      <c r="P70" s="78"/>
    </row>
    <row r="71" spans="1:16" s="106" customFormat="1" x14ac:dyDescent="0.3">
      <c r="A71" s="31"/>
      <c r="B71" s="101"/>
      <c r="C71" s="199"/>
      <c r="D71" s="200"/>
      <c r="E71" s="201"/>
      <c r="F71" s="103">
        <f>SUM(F54:F70)</f>
        <v>0</v>
      </c>
      <c r="G71" s="60"/>
      <c r="H71" s="103">
        <f>SUM(H54:H70)</f>
        <v>0</v>
      </c>
      <c r="I71" s="17"/>
      <c r="J71" s="103">
        <f>SUM(J54:J57)</f>
        <v>0</v>
      </c>
      <c r="K71" s="17"/>
      <c r="L71" s="103">
        <f>SUM(L54:L57)</f>
        <v>0</v>
      </c>
      <c r="M71" s="17"/>
      <c r="N71" s="103">
        <f>SUM(N54:N57)</f>
        <v>0</v>
      </c>
      <c r="O71" s="17"/>
      <c r="P71" s="103">
        <f>SUM(P54:P57)</f>
        <v>0</v>
      </c>
    </row>
    <row r="72" spans="1:16" s="106" customFormat="1" x14ac:dyDescent="0.3">
      <c r="A72" s="30"/>
      <c r="B72" s="113"/>
      <c r="C72" s="114"/>
      <c r="D72" s="115"/>
      <c r="E72" s="116"/>
      <c r="F72" s="117"/>
      <c r="G72" s="59"/>
      <c r="H72" s="117"/>
      <c r="I72" s="21"/>
      <c r="J72" s="117"/>
      <c r="K72" s="21"/>
      <c r="L72" s="117"/>
      <c r="M72" s="21"/>
      <c r="N72" s="117"/>
      <c r="O72" s="21"/>
      <c r="P72" s="117"/>
    </row>
    <row r="73" spans="1:16" s="106" customFormat="1" x14ac:dyDescent="0.3">
      <c r="A73" s="40"/>
      <c r="B73" s="84" t="s">
        <v>2</v>
      </c>
      <c r="C73" s="85"/>
      <c r="D73" s="86"/>
      <c r="E73" s="87"/>
      <c r="F73" s="87"/>
      <c r="G73" s="86"/>
      <c r="H73" s="87"/>
      <c r="I73" s="88"/>
      <c r="J73" s="87"/>
      <c r="K73" s="88"/>
      <c r="L73" s="89"/>
      <c r="M73" s="88"/>
      <c r="N73" s="89"/>
      <c r="O73" s="88"/>
      <c r="P73" s="89"/>
    </row>
    <row r="74" spans="1:16" s="122" customFormat="1" x14ac:dyDescent="0.3">
      <c r="A74" s="39"/>
      <c r="B74" s="80" t="s">
        <v>66</v>
      </c>
      <c r="C74" s="81" t="s">
        <v>1</v>
      </c>
      <c r="D74" s="82">
        <v>10</v>
      </c>
      <c r="E74" s="76">
        <v>0</v>
      </c>
      <c r="F74" s="77">
        <f t="shared" ref="F74" si="57">D74*E74</f>
        <v>0</v>
      </c>
      <c r="G74" s="82">
        <v>1</v>
      </c>
      <c r="H74" s="78">
        <f>($E74*$H$3)*G74</f>
        <v>0</v>
      </c>
      <c r="I74" s="83">
        <v>1</v>
      </c>
      <c r="J74" s="78">
        <f>$E74*$H$3*$J$3*I74</f>
        <v>0</v>
      </c>
      <c r="K74" s="83">
        <v>1</v>
      </c>
      <c r="L74" s="78">
        <f>$E74*$H$3*$J$3*$L$3*K74</f>
        <v>0</v>
      </c>
      <c r="M74" s="83">
        <v>1</v>
      </c>
      <c r="N74" s="99">
        <f>$E74*$H$3*$J$3*$L$3*$N$3*$M74</f>
        <v>0</v>
      </c>
      <c r="O74" s="83">
        <v>1</v>
      </c>
      <c r="P74" s="99">
        <f>$E74*$H$3*$J$3*$L$3*$N$3*$P$3*$O74</f>
        <v>0</v>
      </c>
    </row>
    <row r="75" spans="1:16" s="106" customFormat="1" x14ac:dyDescent="0.3">
      <c r="A75" s="40"/>
      <c r="B75" s="79" t="s">
        <v>17</v>
      </c>
      <c r="C75" s="85"/>
      <c r="D75" s="86"/>
      <c r="E75" s="90"/>
      <c r="F75" s="87"/>
      <c r="G75" s="86"/>
      <c r="H75" s="87"/>
      <c r="I75" s="88"/>
      <c r="J75" s="87"/>
      <c r="K75" s="88"/>
      <c r="L75" s="87"/>
      <c r="M75" s="88"/>
      <c r="N75" s="87"/>
      <c r="O75" s="88"/>
      <c r="P75" s="87"/>
    </row>
    <row r="76" spans="1:16" s="106" customFormat="1" x14ac:dyDescent="0.3">
      <c r="A76" s="39"/>
      <c r="B76" s="74" t="s">
        <v>60</v>
      </c>
      <c r="C76" s="91" t="s">
        <v>1</v>
      </c>
      <c r="D76" s="82">
        <v>40</v>
      </c>
      <c r="E76" s="76">
        <v>0</v>
      </c>
      <c r="F76" s="77">
        <f>D76*E76</f>
        <v>0</v>
      </c>
      <c r="G76" s="82">
        <v>40</v>
      </c>
      <c r="H76" s="78">
        <f>($E76*$H$3)*G76</f>
        <v>0</v>
      </c>
      <c r="I76" s="83">
        <v>100</v>
      </c>
      <c r="J76" s="78">
        <f>$E76*$H$3*$J$3*I76</f>
        <v>0</v>
      </c>
      <c r="K76" s="83">
        <v>100</v>
      </c>
      <c r="L76" s="78">
        <f>$E76*$H$3*$J$3*$L$3*K76</f>
        <v>0</v>
      </c>
      <c r="M76" s="83">
        <v>100</v>
      </c>
      <c r="N76" s="99">
        <f>$E76*$H$3*$J$3*$L$3*$N$3*$M76</f>
        <v>0</v>
      </c>
      <c r="O76" s="83">
        <v>100</v>
      </c>
      <c r="P76" s="99">
        <f>$E76*$H$3*$J$3*$L$3*$N$3*$P$3*$O76</f>
        <v>0</v>
      </c>
    </row>
    <row r="77" spans="1:16" s="106" customFormat="1" x14ac:dyDescent="0.3">
      <c r="A77" s="39"/>
      <c r="B77" s="100" t="s">
        <v>80</v>
      </c>
      <c r="C77" s="91" t="s">
        <v>0</v>
      </c>
      <c r="D77" s="82">
        <v>40</v>
      </c>
      <c r="E77" s="76">
        <v>0</v>
      </c>
      <c r="F77" s="77">
        <f>D77*E77</f>
        <v>0</v>
      </c>
      <c r="G77" s="82">
        <v>40</v>
      </c>
      <c r="H77" s="78">
        <f>($E77*$H$3)*G77</f>
        <v>0</v>
      </c>
      <c r="I77" s="83">
        <v>280</v>
      </c>
      <c r="J77" s="78">
        <f>$E77*$H$3*$J$3*I77</f>
        <v>0</v>
      </c>
      <c r="K77" s="83">
        <v>280</v>
      </c>
      <c r="L77" s="78">
        <f>$E77*$H$3*$J$3*$L$3*K77</f>
        <v>0</v>
      </c>
      <c r="M77" s="83">
        <v>280</v>
      </c>
      <c r="N77" s="99">
        <f>$E77*$H$3*$J$3*$L$3*$N$3*$M77</f>
        <v>0</v>
      </c>
      <c r="O77" s="83">
        <v>280</v>
      </c>
      <c r="P77" s="99">
        <f>$E77*$H$3*$J$3*$L$3*$N$3*$P$3*$O77</f>
        <v>0</v>
      </c>
    </row>
    <row r="78" spans="1:16" s="106" customFormat="1" x14ac:dyDescent="0.3">
      <c r="A78" s="40"/>
      <c r="B78" s="92" t="s">
        <v>4</v>
      </c>
      <c r="C78" s="85"/>
      <c r="D78" s="86"/>
      <c r="E78" s="90"/>
      <c r="F78" s="87"/>
      <c r="G78" s="86"/>
      <c r="H78" s="87"/>
      <c r="I78" s="88"/>
      <c r="J78" s="87"/>
      <c r="K78" s="88"/>
      <c r="L78" s="87"/>
      <c r="M78" s="88"/>
      <c r="N78" s="87"/>
      <c r="O78" s="88"/>
      <c r="P78" s="87"/>
    </row>
    <row r="79" spans="1:16" s="106" customFormat="1" x14ac:dyDescent="0.3">
      <c r="A79" s="39"/>
      <c r="B79" s="74" t="s">
        <v>3</v>
      </c>
      <c r="C79" s="91" t="s">
        <v>14</v>
      </c>
      <c r="D79" s="82">
        <v>5</v>
      </c>
      <c r="E79" s="76">
        <v>0</v>
      </c>
      <c r="F79" s="77">
        <f>D79*E79</f>
        <v>0</v>
      </c>
      <c r="G79" s="82">
        <v>5</v>
      </c>
      <c r="H79" s="78">
        <f>($E79*$H$3)*G79</f>
        <v>0</v>
      </c>
      <c r="I79" s="83">
        <v>50</v>
      </c>
      <c r="J79" s="78">
        <f>$E79*$H$3*$J$3*I79</f>
        <v>0</v>
      </c>
      <c r="K79" s="83">
        <v>50</v>
      </c>
      <c r="L79" s="78">
        <f>$E79*$H$3*$J$3*$L$3*K79</f>
        <v>0</v>
      </c>
      <c r="M79" s="83">
        <v>50</v>
      </c>
      <c r="N79" s="99">
        <f>$E79*$H$3*$J$3*$L$3*$N$3*$M79</f>
        <v>0</v>
      </c>
      <c r="O79" s="83">
        <v>50</v>
      </c>
      <c r="P79" s="99">
        <f>$E79*$H$3*$J$3*$L$3*$N$3*$P$3*$O79</f>
        <v>0</v>
      </c>
    </row>
    <row r="80" spans="1:16" s="106" customFormat="1" x14ac:dyDescent="0.3">
      <c r="A80" s="39"/>
      <c r="B80" s="74" t="s">
        <v>13</v>
      </c>
      <c r="C80" s="91" t="s">
        <v>14</v>
      </c>
      <c r="D80" s="82">
        <v>5</v>
      </c>
      <c r="E80" s="76">
        <v>0</v>
      </c>
      <c r="F80" s="77">
        <f>D80*E80</f>
        <v>0</v>
      </c>
      <c r="G80" s="82">
        <v>5</v>
      </c>
      <c r="H80" s="78">
        <f>($E80*$H$3)*G80</f>
        <v>0</v>
      </c>
      <c r="I80" s="83">
        <v>50</v>
      </c>
      <c r="J80" s="78">
        <f>$E80*$H$3*$J$3*I80</f>
        <v>0</v>
      </c>
      <c r="K80" s="83">
        <v>50</v>
      </c>
      <c r="L80" s="78">
        <f>$E80*$H$3*$J$3*$L$3*K80</f>
        <v>0</v>
      </c>
      <c r="M80" s="83">
        <v>50</v>
      </c>
      <c r="N80" s="99">
        <f>$E80*$H$3*$J$3*$L$3*$N$3*$M80</f>
        <v>0</v>
      </c>
      <c r="O80" s="83">
        <v>50</v>
      </c>
      <c r="P80" s="99">
        <f>$E80*$H$3*$J$3*$L$3*$N$3*$P$3*$O80</f>
        <v>0</v>
      </c>
    </row>
    <row r="81" spans="1:18" s="106" customFormat="1" x14ac:dyDescent="0.3">
      <c r="A81" s="39"/>
      <c r="B81" s="74" t="s">
        <v>16</v>
      </c>
      <c r="C81" s="91" t="s">
        <v>14</v>
      </c>
      <c r="D81" s="82">
        <v>5</v>
      </c>
      <c r="E81" s="76">
        <v>0</v>
      </c>
      <c r="F81" s="77">
        <f>D81*E81</f>
        <v>0</v>
      </c>
      <c r="G81" s="82">
        <v>5</v>
      </c>
      <c r="H81" s="78">
        <f>($E81*$H$3)*G81</f>
        <v>0</v>
      </c>
      <c r="I81" s="83">
        <v>50</v>
      </c>
      <c r="J81" s="78">
        <f>$E81*$H$3*$J$3*I81</f>
        <v>0</v>
      </c>
      <c r="K81" s="83">
        <v>50</v>
      </c>
      <c r="L81" s="78">
        <f>$E81*$H$3*$J$3*$L$3*K81</f>
        <v>0</v>
      </c>
      <c r="M81" s="83">
        <v>50</v>
      </c>
      <c r="N81" s="99">
        <f>$E81*$H$3*$J$3*$L$3*$N$3*$M81</f>
        <v>0</v>
      </c>
      <c r="O81" s="83">
        <v>50</v>
      </c>
      <c r="P81" s="99">
        <f>$E81*$H$3*$J$3*$L$3*$N$3*$P$3*$O81</f>
        <v>0</v>
      </c>
    </row>
    <row r="82" spans="1:18" s="106" customFormat="1" x14ac:dyDescent="0.3">
      <c r="A82" s="40"/>
      <c r="B82" s="92" t="s">
        <v>61</v>
      </c>
      <c r="C82" s="85"/>
      <c r="D82" s="86"/>
      <c r="E82" s="90"/>
      <c r="F82" s="90"/>
      <c r="G82" s="86"/>
      <c r="H82" s="86"/>
      <c r="I82" s="88"/>
      <c r="J82" s="87"/>
      <c r="K82" s="88"/>
      <c r="L82" s="87"/>
      <c r="M82" s="88"/>
      <c r="N82" s="87"/>
      <c r="O82" s="88"/>
      <c r="P82" s="87"/>
    </row>
    <row r="83" spans="1:18" s="106" customFormat="1" x14ac:dyDescent="0.3">
      <c r="A83" s="39"/>
      <c r="B83" s="158" t="s">
        <v>67</v>
      </c>
      <c r="C83" s="121" t="s">
        <v>1</v>
      </c>
      <c r="D83" s="146">
        <v>100</v>
      </c>
      <c r="E83" s="76">
        <v>0</v>
      </c>
      <c r="F83" s="77">
        <f t="shared" ref="F83:F85" si="58">D83*E83</f>
        <v>0</v>
      </c>
      <c r="G83" s="123">
        <v>100</v>
      </c>
      <c r="H83" s="78">
        <f t="shared" ref="H83:H84" si="59">($E83*$H$3)*G83</f>
        <v>0</v>
      </c>
      <c r="I83" s="123"/>
      <c r="J83" s="78"/>
      <c r="K83" s="123"/>
      <c r="L83" s="78"/>
      <c r="M83" s="123"/>
      <c r="N83" s="78"/>
      <c r="O83" s="123"/>
      <c r="P83" s="78"/>
    </row>
    <row r="84" spans="1:18" s="106" customFormat="1" x14ac:dyDescent="0.3">
      <c r="A84" s="39"/>
      <c r="B84" s="158" t="s">
        <v>53</v>
      </c>
      <c r="C84" s="121" t="s">
        <v>1</v>
      </c>
      <c r="D84" s="146">
        <v>100</v>
      </c>
      <c r="E84" s="76">
        <v>0</v>
      </c>
      <c r="F84" s="77">
        <f t="shared" si="58"/>
        <v>0</v>
      </c>
      <c r="G84" s="123">
        <v>100</v>
      </c>
      <c r="H84" s="78">
        <f t="shared" si="59"/>
        <v>0</v>
      </c>
      <c r="I84" s="123"/>
      <c r="J84" s="78"/>
      <c r="K84" s="123"/>
      <c r="L84" s="78"/>
      <c r="M84" s="123"/>
      <c r="N84" s="78"/>
      <c r="O84" s="123"/>
      <c r="P84" s="78"/>
    </row>
    <row r="85" spans="1:18" s="106" customFormat="1" x14ac:dyDescent="0.3">
      <c r="A85" s="39"/>
      <c r="B85" s="161" t="s">
        <v>84</v>
      </c>
      <c r="C85" s="121" t="s">
        <v>1</v>
      </c>
      <c r="D85" s="146">
        <v>1</v>
      </c>
      <c r="E85" s="76">
        <v>150000</v>
      </c>
      <c r="F85" s="77">
        <f t="shared" si="58"/>
        <v>150000</v>
      </c>
      <c r="G85" s="123"/>
      <c r="H85" s="78"/>
      <c r="I85" s="123"/>
      <c r="J85" s="78"/>
      <c r="K85" s="123"/>
      <c r="L85" s="78"/>
      <c r="M85" s="123"/>
      <c r="N85" s="78"/>
      <c r="O85" s="123"/>
      <c r="P85" s="78"/>
    </row>
    <row r="86" spans="1:18" s="106" customFormat="1" x14ac:dyDescent="0.3">
      <c r="A86" s="31"/>
      <c r="B86" s="101"/>
      <c r="C86" s="17"/>
      <c r="D86" s="61"/>
      <c r="E86" s="102"/>
      <c r="F86" s="103">
        <f>SUM(F73:F85)</f>
        <v>150000</v>
      </c>
      <c r="G86" s="61"/>
      <c r="H86" s="103">
        <f>SUM(H73:H84)</f>
        <v>0</v>
      </c>
      <c r="I86" s="6"/>
      <c r="J86" s="103">
        <f>SUM(J73:J81)</f>
        <v>0</v>
      </c>
      <c r="K86" s="6"/>
      <c r="L86" s="103">
        <f>SUM(L73:L81)</f>
        <v>0</v>
      </c>
      <c r="M86" s="6"/>
      <c r="N86" s="103">
        <f>SUM(N73:N81)</f>
        <v>0</v>
      </c>
      <c r="O86" s="6"/>
      <c r="P86" s="103">
        <f>SUM(P73:P81)</f>
        <v>0</v>
      </c>
    </row>
    <row r="87" spans="1:18" s="106" customFormat="1" x14ac:dyDescent="0.3">
      <c r="A87" s="32"/>
      <c r="B87" s="100"/>
      <c r="C87" s="91"/>
      <c r="D87" s="62"/>
      <c r="E87" s="141"/>
      <c r="F87" s="77"/>
      <c r="G87" s="62"/>
      <c r="H87" s="77"/>
      <c r="I87" s="4"/>
      <c r="J87" s="77"/>
      <c r="K87" s="4"/>
      <c r="L87" s="77"/>
      <c r="M87" s="4"/>
      <c r="N87" s="77"/>
      <c r="O87" s="4"/>
      <c r="P87" s="77"/>
    </row>
    <row r="88" spans="1:18" s="106" customFormat="1" x14ac:dyDescent="0.3">
      <c r="A88" s="33"/>
      <c r="B88" s="124"/>
      <c r="C88" s="125"/>
      <c r="D88" s="63"/>
      <c r="E88" s="126"/>
      <c r="F88" s="103">
        <f>F71+F52+F86</f>
        <v>150000</v>
      </c>
      <c r="G88" s="63"/>
      <c r="H88" s="103">
        <f>H71+H52+H86</f>
        <v>0</v>
      </c>
      <c r="I88" s="7"/>
      <c r="J88" s="103">
        <f>J71+J52+J86</f>
        <v>0</v>
      </c>
      <c r="K88" s="7"/>
      <c r="L88" s="103">
        <f>L71+L52+L86</f>
        <v>0</v>
      </c>
      <c r="M88" s="7"/>
      <c r="N88" s="103">
        <f>N71+N52+N86</f>
        <v>0</v>
      </c>
      <c r="O88" s="7"/>
      <c r="P88" s="103">
        <f>P71+P52+P86</f>
        <v>0</v>
      </c>
    </row>
    <row r="89" spans="1:18" x14ac:dyDescent="0.3">
      <c r="A89" s="26"/>
      <c r="B89" s="70"/>
      <c r="C89" s="9"/>
      <c r="D89" s="66"/>
      <c r="E89" s="10"/>
      <c r="F89" s="18"/>
      <c r="G89" s="53"/>
      <c r="H89" s="18"/>
      <c r="I89" s="11"/>
      <c r="J89" s="18"/>
      <c r="K89" s="11"/>
      <c r="L89" s="18"/>
      <c r="M89" s="11"/>
      <c r="N89" s="18"/>
      <c r="O89" s="11"/>
      <c r="P89" s="18"/>
    </row>
    <row r="90" spans="1:18" x14ac:dyDescent="0.3">
      <c r="A90" s="26"/>
      <c r="B90" s="70"/>
      <c r="C90" s="9"/>
      <c r="D90" s="66"/>
      <c r="E90" s="19"/>
      <c r="F90" s="127"/>
      <c r="G90" s="53" t="s">
        <v>49</v>
      </c>
      <c r="H90" s="20">
        <f>SUM(F88:H88)</f>
        <v>150000</v>
      </c>
      <c r="I90" s="11"/>
      <c r="J90" s="18"/>
      <c r="K90" s="11" t="s">
        <v>18</v>
      </c>
      <c r="L90" s="20">
        <f>SUM(F88:L88)</f>
        <v>150000</v>
      </c>
      <c r="M90" s="37"/>
      <c r="N90" s="36"/>
      <c r="O90" s="11" t="s">
        <v>35</v>
      </c>
      <c r="P90" s="20">
        <f>SUM(F88:P88)</f>
        <v>150000</v>
      </c>
    </row>
    <row r="91" spans="1:18" s="132" customFormat="1" ht="9" customHeight="1" x14ac:dyDescent="0.3">
      <c r="A91" s="26"/>
      <c r="B91" s="70"/>
      <c r="C91" s="9"/>
      <c r="D91" s="66"/>
      <c r="E91" s="19"/>
      <c r="F91" s="127"/>
      <c r="G91" s="53"/>
      <c r="H91" s="36"/>
      <c r="I91" s="136"/>
      <c r="J91" s="38"/>
      <c r="K91" s="136"/>
      <c r="L91" s="36"/>
      <c r="M91" s="37"/>
      <c r="N91" s="36"/>
      <c r="O91" s="136"/>
      <c r="P91" s="36"/>
    </row>
    <row r="92" spans="1:18" s="132" customFormat="1" x14ac:dyDescent="0.3">
      <c r="A92" s="26"/>
      <c r="B92" s="137"/>
      <c r="C92" s="138"/>
      <c r="D92" s="139"/>
      <c r="E92" s="140"/>
      <c r="F92" s="10"/>
      <c r="G92" s="53"/>
      <c r="H92" s="10"/>
      <c r="I92" s="11"/>
      <c r="J92" s="10"/>
      <c r="K92" s="11"/>
      <c r="L92" s="10"/>
      <c r="M92" s="11"/>
      <c r="N92" s="10"/>
      <c r="O92" s="11"/>
      <c r="P92" s="10"/>
    </row>
    <row r="93" spans="1:18" s="132" customFormat="1" x14ac:dyDescent="0.3">
      <c r="A93" s="26"/>
      <c r="B93" s="137"/>
      <c r="C93" s="9"/>
      <c r="D93" s="66"/>
      <c r="E93" s="10"/>
      <c r="F93" s="10"/>
      <c r="G93" s="53"/>
      <c r="H93" s="10"/>
      <c r="I93" s="11"/>
      <c r="J93" s="10"/>
      <c r="K93" s="11"/>
      <c r="L93" s="10"/>
      <c r="M93" s="11"/>
      <c r="N93" s="10"/>
      <c r="O93" s="11"/>
      <c r="P93" s="10"/>
    </row>
    <row r="94" spans="1:18" s="132" customFormat="1" x14ac:dyDescent="0.3">
      <c r="A94" s="26"/>
      <c r="B94" s="137"/>
      <c r="C94" s="9"/>
      <c r="D94" s="66"/>
      <c r="E94" s="10"/>
      <c r="F94" s="10"/>
      <c r="G94" s="53"/>
      <c r="H94" s="10"/>
      <c r="I94" s="11"/>
      <c r="J94" s="10"/>
      <c r="K94" s="11"/>
      <c r="L94" s="10"/>
      <c r="M94" s="11"/>
      <c r="N94" s="10"/>
      <c r="O94" s="11"/>
      <c r="P94" s="10"/>
    </row>
    <row r="95" spans="1:18" x14ac:dyDescent="0.3">
      <c r="A95" s="26"/>
      <c r="B95" s="137"/>
      <c r="C95" s="9"/>
      <c r="D95" s="66"/>
      <c r="E95" s="202" t="s">
        <v>19</v>
      </c>
      <c r="F95" s="202"/>
      <c r="G95" s="202"/>
      <c r="H95" s="154"/>
      <c r="I95" s="155"/>
      <c r="J95" s="155"/>
      <c r="K95" s="155"/>
      <c r="L95" s="156"/>
      <c r="M95" s="150"/>
      <c r="N95" s="151"/>
      <c r="O95" s="150"/>
      <c r="P95" s="151"/>
      <c r="Q95" s="157"/>
      <c r="R95" s="155"/>
    </row>
    <row r="96" spans="1:18" x14ac:dyDescent="0.3">
      <c r="A96" s="26"/>
      <c r="B96" s="70"/>
      <c r="C96" s="9"/>
      <c r="D96" s="66"/>
      <c r="E96" s="163" t="s">
        <v>20</v>
      </c>
      <c r="F96" s="164"/>
      <c r="G96" s="164"/>
      <c r="H96" s="169" t="s">
        <v>21</v>
      </c>
      <c r="I96" s="169"/>
      <c r="J96" s="170"/>
      <c r="K96" s="171"/>
      <c r="L96" s="172"/>
      <c r="M96" s="150"/>
      <c r="N96" s="151"/>
      <c r="O96" s="150"/>
      <c r="P96" s="151"/>
      <c r="Q96" s="162"/>
      <c r="R96" s="162"/>
    </row>
    <row r="97" spans="1:18" x14ac:dyDescent="0.3">
      <c r="A97" s="26"/>
      <c r="B97" s="70"/>
      <c r="C97" s="9"/>
      <c r="D97" s="66"/>
      <c r="E97" s="165"/>
      <c r="F97" s="166"/>
      <c r="G97" s="166"/>
      <c r="H97" s="173" t="s">
        <v>22</v>
      </c>
      <c r="I97" s="173"/>
      <c r="J97" s="170"/>
      <c r="K97" s="171"/>
      <c r="L97" s="172"/>
      <c r="M97" s="150"/>
      <c r="N97" s="151"/>
      <c r="O97" s="150"/>
      <c r="P97" s="151"/>
      <c r="Q97" s="162"/>
      <c r="R97" s="162"/>
    </row>
    <row r="98" spans="1:18" x14ac:dyDescent="0.3">
      <c r="A98" s="26"/>
      <c r="B98" s="70"/>
      <c r="C98" s="9"/>
      <c r="D98" s="67"/>
      <c r="E98" s="165"/>
      <c r="F98" s="166"/>
      <c r="G98" s="166"/>
      <c r="H98" s="173" t="s">
        <v>23</v>
      </c>
      <c r="I98" s="173"/>
      <c r="J98" s="174"/>
      <c r="K98" s="171"/>
      <c r="L98" s="172"/>
      <c r="M98" s="151"/>
      <c r="N98" s="151"/>
      <c r="O98" s="151"/>
      <c r="P98" s="151"/>
      <c r="Q98" s="162"/>
      <c r="R98" s="162"/>
    </row>
    <row r="99" spans="1:18" x14ac:dyDescent="0.3">
      <c r="A99" s="26"/>
      <c r="B99" s="70"/>
      <c r="C99" s="9"/>
      <c r="D99" s="67"/>
      <c r="E99" s="165"/>
      <c r="F99" s="166"/>
      <c r="G99" s="166"/>
      <c r="H99" s="175" t="s">
        <v>24</v>
      </c>
      <c r="I99" s="176"/>
      <c r="J99" s="181"/>
      <c r="K99" s="182"/>
      <c r="L99" s="183"/>
      <c r="M99" s="152"/>
      <c r="N99" s="152"/>
      <c r="O99" s="152"/>
      <c r="P99" s="152"/>
      <c r="Q99" s="162"/>
      <c r="R99" s="162"/>
    </row>
    <row r="100" spans="1:18" x14ac:dyDescent="0.3">
      <c r="A100" s="26"/>
      <c r="B100" s="70"/>
      <c r="C100" s="9"/>
      <c r="D100" s="67"/>
      <c r="E100" s="165"/>
      <c r="F100" s="166"/>
      <c r="G100" s="166"/>
      <c r="H100" s="177"/>
      <c r="I100" s="178"/>
      <c r="J100" s="184"/>
      <c r="K100" s="185"/>
      <c r="L100" s="186"/>
      <c r="M100" s="140"/>
      <c r="N100" s="140"/>
      <c r="O100" s="140"/>
      <c r="P100" s="140"/>
      <c r="Q100" s="162"/>
      <c r="R100" s="162"/>
    </row>
    <row r="101" spans="1:18" x14ac:dyDescent="0.3">
      <c r="E101" s="167"/>
      <c r="F101" s="168"/>
      <c r="G101" s="168"/>
      <c r="H101" s="179"/>
      <c r="I101" s="180"/>
      <c r="J101" s="187"/>
      <c r="K101" s="188"/>
      <c r="L101" s="189"/>
      <c r="M101" s="153"/>
      <c r="N101" s="153"/>
      <c r="O101" s="153"/>
      <c r="P101" s="153"/>
      <c r="Q101" s="162"/>
      <c r="R101" s="162"/>
    </row>
  </sheetData>
  <sheetProtection algorithmName="SHA-512" hashValue="HocAGb3v6ItCXhZ5ZpVwCNliYa0gOaj/gAvLsSQ1ZI7P/3BS0KYeGTkqydnUgNVkKRBG6CSYWWoqo4FIAU+0CQ==" saltValue="sSvB7s/zwzHLZNsM7HzfSg==" spinCount="100000" sheet="1" formatCells="0" formatColumns="0" formatRows="0" insertColumns="0" insertRows="0" insertHyperlinks="0" deleteColumns="0" deleteRows="0" sort="0" autoFilter="0" pivotTables="0"/>
  <mergeCells count="18">
    <mergeCell ref="A1:P1"/>
    <mergeCell ref="E2:F2"/>
    <mergeCell ref="C52:E52"/>
    <mergeCell ref="C71:E71"/>
    <mergeCell ref="E95:G95"/>
    <mergeCell ref="Q99:R101"/>
    <mergeCell ref="Q96:R96"/>
    <mergeCell ref="Q97:R97"/>
    <mergeCell ref="Q98:R98"/>
    <mergeCell ref="E96:G101"/>
    <mergeCell ref="H96:I96"/>
    <mergeCell ref="J96:L96"/>
    <mergeCell ref="H97:I97"/>
    <mergeCell ref="J97:L97"/>
    <mergeCell ref="H98:I98"/>
    <mergeCell ref="J98:L98"/>
    <mergeCell ref="H99:I101"/>
    <mergeCell ref="J99:L101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47A5A9CFECA34F816F750C568DBAE5" ma:contentTypeVersion="2" ma:contentTypeDescription="Een nieuw document maken." ma:contentTypeScope="" ma:versionID="2e8c8d0d351523b852fb3f396664dbfb">
  <xsd:schema xmlns:xsd="http://www.w3.org/2001/XMLSchema" xmlns:xs="http://www.w3.org/2001/XMLSchema" xmlns:p="http://schemas.microsoft.com/office/2006/metadata/properties" xmlns:ns2="cf0212d7-e212-4616-a440-c7906f395586" targetNamespace="http://schemas.microsoft.com/office/2006/metadata/properties" ma:root="true" ma:fieldsID="5dd3d1287bf1f317275c325b4b88841c" ns2:_="">
    <xsd:import namespace="cf0212d7-e212-4616-a440-c7906f3955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212d7-e212-4616-a440-c7906f3955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164B42-FA5C-45D2-8FE4-45EE93624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0212d7-e212-4616-a440-c7906f3955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C6D09C-FBD2-4E71-A990-A79945E3A8FF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cf0212d7-e212-4616-a440-c7906f39558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CFBC683-C4D6-49B1-8A7B-52EBE30676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P1 N+O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Tjaarda, Harm</dc:creator>
  <cp:lastModifiedBy>Linden, Mirjam van der</cp:lastModifiedBy>
  <dcterms:created xsi:type="dcterms:W3CDTF">2019-01-04T07:01:37Z</dcterms:created>
  <dcterms:modified xsi:type="dcterms:W3CDTF">2025-02-03T15:08:26Z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0x0101002D47A5A9CFECA34F816F750C568DBAE5</vt:lpwstr>
  </property>
</Properties>
</file>