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rganisatie\JZ\INKA\INKOOP\Inkoop &amp; Aanbesteding\12. Persoonlijke mappen\Lisa\1. Europese aanbesteding Schoonmaak GLAS\publicatie\"/>
    </mc:Choice>
  </mc:AlternateContent>
  <xr:revisionPtr revIDLastSave="0" documentId="8_{DC4EE1F2-490B-4FEA-89E2-53CB517A607C}" xr6:coauthVersionLast="47" xr6:coauthVersionMax="47" xr10:uidLastSave="{00000000-0000-0000-0000-000000000000}"/>
  <bookViews>
    <workbookView xWindow="-108" yWindow="-108" windowWidth="23256" windowHeight="12576" xr2:uid="{F856DB9E-0541-4A9A-9C6C-4B8730BC9058}"/>
  </bookViews>
  <sheets>
    <sheet name="Inschrijfblad" sheetId="14" r:id="rId1"/>
    <sheet name="Kengetallen" sheetId="1" r:id="rId2"/>
    <sheet name="Ma - Vrij" sheetId="2" r:id="rId3"/>
    <sheet name="Zaterdag" sheetId="3" r:id="rId4"/>
    <sheet name="Zondag" sheetId="4" r:id="rId5"/>
    <sheet name="Feestdagen" sheetId="5" r:id="rId6"/>
    <sheet name="Werkelijke dagen 2024" sheetId="6" r:id="rId7"/>
    <sheet name="IVM SMO" sheetId="7" r:id="rId8"/>
    <sheet name="Aanvullende diensten" sheetId="8" r:id="rId9"/>
    <sheet name="Uurtariefopbouw Contract" sheetId="9" r:id="rId10"/>
    <sheet name="Afroep ma-vr" sheetId="10" r:id="rId11"/>
    <sheet name="Afroep avonduren" sheetId="11" r:id="rId12"/>
    <sheet name="Afroep weekend" sheetId="12" r:id="rId13"/>
    <sheet name="Afroep feestdagen" sheetId="13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</externalReferences>
  <definedNames>
    <definedName name="\0" localSheetId="8">[1]Begroting!#REF!</definedName>
    <definedName name="\0" localSheetId="0">#REF!</definedName>
    <definedName name="\0" localSheetId="7">[1]Begroting!#REF!</definedName>
    <definedName name="\0">#REF!</definedName>
    <definedName name="\1" localSheetId="0">#REF!</definedName>
    <definedName name="\1">#REF!</definedName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I" localSheetId="0">#REF!</definedName>
    <definedName name="\I">#REF!</definedName>
    <definedName name="\M" localSheetId="8">[1]Begroting!#REF!</definedName>
    <definedName name="\M" localSheetId="0">#REF!</definedName>
    <definedName name="\M" localSheetId="7">[1]Begroting!#REF!</definedName>
    <definedName name="\M">#REF!</definedName>
    <definedName name="\N" localSheetId="0">#REF!</definedName>
    <definedName name="\N">#REF!</definedName>
    <definedName name="\P" localSheetId="8">[1]Begroting!#REF!</definedName>
    <definedName name="\P" localSheetId="0">#REF!</definedName>
    <definedName name="\P" localSheetId="7">[1]Begroting!#REF!</definedName>
    <definedName name="\P">#REF!</definedName>
    <definedName name="\W" localSheetId="8">[1]Begroting!#REF!</definedName>
    <definedName name="\W" localSheetId="0">#REF!</definedName>
    <definedName name="\W" localSheetId="7">[1]Begroting!#REF!</definedName>
    <definedName name="\W">#REF!</definedName>
    <definedName name="\X" localSheetId="0">#REF!</definedName>
    <definedName name="\X">#REF!</definedName>
    <definedName name="_" localSheetId="0" hidden="1">[2]Blad1!#REF!</definedName>
    <definedName name="_" hidden="1">[2]Blad1!#REF!</definedName>
    <definedName name="________DAT1">#REF!</definedName>
    <definedName name="________DAT10">#REF!</definedName>
    <definedName name="________DAT11">#REF!</definedName>
    <definedName name="________DAT12">#REF!</definedName>
    <definedName name="________DAT13">#REF!</definedName>
    <definedName name="________DAT14">#REF!</definedName>
    <definedName name="________DAT2">#REF!</definedName>
    <definedName name="________DAT3">#REF!</definedName>
    <definedName name="________DAT4">#REF!</definedName>
    <definedName name="________DAT5">#REF!</definedName>
    <definedName name="________DAT6">#REF!</definedName>
    <definedName name="________DAT7">#REF!</definedName>
    <definedName name="________DAT8">#REF!</definedName>
    <definedName name="________DAT9">#REF!</definedName>
    <definedName name="_______DAT1">#REF!</definedName>
    <definedName name="_______DAT10">#REF!</definedName>
    <definedName name="_______DAT11">#REF!</definedName>
    <definedName name="_______DAT12">#REF!</definedName>
    <definedName name="_______DAT13">#REF!</definedName>
    <definedName name="_______DAT14">#REF!</definedName>
    <definedName name="_______DAT2">#REF!</definedName>
    <definedName name="_______DAT3">#REF!</definedName>
    <definedName name="_______DAT4">#REF!</definedName>
    <definedName name="_______DAT5">#REF!</definedName>
    <definedName name="_______DAT6">#REF!</definedName>
    <definedName name="_______DAT7">#REF!</definedName>
    <definedName name="_______DAT8">#REF!</definedName>
    <definedName name="_______DAT9">#REF!</definedName>
    <definedName name="______DAT1">#REF!</definedName>
    <definedName name="______DAT10">#REF!</definedName>
    <definedName name="______DAT11">#REF!</definedName>
    <definedName name="______DAT12">#REF!</definedName>
    <definedName name="______DAT13">#REF!</definedName>
    <definedName name="______DAT14">#REF!</definedName>
    <definedName name="______DAT2">#REF!</definedName>
    <definedName name="______DAT3">#REF!</definedName>
    <definedName name="______DAT4">#REF!</definedName>
    <definedName name="______DAT5">#REF!</definedName>
    <definedName name="______DAT6">#REF!</definedName>
    <definedName name="______DAT7">#REF!</definedName>
    <definedName name="______DAT8">#REF!</definedName>
    <definedName name="______DAT9">#REF!</definedName>
    <definedName name="_____DAT1" localSheetId="6">#REF!</definedName>
    <definedName name="_____DAT10" localSheetId="6">#REF!</definedName>
    <definedName name="_____DAT11" localSheetId="6">#REF!</definedName>
    <definedName name="_____DAT12" localSheetId="6">#REF!</definedName>
    <definedName name="_____DAT13" localSheetId="6">#REF!</definedName>
    <definedName name="_____DAT14" localSheetId="6">#REF!</definedName>
    <definedName name="_____DAT2" localSheetId="6">#REF!</definedName>
    <definedName name="_____DAT3" localSheetId="6">#REF!</definedName>
    <definedName name="_____DAT4" localSheetId="6">#REF!</definedName>
    <definedName name="_____DAT5" localSheetId="6">#REF!</definedName>
    <definedName name="_____DAT6" localSheetId="6">#REF!</definedName>
    <definedName name="_____DAT7" localSheetId="6">#REF!</definedName>
    <definedName name="_____DAT8" localSheetId="6">#REF!</definedName>
    <definedName name="_____DAT9" localSheetId="6">#REF!</definedName>
    <definedName name="____DAT1" localSheetId="0">#REF!</definedName>
    <definedName name="____DAT1">#REF!</definedName>
    <definedName name="____DAT10" localSheetId="0">#REF!</definedName>
    <definedName name="____DAT10">#REF!</definedName>
    <definedName name="____DAT11" localSheetId="0">#REF!</definedName>
    <definedName name="____DAT11">#REF!</definedName>
    <definedName name="____DAT12" localSheetId="0">#REF!</definedName>
    <definedName name="____DAT12">#REF!</definedName>
    <definedName name="____DAT13" localSheetId="0">#REF!</definedName>
    <definedName name="____DAT13">#REF!</definedName>
    <definedName name="____DAT14" localSheetId="0">#REF!</definedName>
    <definedName name="____DAT14">#REF!</definedName>
    <definedName name="____DAT2" localSheetId="0">#REF!</definedName>
    <definedName name="____DAT2">#REF!</definedName>
    <definedName name="____DAT3" localSheetId="0">#REF!</definedName>
    <definedName name="____DAT3">#REF!</definedName>
    <definedName name="____DAT4" localSheetId="0">#REF!</definedName>
    <definedName name="____DAT4">#REF!</definedName>
    <definedName name="____DAT5" localSheetId="0">#REF!</definedName>
    <definedName name="____DAT5">#REF!</definedName>
    <definedName name="____DAT6" localSheetId="0">#REF!</definedName>
    <definedName name="____DAT6">#REF!</definedName>
    <definedName name="____DAT7" localSheetId="0">#REF!</definedName>
    <definedName name="____DAT7">#REF!</definedName>
    <definedName name="____DAT8" localSheetId="0">#REF!</definedName>
    <definedName name="____DAT8">#REF!</definedName>
    <definedName name="____DAT9" localSheetId="0">#REF!</definedName>
    <definedName name="____DAT9">#REF!</definedName>
    <definedName name="___DAT1" localSheetId="0">#REF!</definedName>
    <definedName name="___DAT1">#REF!</definedName>
    <definedName name="___DAT10" localSheetId="0">#REF!</definedName>
    <definedName name="___DAT10">#REF!</definedName>
    <definedName name="___DAT11" localSheetId="0">#REF!</definedName>
    <definedName name="___DAT11">#REF!</definedName>
    <definedName name="___DAT12" localSheetId="0">#REF!</definedName>
    <definedName name="___DAT12">#REF!</definedName>
    <definedName name="___DAT13" localSheetId="0">#REF!</definedName>
    <definedName name="___DAT13">#REF!</definedName>
    <definedName name="___DAT14" localSheetId="0">#REF!</definedName>
    <definedName name="___DAT14">#REF!</definedName>
    <definedName name="___DAT2" localSheetId="0">#REF!</definedName>
    <definedName name="___DAT2">#REF!</definedName>
    <definedName name="___DAT3" localSheetId="0">#REF!</definedName>
    <definedName name="___DAT3">#REF!</definedName>
    <definedName name="___DAT4" localSheetId="0">#REF!</definedName>
    <definedName name="___DAT4">#REF!</definedName>
    <definedName name="___DAT5" localSheetId="0">#REF!</definedName>
    <definedName name="___DAT5">#REF!</definedName>
    <definedName name="___DAT6" localSheetId="0">#REF!</definedName>
    <definedName name="___DAT6">#REF!</definedName>
    <definedName name="___DAT7" localSheetId="0">#REF!</definedName>
    <definedName name="___DAT7">#REF!</definedName>
    <definedName name="___DAT8" localSheetId="0">#REF!</definedName>
    <definedName name="___DAT8">#REF!</definedName>
    <definedName name="___DAT9" localSheetId="0">#REF!</definedName>
    <definedName name="___DAT9">#REF!</definedName>
    <definedName name="__123Graph_A" localSheetId="0" hidden="1">'[3]Offerteformulier 1'!#REF!</definedName>
    <definedName name="__123Graph_A" hidden="1">'[3]Offerteformulier 1'!#REF!</definedName>
    <definedName name="__DAT1" localSheetId="0">#REF!</definedName>
    <definedName name="__DAT1">#REF!</definedName>
    <definedName name="__DAT10" localSheetId="0">#REF!</definedName>
    <definedName name="__DAT10">#REF!</definedName>
    <definedName name="__DAT11" localSheetId="0">#REF!</definedName>
    <definedName name="__DAT11">#REF!</definedName>
    <definedName name="__DAT12" localSheetId="0">#REF!</definedName>
    <definedName name="__DAT12">#REF!</definedName>
    <definedName name="__DAT13" localSheetId="0">#REF!</definedName>
    <definedName name="__DAT13">#REF!</definedName>
    <definedName name="__DAT14" localSheetId="0">#REF!</definedName>
    <definedName name="__DAT14">#REF!</definedName>
    <definedName name="__DAT2" localSheetId="0">#REF!</definedName>
    <definedName name="__DAT2">#REF!</definedName>
    <definedName name="__DAT3" localSheetId="0">#REF!</definedName>
    <definedName name="__DAT3">#REF!</definedName>
    <definedName name="__DAT4" localSheetId="0">#REF!</definedName>
    <definedName name="__DAT4">#REF!</definedName>
    <definedName name="__DAT5" localSheetId="0">#REF!</definedName>
    <definedName name="__DAT5">#REF!</definedName>
    <definedName name="__DAT6" localSheetId="0">#REF!</definedName>
    <definedName name="__DAT6">#REF!</definedName>
    <definedName name="__DAT7" localSheetId="0">#REF!</definedName>
    <definedName name="__DAT7">#REF!</definedName>
    <definedName name="__DAT8" localSheetId="0">#REF!</definedName>
    <definedName name="__DAT8">#REF!</definedName>
    <definedName name="__DAT9" localSheetId="0">#REF!</definedName>
    <definedName name="__DAT9">#REF!</definedName>
    <definedName name="_1" localSheetId="8">[1]Begroting!#REF!</definedName>
    <definedName name="_1" localSheetId="0">#REF!</definedName>
    <definedName name="_1" localSheetId="7">[1]Begroting!#REF!</definedName>
    <definedName name="_1">#REF!</definedName>
    <definedName name="_1_0_F" localSheetId="0" hidden="1">[2]Blad1!#REF!</definedName>
    <definedName name="_1_0_F" hidden="1">[2]Blad1!#REF!</definedName>
    <definedName name="_10" localSheetId="8">[1]Begroting!#REF!</definedName>
    <definedName name="_10" localSheetId="0">#REF!</definedName>
    <definedName name="_10" localSheetId="7">[1]Begroting!#REF!</definedName>
    <definedName name="_10">#REF!</definedName>
    <definedName name="_100" localSheetId="0">[4]Begroting!#REF!</definedName>
    <definedName name="_100">[4]Begroting!#REF!</definedName>
    <definedName name="_11" localSheetId="8">[1]Begroting!#REF!</definedName>
    <definedName name="_11" localSheetId="0">#REF!</definedName>
    <definedName name="_11" localSheetId="7">[1]Begroting!#REF!</definedName>
    <definedName name="_11">#REF!</definedName>
    <definedName name="_12" localSheetId="8">[1]Begroting!#REF!</definedName>
    <definedName name="_12" localSheetId="0">#REF!</definedName>
    <definedName name="_12" localSheetId="7">[1]Begroting!#REF!</definedName>
    <definedName name="_12">#REF!</definedName>
    <definedName name="_125" localSheetId="0">[5]Begroting!#REF!</definedName>
    <definedName name="_125" localSheetId="6">[6]Begroting!#REF!</definedName>
    <definedName name="_125">[6]Begroting!#REF!</definedName>
    <definedName name="_13" localSheetId="8">[1]Begroting!#REF!</definedName>
    <definedName name="_13" localSheetId="0">#REF!</definedName>
    <definedName name="_13" localSheetId="7">[1]Begroting!#REF!</definedName>
    <definedName name="_13">#REF!</definedName>
    <definedName name="_14" localSheetId="8">[1]Begroting!#REF!</definedName>
    <definedName name="_14" localSheetId="0">#REF!</definedName>
    <definedName name="_14" localSheetId="7">[1]Begroting!#REF!</definedName>
    <definedName name="_14">#REF!</definedName>
    <definedName name="_15" localSheetId="8">[1]Begroting!#REF!</definedName>
    <definedName name="_15" localSheetId="0">#REF!</definedName>
    <definedName name="_15" localSheetId="7">[1]Begroting!#REF!</definedName>
    <definedName name="_15">#REF!</definedName>
    <definedName name="_16" localSheetId="8">[1]Begroting!#REF!</definedName>
    <definedName name="_16" localSheetId="0">#REF!</definedName>
    <definedName name="_16" localSheetId="7">[1]Begroting!#REF!</definedName>
    <definedName name="_16">#REF!</definedName>
    <definedName name="_16_0_F" hidden="1">[2]Psychiatrie!#REF!</definedName>
    <definedName name="_17" localSheetId="8">[1]Begroting!#REF!</definedName>
    <definedName name="_17" localSheetId="0">#REF!</definedName>
    <definedName name="_17" localSheetId="7">[1]Begroting!#REF!</definedName>
    <definedName name="_17">#REF!</definedName>
    <definedName name="_18" localSheetId="8">[1]Begroting!#REF!</definedName>
    <definedName name="_18" localSheetId="0">#REF!</definedName>
    <definedName name="_18" localSheetId="7">[1]Begroting!#REF!</definedName>
    <definedName name="_18">#REF!</definedName>
    <definedName name="_18_0_F" hidden="1">[2]Psychiatrie!#REF!</definedName>
    <definedName name="_19" localSheetId="8">[1]Begroting!#REF!</definedName>
    <definedName name="_19" localSheetId="0">#REF!</definedName>
    <definedName name="_19" localSheetId="7">[1]Begroting!#REF!</definedName>
    <definedName name="_19">#REF!</definedName>
    <definedName name="_191" localSheetId="0">[7]Begroting!#REF!</definedName>
    <definedName name="_191">[7]Begroting!#REF!</definedName>
    <definedName name="_1F" hidden="1">[2]Blad1!#REF!</definedName>
    <definedName name="_2" localSheetId="8">[1]Begroting!#REF!</definedName>
    <definedName name="_2" localSheetId="0">#REF!</definedName>
    <definedName name="_2" localSheetId="7">[1]Begroting!#REF!</definedName>
    <definedName name="_2">#REF!</definedName>
    <definedName name="_2_0_F" hidden="1">[2]Psychiatrie!#REF!</definedName>
    <definedName name="_20" localSheetId="8">[1]Begroting!#REF!</definedName>
    <definedName name="_20" localSheetId="0">#REF!</definedName>
    <definedName name="_20" localSheetId="7">[1]Begroting!#REF!</definedName>
    <definedName name="_20">#REF!</definedName>
    <definedName name="_21" localSheetId="8">[1]Begroting!#REF!</definedName>
    <definedName name="_21" localSheetId="0">#REF!</definedName>
    <definedName name="_21" localSheetId="7">[1]Begroting!#REF!</definedName>
    <definedName name="_21">#REF!</definedName>
    <definedName name="_22" localSheetId="8">[1]Begroting!#REF!</definedName>
    <definedName name="_22" localSheetId="0">#REF!</definedName>
    <definedName name="_22" localSheetId="7">[1]Begroting!#REF!</definedName>
    <definedName name="_22">#REF!</definedName>
    <definedName name="_23" localSheetId="8">[1]Begroting!#REF!</definedName>
    <definedName name="_23" localSheetId="0">#REF!</definedName>
    <definedName name="_23" localSheetId="7">[1]Begroting!#REF!</definedName>
    <definedName name="_23">#REF!</definedName>
    <definedName name="_2F" hidden="1">[2]Psychiatrie!#REF!</definedName>
    <definedName name="_3" localSheetId="8">[1]Begroting!#REF!</definedName>
    <definedName name="_3" localSheetId="0">#REF!</definedName>
    <definedName name="_3" localSheetId="7">[1]Begroting!#REF!</definedName>
    <definedName name="_3">#REF!</definedName>
    <definedName name="_3_0_F" hidden="1">[2]Psychiatrie!#REF!</definedName>
    <definedName name="_3F" hidden="1">[2]Psychiatrie!#REF!</definedName>
    <definedName name="_4" localSheetId="8">[1]Begroting!#REF!</definedName>
    <definedName name="_4" localSheetId="0">#REF!</definedName>
    <definedName name="_4" localSheetId="7">[1]Begroting!#REF!</definedName>
    <definedName name="_4">#REF!</definedName>
    <definedName name="_4_0_F" hidden="1">[2]Blad1!#REF!</definedName>
    <definedName name="_4F" hidden="1">[2]Blad1!#REF!</definedName>
    <definedName name="_5" localSheetId="8">[1]Begroting!#REF!</definedName>
    <definedName name="_5" localSheetId="0">#REF!</definedName>
    <definedName name="_5" localSheetId="7">[1]Begroting!#REF!</definedName>
    <definedName name="_5">#REF!</definedName>
    <definedName name="_5_0_F" hidden="1">[2]Psychiatrie!#REF!</definedName>
    <definedName name="_5F" hidden="1">[2]Psychiatrie!#REF!</definedName>
    <definedName name="_6" localSheetId="8">[1]Begroting!#REF!</definedName>
    <definedName name="_6" localSheetId="0">#REF!</definedName>
    <definedName name="_6" localSheetId="7">[1]Begroting!#REF!</definedName>
    <definedName name="_6">#REF!</definedName>
    <definedName name="_7" localSheetId="8">[1]Begroting!#REF!</definedName>
    <definedName name="_7" localSheetId="0">#REF!</definedName>
    <definedName name="_7" localSheetId="7">[1]Begroting!#REF!</definedName>
    <definedName name="_7">#REF!</definedName>
    <definedName name="_7_0_F" hidden="1">[2]Blad1!#REF!</definedName>
    <definedName name="_8" localSheetId="8">[1]Begroting!#REF!</definedName>
    <definedName name="_8" localSheetId="0">#REF!</definedName>
    <definedName name="_8" localSheetId="7">[1]Begroting!#REF!</definedName>
    <definedName name="_8">#REF!</definedName>
    <definedName name="_8_0_F" hidden="1">[2]Psychiatrie!#REF!</definedName>
    <definedName name="_9" localSheetId="8">[1]Begroting!#REF!</definedName>
    <definedName name="_9" localSheetId="0">#REF!</definedName>
    <definedName name="_9" localSheetId="7">[1]Begroting!#REF!</definedName>
    <definedName name="_9">#REF!</definedName>
    <definedName name="_DAT1" localSheetId="0">#REF!</definedName>
    <definedName name="_DAT1">#REF!</definedName>
    <definedName name="_DAT10" localSheetId="0">#REF!</definedName>
    <definedName name="_DAT10">#REF!</definedName>
    <definedName name="_DAT11" localSheetId="0">#REF!</definedName>
    <definedName name="_DAT11">#REF!</definedName>
    <definedName name="_DAT12" localSheetId="0">#REF!</definedName>
    <definedName name="_DAT12">#REF!</definedName>
    <definedName name="_DAT13" localSheetId="0">#REF!</definedName>
    <definedName name="_DAT13">#REF!</definedName>
    <definedName name="_DAT14" localSheetId="0">#REF!</definedName>
    <definedName name="_DAT14">#REF!</definedName>
    <definedName name="_DAT2" localSheetId="0">#REF!</definedName>
    <definedName name="_DAT2">#REF!</definedName>
    <definedName name="_DAT3" localSheetId="0">#REF!</definedName>
    <definedName name="_DAT3">#REF!</definedName>
    <definedName name="_DAT4" localSheetId="0">#REF!</definedName>
    <definedName name="_DAT4">#REF!</definedName>
    <definedName name="_DAT5" localSheetId="0">#REF!</definedName>
    <definedName name="_DAT5">#REF!</definedName>
    <definedName name="_DAT6" localSheetId="0">#REF!</definedName>
    <definedName name="_DAT6">#REF!</definedName>
    <definedName name="_DAT7" localSheetId="0">#REF!</definedName>
    <definedName name="_DAT7">#REF!</definedName>
    <definedName name="_DAT8" localSheetId="0">#REF!</definedName>
    <definedName name="_DAT8">#REF!</definedName>
    <definedName name="_DAT9" localSheetId="0">#REF!</definedName>
    <definedName name="_DAT9">#REF!</definedName>
    <definedName name="_Dist_Bin" localSheetId="0" hidden="1">#REF!</definedName>
    <definedName name="_Dist_Bin" localSheetId="6" hidden="1">#REF!</definedName>
    <definedName name="_Dist_Bin" hidden="1">#REF!</definedName>
    <definedName name="_Dist_Values" localSheetId="0" hidden="1">#REF!</definedName>
    <definedName name="_Dist_Values" localSheetId="6" hidden="1">#REF!</definedName>
    <definedName name="_Dist_Values" hidden="1">#REF!</definedName>
    <definedName name="_Fill" localSheetId="8" hidden="1">[2]Psychiatrie!#REF!</definedName>
    <definedName name="_Fill" localSheetId="0" hidden="1">[2]Psychiatrie!#REF!</definedName>
    <definedName name="_Fill" localSheetId="7" hidden="1">[2]Psychiatrie!#REF!</definedName>
    <definedName name="_Fill" hidden="1">[2]Psychiatrie!#REF!</definedName>
    <definedName name="_fill2" localSheetId="0" hidden="1">[2]Blad1!#REF!</definedName>
    <definedName name="_fill2" hidden="1">[2]Blad1!#REF!</definedName>
    <definedName name="_xlnm._FilterDatabase" localSheetId="8" hidden="1">'Aanvullende diensten'!$A$7:$S$18</definedName>
    <definedName name="_xlnm._FilterDatabase" localSheetId="5" hidden="1">Feestdagen!$A$3:$Y$266</definedName>
    <definedName name="_xlnm._FilterDatabase" localSheetId="7" hidden="1">'IVM SMO'!$A$4:$U$145</definedName>
    <definedName name="_xlnm._FilterDatabase" localSheetId="2" hidden="1">'Ma - Vrij'!$A$3:$Y$266</definedName>
    <definedName name="_xlnm._FilterDatabase" localSheetId="3" hidden="1">Zaterdag!$A$3:$Y$266</definedName>
    <definedName name="_xlnm._FilterDatabase" localSheetId="4" hidden="1">Zondag!$A$3:$Y$266</definedName>
    <definedName name="_fte1" localSheetId="0">[8]data!$B:$C</definedName>
    <definedName name="_fte1">[8]data!$B:$C</definedName>
    <definedName name="_Key1" localSheetId="0" hidden="1">#REF!</definedName>
    <definedName name="_Key1" localSheetId="6" hidden="1">#REF!</definedName>
    <definedName name="_Key1" hidden="1">#REF!</definedName>
    <definedName name="_Key2" localSheetId="0" hidden="1">#REF!</definedName>
    <definedName name="_Key2" localSheetId="6" hidden="1">#REF!</definedName>
    <definedName name="_Key2" hidden="1">#REF!</definedName>
    <definedName name="_Key3" hidden="1">#N/A</definedName>
    <definedName name="_Order1" hidden="1">255</definedName>
    <definedName name="_Order2" hidden="1">255</definedName>
    <definedName name="_pv2004" localSheetId="0">#REF!</definedName>
    <definedName name="_pv2004">#REF!</definedName>
    <definedName name="_Sort" localSheetId="0" hidden="1">#REF!</definedName>
    <definedName name="_Sort" localSheetId="6" hidden="1">#REF!</definedName>
    <definedName name="_Sort" hidden="1">#REF!</definedName>
    <definedName name="_Sort2" hidden="1">#N/A</definedName>
    <definedName name="_Table1_In1" hidden="1">#N/A</definedName>
    <definedName name="_Table1_Out" hidden="1">#N/A</definedName>
    <definedName name="Aanneemsomxyz" localSheetId="0" hidden="1">[2]Blad1!#REF!</definedName>
    <definedName name="Aanneemsomxyz" hidden="1">[2]Blad1!#REF!</definedName>
    <definedName name="aantal_niet_gebruikt" localSheetId="0">[9]Programma_check!$Y$1</definedName>
    <definedName name="aantal_niet_gebruikt" localSheetId="6">[10]Programma_check!$Y$1</definedName>
    <definedName name="aantal_niet_gebruikt">[11]Programma_check!$Y$1</definedName>
    <definedName name="AccessDatabase" hidden="1">"C:\data\excel\BASISWP.mdb"</definedName>
    <definedName name="administratie">#N/A</definedName>
    <definedName name="_xlnm.Print_Area" localSheetId="8">'Aanvullende diensten'!$A$1:$S$18</definedName>
    <definedName name="_xlnm.Print_Area" localSheetId="5">Feestdagen!$A$1:$Z$265</definedName>
    <definedName name="_xlnm.Print_Area" localSheetId="0">#REF!</definedName>
    <definedName name="_xlnm.Print_Area" localSheetId="7">'IVM SMO'!$A$1:$U$145</definedName>
    <definedName name="_xlnm.Print_Area" localSheetId="2">'Ma - Vrij'!$A$1:$Z$265</definedName>
    <definedName name="_xlnm.Print_Area" localSheetId="6">#REF!</definedName>
    <definedName name="_xlnm.Print_Area" localSheetId="3">Zaterdag!$A$1:$Z$265</definedName>
    <definedName name="_xlnm.Print_Area" localSheetId="4">Zondag!$A$1:$Z$265</definedName>
    <definedName name="_xlnm.Print_Area">#REF!</definedName>
    <definedName name="AFDRUKBEREIK_MI" localSheetId="0">#REF!</definedName>
    <definedName name="AFDRUKBEREIK_MI" localSheetId="6">#REF!</definedName>
    <definedName name="AFDRUKBEREIK_MI">#REF!</definedName>
    <definedName name="_xlnm.Print_Titles" localSheetId="5">Feestdagen!$1:$2</definedName>
    <definedName name="_xlnm.Print_Titles" localSheetId="2">'Ma - Vrij'!$1:$2</definedName>
    <definedName name="_xlnm.Print_Titles" localSheetId="3">Zaterdag!$1:$2</definedName>
    <definedName name="_xlnm.Print_Titles" localSheetId="4">Zondag!$1:$2</definedName>
    <definedName name="afschr">#N/A</definedName>
    <definedName name="Alg">#N/A</definedName>
    <definedName name="anak" localSheetId="0">#REF!</definedName>
    <definedName name="anak">#REF!</definedName>
    <definedName name="antwoord" localSheetId="0">#REF!</definedName>
    <definedName name="antwoord">#REF!</definedName>
    <definedName name="Auto">#N/A</definedName>
    <definedName name="b" localSheetId="0" hidden="1">[2]Blad1!#REF!</definedName>
    <definedName name="b" hidden="1">[2]Blad1!#REF!</definedName>
    <definedName name="B_01" localSheetId="0">#REF!</definedName>
    <definedName name="B_01">#REF!</definedName>
    <definedName name="B_05" localSheetId="0">#REF!</definedName>
    <definedName name="B_05">#REF!</definedName>
    <definedName name="B_06" localSheetId="0">#REF!</definedName>
    <definedName name="B_06">#REF!</definedName>
    <definedName name="B_07" localSheetId="0">#REF!</definedName>
    <definedName name="B_07">#REF!</definedName>
    <definedName name="B_08" localSheetId="0">#REF!</definedName>
    <definedName name="B_08">#REF!</definedName>
    <definedName name="B_09" localSheetId="0">#REF!</definedName>
    <definedName name="B_09">#REF!</definedName>
    <definedName name="B_20" localSheetId="0">#REF!</definedName>
    <definedName name="B_20">#REF!</definedName>
    <definedName name="B_21" localSheetId="0">#REF!</definedName>
    <definedName name="B_21">#REF!</definedName>
    <definedName name="B_22" localSheetId="0">#REF!</definedName>
    <definedName name="B_22">#REF!</definedName>
    <definedName name="B_23" localSheetId="0">#REF!</definedName>
    <definedName name="B_23">#REF!</definedName>
    <definedName name="B_24" localSheetId="0">#REF!</definedName>
    <definedName name="B_24">#REF!</definedName>
    <definedName name="B_30" localSheetId="0">#REF!</definedName>
    <definedName name="B_30">#REF!</definedName>
    <definedName name="B_31" localSheetId="0">#REF!</definedName>
    <definedName name="B_31">#REF!</definedName>
    <definedName name="B_32" localSheetId="0">#REF!</definedName>
    <definedName name="B_32">#REF!</definedName>
    <definedName name="B_33" localSheetId="0">#REF!</definedName>
    <definedName name="B_33">#REF!</definedName>
    <definedName name="B_34" localSheetId="0">#REF!</definedName>
    <definedName name="B_34">#REF!</definedName>
    <definedName name="B_41" localSheetId="0">#REF!</definedName>
    <definedName name="B_41">#REF!</definedName>
    <definedName name="B_42" localSheetId="0">#REF!</definedName>
    <definedName name="B_42">#REF!</definedName>
    <definedName name="B_43" localSheetId="0">#REF!</definedName>
    <definedName name="B_43">#REF!</definedName>
    <definedName name="B_44" localSheetId="0">#REF!</definedName>
    <definedName name="B_44">#REF!</definedName>
    <definedName name="B_45" localSheetId="0">#REF!</definedName>
    <definedName name="B_45">#REF!</definedName>
    <definedName name="B_50" localSheetId="0">#REF!</definedName>
    <definedName name="B_50">#REF!</definedName>
    <definedName name="B_51" localSheetId="0">#REF!</definedName>
    <definedName name="B_51">#REF!</definedName>
    <definedName name="B_52" localSheetId="0">#REF!</definedName>
    <definedName name="B_52">#REF!</definedName>
    <definedName name="B_53" localSheetId="0">#REF!</definedName>
    <definedName name="B_53">#REF!</definedName>
    <definedName name="B_60" localSheetId="0">#REF!</definedName>
    <definedName name="B_60">#REF!</definedName>
    <definedName name="B_61" localSheetId="0">#REF!</definedName>
    <definedName name="B_61">#REF!</definedName>
    <definedName name="B_62" localSheetId="0">#REF!</definedName>
    <definedName name="B_62">#REF!</definedName>
    <definedName name="B_70" localSheetId="0">#REF!</definedName>
    <definedName name="B_70">#REF!</definedName>
    <definedName name="B_71" localSheetId="0">#REF!</definedName>
    <definedName name="B_71">#REF!</definedName>
    <definedName name="B_72" localSheetId="0">#REF!</definedName>
    <definedName name="B_72">#REF!</definedName>
    <definedName name="B_74" localSheetId="0">#REF!</definedName>
    <definedName name="B_74">#REF!</definedName>
    <definedName name="B_75" localSheetId="0">#REF!</definedName>
    <definedName name="B_75">#REF!</definedName>
    <definedName name="berichtok" localSheetId="0">Inschrijfblad!berichtok</definedName>
    <definedName name="berichtok" localSheetId="6">'Werkelijke dagen 2024'!berichtok</definedName>
    <definedName name="berichtok">[0]!berichtok</definedName>
    <definedName name="berichtoke" localSheetId="8">'Aanvullende diensten'!berichtoke</definedName>
    <definedName name="berichtoke" localSheetId="0">Inschrijfblad!berichtoke</definedName>
    <definedName name="berichtoke" localSheetId="7">'IVM SMO'!berichtoke</definedName>
    <definedName name="berichtoke" localSheetId="6">'Werkelijke dagen 2024'!berichtoke</definedName>
    <definedName name="berichtoke">[0]!berichtoke</definedName>
    <definedName name="berichtoke1" localSheetId="0">Inschrijfblad!berichtoke1</definedName>
    <definedName name="berichtoke1" localSheetId="6">'Werkelijke dagen 2024'!berichtoke1</definedName>
    <definedName name="berichtoke1">[0]!berichtoke1</definedName>
    <definedName name="Berkt" localSheetId="0">Inschrijfblad!Berkt</definedName>
    <definedName name="Berkt">[0]!Berkt</definedName>
    <definedName name="BEx0017DGUEDPCFJUPUZOOLJCS2B" hidden="1">#N/A</definedName>
    <definedName name="BEx001CNWHJ5RULCSFM36ZCGJ1UH" hidden="1">#N/A</definedName>
    <definedName name="BEx004791UAJIJSN57OT7YBLNP82" hidden="1">#N/A</definedName>
    <definedName name="BEx007SQ2HZHXYPUEUFYA27SD1GS" hidden="1">#N/A</definedName>
    <definedName name="BEx008P2NVFDLBHL7IZ5WTMVOQ1F" hidden="1">#N/A</definedName>
    <definedName name="BEx009G00IN0JUIAQ4WE9NHTMQE2" hidden="1">#N/A</definedName>
    <definedName name="BEx00DXTY2JDVGWQKV8H7FG4SV30" hidden="1">#N/A</definedName>
    <definedName name="BEx00GHLTYRH5N2S6P78YW1CD30N" hidden="1">#N/A</definedName>
    <definedName name="BEx00JC31DY11L45SEU4B10BIN6W" hidden="1">#N/A</definedName>
    <definedName name="BEx00KZHZBHP3TDV1YMX4B19B95O" hidden="1">#N/A</definedName>
    <definedName name="BEx01HY6E3GJ66ABU5ABN26V6Q13" hidden="1">#N/A</definedName>
    <definedName name="BEx01I8YYDMHIY7BRETR13A8BEZ1" hidden="1">#N/A</definedName>
    <definedName name="BEx01PW5YQKEGAR8JDDI5OARYXDF" hidden="1">#N/A</definedName>
    <definedName name="BEx01XJ94SHJ1YQ7ORPW0RQGKI2H" hidden="1">#N/A</definedName>
    <definedName name="BEx02Q08R9G839Q4RFGG9026C7PX" hidden="1">#N/A</definedName>
    <definedName name="BEx02SEL3Z1QWGAHXDPUA9WLTTPS" hidden="1">#N/A</definedName>
    <definedName name="BEx02Y3KJZH5BGDM9QEZ1PVVI114" hidden="1">#N/A</definedName>
    <definedName name="BEx0313GRLLASDTVPW5DHTXHE74M" hidden="1">#N/A</definedName>
    <definedName name="BEx1F0SOZ3H5XUHXD7O01TCR8T6J" hidden="1">#N/A</definedName>
    <definedName name="BEx1F9HL824UCNCVZ2U62J4KZCX8" hidden="1">#N/A</definedName>
    <definedName name="BEx1FEVSJKTI1Q1Z874QZVFSJSVA" hidden="1">#N/A</definedName>
    <definedName name="BEx1FGDRUHHLI1GBHELT4PK0LY4V" hidden="1">#N/A</definedName>
    <definedName name="BEx1FJZ7GKO99IYTP6GGGF7EUL3Z" hidden="1">#N/A</definedName>
    <definedName name="BEx1FZV2CM77TBH1R6YYV9P06KA2" hidden="1">#N/A</definedName>
    <definedName name="BEx1G59AY8195JTUM6P18VXUFJ3E" hidden="1">#N/A</definedName>
    <definedName name="BEx1GVMRHFXUP6XYYY9NR12PV5TF" hidden="1">#N/A</definedName>
    <definedName name="BEx1H6KIT7BHUH6MDDWC935V9N47" hidden="1">#N/A</definedName>
    <definedName name="BEx1HDGOOJ3SKHYMWUZJ1P0RQZ9N" hidden="1">#N/A</definedName>
    <definedName name="BEx1HDM5ZXSJG6JQEMSFV52PZ10V" hidden="1">#N/A</definedName>
    <definedName name="BEx1HETBBZVN5F43LKOFMC4QB0CR" hidden="1">#N/A</definedName>
    <definedName name="BEx1HGWNWPLNXICOTP90TKQVVE4E" hidden="1">#N/A</definedName>
    <definedName name="BEx1HIPLJZABY0EMUOTZN0EQMDPU" hidden="1">#N/A</definedName>
    <definedName name="BEx1HO94JIRX219MPWMB5E5XZ04X" hidden="1">#N/A</definedName>
    <definedName name="BEx1HQNF6KHM21E3XLW0NMSSEI9S" hidden="1">#N/A</definedName>
    <definedName name="BEx1HSLNWIW4S97ZBYY7I7M5YVH4" hidden="1">#N/A</definedName>
    <definedName name="BEx1I4QKTILCKZUSOJCVZN7SNHL5" hidden="1">#N/A</definedName>
    <definedName name="BEx1IE0ZP7RIFM9FI24S9I6AAJ14" hidden="1">#N/A</definedName>
    <definedName name="BEx1IGQ5B697MNDOE06MVSR0H58E" hidden="1">#N/A</definedName>
    <definedName name="BEx1IKRPW8MLB9Y485M1TL2IT9SH" hidden="1">#N/A</definedName>
    <definedName name="BEx1J0CSSHDJGBJUHVOEMCF2P4DL" hidden="1">#N/A</definedName>
    <definedName name="BEx1J7E8VCGLPYU82QXVUG5N3ZAI" hidden="1">#N/A</definedName>
    <definedName name="BEx1JGE2YQWH8S25USOY08XVGO0D" hidden="1">#N/A</definedName>
    <definedName name="BEx1JJJC9T1W7HY4V7HP1S1W4JO1" hidden="1">#N/A</definedName>
    <definedName name="BEx1JKKZSJ7DI4PTFVI9VVFMB1X2" hidden="1">#N/A</definedName>
    <definedName name="BEx1JUBQFRVMASSFK4B3V0AD7YP9" hidden="1">#N/A</definedName>
    <definedName name="BEx1JXBM5W4YRWNQ0P95QQS6JWD6" hidden="1">#N/A</definedName>
    <definedName name="BEx1K6WVWVHVJKOYEWMY8N8FFGGX" hidden="1">#N/A</definedName>
    <definedName name="BEx1KGY9QEHZ9QSARMQUTQKRK4UX" hidden="1">#N/A</definedName>
    <definedName name="BEx1KKP1ELIF2UII2FWVGL7M1X7J" hidden="1">#N/A</definedName>
    <definedName name="BEx1KUVWMB0QCWA3RBE4CADFVRIS" hidden="1">#N/A</definedName>
    <definedName name="BEx1L2OG1SDFK2TPXELJ77YP4NI2" hidden="1">#N/A</definedName>
    <definedName name="BEx1L6Q60MWRDJB4L20LK0XPA0Z2" hidden="1">#N/A</definedName>
    <definedName name="BEx1LD63FP2Z4BR9TKSHOZW9KKZ5" hidden="1">#N/A</definedName>
    <definedName name="BEx1LDMB9RW982DUILM2WPT5VWQ3" hidden="1">#N/A</definedName>
    <definedName name="BEx1LRPGDQCOEMW8YT80J1XCDCIV" hidden="1">#N/A</definedName>
    <definedName name="BEx1LRUSJW4JG54X07QWD9R27WV9" hidden="1">#N/A</definedName>
    <definedName name="BEx1LXP3CEKP3I5OFTVOHJAA9NFI" hidden="1">#N/A</definedName>
    <definedName name="BEx1M1WBK5T0LP1AK2JYV6W87ID6" hidden="1">#N/A</definedName>
    <definedName name="BEx1M51HHDYGIT8PON7U8ICL2S95" hidden="1">#N/A</definedName>
    <definedName name="BEx1MTRKKVCHOZ0YGID6HZ49LJTO" hidden="1">#N/A</definedName>
    <definedName name="BEx1N3CUJ3UX61X38ZAJVPEN4KMC" hidden="1">#N/A</definedName>
    <definedName name="BEx1NM34KQTO1LDNSAFD1L82UZFG" hidden="1">#N/A</definedName>
    <definedName name="BEx1NO6TXZVOGCUWCCRTXRXWW0XL" hidden="1">#N/A</definedName>
    <definedName name="BEx1NS8EU5P9FQV3S0WRTXI5L361" hidden="1">#N/A</definedName>
    <definedName name="BEx1NUBX5VUYZFKQH69FN6BTLWCR" hidden="1">#N/A</definedName>
    <definedName name="BEx1NZ4K1L8UON80Y2A4RASKWGNP" hidden="1">#N/A</definedName>
    <definedName name="BEx1OLAZ915OGYWP0QP1QQWDLCRX" hidden="1">#N/A</definedName>
    <definedName name="BEx1OO5ER042IS6IC4TLDI75JNVH" hidden="1">#N/A</definedName>
    <definedName name="BEx1OTE54CBSUT8FWKRALEDCUWN4" hidden="1">#N/A</definedName>
    <definedName name="BEx1OVSMPADTX95QUOX34KZQ8EDY" hidden="1">#N/A</definedName>
    <definedName name="BEx1OX544IO9FQJI7YYQGZCEHB3O" hidden="1">#N/A</definedName>
    <definedName name="BEx1OY6SVEUT2EQ26P7EKEND342G" hidden="1">#N/A</definedName>
    <definedName name="BEx1OYN1LPIPI12O9G6F7QAOS9T4" hidden="1">#N/A</definedName>
    <definedName name="BEx1P1HHKJA799O3YZXQAX6KFH58" hidden="1">#N/A</definedName>
    <definedName name="BEx1P34W467WGPOXPK292QFJIPHJ" hidden="1">#N/A</definedName>
    <definedName name="BEx1P7S1J4TKGVJ43C2Q2R3M9WRB" hidden="1">#N/A</definedName>
    <definedName name="BEx1PA11BLPVZM8RC5BL46WX8YB5" hidden="1">#N/A</definedName>
    <definedName name="BEx1PBZ4BEFIPGMQXT9T8S4PZ2IM" hidden="1">#N/A</definedName>
    <definedName name="BEx1PLF2CFSXBZPVI6CJ534EIJDN" hidden="1">#N/A</definedName>
    <definedName name="BEx1PMWZB2DO6EM9BKLUICZJ65HD" hidden="1">#N/A</definedName>
    <definedName name="BEx1QA54J2A4I7IBQR19BTY28ZMR" hidden="1">#N/A</definedName>
    <definedName name="BEx1QMQAHG3KQUK59DVM68SWKZIZ" hidden="1">#N/A</definedName>
    <definedName name="BEx1R9YFKJCMSEST8OVCAO5E47FO" hidden="1">#N/A</definedName>
    <definedName name="BEx1RBGC06B3T52OIC0EQ1KGVP1I" hidden="1">#N/A</definedName>
    <definedName name="BEx1RRC7X4NI1CU4EO5XYE2GVARJ" hidden="1">#N/A</definedName>
    <definedName name="BEx1RZA1NCGT832L7EMR7GMF588W" hidden="1">#N/A</definedName>
    <definedName name="BEx1S0XGIPUSZQUCSGWSK10GKW7Y" hidden="1">#N/A</definedName>
    <definedName name="BEx1S5VFNKIXHTTCWSV60UC50EZ8" hidden="1">#N/A</definedName>
    <definedName name="BEx1SK3U02H0RGKEYXW7ZMCEOF3V" hidden="1">#N/A</definedName>
    <definedName name="BEx1SSNEZINBJT29QVS62VS1THT4" hidden="1">#N/A</definedName>
    <definedName name="BEx1SVNCHNANBJIDIQVB8AFK4HAN" hidden="1">#N/A</definedName>
    <definedName name="BEx1TJ0WLS9O7KNSGIPWTYHDYI1D" hidden="1">#N/A</definedName>
    <definedName name="BEx1U7WFO8OZKB1EBF4H386JW91L" hidden="1">#N/A</definedName>
    <definedName name="BEx1U87938YR9N6HYI24KVBKLOS3" hidden="1">#N/A</definedName>
    <definedName name="BEx1UESH4KDWHYESQU2IE55RS3LI" hidden="1">#N/A</definedName>
    <definedName name="BEx1UI8N9KTCPSOJ7RDW0T8UEBNP" hidden="1">#N/A</definedName>
    <definedName name="BEx1UML0HHJFHA5TBOYQ24I3RV1W" hidden="1">#N/A</definedName>
    <definedName name="BEx1UUDIQPZ23XQ79GUL0RAWRSCK" hidden="1">#N/A</definedName>
    <definedName name="BEx1V67SEV778NVW68J8W5SND1J7" hidden="1">#N/A</definedName>
    <definedName name="BEx1VIY9SQLRESD11CC4PHYT0XSG" hidden="1">#N/A</definedName>
    <definedName name="BEx1WC67EH10SC38QWX3WEA5KH3A" hidden="1">#N/A</definedName>
    <definedName name="BEx1WGYTKZZIPM1577W5FEYKFH3V" hidden="1">#N/A</definedName>
    <definedName name="BEx1WHPURIV3D3PTJJ359H1OP7ZV" hidden="1">#N/A</definedName>
    <definedName name="BEx1WLWY2CR1WRD694JJSWSDFAIR" hidden="1">#N/A</definedName>
    <definedName name="BEx1WMD1LWPWRIK6GGAJRJAHJM8I" hidden="1">#N/A</definedName>
    <definedName name="BEx1WR0D41MR174LBF3P9E3K0J51" hidden="1">#N/A</definedName>
    <definedName name="BEx1WUB1FAS5PHU33TJ60SUHR618" hidden="1">#N/A</definedName>
    <definedName name="BEx1WVSZACWFIJP7NDCT16JKC46I" hidden="1">#N/A</definedName>
    <definedName name="BEx1WX04G0INSPPG9NTNR3DYR6PZ" hidden="1">#N/A</definedName>
    <definedName name="BEx1X3LHU9DPG01VWX2IF65TRATF" hidden="1">#N/A</definedName>
    <definedName name="BEx1XK8AAMO0AH0Z1OUKW30CA7EQ" hidden="1">#N/A</definedName>
    <definedName name="BEx1XL4MZ7C80495GHQRWOBS16PQ" hidden="1">#N/A</definedName>
    <definedName name="BEx1Y2IGS2K95E1M51PEF9KJZ0KB" hidden="1">#N/A</definedName>
    <definedName name="BEx1Y3PKK83X2FN9SAALFHOWKMRQ" hidden="1">#N/A</definedName>
    <definedName name="BEx1YL3DJ7Y4AZ01ERCOGW0FJ26T" hidden="1">#N/A</definedName>
    <definedName name="BEx1Z2RYHSVD1H37817SN93VMURZ" hidden="1">#N/A</definedName>
    <definedName name="BEx3AMAKWI6458B67VKZO56MCNJW" hidden="1">#N/A</definedName>
    <definedName name="BEx3AOOVM42G82TNF53W0EKXLUSI" hidden="1">#N/A</definedName>
    <definedName name="BEx3AZH9W4SUFCAHNDOQ728R9V4L" hidden="1">#N/A</definedName>
    <definedName name="BEx3BNR9ES4KY7Q1DK83KC5NDGL8" hidden="1">#N/A</definedName>
    <definedName name="BEx3BQR5VZXNQ4H949ORM8ESU3B3" hidden="1">#N/A</definedName>
    <definedName name="BEx3BTLL3ASJN134DLEQTQM70VZM" hidden="1">#N/A</definedName>
    <definedName name="BEx3BW5CTV0DJU5AQS3ZQFK2VLF3" hidden="1">#N/A</definedName>
    <definedName name="BEx3BYP0FG369M7G3JEFLMMXAKTS" hidden="1">#N/A</definedName>
    <definedName name="BEx3C2QR0WUD19QSVO8EMIPNQJKH" hidden="1">#N/A</definedName>
    <definedName name="BEx3CKFCCPZZ6ROLAT5C1DZNIC1U" hidden="1">#N/A</definedName>
    <definedName name="BEx3CO0SVO4WLH0DO43DCHYDTH1P" hidden="1">#N/A</definedName>
    <definedName name="BEx3D9G6QTSPF9UYI4X0XY0VE896" hidden="1">#N/A</definedName>
    <definedName name="BEx3DCQU9PBRXIMLO62KS5RLH447" hidden="1">#N/A</definedName>
    <definedName name="BEx3EF99FD6QNNCNOKDEE67JHTUJ" hidden="1">#N/A</definedName>
    <definedName name="BEx3EHCSERZ2O2OAG8Y95UPG2IY9" hidden="1">#N/A</definedName>
    <definedName name="BEx3EJR3TCJDYS7ZXNDS5N9KTGIK" hidden="1">#N/A</definedName>
    <definedName name="BEx3ELJTTBS6P05CNISMGOJOA60V" hidden="1">#N/A</definedName>
    <definedName name="BEx3EQSLJBDDJRHNX19PBFCKNY2I" hidden="1">#N/A</definedName>
    <definedName name="BEx3EUUAX947Q5N6MY6W0KSNY78Y" hidden="1">#N/A</definedName>
    <definedName name="BEx3FHMD1P5XBCH23ZKIFO6ZTCNB" hidden="1">#N/A</definedName>
    <definedName name="BEx3FI2G3YYIACQHXNXEA15M8ZK5" hidden="1">#N/A</definedName>
    <definedName name="BEx3FJ9MHSLDK8W91GO85FX1GX57" hidden="1">#N/A</definedName>
    <definedName name="BEx3FR251HFU7A33PU01SJUENL2B" hidden="1">#N/A</definedName>
    <definedName name="BEx3FX7EJL47JSLSWP3EOC265WAE" hidden="1">#N/A</definedName>
    <definedName name="BEx3G201R8NLJ6FIHO2QS0SW9QVV" hidden="1">#N/A</definedName>
    <definedName name="BEx3G2LL2II66XY5YCDPG4JE13A3" hidden="1">#N/A</definedName>
    <definedName name="BEx3G2WA0DTYY9D8AGHHOBTPE2B2" hidden="1">#N/A</definedName>
    <definedName name="BEx3GCXR6IAS0B6WJ03GJVH7CO52" hidden="1">#N/A</definedName>
    <definedName name="BEx3GEVV18SEQDI1JGY7EN6D1GT1" hidden="1">#N/A</definedName>
    <definedName name="BEx3GKFH64MKQX61S7DYTZ15JCPY" hidden="1">#N/A</definedName>
    <definedName name="BEx3GMJ1Y6UU02DLRL0QXCEKDA6C" hidden="1">#N/A</definedName>
    <definedName name="BEx3GN4LY0135CBDIN1TU2UEODGF" hidden="1">#N/A</definedName>
    <definedName name="BEx3GPDH2AH4QKT4OOSN563XUHBD" hidden="1">#N/A</definedName>
    <definedName name="BEx3H5UX2GZFZZT657YR76RHW5I6" hidden="1">#N/A</definedName>
    <definedName name="BEx3HMSEFOP6DBM4R97XA6B7NFG6" hidden="1">#N/A</definedName>
    <definedName name="BEx3HWJ5SQSD2CVCQNR183X44FR8" hidden="1">#N/A</definedName>
    <definedName name="BEx3I09YVXO0G4X7KGSA4WGORM35" hidden="1">#N/A</definedName>
    <definedName name="BEx3ICF1GY8HQEBIU9S43PDJ90BX" hidden="1">#N/A</definedName>
    <definedName name="BEx3IYAH2DEBFWO8F94H4MXE3RLY" hidden="1">#N/A</definedName>
    <definedName name="BEx3IZXXSYEW50379N2EAFWO8DZV" hidden="1">#N/A</definedName>
    <definedName name="BEx3J1VZVGTKT4ATPO9O5JCSFTTR" hidden="1">#N/A</definedName>
    <definedName name="BEx3JC2TY7JNAAC3L7QHVPQXLGQ8" hidden="1">#N/A</definedName>
    <definedName name="BEx3JX23SYDIGOGM4Y0CQFBW8ZBV" hidden="1">#N/A</definedName>
    <definedName name="BEx3JXCXCVBZJGV5VEG9MJEI01AL" hidden="1">#N/A</definedName>
    <definedName name="BEx3JYK2N7X59TPJSKYZ77ENY8SS" hidden="1">#N/A</definedName>
    <definedName name="BEx3K4EII7GU1CG0BN7UL15M6J8Z" hidden="1">#N/A</definedName>
    <definedName name="BEx3K4ZXQUQ2KYZF74B84SO48XMW" hidden="1">#N/A</definedName>
    <definedName name="BEx3KEFXUCVNVPH7KSEGAZYX13B5" hidden="1">#N/A</definedName>
    <definedName name="BEx3KFXUAF6YXAA47B7Q6X9B3VGB" hidden="1">#N/A</definedName>
    <definedName name="BEx3KIXQYOGMPK4WJJAVBRX4NR28" hidden="1">#N/A</definedName>
    <definedName name="BEx3KJOMVOSFZVJUL3GKCNP6DQDS" hidden="1">#N/A</definedName>
    <definedName name="BEx3KP2VRBMORK0QEAZUYCXL3DHJ" hidden="1">#N/A</definedName>
    <definedName name="BEx3L4IN3LI4C26SITKTGAH27CDU" hidden="1">#N/A</definedName>
    <definedName name="BEx3L4YQ0J7ZU0M5QM6YIPCEYC9K" hidden="1">#N/A</definedName>
    <definedName name="BEx3L60DJOR7NQN42G7YSAODP1EX" hidden="1">#N/A</definedName>
    <definedName name="BEx3L65VP6HER1J8TZ62SHD5RCBC" hidden="1">#N/A</definedName>
    <definedName name="BEx3L7D0PI38HWZ7VADU16C9E33D" hidden="1">#N/A</definedName>
    <definedName name="BEx3LM1PR4Y7KINKMTMKR984GX8Q" hidden="1">#N/A</definedName>
    <definedName name="BEx3LPCEZ1C0XEKNCM3YT09JWCUO" hidden="1">#N/A</definedName>
    <definedName name="BEx3M1MR1K1NQD03H74BFWOK4MWQ" hidden="1">#N/A</definedName>
    <definedName name="BEx3M4H77MYUKOOD31H9F80NMVK8" hidden="1">#N/A</definedName>
    <definedName name="BEx3M9VFX329PZWYC4DMZ6P3W9R2" hidden="1">#N/A</definedName>
    <definedName name="BEx3MCQ0VEBV0CZXDS505L38EQ8N" hidden="1">#N/A</definedName>
    <definedName name="BEx3MEYV5LQY0BAL7V3CFAFVOM3T" hidden="1">#N/A</definedName>
    <definedName name="BEx3MREOFWJQEYMCMBL7ZE06NBN6" hidden="1">#N/A</definedName>
    <definedName name="BEx3NKXF7GYXHBK75UI6MDRUSU0J" hidden="1">#N/A</definedName>
    <definedName name="BEx3NLIZ7PHF2XE59ECZ3MD04ZG1" hidden="1">#N/A</definedName>
    <definedName name="BEx3NMQ4BVC94728AUM7CCX7UHTU" hidden="1">#N/A</definedName>
    <definedName name="BEx3NR2I4OUFP3Z2QZEDU2PIFIDI" hidden="1">#N/A</definedName>
    <definedName name="BEx3O19B8FTTAPVT5DZXQGQXWFR8" hidden="1">#N/A</definedName>
    <definedName name="BEx3O85IKWARA6NCJOLRBRJFMEWW" hidden="1">#N/A</definedName>
    <definedName name="BEx3OJZSCGFRW7SVGBFI0X9DNVMM" hidden="1">#N/A</definedName>
    <definedName name="BEx3ORSBUXAF21MKEY90YJV9AY9A" hidden="1">#N/A</definedName>
    <definedName name="BEx3OV8BH6PYNZT7C246LOAU9SVX" hidden="1">#N/A</definedName>
    <definedName name="BEx3OXRYJZUEY6E72UJU0PHLMYAR" hidden="1">#N/A</definedName>
    <definedName name="BEx3P59TTRSGQY888P5C1O7M2PQT" hidden="1">#N/A</definedName>
    <definedName name="BEx3PDNRRNKD5GOUBUQFXAHIXLD9" hidden="1">#N/A</definedName>
    <definedName name="BEx3PDT8GNPWLLN02IH1XPV90XYK" hidden="1">#N/A</definedName>
    <definedName name="BEx3PKEMDW8KZEP11IL927C5O7I2" hidden="1">#N/A</definedName>
    <definedName name="BEx3PKJZ1Z7L9S6KV8KXVS6B2FX4" hidden="1">#N/A</definedName>
    <definedName name="BEx3PMNG53Z5HY138H99QOMTX8W3" hidden="1">#N/A</definedName>
    <definedName name="BEx3PP1RRSFZ8UC0JC9R91W6LNKW" hidden="1">#N/A</definedName>
    <definedName name="BEx3PVXYZC8WB9ZJE7OCKUXZ46EA" hidden="1">#N/A</definedName>
    <definedName name="BEx3Q0VWPU5EQECK7MQ47TYJ3SWW" hidden="1">#N/A</definedName>
    <definedName name="BEx3Q7BZ9PUXK2RLIOFSIS9AHU1B" hidden="1">#N/A</definedName>
    <definedName name="BEx3Q8J42S9VU6EAN2Y28MR6DF88" hidden="1">#N/A</definedName>
    <definedName name="BEx3QEDFOYFY5NBTININ5W4RLD4Q" hidden="1">#N/A</definedName>
    <definedName name="BEx3QIKJ3U962US1Q564NZDLU8LD" hidden="1">#N/A</definedName>
    <definedName name="BEx3QR9D45DHW50VQ7Y3Q1AXPOB9" hidden="1">#N/A</definedName>
    <definedName name="BEx3QSWT2S5KWG6U2V9711IYDQBM" hidden="1">#N/A</definedName>
    <definedName name="BEx3QVGG7Q2X4HZHJAM35A8T3VR7" hidden="1">#N/A</definedName>
    <definedName name="BEx3R0JUB9YN8PHPPQTAMIT1IHWK" hidden="1">#N/A</definedName>
    <definedName name="BEx3R81NFRO7M81VHVKOBFT0QBIL" hidden="1">#N/A</definedName>
    <definedName name="BEx3RHC2ZD5UFS6QD4OPFCNNMWH1" hidden="1">#N/A</definedName>
    <definedName name="BEx3RQ10QIWBAPHALAA91BUUCM2X" hidden="1">#N/A</definedName>
    <definedName name="BEx3RV4E1WT43SZBUN09RTB8EK1O" hidden="1">#N/A</definedName>
    <definedName name="BEx3RXYU0QLFXSFTM5EB20GD03W5" hidden="1">#N/A</definedName>
    <definedName name="BEx3RYKLC3QQO3XTUN7BEW2AQL98" hidden="1">#N/A</definedName>
    <definedName name="BEx3SICJ45BYT6FHBER86PJT25FC" hidden="1">#N/A</definedName>
    <definedName name="BEx3SMUCMJVGQ2H4EHQI5ZFHEF0P" hidden="1">#N/A</definedName>
    <definedName name="BEx3SN56F03CPDRDA7LZ763V0N4I" hidden="1">#N/A</definedName>
    <definedName name="BEx3SPE6N1ORXPRCDL3JPZD73Z9F" hidden="1">#N/A</definedName>
    <definedName name="BEx3T29ZTULQE0OMSMWUMZDU9ZZ0" hidden="1">#N/A</definedName>
    <definedName name="BEx3T6MJ1QDJ929WMUDVZ0O3UW0Y" hidden="1">#N/A</definedName>
    <definedName name="BEx3TPCSI16OAB2L9M9IULQMQ9J9" hidden="1">#N/A</definedName>
    <definedName name="BEx3U64YUOZ419BAJS2W78UMATAW" hidden="1">#N/A</definedName>
    <definedName name="BEx3U94WCEA5DKMWBEX1GU0LKYG2" hidden="1">#N/A</definedName>
    <definedName name="BEx3U9VZ8SQVYS6ZA038J7AP7ZGW" hidden="1">#N/A</definedName>
    <definedName name="BEx3UIQ5WRJBGNTFCCLOR4N7B1OQ" hidden="1">#N/A</definedName>
    <definedName name="BEx3UJMIX2NUSSWGMSI25A5DM4CH" hidden="1">#N/A</definedName>
    <definedName name="BEx3UKOCOQG7S1YQ436S997K1KWV" hidden="1">#N/A</definedName>
    <definedName name="BEx3UYM19VIXLA0EU7LB9NHA77PB" hidden="1">#N/A</definedName>
    <definedName name="BEx3VML7CG70HPISMVYIUEN3711Q" hidden="1">#N/A</definedName>
    <definedName name="BEx56ZID5H04P9AIYLP1OASFGV56" hidden="1">#N/A</definedName>
    <definedName name="BEx587EYSS57E3PI8DT973HLJM9E" hidden="1">#N/A</definedName>
    <definedName name="BEx587KFQ3VKCOCY1SA5F24PQGUI" hidden="1">#N/A</definedName>
    <definedName name="BEx58O780PQ05NF0Z1SKKRB3N099" hidden="1">#N/A</definedName>
    <definedName name="BEx58XHO7ZULLF2EUD7YIS0MGQJ5" hidden="1">#N/A</definedName>
    <definedName name="BEx58ZW0HAIGIPEX9CVA1PQQTR6X" hidden="1">#N/A</definedName>
    <definedName name="BEx59BA1KH3RG6K1LHL7YS2VB79N" hidden="1">#N/A</definedName>
    <definedName name="BEx59E9WABJP2TN71QAIKK79HPK9" hidden="1">#N/A</definedName>
    <definedName name="BEx59P7MAPNU129ZTC5H3EH892G1" hidden="1">#N/A</definedName>
    <definedName name="BEx59PD4714GTTN3F2N7OX311Y6X" hidden="1">#N/A</definedName>
    <definedName name="BEx5A11WZRQSIE089QE119AOX9ZG" hidden="1">#N/A</definedName>
    <definedName name="BEx5A7CIGCOTHJKHGUBDZG91JGPZ" hidden="1">#N/A</definedName>
    <definedName name="BEx5A8UFLT2SWVSG5COFA9B8P376" hidden="1">#N/A</definedName>
    <definedName name="BEx5AFFTN3IXIBHDKM0FYC4OFL1S" hidden="1">#N/A</definedName>
    <definedName name="BEx5AOFIO8KVRHIZ1RII337AA8ML" hidden="1">#N/A</definedName>
    <definedName name="BEx5APRZ66L5BWHFE8E4YYNEDTI4" hidden="1">#N/A</definedName>
    <definedName name="BEx5AUVDSQ35VO4BD9AKKGBM5S7D" hidden="1">#N/A</definedName>
    <definedName name="BEx5B4RHHX0J1BF2FZKEA0SPP29O" hidden="1">#N/A</definedName>
    <definedName name="BEx5B5YMSWP0OVI5CIQRP5V18D0C" hidden="1">#N/A</definedName>
    <definedName name="BEx5B825RW35M5H0UB2IZGGRS4ER" hidden="1">#N/A</definedName>
    <definedName name="BEx5BAWPMY0TL684WDXX6KKJLRCN" hidden="1">#N/A</definedName>
    <definedName name="BEx5BBI61U4Y65GD0ARMTALPP7SJ" hidden="1">#N/A</definedName>
    <definedName name="BEx5BDR56MEV4IHY6CIH2SVNG1UB" hidden="1">#N/A</definedName>
    <definedName name="BEx5BESZC5H329SKHGJOHZFILYJJ" hidden="1">#N/A</definedName>
    <definedName name="BEx5BHSQ42B50IU1TEQFUXFX9XQD" hidden="1">#N/A</definedName>
    <definedName name="BEx5BKSM4UN4C1DM3EYKM79MRC5K" hidden="1">#N/A</definedName>
    <definedName name="BEx5BNN8NPH9KVOBARB9CDD9WLB6" hidden="1">#N/A</definedName>
    <definedName name="BEx5BYFMZ80TDDN2EZO8CF39AIAC" hidden="1">#N/A</definedName>
    <definedName name="BEx5C2BWFW6SHZBFDEISKGXHZCQW" hidden="1">#N/A</definedName>
    <definedName name="BEx5C49ZFH8TO9ZU55729C3F7XG7" hidden="1">#N/A</definedName>
    <definedName name="BEx5C8GZQK13G60ZM70P63I5OS0L" hidden="1">#N/A</definedName>
    <definedName name="BEx5CAPTVN2NBT3UOMA1UFAL1C2R" hidden="1">#N/A</definedName>
    <definedName name="BEx5CEM3SYF9XP0ZZVE0GEPCLV3F" hidden="1">#N/A</definedName>
    <definedName name="BEx5CFYQ0F1Z6P8SCVJ0I3UPVFE4" hidden="1">#N/A</definedName>
    <definedName name="BEx5CINUDCSDCAJSNNV7XVNU8Q79" hidden="1">#N/A</definedName>
    <definedName name="BEx5CNLUIOYU8EODGA03Z3547I9T" hidden="1">#N/A</definedName>
    <definedName name="BEx5CPEKNSJORIPFQC2E1LTRYY8L" hidden="1">#N/A</definedName>
    <definedName name="BEx5CSUOL05D8PAM2TRDA9VRJT1O" hidden="1">#N/A</definedName>
    <definedName name="BEx5CUNFOO4YDFJ22HCMI2QKIGKM" hidden="1">#N/A</definedName>
    <definedName name="BEx5D8L47OF0WHBPFWXGZINZWUBZ" hidden="1">#N/A</definedName>
    <definedName name="BEx5DAJAHQ2SKUPCKSCR3PYML67L" hidden="1">#N/A</definedName>
    <definedName name="BEx5DC18JM1KJCV44PF18E0LNRKA" hidden="1">#N/A</definedName>
    <definedName name="BEx5DJIZBTNS011R9IIG2OQ2L6ZX" hidden="1">#N/A</definedName>
    <definedName name="BEx5E123OLO9WQUOIRIDJ967KAGK" hidden="1">#N/A</definedName>
    <definedName name="BEx5E2UU5NES6W779W2OZTZOB4O7" hidden="1">#N/A</definedName>
    <definedName name="BEx5E4CSE5G83J5K32WENF7BXL82" hidden="1">#N/A</definedName>
    <definedName name="BEx5ELQL9B0VR6UT18KP11DHOTFX" hidden="1">#N/A</definedName>
    <definedName name="BEx5ER4TJTFPN7IB1MNEB1ZFR5M6" hidden="1">#N/A</definedName>
    <definedName name="BEx5F6V72QTCK7O39Y59R0EVM6CW" hidden="1">#N/A</definedName>
    <definedName name="BEx5FGLQVACD5F5YZG4DGSCHCGO2" hidden="1">#N/A</definedName>
    <definedName name="BEx5FLJWHLW3BTZILDPN5NMA449V" hidden="1">#N/A</definedName>
    <definedName name="BEx5FNI2O10YN2SI1NO4X5GP3GTF" hidden="1">#N/A</definedName>
    <definedName name="BEx5FO8YRFSZCG3L608EHIHIHFY4" hidden="1">#N/A</definedName>
    <definedName name="BEx5FQNA6V4CNYSH013K45RI4BCV" hidden="1">#N/A</definedName>
    <definedName name="BEx5FVQPPEU32CPNV9RRQ9MNLLVE" hidden="1">#N/A</definedName>
    <definedName name="BEx5G08KGMG5X2AQKDGPFYG5GH94" hidden="1">#N/A</definedName>
    <definedName name="BEx5G1A8TFN4C4QII35U9DKYNIS8" hidden="1">#N/A</definedName>
    <definedName name="BEx5G1L0QO91KEPDMV1D8OT4BT73" hidden="1">#N/A</definedName>
    <definedName name="BEx5G86DZL1VYUX6KWODAP3WFAWP" hidden="1">#N/A</definedName>
    <definedName name="BEx5G8BV2GIOCM3C7IUFK8L04A6M" hidden="1">#N/A</definedName>
    <definedName name="BEx5GID9MVBUPFFT9M8K8B5MO9NV" hidden="1">#N/A</definedName>
    <definedName name="BEx5GN0EWA9SCQDPQ7NTUQH82QVK" hidden="1">#N/A</definedName>
    <definedName name="BEx5GNBCU4WZ74I0UXFL9ZG2XSGJ" hidden="1">#N/A</definedName>
    <definedName name="BEx5GUCTYC7QCWGWU5BTO7Y7HDZX" hidden="1">#N/A</definedName>
    <definedName name="BEx5GYUPJULJQ624TEESYFG1NFOH" hidden="1">#N/A</definedName>
    <definedName name="BEx5H0NEE0AIN5E2UHJ9J9ISU9N1" hidden="1">#N/A</definedName>
    <definedName name="BEx5H1UJSEUQM2K8QHQXO5THVHSO" hidden="1">#N/A</definedName>
    <definedName name="BEx5HAOT9XWUF7XIFRZZS8B9F5TZ" hidden="1">#N/A</definedName>
    <definedName name="BEx5HE4XRF9BUY04MENWY9CHHN5H" hidden="1">#N/A</definedName>
    <definedName name="BEx5HFHMABAT0H9KKS754X4T304E" hidden="1">#N/A</definedName>
    <definedName name="BEx5HGDZ7MX1S3KNXLRL9WU565V4" hidden="1">#N/A</definedName>
    <definedName name="BEx5HJZ9FAVNZSSBTAYRPZDYM9NU" hidden="1">#N/A</definedName>
    <definedName name="BEx5HZ9JMKHNLFWLVUB1WP5B39BL" hidden="1">#N/A</definedName>
    <definedName name="BEx5I244LQHZTF3XI66J8705R9XX" hidden="1">#N/A</definedName>
    <definedName name="BEx5I8PBP4LIXDGID5BP0THLO0AQ" hidden="1">#N/A</definedName>
    <definedName name="BEx5I8USVUB3JP4S9OXGMZVMOQXR" hidden="1">#N/A</definedName>
    <definedName name="BEx5I9GDQSYIAL65UQNDMNFQCS9Y" hidden="1">#N/A</definedName>
    <definedName name="BEx5IBUPG9AWNW5PK7JGRGEJ4OLM" hidden="1">#N/A</definedName>
    <definedName name="BEx5IC06RVN8BSAEPREVKHKLCJ2L" hidden="1">#N/A</definedName>
    <definedName name="BEx5J0FFP1KS4NGY20AEJI8VREEA" hidden="1">#N/A</definedName>
    <definedName name="BEx5JF3ZXLDIS8VNKDCY7ZI7H1CI" hidden="1">#N/A</definedName>
    <definedName name="BEx5JHCZJ8G6OOOW6EF3GABXKH6F" hidden="1">#N/A</definedName>
    <definedName name="BEx5JI9DQUUUW49I2W1BO33PH3D8" hidden="1">#N/A</definedName>
    <definedName name="BEx5JJB6W446THXQCRUKD3I7RKLP" hidden="1">#N/A</definedName>
    <definedName name="BEx5JNCT8Z7XSSPD5EMNAJELCU2V" hidden="1">#N/A</definedName>
    <definedName name="BEx5JQCNT9Y4RM306CHC8IPY3HBZ" hidden="1">#N/A</definedName>
    <definedName name="BEx5K08PYKE6JOKBYIB006TX619P" hidden="1">#N/A</definedName>
    <definedName name="BEx5K51DSERT1TR7B4A29R41W4NX" hidden="1">#N/A</definedName>
    <definedName name="BEx5KYER580I4T7WTLMUN7NLNP5K" hidden="1">#N/A</definedName>
    <definedName name="BEx5LHLB3M6K4ZKY2F42QBZT30ZH" hidden="1">#N/A</definedName>
    <definedName name="BEx5LRMNU3HXIE1BUMDHRU31F7JJ" hidden="1">#N/A</definedName>
    <definedName name="BEx5LSJ1LPUAX3ENSPECWPG4J7D1" hidden="1">#N/A</definedName>
    <definedName name="BEx5LTKQ8RQWJE4BC88OP928893U" hidden="1">#N/A</definedName>
    <definedName name="BEx5MB9BR71LZDG7XXQ2EO58JC5F" hidden="1">#N/A</definedName>
    <definedName name="BEx5MLQZM68YQSKARVWTTPINFQ2C" hidden="1">#N/A</definedName>
    <definedName name="BEx5MVXTKNBXHNWTL43C670E4KXC" hidden="1">#N/A</definedName>
    <definedName name="BEx5N4XI4PWB1W9PMZ4O5R0HWTYD" hidden="1">#N/A</definedName>
    <definedName name="BEx5NA68N6FJFX9UJXK4M14U487F" hidden="1">#N/A</definedName>
    <definedName name="BEx5NIKBG2GDJOYGE3WCXKU7YY51" hidden="1">#N/A</definedName>
    <definedName name="BEx5NV06L5J5IMKGOMGKGJ4PBZCD" hidden="1">#N/A</definedName>
    <definedName name="BEx5NZSSQ6PY99ZX2D7Q9IGOR34W" hidden="1">#N/A</definedName>
    <definedName name="BEx5O3ZUQ2OARA1CDOZ3NC4UE5AA" hidden="1">#N/A</definedName>
    <definedName name="BEx5OAFS0NJ2CB86A02E1JYHMLQ1" hidden="1">#N/A</definedName>
    <definedName name="BEx5OG4RPU8W1ETWDWM234NYYYEN" hidden="1">#N/A</definedName>
    <definedName name="BEx5OP9Y43F99O2IT69MKCCXGL61" hidden="1">#N/A</definedName>
    <definedName name="BEx5P9Y9RDXNUAJ6CZ2LHMM8IM7T" hidden="1">#N/A</definedName>
    <definedName name="BEx5PHWB2C0D5QLP3BZIP3UO7DIZ" hidden="1">#N/A</definedName>
    <definedName name="BEx5PJP02W68K2E46L5C5YBSNU6T" hidden="1">#N/A</definedName>
    <definedName name="BEx5PLCA8DOMAU315YCS5275L2HS" hidden="1">#N/A</definedName>
    <definedName name="BEx5PRXMZ5M65Z732WNNGV564C2J" hidden="1">#N/A</definedName>
    <definedName name="BEx5QPSW4IPLH50WSR87HRER05RF" hidden="1">#N/A</definedName>
    <definedName name="BEx73V0EP8EMNRC3EZJJKKVKWQVB" hidden="1">#N/A</definedName>
    <definedName name="BEx741WJHIJVXUX131SBXTVW8D71" hidden="1">#N/A</definedName>
    <definedName name="BEx74Q6H3O7133AWQXWC21MI2UFT" hidden="1">#N/A</definedName>
    <definedName name="BEx74W6BJ8ENO3J25WNM5H5APKA3" hidden="1">#N/A</definedName>
    <definedName name="BEx755GRRD9BL27YHLH5QWIYLWB7" hidden="1">#N/A</definedName>
    <definedName name="BEx759D1D5SXS5ELLZVBI0SXYUNF" hidden="1">#N/A</definedName>
    <definedName name="BEx75GJZSZHUDN6OOAGQYFUDA2LP" hidden="1">#N/A</definedName>
    <definedName name="BEx75HGCCV5K4UCJWYV8EV9AG5YT" hidden="1">#N/A</definedName>
    <definedName name="BEx75PZT8TY5P13U978NVBUXKHT4" hidden="1">#N/A</definedName>
    <definedName name="BEx75T55F7GML8V1DMWL26WRT006" hidden="1">#N/A</definedName>
    <definedName name="BEx75VJGR07JY6UUWURQ4PJ29UKC" hidden="1">#N/A</definedName>
    <definedName name="BEx7741OUGLA0WJQLQRUJSL4DE00" hidden="1">#N/A</definedName>
    <definedName name="BEx774N83DXLJZ54Q42PWIJZ2DN1" hidden="1">#N/A</definedName>
    <definedName name="BEx779QNIY3061ZV9BR462WKEGRW" hidden="1">#N/A</definedName>
    <definedName name="BEx77G19QU9A95CNHE6QMVSQR2T3" hidden="1">#N/A</definedName>
    <definedName name="BEx77P0S3GVMS7BJUL9OWUGJ1B02" hidden="1">#N/A</definedName>
    <definedName name="BEx77QDESURI6WW5582YXSK3A972" hidden="1">#N/A</definedName>
    <definedName name="BEx77VBI9XOPFHKEWU5EHQ9J675Y" hidden="1">#N/A</definedName>
    <definedName name="BEx7809GQOCLHSNH95VOYIX7P1TV" hidden="1">#N/A</definedName>
    <definedName name="BEx780K8XAXUHGVZGZWQ74DK4CI3" hidden="1">#N/A</definedName>
    <definedName name="BEx78226TN58UE0CTY98YEDU0LSL" hidden="1">#N/A</definedName>
    <definedName name="BEx7881ZZBWHRAX6W2GY19J8MGEQ" hidden="1">#N/A</definedName>
    <definedName name="BEx78HHRIWDLHQX2LG0HWFRYEL1T" hidden="1">#N/A</definedName>
    <definedName name="BEx78QMXZ2P1ZB3HJ9O50DWHCMXR" hidden="1">#N/A</definedName>
    <definedName name="BEx78SFO5VR28677DWZEMDN7G86X" hidden="1">#N/A</definedName>
    <definedName name="BEx78SFOYH1Z0ZDTO47W2M60TW6K" hidden="1">#N/A</definedName>
    <definedName name="BEx79JK3E6JO8MX4O35A5G8NZCC8" hidden="1">#N/A</definedName>
    <definedName name="BEx79OCP4HQ6XP8EWNGEUDLOZBBS" hidden="1">#N/A</definedName>
    <definedName name="BEx79SEAYKUZB0H4LYBCD6WWJBG2" hidden="1">#N/A</definedName>
    <definedName name="BEx79SJRHTLS9PYM69O9BWW1FMJK" hidden="1">#N/A</definedName>
    <definedName name="BEx79YJJLBELICW9F9FRYSCQ101L" hidden="1">#N/A</definedName>
    <definedName name="BEx79YUC7B0V77FSBGIRCY1BR4VK" hidden="1">#N/A</definedName>
    <definedName name="BEx7A06T3RC2891FUX05G3QPRAUE" hidden="1">#N/A</definedName>
    <definedName name="BEx7A9S3JA1X7FH4CFSQLTZC4691" hidden="1">#N/A</definedName>
    <definedName name="BEx7ABA2C9IWH5VSLVLLLCY62161" hidden="1">#N/A</definedName>
    <definedName name="BEx7AE4LPLX8N85BYB0WCO5S7ZPV" hidden="1">#N/A</definedName>
    <definedName name="BEx7ASD1I654MEDCO6GGWA95PXSC" hidden="1">#N/A</definedName>
    <definedName name="BEx7AVCX9S5RJP3NSZ4QM4E6ERDT" hidden="1">#N/A</definedName>
    <definedName name="BEx7AVYIGP0930MV5JEBWRYCJN68" hidden="1">#N/A</definedName>
    <definedName name="BEx7B6LH6917TXOSAAQ6U7HVF018" hidden="1">#N/A</definedName>
    <definedName name="BEx7BPXFZXJ79FQ0E8AQE21PGVHA" hidden="1">#N/A</definedName>
    <definedName name="BEx7C04AM39DQMC1TIX7CFZ2ADHX" hidden="1">#N/A</definedName>
    <definedName name="BEx7C40F0PQURHPI6YQ39NFIR86Z" hidden="1">#N/A</definedName>
    <definedName name="BEx7C93VR7SYRIJS1JO8YZKSFAW9" hidden="1">#N/A</definedName>
    <definedName name="BEx7CCPC6R1KQQZ2JQU6EFI1G0RM" hidden="1">#N/A</definedName>
    <definedName name="BEx7CIJST9GLS2QD383UK7VUDTGL" hidden="1">#N/A</definedName>
    <definedName name="BEx7CO8T2XKC7GHDSYNAWTZ9L7YR" hidden="1">#N/A</definedName>
    <definedName name="BEx7CW1CF00DO8A36UNC2X7K65C2" hidden="1">#N/A</definedName>
    <definedName name="BEx7CW6NFRL2P4XWP0MWHIYA97KF" hidden="1">#N/A</definedName>
    <definedName name="BEx7D5RWKRS4W71J4NZ6ZSFHPKFT" hidden="1">#N/A</definedName>
    <definedName name="BEx7D8H1TPOX1UN17QZYEV7Q58GA" hidden="1">#N/A</definedName>
    <definedName name="BEx7DGF13H2074LRWFZQ45PZ6JPX" hidden="1">#N/A</definedName>
    <definedName name="BEx7DKWUXEDIISSX4GDD4YYT887F" hidden="1">#N/A</definedName>
    <definedName name="BEx7DMUYR2HC26WW7AOB1TULERMB" hidden="1">#N/A</definedName>
    <definedName name="BEx7DVJTRV44IMJIBFXELE67SZ7S" hidden="1">#N/A</definedName>
    <definedName name="BEx7DVUMFCI5INHMVFIJ44RTTSTT" hidden="1">#N/A</definedName>
    <definedName name="BEx7E2QT2U8THYOKBPXONB1B47WH" hidden="1">#N/A</definedName>
    <definedName name="BEx7E5QP7W6UKO74F5Y0VJ741HS5" hidden="1">#N/A</definedName>
    <definedName name="BEx7E6N29HGH3I47AFB2DCS6MVS6" hidden="1">#N/A</definedName>
    <definedName name="BEx7EBA8IYHQKT7IQAOAML660SYA" hidden="1">#N/A</definedName>
    <definedName name="BEx7EI6C8MCRZFEQYUBE5FSUTIHK" hidden="1">#N/A</definedName>
    <definedName name="BEx7EI6DL1Z6UWLFBXAKVGZTKHWJ" hidden="1">#N/A</definedName>
    <definedName name="BEx7EQKHX7GZYOLXRDU534TT4H64" hidden="1">#N/A</definedName>
    <definedName name="BEx7ETV6L1TM7JSXJIGK3FC6RVZW" hidden="1">#N/A</definedName>
    <definedName name="BEx7EYYLHMBYQTH6I377FCQS7CSX" hidden="1">#N/A</definedName>
    <definedName name="BEx7FCLG1RYI2SNOU1Y2GQZNZSWA" hidden="1">#N/A</definedName>
    <definedName name="BEx7FN32ZGWOAA4TTH79KINTDWR9" hidden="1">#N/A</definedName>
    <definedName name="BEx7G82CKM3NIY1PHNFK28M09PCH" hidden="1">#N/A</definedName>
    <definedName name="BEx7GR3ENYWRXXS5IT0UMEGOLGUH" hidden="1">#N/A</definedName>
    <definedName name="BEx7GSAL6P7TASL8MB63RFST1LJL" hidden="1">#N/A</definedName>
    <definedName name="BEx7H0JD6I5I8WQLLWOYWY5YWPQE" hidden="1">#N/A</definedName>
    <definedName name="BEx7H14XCXH7WEXEY1HVO53A6AGH" hidden="1">#N/A</definedName>
    <definedName name="BEx7HFTIA8AC8BR8HKIN81VE1SGW" hidden="1">#N/A</definedName>
    <definedName name="BEx7HGVBEF4LEIF6RC14N3PSU461" hidden="1">#N/A</definedName>
    <definedName name="BEx7HQ5T9FZ42QWS09UO4DT42Y0R" hidden="1">#N/A</definedName>
    <definedName name="BEx7HRCZE3CVGON1HV07MT5MNDZ3" hidden="1">#N/A</definedName>
    <definedName name="BEx7HWGE2CANG5M17X4C8YNC3N8F" hidden="1">#N/A</definedName>
    <definedName name="BEx7I6N9UJ7ZK5MSKY7CP3K1BEUX" hidden="1">#N/A</definedName>
    <definedName name="BEx7IBVYN47SFZIA0K4MDKQZNN9V" hidden="1">#N/A</definedName>
    <definedName name="BEx7IV2IJ5WT7UC0UG7WP0WF2JZI" hidden="1">#N/A</definedName>
    <definedName name="BEx7IXGU74GE5E4S6W4Z13AR092Y" hidden="1">#N/A</definedName>
    <definedName name="BEx7J4YL8Q3BI1MLH16YYQ18IJRD" hidden="1">#N/A</definedName>
    <definedName name="BEx7JH3HGBPI07OHZ5LFYK0UFZQR" hidden="1">#N/A</definedName>
    <definedName name="BEx7JV194190CNM6WWGQ3UBJ3CHH" hidden="1">#N/A</definedName>
    <definedName name="BEx7K7GZ607XQOGB81A1HINBTGOZ" hidden="1">#N/A</definedName>
    <definedName name="BEx7KEYPBDXSNROH8M6CDCBN6B50" hidden="1">#N/A</definedName>
    <definedName name="BEx7KSAS8BZT6H8OQCZ5DNSTMO07" hidden="1">#N/A</definedName>
    <definedName name="BEx7KWHTBD21COXVI4HNEQH0Z3L8" hidden="1">#N/A</definedName>
    <definedName name="BEx7KXUGRMRSUXCM97Z7VRZQ9JH2" hidden="1">#N/A</definedName>
    <definedName name="BEx7L21IQVP1N1TTQLRMANSSLSLE" hidden="1">#N/A</definedName>
    <definedName name="BEx7L5C6U8MP6IZ67BD649WQYJEK" hidden="1">#N/A</definedName>
    <definedName name="BEx7L8HEYEVTATR0OG5JJO647KNI" hidden="1">#N/A</definedName>
    <definedName name="BEx7L8XOV64OMS15ZFURFEUXLMWF" hidden="1">#N/A</definedName>
    <definedName name="BEx7MAUI1JJFDIJGDW4RWY5384LY" hidden="1">#N/A</definedName>
    <definedName name="BEx7MJZO3UKAMJ53UWOJ5ZD4GGMQ" hidden="1">#N/A</definedName>
    <definedName name="BEx7MT4MFNXIVQGAT6D971GZW7CA" hidden="1">#N/A</definedName>
    <definedName name="BEx7NI062THZAM6I8AJWTFJL91CS" hidden="1">#N/A</definedName>
    <definedName name="BEx904S75BPRYMHF0083JF7ES4NG" hidden="1">#N/A</definedName>
    <definedName name="BEx90HDD4RWF7JZGA8GCGG7D63MG" hidden="1">#N/A</definedName>
    <definedName name="BEx90VGH5H09ON2QXYC9WIIEU98T" hidden="1">#N/A</definedName>
    <definedName name="BEx9175B70QXYAU5A8DJPGZQ46L9" hidden="1">#N/A</definedName>
    <definedName name="BEx91AQQRTV87AO27VWHSFZAD4ZR" hidden="1">#N/A</definedName>
    <definedName name="BEx91L8FLL5CWLA2CDHKCOMGVDZN" hidden="1">#N/A</definedName>
    <definedName name="BEx91OTVH9ZDBC3QTORU8RZX4EOC" hidden="1">#N/A</definedName>
    <definedName name="BEx91QH5JRZKQP1GPN2SQMR3CKAG" hidden="1">#N/A</definedName>
    <definedName name="BEx91ROALDNHO7FI4X8L61RH4UJE" hidden="1">#N/A</definedName>
    <definedName name="BEx91TMID71GVYH0U16QM1RV3PX0" hidden="1">#N/A</definedName>
    <definedName name="BEx91VF2D78PAF337E3L2L81K9W2" hidden="1">#N/A</definedName>
    <definedName name="BEx921PNZ46VORG2VRMWREWIC0SE" hidden="1">#N/A</definedName>
    <definedName name="BEx92DPEKL5WM5A3CN8674JI0PR3" hidden="1">#N/A</definedName>
    <definedName name="BEx92ER2RMY93TZK0D9L9T3H0GI5" hidden="1">#N/A</definedName>
    <definedName name="BEx92FI04PJT4LI23KKIHRXWJDTT" hidden="1">#N/A</definedName>
    <definedName name="BEx92HR14HQ9D5JXCSPA4SS4RT62" hidden="1">#N/A</definedName>
    <definedName name="BEx92HWA2D6A5EX9MFG68G0NOMSN" hidden="1">#N/A</definedName>
    <definedName name="BEx92PUBDIXAU1FW5ZAXECMAU0LN" hidden="1">#N/A</definedName>
    <definedName name="BEx92S8MHFFIVRQ2YSHZNQGOFUHD" hidden="1">#N/A</definedName>
    <definedName name="BEx93B9OULL2YGC896XXYAAJSTRK" hidden="1">#N/A</definedName>
    <definedName name="BEx93FRKF99NRT3LH99UTIH7AAYF" hidden="1">#N/A</definedName>
    <definedName name="BEx93M7FSHP50OG34A4W8W8DF12U" hidden="1">#N/A</definedName>
    <definedName name="BEx93OLWY2O3PRA74U41VG5RXT4Q" hidden="1">#N/A</definedName>
    <definedName name="BEx93RWFAF6YJGYUTITVM445C02U" hidden="1">#N/A</definedName>
    <definedName name="BEx93SY9RWG3HUV4YXQKXJH9FH14" hidden="1">#N/A</definedName>
    <definedName name="BEx93TJUX3U0FJDBG6DDSNQ91R5J" hidden="1">#N/A</definedName>
    <definedName name="BEx942UCRHMI4B0US31HO95GSC2X" hidden="1">#N/A</definedName>
    <definedName name="BEx948ZFFQWVIDNG4AZAUGGGEB5U" hidden="1">#N/A</definedName>
    <definedName name="BEx94CKXG92OMURH41SNU6IOHK4J" hidden="1">#N/A</definedName>
    <definedName name="BEx94GXG30CIVB6ZQN3X3IK6BZXQ" hidden="1">#N/A</definedName>
    <definedName name="BEx94HZ5LURYM9ST744ALV6ZCKYP" hidden="1">#N/A</definedName>
    <definedName name="BEx94IQ75E90YUMWJ9N591LR7DQQ" hidden="1">#N/A</definedName>
    <definedName name="BEx94N7W5T3U7UOE97D6OVIBUCXS" hidden="1">#N/A</definedName>
    <definedName name="BEx955NIAWX5OLAHMTV6QFUZPR30" hidden="1">#N/A</definedName>
    <definedName name="BEx9581TYVI2M5TT4ISDAJV4W7Z6" hidden="1">#N/A</definedName>
    <definedName name="BEx95NHF4RVUE0YDOAFZEIVBYJXD" hidden="1">#N/A</definedName>
    <definedName name="BEx95QBZMG0E2KQ9BERJ861QLYN3" hidden="1">#N/A</definedName>
    <definedName name="BEx95QHBVDN795UNQJLRXG3RDU49" hidden="1">#N/A</definedName>
    <definedName name="BEx95TBVUWV7L7OMFMZDQEXGVHU6" hidden="1">#N/A</definedName>
    <definedName name="BEx95U89DZZSVO39TGS62CX8G9N4" hidden="1">#N/A</definedName>
    <definedName name="BEx9602K2GHNBUEUVT9ONRQU1GMD" hidden="1">#N/A</definedName>
    <definedName name="BEx962BL3Y4LA53EBYI64ZYMZE8U" hidden="1">#N/A</definedName>
    <definedName name="BEx96KR21O7H9R29TN0S45Y3QPUK" hidden="1">#N/A</definedName>
    <definedName name="BEx96SUFKHHFE8XQ6UUO6ILDOXHO" hidden="1">#N/A</definedName>
    <definedName name="BEx96UN4YWXBDEZ1U1ZUIPP41Z7I" hidden="1">#N/A</definedName>
    <definedName name="BEx970MYCPJ6DQ44TKLOIGZO5LHH" hidden="1">#N/A</definedName>
    <definedName name="BEx978KSD61YJH3S9DGO050R2EHA" hidden="1">#N/A</definedName>
    <definedName name="BEx97DDEQY6VOEGFTO3TR7IYQJSC" hidden="1">#N/A</definedName>
    <definedName name="BEx97H9O1NAKAPK4MX4PKO34ICL5" hidden="1">#N/A</definedName>
    <definedName name="BEx97HVA5F2I0D6ID81KCUDEQOIH" hidden="1">#N/A</definedName>
    <definedName name="BEx97MNUZQ1Z0AO2FL7XQYVNCPR7" hidden="1">#N/A</definedName>
    <definedName name="BEx97NPQBACJVD9K1YXI08RTW9E2" hidden="1">#N/A</definedName>
    <definedName name="BEx97RWQLXS0OORDCN69IGA58CWU" hidden="1">#N/A</definedName>
    <definedName name="BEx97YNGGDFIXHTMGFL2IHAQX9MI" hidden="1">#N/A</definedName>
    <definedName name="BEx981HW73BUZWT14TBTZHC0ZTJ4" hidden="1">#N/A</definedName>
    <definedName name="BEx9871KU0N99P0900EAK69VFYT2" hidden="1">#N/A</definedName>
    <definedName name="BEx98IFKNJFGZFLID1YTRFEG1SXY" hidden="1">#N/A</definedName>
    <definedName name="BEx9915UVD4G7RA3IMLFZ0LG3UA2" hidden="1">#N/A</definedName>
    <definedName name="BEx992CZON8AO7U7V88VN1JBO0MG" hidden="1">#N/A</definedName>
    <definedName name="BEx9952469XMFGSPXL7CMXHPJF90" hidden="1">#N/A</definedName>
    <definedName name="BEx99B77I7TUSHRR4HIZ9FU2EIUT" hidden="1">#N/A</definedName>
    <definedName name="BEx99Q6PH5F3OQKCCAAO75PYDEFN" hidden="1">#N/A</definedName>
    <definedName name="BEx99WBYT2D6UUC1PT7A40ENYID4" hidden="1">#N/A</definedName>
    <definedName name="BEx99ZRZ4I7FHDPGRAT5VW7NVBPU" hidden="1">#N/A</definedName>
    <definedName name="BEx9AT5E3ZSHKSOL35O38L8HF9TH" hidden="1">#N/A</definedName>
    <definedName name="BEx9AV8W1FAWF5BHATYEN47X12JN" hidden="1">#N/A</definedName>
    <definedName name="BEx9B8A5186FNTQQNLIO5LK02ABI" hidden="1">#N/A</definedName>
    <definedName name="BEx9B8VR20E2CILU4CDQUQQ9ONXK" hidden="1">#N/A</definedName>
    <definedName name="BEx9B917EUP13X6FQ3NPQL76XM5V" hidden="1">#N/A</definedName>
    <definedName name="BEx9BAJ5WYEQ623HUT9NNCMP3RUG" hidden="1">#N/A</definedName>
    <definedName name="BEx9BO60YTLX02NROHEAYHRC3NAS" hidden="1">#N/A</definedName>
    <definedName name="BEx9BYSYW7QCPXS2NAVLFAU5Y2Z2" hidden="1">#N/A</definedName>
    <definedName name="BEx9C590HJ2O31IWJB73C1HR74AI" hidden="1">#N/A</definedName>
    <definedName name="BEx9CCQRMYYOGIOYTOM73VKDIPS1" hidden="1">#N/A</definedName>
    <definedName name="BEx9D1BC9FT19KY0INAABNDBAMR1" hidden="1">#N/A</definedName>
    <definedName name="BEx9DN6ZMF18Q39MPMXSDJTZQNJ3" hidden="1">#N/A</definedName>
    <definedName name="BEx9E14TDNSEMI784W0OTIEQMWN6" hidden="1">#N/A</definedName>
    <definedName name="BEx9E2BZ2B1R41FMGJCJ7JLGLUAJ" hidden="1">#N/A</definedName>
    <definedName name="BEx9EG9KBJ77M8LEOR9ITOKN5KXY" hidden="1">#N/A</definedName>
    <definedName name="BEx9EMK6HAJJMVYZTN5AUIV7O1E6" hidden="1">#N/A</definedName>
    <definedName name="BEx9EQLVZHYQ1TPX7WH3SOWXCZLE" hidden="1">#N/A</definedName>
    <definedName name="BEx9ETLU0EK5LGEM1QCNYN2S8O5F" hidden="1">#N/A</definedName>
    <definedName name="BEx9F0Y2ESUNE3U7TQDLMPE9BO67" hidden="1">#N/A</definedName>
    <definedName name="BEx9F5W18ZGFOKGRE8PR6T1MO6GT" hidden="1">#N/A</definedName>
    <definedName name="BEx9F78N4HY0XFGBQ4UJRD52L1EI" hidden="1">#N/A</definedName>
    <definedName name="BEx9FF16LOQP5QIR4UHW5EIFGQB8" hidden="1">#N/A</definedName>
    <definedName name="BEx9FJTSRCZ3ZXT3QVBJT5NF8T7V" hidden="1">#N/A</definedName>
    <definedName name="BEx9FRBEEYPS5HLS3XT34AKZN94G" hidden="1">#N/A</definedName>
    <definedName name="BEx9GDY4D8ZPQJCYFIMYM0V0C51Y" hidden="1">#N/A</definedName>
    <definedName name="BEx9GGY04V0ZWI6O9KZH4KSBB389" hidden="1">#N/A</definedName>
    <definedName name="BEx9GNOPB6OZ2RH3FCDNJR38RJOS" hidden="1">#N/A</definedName>
    <definedName name="BEx9GUQALUWCD30UKUQGSWW8KBQ7" hidden="1">#N/A</definedName>
    <definedName name="BEx9GY6BVFQGCLMOWVT6PIC9WP5X" hidden="1">#N/A</definedName>
    <definedName name="BEx9GZ2P3FDHKXEBXX2VS0BG2NP2" hidden="1">#N/A</definedName>
    <definedName name="BEx9H04IB14E1437FF2OIRRWBSD7" hidden="1">#N/A</definedName>
    <definedName name="BEx9H5O1KDZJCW91Q29VRPY5YS6P" hidden="1">#N/A</definedName>
    <definedName name="BEx9H8YR0E906F1JXZMBX3LNT004" hidden="1">#N/A</definedName>
    <definedName name="BEx9I8XIG7E5NB48QQHXP23FIN60" hidden="1">#N/A</definedName>
    <definedName name="BEx9IQRF01ATLVK0YE60ARKQJ68L" hidden="1">#N/A</definedName>
    <definedName name="BEx9IT5QNZWKM6YQ5WER0DC2PMMU" hidden="1">#N/A</definedName>
    <definedName name="BEx9IW5MFLXTVCJHVUZTUH93AXOS" hidden="1">#N/A</definedName>
    <definedName name="BEx9IXCSPSZC80YZUPRCYTG326KV" hidden="1">#N/A</definedName>
    <definedName name="BEx9IZR39NHDGOM97H4E6F81RTQW" hidden="1">#N/A</definedName>
    <definedName name="BEx9J6CH5E7YZPER7HXEIOIKGPCA" hidden="1">#N/A</definedName>
    <definedName name="BEx9JJTZKVUJAVPTRE0RAVTEH41G" hidden="1">#N/A</definedName>
    <definedName name="BEx9JLBYK239B3F841C7YG1GT7ST" hidden="1">#N/A</definedName>
    <definedName name="BExAW4IIW5D0MDY6TJ3G4FOLPYIR" hidden="1">#N/A</definedName>
    <definedName name="BExAX410NB4F2XOB84OR2197H8M5" hidden="1">#N/A</definedName>
    <definedName name="BExAX8TNG8LQ5Q4904SAYQIPGBSV" hidden="1">#N/A</definedName>
    <definedName name="BExAXSLQ6PC437HXV12Q231ZRMCE" hidden="1">#N/A</definedName>
    <definedName name="BExAY0EAT2LXR5MFGM0DLIB45PLO" hidden="1">#N/A</definedName>
    <definedName name="BExAYE6LNIEBR9DSNI5JGNITGKIT" hidden="1">#N/A</definedName>
    <definedName name="BExAYHMLXGGO25P8HYB2S75DEB4F" hidden="1">#N/A</definedName>
    <definedName name="BExAYKXAUWGDOPG952TEJ2UKZKWN" hidden="1">#N/A</definedName>
    <definedName name="BExAYP9TDTI2MBP6EYE0H39CPMXN" hidden="1">#N/A</definedName>
    <definedName name="BExAYPPWJPWDKU59O051WMGB7O0J" hidden="1">#N/A</definedName>
    <definedName name="BExAYR2JZCJBUH6F1LZC2A7JIVRJ" hidden="1">#N/A</definedName>
    <definedName name="BExAYTGVRD3DLKO75RFPMBKCIWB8" hidden="1">#N/A</definedName>
    <definedName name="BExAYY9H9COOT46HJLPVDLTO12UL" hidden="1">#N/A</definedName>
    <definedName name="BExAZCNEGB4JYHC8CZ51KTN890US" hidden="1">#N/A</definedName>
    <definedName name="BExAZFCI302YFYRDJYQDWQQL0Q0O" hidden="1">#N/A</definedName>
    <definedName name="BExAZLHLST9OP89R1HJMC1POQG8H" hidden="1">#N/A</definedName>
    <definedName name="BExAZMDYMIAA7RX1BMCKU1VLBRGY" hidden="1">#N/A</definedName>
    <definedName name="BExAZNL6BHI8DCQWXOX4I2P839UX" hidden="1">#N/A</definedName>
    <definedName name="BExAZRMWSONMCG9KDUM4KAQ7BONM" hidden="1">#N/A</definedName>
    <definedName name="BExAZTFG4SJRG4TW6JXRF7N08JFI" hidden="1">#N/A</definedName>
    <definedName name="BExAZUS4A8OHDZK0MWAOCCCKTH73" hidden="1">#N/A</definedName>
    <definedName name="BExAZX6FECVK3E07KXM2XPYKGM6U" hidden="1">#N/A</definedName>
    <definedName name="BExB012NJ8GASTNNPBRRFTLHIOC9" hidden="1">#N/A</definedName>
    <definedName name="BExB072HHXVMUC0VYNGG48GRSH5Q" hidden="1">#N/A</definedName>
    <definedName name="BExB0FRDEYDEUEAB1W8KD6D965XA" hidden="1">#N/A</definedName>
    <definedName name="BExB0KPCN7YJORQAYUCF4YKIKPMC" hidden="1">#N/A</definedName>
    <definedName name="BExB0WE4PI3NOBXXVO9CTEN4DIU2" hidden="1">#N/A</definedName>
    <definedName name="BExB10QNIVITUYS55OAEKK3VLJFE" hidden="1">#N/A</definedName>
    <definedName name="BExB15ZDRY4CIJ911DONP0KCY9KU" hidden="1">#N/A</definedName>
    <definedName name="BExB16VQY0O0RLZYJFU3OFEONVTE" hidden="1">#N/A</definedName>
    <definedName name="BExB1FKNY2UO4W5FUGFHJOA2WFGG" hidden="1">#N/A</definedName>
    <definedName name="BExB1GMD0PIDGTFBGQOPRWQSP9I4" hidden="1">#N/A</definedName>
    <definedName name="BExB1Q29OO6LNFNT1EQLA3KYE7MX" hidden="1">#N/A</definedName>
    <definedName name="BExB1TNRV5EBWZEHYLHI76T0FVA7" hidden="1">#N/A</definedName>
    <definedName name="BExB1WI6M8I0EEP1ANUQZCFY24EV" hidden="1">#N/A</definedName>
    <definedName name="BExB203OWC9QZA3BYOKQ18L4FUJE" hidden="1">#N/A</definedName>
    <definedName name="BExB2CJHTU7C591BR4WRL5L2F2K6" hidden="1">#N/A</definedName>
    <definedName name="BExB2K1AV4PGNS1O6C7D7AO411AX" hidden="1">#N/A</definedName>
    <definedName name="BExB2O2UYHKI324YE324E1N7FVIB" hidden="1">#N/A</definedName>
    <definedName name="BExB2Q0VJ0MU2URO3JOVUAVHEI3V" hidden="1">#N/A</definedName>
    <definedName name="BExB2XTFEXDYQDW34D3PVMX1V1U4" hidden="1">#N/A</definedName>
    <definedName name="BExB30IP1DNKNQ6PZ5ERUGR5MK4Z" hidden="1">#N/A</definedName>
    <definedName name="BExB442RX0T3L6HUL6X5T21CENW6" hidden="1">#N/A</definedName>
    <definedName name="BExB4ADD0L7417CII901XTFKXD1J" hidden="1">#N/A</definedName>
    <definedName name="BExB4DO1V1NL2AVK5YE1RSL5RYHL" hidden="1">#N/A</definedName>
    <definedName name="BExB4DYU06HCGRIPBSWRCXK804UM" hidden="1">#N/A</definedName>
    <definedName name="BExB4Z3EZBGYYI33U0KQ8NEIH8PY" hidden="1">#N/A</definedName>
    <definedName name="BExB55368XW7UX657ZSPC6BFE92S" hidden="1">#N/A</definedName>
    <definedName name="BExB57MZEPL2SA2ONPK66YFLZWJU" hidden="1">#N/A</definedName>
    <definedName name="BExB5833OAOJ22VK1YK47FHUSVK2" hidden="1">#N/A</definedName>
    <definedName name="BExB58JDIHS42JZT9DJJMKA8QFCO" hidden="1">#N/A</definedName>
    <definedName name="BExB58U5FQC5JWV9CGC83HLLZUZI" hidden="1">#N/A</definedName>
    <definedName name="BExB5EDO9XUKHF74X3HAU2WPPHZH" hidden="1">#N/A</definedName>
    <definedName name="BExB5G6EH68AYEP1UT0GHUEL3SLN" hidden="1">#N/A</definedName>
    <definedName name="BExB5QYVEZWFE5DQVHAM760EV05X" hidden="1">#N/A</definedName>
    <definedName name="BExB5U9IRH14EMOE0YGIE3WIVLFS" hidden="1">#N/A</definedName>
    <definedName name="BExB5VWYMOV6BAIH7XUBBVPU7MMD" hidden="1">#N/A</definedName>
    <definedName name="BExB610DZWIJP1B72U9QM42COH2B" hidden="1">#N/A</definedName>
    <definedName name="BExB6C3FUAKK9ML5T767NMWGA9YB" hidden="1">#N/A</definedName>
    <definedName name="BExB6C8X6JYRLKZKK17VE3QUNL3D" hidden="1">#N/A</definedName>
    <definedName name="BExB6HN3QRFPXM71MDUK21BKM7PF" hidden="1">#N/A</definedName>
    <definedName name="BExB6IZMHCZ3LB7N73KD90YB1HBZ" hidden="1">#N/A</definedName>
    <definedName name="BExB719SGNX4Y8NE6JEXC555K596" hidden="1">#N/A</definedName>
    <definedName name="BExB7265DCHKS7V2OWRBXCZTEIW9" hidden="1">#N/A</definedName>
    <definedName name="BExB74PS5P9G0P09Y6DZSCX0FLTJ" hidden="1">#N/A</definedName>
    <definedName name="BExB78RH79J0MIF7H8CAZ0CFE88Q" hidden="1">#N/A</definedName>
    <definedName name="BExB7ELT09HGDVO5BJC1ZY9D09GZ" hidden="1">#N/A</definedName>
    <definedName name="BExB806PAXX70XUTA3ZI7OORD78R" hidden="1">#N/A</definedName>
    <definedName name="BExB8HF4UBVZKQCSRFRUQL2EE6VL" hidden="1">#N/A</definedName>
    <definedName name="BExB8HKHKZ1ORJZUYGG2M4VSCC39" hidden="1">#N/A</definedName>
    <definedName name="BExB8QPH8DC5BESEVPSMBCWVN6PO" hidden="1">#N/A</definedName>
    <definedName name="BExB8U5N0D85YR8APKN3PPKG0FWP" hidden="1">#N/A</definedName>
    <definedName name="BExB9DHI5I2TJ2LXYPM98EE81L27" hidden="1">#N/A</definedName>
    <definedName name="BExB9OFEJQI7DWLR5ILALK4AUEQI" hidden="1">#N/A</definedName>
    <definedName name="BExB9Q2MZZHBGW8QQKVEYIMJBPIE" hidden="1">#N/A</definedName>
    <definedName name="BExBA1GON0EZRJ20UYPILAPLNQWM" hidden="1">#N/A</definedName>
    <definedName name="BExBA69ASGYRZW1G1DYIS9QRRTBN" hidden="1">#N/A</definedName>
    <definedName name="BExBA6K42582A14WFFWQ3Q8QQWB6" hidden="1">#N/A</definedName>
    <definedName name="BExBA8I5D4R8R2PYQ1K16TWGTOEP" hidden="1">#N/A</definedName>
    <definedName name="BExBA93PE0DGUUTA7LLSIGBIXWE5" hidden="1">#N/A</definedName>
    <definedName name="BExBAI8X0FKDQJ6YZJQDTTG4ZCWY" hidden="1">#N/A</definedName>
    <definedName name="BExBAIZSROJUYYBNOT18HCMEH05A" hidden="1">#N/A</definedName>
    <definedName name="BExBAKN7XIBAXCF9PCNVS038PCQO" hidden="1">#N/A</definedName>
    <definedName name="BExBAKXZ7PBW3DDKKA5MWC1ZUC7O" hidden="1">#N/A</definedName>
    <definedName name="BExBAO8NLXZXHO6KCIECSFCH3RR0" hidden="1">#N/A</definedName>
    <definedName name="BExBAOOT1KBSIEISN1ADL4RMY879" hidden="1">#N/A</definedName>
    <definedName name="BExBAVKX8Q09370X1GCZWJ4E91YJ" hidden="1">#N/A</definedName>
    <definedName name="BExBAX2X2ENJYO4QTR5VAIQ86L7B" hidden="1">#N/A</definedName>
    <definedName name="BExBAZ13D3F1DVJQ6YJ8JGUYEYJE" hidden="1">#N/A</definedName>
    <definedName name="BExBBTG649R9I0CT042JLL8LXV18" hidden="1">#N/A</definedName>
    <definedName name="BExBBUCJQRR74Q7GPWDEZXYK2KJL" hidden="1">#N/A</definedName>
    <definedName name="BExBBV8XVMD9CKZY711T0BN7H3PM" hidden="1">#N/A</definedName>
    <definedName name="BExBC78HXWXHO3XAB6E8NVTBGLJS" hidden="1">#N/A</definedName>
    <definedName name="BExBCKKJTIRKC1RZJRTK65HHLX4W" hidden="1">#N/A</definedName>
    <definedName name="BExBCLMEPAN3XXX174TU8SS0627Q" hidden="1">#N/A</definedName>
    <definedName name="BExBCRBEYR2KZ8FAQFZ2NHY13WIY" hidden="1">#N/A</definedName>
    <definedName name="BExBD4I559NXSV6J07Q343TKYMVJ" hidden="1">#N/A</definedName>
    <definedName name="BExBDBZQLTX3OGFYGULQFK5WEZU5" hidden="1">#N/A</definedName>
    <definedName name="BExBDJS9TUEU8Z84IV59E5V4T8K6" hidden="1">#N/A</definedName>
    <definedName name="BExBDKOMSVH4XMH52CFJ3F028I9R" hidden="1">#N/A</definedName>
    <definedName name="BExBDSRXVZQ0W5WXQMP5XD00GRRL" hidden="1">#N/A</definedName>
    <definedName name="BExBDUVGK3E1J4JY9ZYTS7V14BLY" hidden="1">#N/A</definedName>
    <definedName name="BExBE162OSBKD30I7T1DKKPT3I9I" hidden="1">#N/A</definedName>
    <definedName name="BExBEAGILECV3WHYFKDKT4CNWSQT" hidden="1">#N/A</definedName>
    <definedName name="BExBEC9ATLQZF86W1M3APSM4HEOH" hidden="1">#N/A</definedName>
    <definedName name="BExBEYFQJE9YK12A6JBMRFKEC7RN" hidden="1">#N/A</definedName>
    <definedName name="BExBG1ED81J2O4A2S5F5Y3BPHMCR" hidden="1">#N/A</definedName>
    <definedName name="BExCRLIHS7466WFJ3RPIUGGXYESZ" hidden="1">#N/A</definedName>
    <definedName name="BExCS1EDDUEAEWHVYXHIP9I1WCJH" hidden="1">#N/A</definedName>
    <definedName name="BExCS6SLRCBH006GNRE27HFRHP40" hidden="1">#N/A</definedName>
    <definedName name="BExCS7ZPMHFJ4UJDAL8CQOLSZ13B" hidden="1">#N/A</definedName>
    <definedName name="BExCS8W4NJUZH9S1CYB6XSDLEPBW" hidden="1">#N/A</definedName>
    <definedName name="BExCSAE1M6G20R41J0Y24YNN0YC1" hidden="1">#N/A</definedName>
    <definedName name="BExCSAOUZOYKHN7HV511TO8VDJ02" hidden="1">#N/A</definedName>
    <definedName name="BExCSMOFTXSUEC1T46LR1UPYRCX5" hidden="1">#N/A</definedName>
    <definedName name="BExCSSDG3TM6TPKS19E9QYJEELZ6" hidden="1">#N/A</definedName>
    <definedName name="BExCSZV7U67UWXL2HKJNM5W1E4OO" hidden="1">#N/A</definedName>
    <definedName name="BExCT4NSDT61OCH04Y2QIFIOP75H" hidden="1">#N/A</definedName>
    <definedName name="BExCTW8G3VCZ55S09HTUGXKB1P2M" hidden="1">#N/A</definedName>
    <definedName name="BExCTYS2KX0QANOLT8LGZ9WV3S3T" hidden="1">#N/A</definedName>
    <definedName name="BExCTZZ9JNES4EDHW97NP0EGQALX" hidden="1">#N/A</definedName>
    <definedName name="BExCU0A1V6NMZQ9ASYJ8QIVQ5UR2" hidden="1">#N/A</definedName>
    <definedName name="BExCU2834920JBHSPCRC4UF80OLL" hidden="1">#N/A</definedName>
    <definedName name="BExCU8O54I3P3WRYWY1CRP3S78QY" hidden="1">#N/A</definedName>
    <definedName name="BExCUDRJO23YOKT8GPWOVQ4XEHF5" hidden="1">#N/A</definedName>
    <definedName name="BExCUPAXFR16YMWL30ME3F3BSRDZ" hidden="1">#N/A</definedName>
    <definedName name="BExCUR94DHCE47PUUWEMT5QZOYR2" hidden="1">#N/A</definedName>
    <definedName name="BExCV634L7SVHGB0UDDTRRQ2Q72H" hidden="1">#N/A</definedName>
    <definedName name="BExCVBXGSXT9FWJRG62PX9S1RK83" hidden="1">#N/A</definedName>
    <definedName name="BExCVHBNLOHNFS0JAV3I1XGPNH9W" hidden="1">#N/A</definedName>
    <definedName name="BExCVI86R31A2IOZIEBY1FJLVILD" hidden="1">#N/A</definedName>
    <definedName name="BExCVKGZXE0I9EIXKBZVSGSEY2RR" hidden="1">#N/A</definedName>
    <definedName name="BExCVV44WY5807WGMTGKPW0GT256" hidden="1">#N/A</definedName>
    <definedName name="BExCVZ5PN4V6MRBZ04PZJW3GEF8S" hidden="1">#N/A</definedName>
    <definedName name="BExCW13R0GWJYGXZBNCPAHQN4NR2" hidden="1">#N/A</definedName>
    <definedName name="BExCW8QZ1BC1S2B3B7JHM40K2CKD" hidden="1">#N/A</definedName>
    <definedName name="BExCW9Y5HWU4RJTNX74O6L24VGCK" hidden="1">#N/A</definedName>
    <definedName name="BExCWD8O25KU2E65TFO2EY0J3EOC" hidden="1">#N/A</definedName>
    <definedName name="BExCWPDPESGZS07QGBLSBWDNVJLZ" hidden="1">#N/A</definedName>
    <definedName name="BExCWPOJBPYXHKBIABHC85IJY09D" hidden="1">#N/A</definedName>
    <definedName name="BExCWTVKHIVCRHF8GC39KI58YM5K" hidden="1">#N/A</definedName>
    <definedName name="BExCX2KGRZBRVLZNM8SUSIE6A0RL" hidden="1">#N/A</definedName>
    <definedName name="BExCX3X451T70LZ1VF95L7W4Y4TM" hidden="1">#N/A</definedName>
    <definedName name="BExCX4NZ2N1OUGXM7EV0U7VULJMM" hidden="1">#N/A</definedName>
    <definedName name="BExCXILMURGYMAH6N5LF5DV6K3GM" hidden="1">#N/A</definedName>
    <definedName name="BExCXQUFBMXQ1650735H48B1AZT3" hidden="1">#N/A</definedName>
    <definedName name="BExCY2DQO9VLA77Q7EG3T0XNXX4F" hidden="1">#N/A</definedName>
    <definedName name="BExCY6VMJ68MX3C981R5Q0BX5791" hidden="1">#N/A</definedName>
    <definedName name="BExCYAH2SAZCPW6XCB7V7PMMCAWO" hidden="1">#N/A</definedName>
    <definedName name="BExCYJBB52X8B3AREHCC1L5QNPX7" hidden="1">#N/A</definedName>
    <definedName name="BExCYPRC5HJE6N2XQTHCT6NXGP8N" hidden="1">#N/A</definedName>
    <definedName name="BExCYUK0I3UEXZNFDW71G6Z6D8XR" hidden="1">#N/A</definedName>
    <definedName name="BExCZFZCXMLY5DWESYJ9NGTJYQ8M" hidden="1">#N/A</definedName>
    <definedName name="BExCZJ4P8WS0BDT31WDXI0ROE7D6" hidden="1">#N/A</definedName>
    <definedName name="BExCZKH6NI0EE02L995IFVBD1J59" hidden="1">#N/A</definedName>
    <definedName name="BExCZUD9FEOJBKDJ51Z3JON9LKJ8" hidden="1">#N/A</definedName>
    <definedName name="BExD0508DAALLU00PHFPBC8SRRKT" hidden="1">#N/A</definedName>
    <definedName name="BExD0HALIN0JR4JTPGDEVAEE5EX5" hidden="1">#N/A</definedName>
    <definedName name="BExD0LCCDPG16YLY5WQSZF1XI5DA" hidden="1">#N/A</definedName>
    <definedName name="BExD0RMWSB4TRECEHTH6NN4K9DFZ" hidden="1">#N/A</definedName>
    <definedName name="BExD0U6KG10QGVDI1XSHK0J10A2V" hidden="1">#N/A</definedName>
    <definedName name="BExD13RUIBGRXDL4QDZ305UKUR12" hidden="1">#N/A</definedName>
    <definedName name="BExD14DETV5R4OOTMAXD5NAKWRO3" hidden="1">#N/A</definedName>
    <definedName name="BExD1OAU9OXQAZA4D70HP72CU6GB" hidden="1">#N/A</definedName>
    <definedName name="BExD1Y1JV61416YA1XRQHKWPZIE7" hidden="1">#N/A</definedName>
    <definedName name="BExD2CFHIRMBKN5KXE5QP4XXEWFS" hidden="1">#N/A</definedName>
    <definedName name="BExD2DMHH1HWXQ9W0YYMDP8AAX8Q" hidden="1">#N/A</definedName>
    <definedName name="BExD2HTPC7IWBAU6OSQ67MQA8BYZ" hidden="1">#N/A</definedName>
    <definedName name="BExD363H2VGFIQUCE6LS4AC5J0ZT" hidden="1">#N/A</definedName>
    <definedName name="BExD3A588E939V61P1XEW0FI5Q0S" hidden="1">#N/A</definedName>
    <definedName name="BExD3CJJDKVR9M18XI3WDZH80WL6" hidden="1">#N/A</definedName>
    <definedName name="BExD3ESD9WYJIB3TRDPJ1CKXRAVL" hidden="1">#N/A</definedName>
    <definedName name="BExD3F368X5S25MWSUNIV57RDB57" hidden="1">#N/A</definedName>
    <definedName name="BExD3IJ5IT335SOSNV9L85WKAOSI" hidden="1">#N/A</definedName>
    <definedName name="BExD3KBVUY57GMMQTOFEU6S6G1AY" hidden="1">#N/A</definedName>
    <definedName name="BExD3NMR7AW2Z6V8SC79VQR37NA6" hidden="1">#N/A</definedName>
    <definedName name="BExD3QXA2UQ2W4N7NYLUEOG40BZB" hidden="1">#N/A</definedName>
    <definedName name="BExD3U2N041TEJ7GCN005UTPHNXY" hidden="1">#N/A</definedName>
    <definedName name="BExD40O0CFTNJFOFMMM1KH0P7BUI" hidden="1">#N/A</definedName>
    <definedName name="BExD4BR9HJ3MWWZ5KLVZWX9FJAUS" hidden="1">#N/A</definedName>
    <definedName name="BExD4F1WTKT3H0N9MF4H1LX7MBSY" hidden="1">#N/A</definedName>
    <definedName name="BExD4H5GQWXBS6LUL3TSP36DVO38" hidden="1">#N/A</definedName>
    <definedName name="BExD4JJSS3QDBLABCJCHD45SRNPI" hidden="1">#N/A</definedName>
    <definedName name="BExD4R1I0MKF033I5LPUYIMTZ6E8" hidden="1">#N/A</definedName>
    <definedName name="BExD50MT3M6XZLNUP9JL93EG6D9R" hidden="1">#N/A</definedName>
    <definedName name="BExD5EV7KDSVF1CJT38M4IBPFLPY" hidden="1">#N/A</definedName>
    <definedName name="BExD5FRK547OESJRYAW574DZEZ7J" hidden="1">#N/A</definedName>
    <definedName name="BExD5I5X2YA2YNCTCDSMEL4CWF4N" hidden="1">#N/A</definedName>
    <definedName name="BExD5QUSRFJWRQ1ZM50WYLCF74DF" hidden="1">#N/A</definedName>
    <definedName name="BExD5SSUIF6AJQHBHK8PNMFBPRYB" hidden="1">#N/A</definedName>
    <definedName name="BExD623C9LRX18BE0W2V6SZLQUXX" hidden="1">#N/A</definedName>
    <definedName name="BExD6CQA7UMJBXV7AIFAIHUF2ICX" hidden="1">#N/A</definedName>
    <definedName name="BExD6FKVK8WJWNYPVENR7Q8Q30PK" hidden="1">#N/A</definedName>
    <definedName name="BExD6GMP0LK8WKVWMIT1NNH8CHLF" hidden="1">#N/A</definedName>
    <definedName name="BExD6H2TE0WWAUIWVSSCLPZ6B88N" hidden="1">#N/A</definedName>
    <definedName name="BExD71LTOE015TV5RSAHM8NT8GVW" hidden="1">#N/A</definedName>
    <definedName name="BExD73USXVADC7EHGHVTQNCT06ZA" hidden="1">#N/A</definedName>
    <definedName name="BExD7GAIGULTB3YHM1OS9RBQOTEC" hidden="1">#N/A</definedName>
    <definedName name="BExD7IE1DHIS52UFDCTSKPJQNRD5" hidden="1">#N/A</definedName>
    <definedName name="BExD7IUBGUWHYC9UNZ1IY5XFYKQN" hidden="1">#N/A</definedName>
    <definedName name="BExD7JQOJ35HGL8U2OCEI2P2JT7I" hidden="1">#N/A</definedName>
    <definedName name="BExD7KSDKNDNH95NDT3S7GM3MUU2" hidden="1">#N/A</definedName>
    <definedName name="BExD8H5O087KQVWIVPUUID5VMGMS" hidden="1">#N/A</definedName>
    <definedName name="BExD8OCLZMFN5K3VZYI4Q4ITVKUA" hidden="1">#N/A</definedName>
    <definedName name="BExD93C1R6LC0631ECHVFYH0R0PD" hidden="1">#N/A</definedName>
    <definedName name="BExD97TXIO0COVNN4OH3DEJ33YLM" hidden="1">#N/A</definedName>
    <definedName name="BExD99RZ1RFIMK6O1ZHSPJ68X9Y5" hidden="1">#N/A</definedName>
    <definedName name="BExD9L0ID3VSOU609GKWYTA5BFMA" hidden="1">#N/A</definedName>
    <definedName name="BExD9M7SEMG0JK2FUTTZXWIEBTKB" hidden="1">#N/A</definedName>
    <definedName name="BExD9MNYBYB1AICQL5165G472IE2" hidden="1">#N/A</definedName>
    <definedName name="BExD9PNSYT7GASEGUVL48MUQ02WO" hidden="1">#N/A</definedName>
    <definedName name="BExD9TK2MIWFH5SKUYU9ZKF4NPHQ" hidden="1">#N/A</definedName>
    <definedName name="BExDA6LD9061UULVKUUI4QP8SK13" hidden="1">#N/A</definedName>
    <definedName name="BExDAGMVMNLQ6QXASB9R6D8DIT12" hidden="1">#N/A</definedName>
    <definedName name="BExDAYBHU9ADLXI8VRC7F608RVGM" hidden="1">#N/A</definedName>
    <definedName name="BExDBDR1XR0FV0CYUCB2OJ7CJCZU" hidden="1">#N/A</definedName>
    <definedName name="BExDC7F818VN0S18ID7XRCRVYPJ4" hidden="1">#N/A</definedName>
    <definedName name="BExDCL7K96PC9VZYB70ZW3QPVIJE" hidden="1">#N/A</definedName>
    <definedName name="BExDCP3UZ3C2O4C1F7KMU0Z9U32N" hidden="1">#N/A</definedName>
    <definedName name="BExENOJIQ2GLZHO94GMIW8I2J9E9" hidden="1">#N/A</definedName>
    <definedName name="BExEOBX3WECDMYCV9RLN49APTXMM" hidden="1">#N/A</definedName>
    <definedName name="BExEP4E4F36662JDI0TOD85OP7X9" hidden="1">#N/A</definedName>
    <definedName name="BExEPN9VIYI0FVL0HLZQXJFO6TT0" hidden="1">#N/A</definedName>
    <definedName name="BExEPYT6VDSMR8MU2341Q5GM2Y9V" hidden="1">#N/A</definedName>
    <definedName name="BExEQ2ENYLMY8K1796XBB31CJHNN" hidden="1">#N/A</definedName>
    <definedName name="BExEQ2PFE4N40LEPGDPS90WDL6BN" hidden="1">#N/A</definedName>
    <definedName name="BExEQ2PFURT24NQYGYVE8NKX1EGA" hidden="1">#N/A</definedName>
    <definedName name="BExEQB8ZWXO6IIGOEPWTLOJGE2NR" hidden="1">#N/A</definedName>
    <definedName name="BExEQBZX0EL6LIKPY01197ACK65H" hidden="1">#N/A</definedName>
    <definedName name="BExEQDXZALJLD4OBF74IKZBR13SR" hidden="1">#N/A</definedName>
    <definedName name="BExEQFLE2RPWGMWQAI4JMKUEFRPT" hidden="1">#N/A</definedName>
    <definedName name="BExEQTZAP8R69U31W4LKGTKKGKQE" hidden="1">#N/A</definedName>
    <definedName name="BExER2O72H1F9WV6S1J04C15PXX7" hidden="1">#N/A</definedName>
    <definedName name="BExERRUIKIOATPZ9U4HQ0V52RJAU" hidden="1">#N/A</definedName>
    <definedName name="BExERSANFNM1O7T65PC5MJ301YET" hidden="1">#N/A</definedName>
    <definedName name="BExERWCEBKQRYWRQLYJ4UCMMKTHG" hidden="1">#N/A</definedName>
    <definedName name="BExES44RHHDL3V7FLV6M20834WF1" hidden="1">#N/A</definedName>
    <definedName name="BExES4A7VE2X3RYYTVRLKZD4I7WU" hidden="1">#N/A</definedName>
    <definedName name="BExES6ZC8R7PHJ21OVJFLIR7DY30" hidden="1">#N/A</definedName>
    <definedName name="BExESMKD95A649M0WRSG6CXXP326" hidden="1">#N/A</definedName>
    <definedName name="BExESR27ZXJG5VMY4PR9D940VS7T" hidden="1">#N/A</definedName>
    <definedName name="BExESZ03KXL8DQ2591HLR56ZML94" hidden="1">#N/A</definedName>
    <definedName name="BExESZAW5N443NRTKIP59OEI1CR6" hidden="1">#N/A</definedName>
    <definedName name="BExET3HXQ60A4O2OLKX8QNXRI6LQ" hidden="1">#N/A</definedName>
    <definedName name="BExETA3B1FCIOA80H94K90FWXQKE" hidden="1">#N/A</definedName>
    <definedName name="BExETAZOYT4CJIT8RRKC9F2HJG1D" hidden="1">#N/A</definedName>
    <definedName name="BExETF6QD5A9GEINE1KZRRC2LXWM" hidden="1">#N/A</definedName>
    <definedName name="BExETQ9XRXLUACN82805SPSPNKHI" hidden="1">#N/A</definedName>
    <definedName name="BExETR0YRMOR63E6DHLEHV9QVVON" hidden="1">#N/A</definedName>
    <definedName name="BExETVTGY38YXYYF7N73OYN6FYY3" hidden="1">#N/A</definedName>
    <definedName name="BExEUNE4T242Y59C6MS28MXEUGCP" hidden="1">#N/A</definedName>
    <definedName name="BExEV2TP7NA3ZR6RJGH5ER370OUM" hidden="1">#N/A</definedName>
    <definedName name="BExEV69USLNYO2QRJRC0J92XUF00" hidden="1">#N/A</definedName>
    <definedName name="BExEV6KNTQOCFD7GV726XQEVQ7R6" hidden="1">#N/A</definedName>
    <definedName name="BExEV6VGM4POO9QT9KH3QA3VYCWM" hidden="1">#N/A</definedName>
    <definedName name="BExEVET98G3FU6QBF9LHYWSAMV0O" hidden="1">#N/A</definedName>
    <definedName name="BExEVNCUT0PDUYNJH7G6BSEWZOT2" hidden="1">#N/A</definedName>
    <definedName name="BExEVPGF4V5J0WQRZKUM8F9TTKZJ" hidden="1">#N/A</definedName>
    <definedName name="BExEVVLIEVWYRF2UUC1H0H5QU1CP" hidden="1">#N/A</definedName>
    <definedName name="BExEVWCKO8T84GW9Z3X47915XKSH" hidden="1">#N/A</definedName>
    <definedName name="BExEVZSJWMZ5L2ZE7AZC57CXKW6T" hidden="1">#N/A</definedName>
    <definedName name="BExEW0JL1GFFCXMDGW54CI7Y8FZN" hidden="1">#N/A</definedName>
    <definedName name="BExEW1W2ZOBW1EAU1J8V409RY2NK" hidden="1">#N/A</definedName>
    <definedName name="BExEW68M9WL8214QH9C7VCK7BN08" hidden="1">#N/A</definedName>
    <definedName name="BExEW8HFKH6F47KIHYBDRUEFZ2ZZ" hidden="1">#N/A</definedName>
    <definedName name="BExEWLO75K95C6IRKHXSP7VP81T4" hidden="1">#N/A</definedName>
    <definedName name="BExEWNBGQS1U2LW3W84T4LSJ9K00" hidden="1">#N/A</definedName>
    <definedName name="BExEWO7STL7HNZSTY8VQBPTX1WK6" hidden="1">#N/A</definedName>
    <definedName name="BExEWQ0M1N3KMKTDJ73H10QSG4W1" hidden="1">#N/A</definedName>
    <definedName name="BExEX85F3OSW8NSCYGYPS9372Z1Q" hidden="1">#N/A</definedName>
    <definedName name="BExEX9HWY2G6928ZVVVQF77QCM2C" hidden="1">#N/A</definedName>
    <definedName name="BExEXBQWAYKMVBRJRHB8PFCSYFVN" hidden="1">#N/A</definedName>
    <definedName name="BExEXRBZ0DI9E2UFLLKYWGN66B61" hidden="1">#N/A</definedName>
    <definedName name="BExEYLG9FL9V1JPPNZ3FUDNSEJ4V" hidden="1">#N/A</definedName>
    <definedName name="BExEYOW8C1B3OUUCIGEC7L8OOW1Z" hidden="1">#N/A</definedName>
    <definedName name="BExEYUQJXZT6N5HJH8ACJF6SRWEE" hidden="1">#N/A</definedName>
    <definedName name="BExEZ1S6VZCG01ZPLBSS9Z1SBOJ2" hidden="1">#N/A</definedName>
    <definedName name="BExEZGBFNJR8DLPN0V11AU22L6WY" hidden="1">#N/A</definedName>
    <definedName name="BExF02Y3V3QEPO2XLDSK47APK9XJ" hidden="1">#N/A</definedName>
    <definedName name="BExF09OS91RT7N7IW8JLMZ121ZP3" hidden="1">#N/A</definedName>
    <definedName name="BExF0LOEHV42P2DV7QL8O7HOQ3N9" hidden="1">#N/A</definedName>
    <definedName name="BExF0WRM9VO25RLSO03ZOCE8H7K5" hidden="1">#N/A</definedName>
    <definedName name="BExF0ZRI7W4RSLIDLHTSM0AWXO3S" hidden="1">#N/A</definedName>
    <definedName name="BExF19CT3MMZZ2T5EWMDNG3UOJ01" hidden="1">#N/A</definedName>
    <definedName name="BExF1M38U6NX17YJA8YU359B5Z4M" hidden="1">#N/A</definedName>
    <definedName name="BExF1MU4W3NPEY0OHRDWP5IANCBB" hidden="1">#N/A</definedName>
    <definedName name="BExF1MZN8MWMOKOARHJ1QAF9HPGT" hidden="1">#N/A</definedName>
    <definedName name="BExF1US4ZIQYSU5LBFYNRA9N0K2O" hidden="1">#N/A</definedName>
    <definedName name="BExF2CWZN6E87RGTBMD4YQI2QT7R" hidden="1">#N/A</definedName>
    <definedName name="BExF2DYO1WQ7GMXSTAQRDBW1NSFG" hidden="1">#N/A</definedName>
    <definedName name="BExF2MSWNUY9Z6BZJQZ538PPTION" hidden="1">#N/A</definedName>
    <definedName name="BExF2QZYWHTYGUTTXR15CKCV3LS7" hidden="1">#N/A</definedName>
    <definedName name="BExF2T8Y6TSJ74RMSZOA9CEH4OZ6" hidden="1">#N/A</definedName>
    <definedName name="BExF31N3YM4F37EOOY8M8VI1KXN8" hidden="1">#N/A</definedName>
    <definedName name="BExF37C1YKBT79Z9SOJAG5MXQGTU" hidden="1">#N/A</definedName>
    <definedName name="BExF3A6HPA6DGYALZNHHJPMCUYZR" hidden="1">#N/A</definedName>
    <definedName name="BExF3I9T44X7DV9HHV51DVDDPPZG" hidden="1">#N/A</definedName>
    <definedName name="BExF3JMFX5DILOIFUDIO1HZUK875" hidden="1">#N/A</definedName>
    <definedName name="BExF3NTC4BGZEM6B87TCFX277QCS" hidden="1">#N/A</definedName>
    <definedName name="BExF3Q7NI90WT31QHYSJDIG0LLLJ" hidden="1">#N/A</definedName>
    <definedName name="BExF3QD55TIY1MSBSRK9TUJKBEWO" hidden="1">#N/A</definedName>
    <definedName name="BExF3QT8J6RIF1L3R700MBSKIOKW" hidden="1">#N/A</definedName>
    <definedName name="BExF42SSBVPMLK2UB3B7FPEIY9TU" hidden="1">#N/A</definedName>
    <definedName name="BExF4HXSWB50BKYPWA0HTT8W56H6" hidden="1">#N/A</definedName>
    <definedName name="BExF4KHF04IWW4LQ95FHQPFE4Y9K" hidden="1">#N/A</definedName>
    <definedName name="BExF4MVQM5Y0QRDLDFSKWWTF709C" hidden="1">#N/A</definedName>
    <definedName name="BExF4PVMZYV36E8HOYY06J81AMBI" hidden="1">#N/A</definedName>
    <definedName name="BExF4SF9NEX1FZE9N8EXT89PM54D" hidden="1">#N/A</definedName>
    <definedName name="BExF4Z0M2VQGGT194Q7OYCHCMWXV" hidden="1">#N/A</definedName>
    <definedName name="BExF52GTGP8MHGII4KJ8TJGR8W8U" hidden="1">#N/A</definedName>
    <definedName name="BExF57K7L3UC1I2FSAWURR4SN0UN" hidden="1">#N/A</definedName>
    <definedName name="BExF5HR2GFV7O8LKG9SJ4BY78LYA" hidden="1">#N/A</definedName>
    <definedName name="BExF5ZFO2A29GHWR5ES64Z9OS16J" hidden="1">#N/A</definedName>
    <definedName name="BExF63S045JO7H2ZJCBTBVH3SUIF" hidden="1">#N/A</definedName>
    <definedName name="BExF642TEGTXCI9A61ZOONJCB0U1" hidden="1">#N/A</definedName>
    <definedName name="BExF67O951CF8UJF3KBDNR0E83C1" hidden="1">#N/A</definedName>
    <definedName name="BExF6EV7I35NVMIJGYTB6E24YVPA" hidden="1">#N/A</definedName>
    <definedName name="BExF6FGUF393KTMBT40S5BYAFG00" hidden="1">#N/A</definedName>
    <definedName name="BExF6GNYXWY8A0SY4PW1B6KJMMTM" hidden="1">#N/A</definedName>
    <definedName name="BExF6IB8K74Z0AFT05GPOKKZW7C9" hidden="1">#N/A</definedName>
    <definedName name="BExF6NUXJI11W2IAZNAM1QWC0459" hidden="1">#N/A</definedName>
    <definedName name="BExF6P7E2AQOKGBSB5PI5GH3E0FU" hidden="1">#N/A</definedName>
    <definedName name="BExF6RR76KNVIXGJOVFO8GDILKGZ" hidden="1">#N/A</definedName>
    <definedName name="BExF6ZE8D5CMPJPRWT6S4HM56LPF" hidden="1">#N/A</definedName>
    <definedName name="BExF76FV8SF7AJK7B35AL7VTZF6D" hidden="1">#N/A</definedName>
    <definedName name="BExF7EOIMC1OYL1N7835KGOI0FIZ" hidden="1">#N/A</definedName>
    <definedName name="BExF7K88K7ASGV6RAOAGH52G04VR" hidden="1">#N/A</definedName>
    <definedName name="BExF7OVDRP3LHNAF2CX4V84CKKIR" hidden="1">#N/A</definedName>
    <definedName name="BExF7QO41X2A2SL8UXDNP99GY7U9" hidden="1">#N/A</definedName>
    <definedName name="BExF81GI8B8WBHXFTET68A9358BR" hidden="1">#N/A</definedName>
    <definedName name="BExGL97US0Y3KXXASUTVR26XLT70" hidden="1">#N/A</definedName>
    <definedName name="BExGLC7R4C33RO0PID97ZPPVCW4M" hidden="1">#N/A</definedName>
    <definedName name="BExGLFIF7HCFSHNQHKEV6RY0WCO3" hidden="1">#N/A</definedName>
    <definedName name="BExGLTARRL0J772UD2TXEYAVPY6E" hidden="1">#N/A</definedName>
    <definedName name="BExGLVP1IU8K5A8J1340XFMYPR88" hidden="1">#N/A</definedName>
    <definedName name="BExGLYE6RZTAAWHJBG2QFJPTDS2Q" hidden="1">#N/A</definedName>
    <definedName name="BExGM4DZ65OAQP7MA4LN6QMYZOFF" hidden="1">#N/A</definedName>
    <definedName name="BExGMCXCWEC9XNUOEMZ61TMI6CUO" hidden="1">#N/A</definedName>
    <definedName name="BExGMJDGIH0MEPC2TUSFUCY2ROTB" hidden="1">#N/A</definedName>
    <definedName name="BExGMKPW2HPKN0M0XKF3AZ8YP0D6" hidden="1">#N/A</definedName>
    <definedName name="BExGMP2F175LGL6QVSJGP6GKYHHA" hidden="1">#N/A</definedName>
    <definedName name="BExGMPIIP8GKML2VVA8OEFL43NCS" hidden="1">#N/A</definedName>
    <definedName name="BExGMZ3SRIXLXMWBVOXXV3M4U4YL" hidden="1">#N/A</definedName>
    <definedName name="BExGMZ3UBN48IXU1ZEFYECEMZ1IM" hidden="1">#N/A</definedName>
    <definedName name="BExGN4I0QATXNZCLZJM1KH1OIJQH" hidden="1">#N/A</definedName>
    <definedName name="BExGN9FZ2RWCMSY1YOBJKZMNIM9R" hidden="1">#N/A</definedName>
    <definedName name="BExGNDSIMTHOCXXG6QOGR6DA8SGG" hidden="1">#N/A</definedName>
    <definedName name="BExGNN2YQ9BDAZXT2GLCSAPXKIM7" hidden="1">#N/A</definedName>
    <definedName name="BExGNSS0CKRPKHO25R3TDBEL2NHX" hidden="1">#N/A</definedName>
    <definedName name="BExGNYH0MO8NOVS85L15G0RWX4GW" hidden="1">#N/A</definedName>
    <definedName name="BExGNZO44DEG8CGIDYSEGDUQ531R" hidden="1">#N/A</definedName>
    <definedName name="BExGO09QLSRLDUVWWZXNB7M5LVOX" hidden="1">#N/A</definedName>
    <definedName name="BExGO2O0V6UYDY26AX8OSN72F77N" hidden="1">#N/A</definedName>
    <definedName name="BExGO2YUBOVLYHY1QSIHRE1KLAFV" hidden="1">#N/A</definedName>
    <definedName name="BExGO70E2O70LF46V8T26YFPL4V8" hidden="1">#N/A</definedName>
    <definedName name="BExGOB25QJMQCQE76MRW9X58OIOO" hidden="1">#N/A</definedName>
    <definedName name="BExGODAZKJ9EXMQZNQR5YDBSS525" hidden="1">#N/A</definedName>
    <definedName name="BExGODR8ZSMUC11I56QHSZ686XV5" hidden="1">#N/A</definedName>
    <definedName name="BExGOXJDHUDPDT8I8IVGVW9J0R5Q" hidden="1">#N/A</definedName>
    <definedName name="BExGPHGT5KDOCMV2EFS4OVKTWBRD" hidden="1">#N/A</definedName>
    <definedName name="BExGPID72Y4Y619LWASUQZKZHJNC" hidden="1">#N/A</definedName>
    <definedName name="BExGPPENQIANVGLVQJ77DK5JPRTB" hidden="1">#N/A</definedName>
    <definedName name="BExGQ1ZU4967P72AHF4V1D0FOL5C" hidden="1">#N/A</definedName>
    <definedName name="BExGQ36ZOMR9GV8T05M605MMOY3Y" hidden="1">#N/A</definedName>
    <definedName name="BExGQ61DTJ0SBFMDFBAK3XZ9O0ZO" hidden="1">#N/A</definedName>
    <definedName name="BExGQ6SG9XEOD0VMBAR22YPZWSTA" hidden="1">#N/A</definedName>
    <definedName name="BExGQGJ1A7LNZUS8QSMOG8UNGLMK" hidden="1">#N/A</definedName>
    <definedName name="BExGQPO7ENFEQC0NC6MC9OZR2LHY" hidden="1">#N/A</definedName>
    <definedName name="BExGQX0H4EZMXBJTKJJE4ICJWN5O" hidden="1">#N/A</definedName>
    <definedName name="BExGR4CW3WRIID17GGX4MI9ZDHFE" hidden="1">#N/A</definedName>
    <definedName name="BExGR65GJX27MU2OL6NI5PB8XVB4" hidden="1">#N/A</definedName>
    <definedName name="BExGR6LQ97HETGS3CT96L4IK0JSH" hidden="1">#N/A</definedName>
    <definedName name="BExGR9ATP2LVT7B9OCPSLJ11H9SX" hidden="1">#N/A</definedName>
    <definedName name="BExGRUKVVKDL8483WI70VN2QZDGD" hidden="1">#N/A</definedName>
    <definedName name="BExGS2IWR5DUNJ1U9PAKIV8CMBNI" hidden="1">#N/A</definedName>
    <definedName name="BExGS69P9FFTEOPDS0MWFKF45G47" hidden="1">#N/A</definedName>
    <definedName name="BExGS6F1JFHM5MUJ1RFO50WP6D05" hidden="1">#N/A</definedName>
    <definedName name="BExGSA5YB5ZGE4NHDVCZ55TQAJTL" hidden="1">#N/A</definedName>
    <definedName name="BExGSCEUCQQVDEEKWJ677QTGUVTE" hidden="1">#N/A</definedName>
    <definedName name="BExGSQY65LH1PCKKM5WHDW83F35O" hidden="1">#N/A</definedName>
    <definedName name="BExGSYW1GKISF0PMUAK3XJK9PEW9" hidden="1">#N/A</definedName>
    <definedName name="BExGT0DZJB6LSF6L693UUB9EY1VQ" hidden="1">#N/A</definedName>
    <definedName name="BExGTGVFIF8HOQXR54SK065A8M4K" hidden="1">#N/A</definedName>
    <definedName name="BExGTIYX3OWPIINOGY1E4QQYSKHP" hidden="1">#N/A</definedName>
    <definedName name="BExGTKGUN0KUU3C0RL2LK98D8MEK" hidden="1">#N/A</definedName>
    <definedName name="BExGTZ046J7VMUG4YPKFN2K8TWB7" hidden="1">#N/A</definedName>
    <definedName name="BExGU2G9OPRZRIU9YGF6NX9FUW0J" hidden="1">#N/A</definedName>
    <definedName name="BExGU6HTKLRZO8UOI3DTAM5RFDBA" hidden="1">#N/A</definedName>
    <definedName name="BExGUDDZXFFQHAF4UZF8ZB1HO7H6" hidden="1">#N/A</definedName>
    <definedName name="BExGUIBXBRHGM97ZX6GBA4ZDQ79C" hidden="1">#N/A</definedName>
    <definedName name="BExGUM8D91UNPCOO4TKP9FGX85TF" hidden="1">#N/A</definedName>
    <definedName name="BExGUQF9N9FKI7S0H30WUAEB5LPD" hidden="1">#N/A</definedName>
    <definedName name="BExGUR6BA03XPBK60SQUW197GJ5X" hidden="1">#N/A</definedName>
    <definedName name="BExGUVIP60TA4B7X2PFGMBFUSKGX" hidden="1">#N/A</definedName>
    <definedName name="BExGUZKF06F209XL1IZWVJEQ82EE" hidden="1">#N/A</definedName>
    <definedName name="BExGV2EVT380QHD4AP2RL9MR8L5L" hidden="1">#N/A</definedName>
    <definedName name="BExGVV6OOLDQ3TXZK51TTF3YX0WN" hidden="1">#N/A</definedName>
    <definedName name="BExGW0KVS7U0C87XFZ78QW991IEV" hidden="1">#N/A</definedName>
    <definedName name="BExGW2Z7AMPG6H9EXA9ML6EZVGGA" hidden="1">#N/A</definedName>
    <definedName name="BExGWABG5VT5XO1A196RK61AXA8C" hidden="1">#N/A</definedName>
    <definedName name="BExGWEO0JDG84NYLEAV5NSOAGMJZ" hidden="1">#N/A</definedName>
    <definedName name="BExGWLEOC70Z8QAJTPT2PDHTNM4L" hidden="1">#N/A</definedName>
    <definedName name="BExGWNCXLCRTLBVMTXYJ5PHQI6SS" hidden="1">#N/A</definedName>
    <definedName name="BExGX6U988MCFIGDA1282F92U9AA" hidden="1">#N/A</definedName>
    <definedName name="BExGX7FTB1CKAT5HUW6H531FIY6I" hidden="1">#N/A</definedName>
    <definedName name="BExGX9DVACJQIZ4GH6YAD2A7F70O" hidden="1">#N/A</definedName>
    <definedName name="BExGXDVP2S2Y8Z8Q43I78RCIK3DD" hidden="1">#N/A</definedName>
    <definedName name="BExGXHBOCVPSB8JI8A8MI2HCDYNV" hidden="1">#N/A</definedName>
    <definedName name="BExGXJ9W5JU7TT9S0BKL5Y6VVB39" hidden="1">#N/A</definedName>
    <definedName name="BExGXWB73RJ4BASBQTQ8EY0EC1EB" hidden="1">#N/A</definedName>
    <definedName name="BExGXZ0ABB43C7SMRKZHWOSU9EQX" hidden="1">#N/A</definedName>
    <definedName name="BExGY6SU3SYVCJ3AG2ITY59SAZ5A" hidden="1">#N/A</definedName>
    <definedName name="BExGY6YA4P5KMY2VHT0DYK3YTFAX" hidden="1">#N/A</definedName>
    <definedName name="BExGY8G88PVVRYHPHRPJZFSX6HSC" hidden="1">#N/A</definedName>
    <definedName name="BExGYC718HTZ80PNKYPVIYGRJVF6" hidden="1">#N/A</definedName>
    <definedName name="BExGYCNATXZY2FID93B17YWIPPRD" hidden="1">#N/A</definedName>
    <definedName name="BExGYGJJJ3BBCQAOA51WHP01HN73" hidden="1">#N/A</definedName>
    <definedName name="BExGYOS6TV2C72PLRFU8RP1I58GY" hidden="1">#N/A</definedName>
    <definedName name="BExGZJ78ZWZCVHZ3BKEKFJZ6MAEO" hidden="1">#N/A</definedName>
    <definedName name="BExGZOLH2QV73J3M9IWDDPA62TP4" hidden="1">#N/A</definedName>
    <definedName name="BExGZP1PWGFKVVVN4YDIS22DZPCR" hidden="1">#N/A</definedName>
    <definedName name="BExH00L21GZX5YJJGVMOAWBERLP5" hidden="1">#N/A</definedName>
    <definedName name="BExH02ZD6VAY1KQLAQYBBI6WWIZB" hidden="1">#N/A</definedName>
    <definedName name="BExH08Z6LQCGGSGSAILMHX4X7JMD" hidden="1">#N/A</definedName>
    <definedName name="BExH0KT9Z8HEVRRQRGQ8YHXRLIJA" hidden="1">#N/A</definedName>
    <definedName name="BExH0M0FDN12YBOCKL3XL2Z7T7Y8" hidden="1">#N/A</definedName>
    <definedName name="BExH0O9G06YPZ5TN9RYT326I1CP2" hidden="1">#N/A</definedName>
    <definedName name="BExH0WNJAKTJRCKMTX8O4KNMIIJM" hidden="1">#N/A</definedName>
    <definedName name="BExH12Y4WX542WI3ZEM15AK4UM9J" hidden="1">#N/A</definedName>
    <definedName name="BExH1FDTQXR9QQ31WDB7OPXU7MPT" hidden="1">#N/A</definedName>
    <definedName name="BExH1FOMEUIJNIDJAUY0ZQFBJSY9" hidden="1">#N/A</definedName>
    <definedName name="BExH1JFFHEBFX9BWJMNIA3N66R3Z" hidden="1">#N/A</definedName>
    <definedName name="BExH1Z0GIUSVTF2H1G1I3PDGBNK2" hidden="1">#N/A</definedName>
    <definedName name="BExH225UTM6S9FW4MUDZS7F1PQSH" hidden="1">#N/A</definedName>
    <definedName name="BExH23271RF7AYZ542KHQTH68GQ7" hidden="1">#N/A</definedName>
    <definedName name="BExH2GJQR4JALNB314RY0LDI49VH" hidden="1">#N/A</definedName>
    <definedName name="BExH2JZR49T7644JFVE7B3N7RZM9" hidden="1">#N/A</definedName>
    <definedName name="BExH2UHF0QTJG107MULYB16WBJM9" hidden="1">#N/A</definedName>
    <definedName name="BExH2WKXV8X5S2GSBBTWGI0NLNAH" hidden="1">#N/A</definedName>
    <definedName name="BExH2XS1UFYFGU0S0EBXX90W2WE8" hidden="1">#N/A</definedName>
    <definedName name="BExH2XS2TND9SB0GC295R4FP6K5Y" hidden="1">#N/A</definedName>
    <definedName name="BExH2ZA0SZ4SSITL50NA8LZ3OEX6" hidden="1">#N/A</definedName>
    <definedName name="BExH31Z3JNVJPESWKXHILGXZHP2M" hidden="1">#N/A</definedName>
    <definedName name="BExH3E9HZ3QJCDZW7WI7YACFQCHE" hidden="1">#N/A</definedName>
    <definedName name="BExH3IRB6764RQ5HBYRLH6XCT29X" hidden="1">#N/A</definedName>
    <definedName name="BExIG2U8V6RSB47SXLCQG3Q68YRO" hidden="1">#N/A</definedName>
    <definedName name="BExIGJBO8R13LV7CZ7C1YCP974NN" hidden="1">#N/A</definedName>
    <definedName name="BExIGWT86FPOEYTI8GXCGU5Y3KGK" hidden="1">#N/A</definedName>
    <definedName name="BExIHBHXA7E7VUTBVHXXXCH3A5CL" hidden="1">#N/A</definedName>
    <definedName name="BExIHPQCQTGEW8QOJVIQ4VX0P6DX" hidden="1">#N/A</definedName>
    <definedName name="BExII1KN91Q7DLW0UB7W2TJ5ACT9" hidden="1">#N/A</definedName>
    <definedName name="BExII50LI8I0CDOOZEMIVHVA2V95" hidden="1">#N/A</definedName>
    <definedName name="BExIIXMY38TQD12CVV4S57L3I809" hidden="1">#N/A</definedName>
    <definedName name="BExIIY37NEVU2LGS1JE4VR9AN6W4" hidden="1">#N/A</definedName>
    <definedName name="BExIIYJAGXR8TPZ1KCYM7EGJ79UW" hidden="1">#N/A</definedName>
    <definedName name="BExIJ3160YCWGAVEU0208ZGXXG3P" hidden="1">#N/A</definedName>
    <definedName name="BExIJFGZJ5ED9D6KAY4PGQYLELAX" hidden="1">#N/A</definedName>
    <definedName name="BExIJN9K7FRSV774URAA9G9UA017" hidden="1">#N/A</definedName>
    <definedName name="BExIJQK80ZEKSTV62E59AYJYUNLI" hidden="1">#N/A</definedName>
    <definedName name="BExIJRLX3M0YQLU1D5Y9V7HM5QNM" hidden="1">#N/A</definedName>
    <definedName name="BExIJV22J0QA7286KNPMHO1ZUCB3" hidden="1">#N/A</definedName>
    <definedName name="BExIJVI6OC7B6ZE9V4PAOYZXKNER" hidden="1">#N/A</definedName>
    <definedName name="BExIJWK0NGTGQ4X7D5VIVXD14JHI" hidden="1">#N/A</definedName>
    <definedName name="BExIJWPCIYINEJUTXU74VK7WG031" hidden="1">#N/A</definedName>
    <definedName name="BExIKFL37W5CTMW32P870PSWISG0" hidden="1">#N/A</definedName>
    <definedName name="BExIKHTXPZR5A8OHB6HDP6QWDHAD" hidden="1">#N/A</definedName>
    <definedName name="BExIKMMJOETSAXJYY1SIKM58LMA2" hidden="1">#N/A</definedName>
    <definedName name="BExIKRF6AQ6VOO9KCIWSM6FY8M7D" hidden="1">#N/A</definedName>
    <definedName name="BExIKTYZESFT3LC0ASFMFKSE0D1X" hidden="1">#N/A</definedName>
    <definedName name="BExIKXVA6M8K0PTRYAGXS666L335" hidden="1">#N/A</definedName>
    <definedName name="BExIL0PMZ2SXK9R6MLP43KBU1J2P" hidden="1">#N/A</definedName>
    <definedName name="BExILAAXRTRAD18K74M6MGUEEPUM" hidden="1">#N/A</definedName>
    <definedName name="BExILG5F338C0FFLMVOKMKF8X5ZP" hidden="1">#N/A</definedName>
    <definedName name="BExILGQTQM0HOD0BJI90YO7GOIN3" hidden="1">#N/A</definedName>
    <definedName name="BExIM9DBUB7ZGF4B20FVUO9QGOX2" hidden="1">#N/A</definedName>
    <definedName name="BExIMGK9Z94TFPWWZFMD10HV0IF6" hidden="1">#N/A</definedName>
    <definedName name="BExIMPEGKG18TELVC33T4OQTNBWC" hidden="1">#N/A</definedName>
    <definedName name="BExIMPPAQC59853UQYQHOFQQ73RC" hidden="1">#N/A</definedName>
    <definedName name="BExIN4OR435DL1US13JQPOQK8GD5" hidden="1">#N/A</definedName>
    <definedName name="BExINI6A7H3KSFRFA6UBBDPKW37F" hidden="1">#N/A</definedName>
    <definedName name="BExINIMK8XC3JOBT2EXYFHHH52H0" hidden="1">#N/A</definedName>
    <definedName name="BExINLX401ZKEGWU168DS4JUM2J6" hidden="1">#N/A</definedName>
    <definedName name="BExINMYYJO1FTV1CZF6O5XCFAMQX" hidden="1">#N/A</definedName>
    <definedName name="BExINP2H4KI05FRFV5PKZFE00HKO" hidden="1">#N/A</definedName>
    <definedName name="BExINZELVWYGU876QUUZCIMXPBQC" hidden="1">#N/A</definedName>
    <definedName name="BExIOCQUQHKUU1KONGSDOLQTQEIC" hidden="1">#N/A</definedName>
    <definedName name="BExIOFL8Y5O61VLKTB4H20IJNWS1" hidden="1">#N/A</definedName>
    <definedName name="BExIOMBXRW5NS4ZPYX9G5QREZ5J6" hidden="1">#N/A</definedName>
    <definedName name="BExIORA3GK78T7C7SNBJJUONJ0LS" hidden="1">#N/A</definedName>
    <definedName name="BExIORFDXP4AVIEBLSTZ8ETSXMNM" hidden="1">#N/A</definedName>
    <definedName name="BExIOTZ5EFZ2NASVQ05RH15HRSW6" hidden="1">#N/A</definedName>
    <definedName name="BExIP8YNN6UUE1GZ223SWH7DLGKO" hidden="1">#N/A</definedName>
    <definedName name="BExIPAB4AOL592OJCC1CFAXTLF1A" hidden="1">#N/A</definedName>
    <definedName name="BExIPB25DKX4S2ZCKQN7KWSC3JBF" hidden="1">#N/A</definedName>
    <definedName name="BExIPDLT8JYAMGE5HTN4D1YHZF3V" hidden="1">#N/A</definedName>
    <definedName name="BExIPG040Q08EWIWL6CAVR3GRI43" hidden="1">#N/A</definedName>
    <definedName name="BExIPKNFUDPDKOSH5GHDVNA8D66S" hidden="1">#N/A</definedName>
    <definedName name="BExIQ1VS9A2FHVD9TUHKG9K8EVVP" hidden="1">#N/A</definedName>
    <definedName name="BExIQ3J19L30PSQ2CXNT6IHW0I7V" hidden="1">#N/A</definedName>
    <definedName name="BExIQ3OJ7M04XCY276IO0LJA5XUK" hidden="1">#N/A</definedName>
    <definedName name="BExIQ5S19ITB0NDRUN4XV7B905ED" hidden="1">#N/A</definedName>
    <definedName name="BExIQ9TMQT2EIXSVQW7GVSOAW2VJ" hidden="1">#N/A</definedName>
    <definedName name="BExIQBMDE1L6J4H27K1FMSHQKDSE" hidden="1">#N/A</definedName>
    <definedName name="BExIQE65LVXUOF3UZFO7SDHFJH22" hidden="1">#N/A</definedName>
    <definedName name="BExIQG9OO2KKBOWTMD1OXY36TEGA" hidden="1">#N/A</definedName>
    <definedName name="BExIQX1XBB31HZTYEEVOBSE3C5A6" hidden="1">#N/A</definedName>
    <definedName name="BExIQYP5T1TPAQYW7QU1Q98BKX7W" hidden="1">#N/A</definedName>
    <definedName name="BExIR2ALYRP9FW99DK2084J7IIDC" hidden="1">#N/A</definedName>
    <definedName name="BExIR8FQETPTQYW37DBVDWG3J4JW" hidden="1">#N/A</definedName>
    <definedName name="BExIRRBGTY01OQOI3U5SW59RFDFI" hidden="1">#N/A</definedName>
    <definedName name="BExIS4T0DRF57HYO7OGG72KBOFOI" hidden="1">#N/A</definedName>
    <definedName name="BExIS77BJDDK18PGI9DSEYZPIL7P" hidden="1">#N/A</definedName>
    <definedName name="BExIS8USL1T3Z97CZ30HJ98E2GXQ" hidden="1">#N/A</definedName>
    <definedName name="BExISC5B700MZUBFTQ9K4IKTF7HR" hidden="1">#N/A</definedName>
    <definedName name="BExISDHXS49S1H56ENBPRF1NLD5C" hidden="1">#N/A</definedName>
    <definedName name="BExISM1JLV54A21A164IURMPGUMU" hidden="1">#N/A</definedName>
    <definedName name="BExISRFKJYUZ4AKW44IJF7RF9Y90" hidden="1">#N/A</definedName>
    <definedName name="BExIT1MK8TBAK3SNP36A8FKDQSOK" hidden="1">#N/A</definedName>
    <definedName name="BExIT3KM9TXKDFPIS3K8ZCMT31TE" hidden="1">#N/A</definedName>
    <definedName name="BExITBNYANV2S8KD56GOGCKW393R" hidden="1">#N/A</definedName>
    <definedName name="BExIUD4OJGH65NFNQ4VMCE3R4J1X" hidden="1">#N/A</definedName>
    <definedName name="BExIUTB5OAAXYW0OFMP0PS40SPOB" hidden="1">#N/A</definedName>
    <definedName name="BExIUUT2MHIOV6R3WHA0DPM1KBKY" hidden="1">#N/A</definedName>
    <definedName name="BExIUYPDT1AM6MWGWQS646PIZIWC" hidden="1">#N/A</definedName>
    <definedName name="BExIV0I2O9F8D1UK1SI8AEYR6U0A" hidden="1">#N/A</definedName>
    <definedName name="BExIV2LM38XPLRTWT0R44TMQ59E5" hidden="1">#N/A</definedName>
    <definedName name="BExIV3HY4S0YRV1F7XEMF2YHAR2I" hidden="1">#N/A</definedName>
    <definedName name="BExIV6HUZFRIFLXW2SICKGTAH1PV" hidden="1">#N/A</definedName>
    <definedName name="BExIVC6WZMHRBRGIBUVX0CO2RK05" hidden="1">#N/A</definedName>
    <definedName name="BExIVCXWL6H5LD9DHDIA4F5U9TQL" hidden="1">#N/A</definedName>
    <definedName name="BExIVMOIPSEWSIHIDDLOXESQ28A0" hidden="1">#N/A</definedName>
    <definedName name="BExIVNVNJX9BYDLC88NG09YF5XQ6" hidden="1">#N/A</definedName>
    <definedName name="BExIVQVKLMGSRYT1LFZH0KUIA4OR" hidden="1">#N/A</definedName>
    <definedName name="BExIVYTFI35KNR2XSA6N8OJYUTUR" hidden="1">#N/A</definedName>
    <definedName name="BExIWB3SY3WRIVIOF988DNNODBOA" hidden="1">#N/A</definedName>
    <definedName name="BExIWB99CG0H52LRD6QWPN4L6DV2" hidden="1">#N/A</definedName>
    <definedName name="BExIWG1W7XP9DFYYSZAIOSHM0QLQ" hidden="1">#N/A</definedName>
    <definedName name="BExIWH3KUK94B7833DD4TB0Y6KP9" hidden="1">#N/A</definedName>
    <definedName name="BExIWKE9MGIDWORBI43AWTUNYFAN" hidden="1">#N/A</definedName>
    <definedName name="BExIX34PM5DBTRHRQWP6PL6WIX88" hidden="1">#N/A</definedName>
    <definedName name="BExIX5OAP9KSUE5SIZCW9P39Q4WE" hidden="1">#N/A</definedName>
    <definedName name="BExIXGRJPVJMUDGSG7IHPXPNO69B" hidden="1">#N/A</definedName>
    <definedName name="BExIXM5R87ZL3FHALWZXYCPHGX3E" hidden="1">#N/A</definedName>
    <definedName name="BExIXS036ZCKT2Z8XZKLZ8PFWQGL" hidden="1">#N/A</definedName>
    <definedName name="BExIXY5CF9PFM0P40AZ4U51TMWV0" hidden="1">#N/A</definedName>
    <definedName name="BExIYEXJBK8JDWIRSVV4RJSKZVV1" hidden="1">#N/A</definedName>
    <definedName name="BExIYI2RH0K4225XO970K2IQ1E79" hidden="1">#N/A</definedName>
    <definedName name="BExIYMPZ0KS2KOJFQAUQJ77L7701" hidden="1">#N/A</definedName>
    <definedName name="BExIYP9Q6FV9T0R9G3UDKLS4TTYX" hidden="1">#N/A</definedName>
    <definedName name="BExIYZGLDQ1TN7BIIN4RLDP31GIM" hidden="1">#N/A</definedName>
    <definedName name="BExIZ4K0EZJK6PW3L8SVKTJFSWW9" hidden="1">#N/A</definedName>
    <definedName name="BExIZAECOEZGBAO29QMV14E6XDIV" hidden="1">#N/A</definedName>
    <definedName name="BExIZKVXYD5O2JBU81F2UFJZLLSI" hidden="1">#N/A</definedName>
    <definedName name="BExIZPZDHC8HGER83WHCZAHOX7LK" hidden="1">#N/A</definedName>
    <definedName name="BExIZY2PUZ0OF9YKK1B13IW0VS6G" hidden="1">#N/A</definedName>
    <definedName name="BExJ08KBRR2XMWW3VZMPSQKXHZUH" hidden="1">#N/A</definedName>
    <definedName name="BExJ0DYJWXGE7DA39PYL3WM05U9O" hidden="1">#N/A</definedName>
    <definedName name="BExJ0MY8SY5J5V50H3UKE78ODTVB" hidden="1">#N/A</definedName>
    <definedName name="BExJ0YC98G37ML4N8FLP8D95EFRF" hidden="1">#N/A</definedName>
    <definedName name="BExKCDYKAEV45AFXHVHZZ62E5BM3" hidden="1">#N/A</definedName>
    <definedName name="BExKDKO0W4AGQO1V7K6Q4VM750FT" hidden="1">#N/A</definedName>
    <definedName name="BExKDLF10G7W77J87QWH3ZGLUCLW" hidden="1">#N/A</definedName>
    <definedName name="BExKEFE0I3MT6ZLC4T1L9465HKTN" hidden="1">#N/A</definedName>
    <definedName name="BExKEK6O5BVJP4VY02FY7JNAZ6BT" hidden="1">#N/A</definedName>
    <definedName name="BExKEKXK6E6QX339ELPXDIRZSJE0" hidden="1">#N/A</definedName>
    <definedName name="BExKEOOIBMP7N8033EY2CJYCBX6H" hidden="1">#N/A</definedName>
    <definedName name="BExKEW0RR5LA3VC46A2BEOOMQE56" hidden="1">#N/A</definedName>
    <definedName name="BExKFA3VI1CZK21SM0N3LZWT9LA1" hidden="1">#N/A</definedName>
    <definedName name="BExKFINBFV5J2NFRCL4YUO3YF0ZE" hidden="1">#N/A</definedName>
    <definedName name="BExKFISRBFACTAMJSALEYMY66F6X" hidden="1">#N/A</definedName>
    <definedName name="BExKFOSK5DJ151C4E8544UWMYTOC" hidden="1">#N/A</definedName>
    <definedName name="BExKFYJC4EVEV54F82K6VKP7Q3OU" hidden="1">#N/A</definedName>
    <definedName name="BExKG4IYHBKQQ8J8FN10GB2IKO33" hidden="1">#N/A</definedName>
    <definedName name="BExKGF0L44S78D33WMQ1A75TRKB9" hidden="1">#N/A</definedName>
    <definedName name="BExKGFRN31B3G20LMQ4LRF879J68" hidden="1">#N/A</definedName>
    <definedName name="BExKGJD3U3ADZILP20U3EURP0UQP" hidden="1">#N/A</definedName>
    <definedName name="BExKGNK5YGKP0YHHTAAOV17Z9EIM" hidden="1">#N/A</definedName>
    <definedName name="BExKGV77YH9YXIQTRKK2331QGYKF" hidden="1">#N/A</definedName>
    <definedName name="BExKH3FTZ5VGTB86W9M4AB39R0G8" hidden="1">#N/A</definedName>
    <definedName name="BExKH3FV5U5O6XZM7STS3NZKQFGJ" hidden="1">#N/A</definedName>
    <definedName name="BExKHAMUH8NR3HRV0V6FHJE3ROLN" hidden="1">#N/A</definedName>
    <definedName name="BExKHCFKOWFHO2WW0N7Y5XDXEWAO" hidden="1">#N/A</definedName>
    <definedName name="BExKHIVLONZ46HLMR50DEXKEUNEP" hidden="1">#N/A</definedName>
    <definedName name="BExKHPM9XA0ADDK7TUR0N38EXWEP" hidden="1">#N/A</definedName>
    <definedName name="BExKI4076KXCDE5KXL79KT36OKLO" hidden="1">#N/A</definedName>
    <definedName name="BExKI7LO70WYISR7Q0Y1ZDWO9M3B" hidden="1">#N/A</definedName>
    <definedName name="BExKIDLFLK167PMKMF6ZK1C29TRD" hidden="1">#N/A</definedName>
    <definedName name="BExKIGQV6TXIZG039HBOJU62WP2U" hidden="1">#N/A</definedName>
    <definedName name="BExKILE008SF3KTAN8WML3XKI1NZ" hidden="1">#N/A</definedName>
    <definedName name="BExKINSBB6RS7I489QHMCOMU4Z2X" hidden="1">#N/A</definedName>
    <definedName name="BExKIU87ZKSOC2DYZWFK6SAK9I8E" hidden="1">#N/A</definedName>
    <definedName name="BExKJ449HLYX2DJ9UF0H9GTPSQ73" hidden="1">#N/A</definedName>
    <definedName name="BExKJELX2RUC8UEC56IZPYYZXHA7" hidden="1">#N/A</definedName>
    <definedName name="BExKJINMXS61G2TZEXCJAWVV4F57" hidden="1">#N/A</definedName>
    <definedName name="BExKJK5ME8KB7HA0180L7OUZDDGV" hidden="1">#N/A</definedName>
    <definedName name="BExKJN5IF0VMDILJ5K8ZENF2QYV1" hidden="1">#N/A</definedName>
    <definedName name="BExKJUSJPFUIK20FTVAFJWR2OUYX" hidden="1">#N/A</definedName>
    <definedName name="BExKK8VP5RS3D0UXZVKA37C4SYBP" hidden="1">#N/A</definedName>
    <definedName name="BExKKIM9NPF6B3SPMPIQB27HQME4" hidden="1">#N/A</definedName>
    <definedName name="BExKKIX1BCBQ4R3K41QD8NTV0OV0" hidden="1">#N/A</definedName>
    <definedName name="BExKKQ3ZWADYV03YHMXDOAMU90EB" hidden="1">#N/A</definedName>
    <definedName name="BExKKUGD2HMJWQEYZ8H3X1BMXFS9" hidden="1">#N/A</definedName>
    <definedName name="BExKKX05KCZZZPKOR1NE5A8RGVT4" hidden="1">#N/A</definedName>
    <definedName name="BExKLD6S9L66QYREYHBE5J44OK7X" hidden="1">#N/A</definedName>
    <definedName name="BExKLEZK32L28GYJWVO63BZ5E1JD" hidden="1">#N/A</definedName>
    <definedName name="BExKLLKVVHT06LA55JB2FC871DC5" hidden="1">#N/A</definedName>
    <definedName name="BExKMWBX4EH3EYJ07UFEM08NB40Z" hidden="1">#N/A</definedName>
    <definedName name="BExKNBGV2IR3S7M0BX4810KZB4V3" hidden="1">#N/A</definedName>
    <definedName name="BExKNCTBZTSY3MO42VU5PLV6YUHZ" hidden="1">#N/A</definedName>
    <definedName name="BExKNGV2YY749C42AQ2T9QNIE5C3" hidden="1">#N/A</definedName>
    <definedName name="BExKNV8UOHVWEHDJWI2WMJ9X6QHZ" hidden="1">#N/A</definedName>
    <definedName name="BExKNZLD7UATC1MYRNJD8H2NH4KU" hidden="1">#N/A</definedName>
    <definedName name="BExKNZQUKQQG2Y97R74G4O4BJP1L" hidden="1">#N/A</definedName>
    <definedName name="BExKO06X0EAD3ABEG1E8PWLDWHBA" hidden="1">#N/A</definedName>
    <definedName name="BExKO2AHHSGNI1AZOIOW21KPXKPE" hidden="1">#N/A</definedName>
    <definedName name="BExKO2FXWJWC5IZLDN8JHYILQJ2N" hidden="1">#N/A</definedName>
    <definedName name="BExKO438WZ8FKOU00NURGFMOYXWN" hidden="1">#N/A</definedName>
    <definedName name="BExKODIZGWW2EQD0FEYW6WK6XLCM" hidden="1">#N/A</definedName>
    <definedName name="BExKOPO2HPWVQGAKW8LOZMPIDEFG" hidden="1">#N/A</definedName>
    <definedName name="BExKPEZP0QTKOTLIMMIFSVTHQEEK" hidden="1">#N/A</definedName>
    <definedName name="BExKPLQJX0HJ8OTXBXH9IC9J2V0W" hidden="1">#N/A</definedName>
    <definedName name="BExKPN8C7GN36ZJZHLOB74LU6KT0" hidden="1">#N/A</definedName>
    <definedName name="BExKPX9VZ1J5021Q98K60HMPJU58" hidden="1">#N/A</definedName>
    <definedName name="BExKQJGAAWNM3NT19E9I0CQDBTU0" hidden="1">#N/A</definedName>
    <definedName name="BExKQM5GJ1ZN5REKFE7YVBQ0KXWF" hidden="1">#N/A</definedName>
    <definedName name="BExKQOEA7HV9U5DH9C8JXFD62EKH" hidden="1">#N/A</definedName>
    <definedName name="BExKQQ71278061G7ZFYGPWOMOMY2" hidden="1">#N/A</definedName>
    <definedName name="BExKQTXRG3ECU8NT47UR7643LO5G" hidden="1">#N/A</definedName>
    <definedName name="BExKQVL7HPOIZ4FHANDFMVOJLEPR" hidden="1">#N/A</definedName>
    <definedName name="BExKR32XG1WY77WDT8KW9FJPGQTU" hidden="1">#N/A</definedName>
    <definedName name="BExKR8RZSEHW184G0Z56B4EGNU72" hidden="1">#N/A</definedName>
    <definedName name="BExKRVUSQ6PA7ZYQSTEQL3X7PB9P" hidden="1">#N/A</definedName>
    <definedName name="BExKRY3KZ7F7RB2KH8HXSQ85IEQO" hidden="1">#N/A</definedName>
    <definedName name="BExKSA37DZTCK6H13HPIKR0ZFVL8" hidden="1">#N/A</definedName>
    <definedName name="BExKSFMOMSZYDE0WNC94F40S6636" hidden="1">#N/A</definedName>
    <definedName name="BExKSHQ9K79S8KYUWIV5M5LAHHF1" hidden="1">#N/A</definedName>
    <definedName name="BExKSIS3VA1NCEFCZZSIK8B3YIBZ" hidden="1">#N/A</definedName>
    <definedName name="BExKSJTWG9L3FCX8FLK4EMUJMF27" hidden="1">#N/A</definedName>
    <definedName name="BExKSU0MKNAVZYYPKCYTZDWQX4R8" hidden="1">#N/A</definedName>
    <definedName name="BExKSWEY2UGHSELTM5ONBYK5EA7O" hidden="1">#N/A</definedName>
    <definedName name="BExKSX60G1MUS689FXIGYP2F7C62" hidden="1">#N/A</definedName>
    <definedName name="BExKT2UZ7Y2VWF5NQE18SJRLD2RN" hidden="1">#N/A</definedName>
    <definedName name="BExKT3GJFNGAM09H5F615E36A38C" hidden="1">#N/A</definedName>
    <definedName name="BExKTQZGN8GI3XGSEXMPCCA3S19H" hidden="1">#N/A</definedName>
    <definedName name="BExKTUKYYU0F6TUW1RXV24LRAZFE" hidden="1">#N/A</definedName>
    <definedName name="BExKU3FBLHQBIUTN6XEZW5GC9OG1" hidden="1">#N/A</definedName>
    <definedName name="BExKU82I99FEUIZLODXJDOJC96CQ" hidden="1">#N/A</definedName>
    <definedName name="BExKUDM0DFSCM3D91SH0XLXJSL18" hidden="1">#N/A</definedName>
    <definedName name="BExKULEKJLA77AUQPDUHSM94Y76Z" hidden="1">#N/A</definedName>
    <definedName name="BExKV08R85MKI3MAX9E2HERNQUNL" hidden="1">#N/A</definedName>
    <definedName name="BExKV4AAUNNJL5JWD7PX6BFKVS6O" hidden="1">#N/A</definedName>
    <definedName name="BExKVDVK6HN74GQPTXICP9BFC8CF" hidden="1">#N/A</definedName>
    <definedName name="BExKVFZ3ZZGIC1QI8XN6BYFWN0ZY" hidden="1">#N/A</definedName>
    <definedName name="BExKVG4KGO28KPGTAFL1R8TTZ10N" hidden="1">#N/A</definedName>
    <definedName name="BExKW0CSH7DA02YSNV64PSEIXB2P" hidden="1">#N/A</definedName>
    <definedName name="BExM9NUG3Q31X01AI9ZJCZIX25CS" hidden="1">#N/A</definedName>
    <definedName name="BExM9OG182RP30MY23PG49LVPZ1C" hidden="1">#N/A</definedName>
    <definedName name="BExMA64MW1S18NH8DCKPCCEI5KCB" hidden="1">#N/A</definedName>
    <definedName name="BExMALEWFUEM8Y686IT03ECURUBR" hidden="1">#N/A</definedName>
    <definedName name="BExMAXJS82ZJ8RS22VLE0V0LDUII" hidden="1">#N/A</definedName>
    <definedName name="BExMB4QRS0R3MTB4CMUHFZ84LNZQ" hidden="1">#N/A</definedName>
    <definedName name="BExMBC35WKQY5CWQJLV4D05O6971" hidden="1">#N/A</definedName>
    <definedName name="BExMBFTZV4Q1A5KG25C1N9PHQNSW" hidden="1">#N/A</definedName>
    <definedName name="BExMBK6ISK3U7KHZKUJXIDKGF6VW" hidden="1">#N/A</definedName>
    <definedName name="BExMBYPQDG9AYDQ5E8IECVFREPO6" hidden="1">#N/A</definedName>
    <definedName name="BExMC8AZUTX8LG89K2JJR7ZG62XX" hidden="1">#N/A</definedName>
    <definedName name="BExMCA96YR10V72G2R0SCIKPZLIZ" hidden="1">#N/A</definedName>
    <definedName name="BExMCB5JU5I2VQDUBS4O42BTEVKI" hidden="1">#N/A</definedName>
    <definedName name="BExMCFSQFSEMPY5IXDIRKZDASDBR" hidden="1">#N/A</definedName>
    <definedName name="BExMCMZOEYWVOOJ98TBHTTCS7XB8" hidden="1">#N/A</definedName>
    <definedName name="BExMCS8EF2W3FS9QADNKREYSI8P0" hidden="1">#N/A</definedName>
    <definedName name="BExMCUS7GSOM96J0HJ7EH0FFM2AC" hidden="1">#N/A</definedName>
    <definedName name="BExMCYTT6TVDWMJXO1NZANRTVNAN" hidden="1">#N/A</definedName>
    <definedName name="BExMD5F6IAV108XYJLXUO9HD0IT6" hidden="1">#N/A</definedName>
    <definedName name="BExMDANV66W9T3XAXID40XFJ0J93" hidden="1">#N/A</definedName>
    <definedName name="BExMDGD1KQP7NNR78X2ZX4FCBQ1S" hidden="1">#N/A</definedName>
    <definedName name="BExMDH3XZO91XQHJTA1XQI5DGUPD" hidden="1">#N/A</definedName>
    <definedName name="BExMDIRDK0DI8P86HB7WPH8QWLSQ" hidden="1">#N/A</definedName>
    <definedName name="BExMDPI2FVMORSWDDCVAJ85WYAYO" hidden="1">#N/A</definedName>
    <definedName name="BExMDUWB7VWHFFR266QXO46BNV2S" hidden="1">#N/A</definedName>
    <definedName name="BExME2U47N8LZG0BPJ49ANY5QVV2" hidden="1">#N/A</definedName>
    <definedName name="BExME88DH5DUKMUFI9FNVECXFD2E" hidden="1">#N/A</definedName>
    <definedName name="BExME9A7MOGAK7YTTQYXP5DL6VYA" hidden="1">#N/A</definedName>
    <definedName name="BExMEOV9YFRY5C3GDLU60GIX10BY" hidden="1">#N/A</definedName>
    <definedName name="BExMEY09ESM4H2YGKEQQRYUD114R" hidden="1">#N/A</definedName>
    <definedName name="BExMF4G4IUPQY1Y5GEY5N3E04CL6" hidden="1">#N/A</definedName>
    <definedName name="BExMF9UIGYMOAQK0ELUWP0S0HZZY" hidden="1">#N/A</definedName>
    <definedName name="BExMFDLBSWFMRDYJ2DZETI3EXKN2" hidden="1">#N/A</definedName>
    <definedName name="BExMFHXOBUF8DP34JEC7FCJV5DTZ" hidden="1">#N/A</definedName>
    <definedName name="BExMFLDTMRTCHKA37LQW67BG8D5C" hidden="1">#N/A</definedName>
    <definedName name="BExMGG3PFIHPHX7NXB7HDFI3N12L" hidden="1">#N/A</definedName>
    <definedName name="BExMH3H9TW5TJCNU5Z1EWXP3BAEP" hidden="1">#N/A</definedName>
    <definedName name="BExMHOWPB34KPZ76M2KIX2C9R2VB" hidden="1">#N/A</definedName>
    <definedName name="BExMHSSYC6KVHA3QDTSYPN92TWMI" hidden="1">#N/A</definedName>
    <definedName name="BExMI0WA793SF41LQ40A28U8OXQY" hidden="1">#N/A</definedName>
    <definedName name="BExMI3AJ9477KDL4T9DHET4LJJTW" hidden="1">#N/A</definedName>
    <definedName name="BExMI6L9KX05GAK523JFKICJMTA5" hidden="1">#N/A</definedName>
    <definedName name="BExMI6QQ20XHD0NWJUN741B37182" hidden="1">#N/A</definedName>
    <definedName name="BExMI8JB94SBD9EMNJEK7Y2T6GYU" hidden="1">#N/A</definedName>
    <definedName name="BExMI8OS85YTW3KYVE4YD0R7Z6UV" hidden="1">#N/A</definedName>
    <definedName name="BExMIBOOZU40JS3F89OMPSRCE9MM" hidden="1">#N/A</definedName>
    <definedName name="BExMIIQ5MBWSIHTFWAQADXMZC22Q" hidden="1">#N/A</definedName>
    <definedName name="BExMIL4I2GE866I25CR5JBLJWJ6A" hidden="1">#N/A</definedName>
    <definedName name="BExMIRKIPF27SNO82SPFSB3T5U17" hidden="1">#N/A</definedName>
    <definedName name="BExMIV0KC8555D5E42ZGWG15Y0MO" hidden="1">#N/A</definedName>
    <definedName name="BExMIZT6AN7E6YMW2S87CTCN2UXH" hidden="1">#N/A</definedName>
    <definedName name="BExMJ15T9F3475M0896SG60TN0SR" hidden="1">#N/A</definedName>
    <definedName name="BExMJNC8ZFB9DRFOJ961ZAJ8U3A8" hidden="1">#N/A</definedName>
    <definedName name="BExMJTBV8A3D31W2IQHP9RDFPPHQ" hidden="1">#N/A</definedName>
    <definedName name="BExMK2RTXN4QJWEUNX002XK8VQP8" hidden="1">#N/A</definedName>
    <definedName name="BExMKBGQDUZ8AWXYHA3QVMSDVZ3D" hidden="1">#N/A</definedName>
    <definedName name="BExMKBM1467553LDFZRRKVSHN374" hidden="1">#N/A</definedName>
    <definedName name="BExMKGK5FJUC0AU8MABRGDC5ZM70" hidden="1">#N/A</definedName>
    <definedName name="BExMKTW7R5SOV4PHAFGHU3W73DYE" hidden="1">#N/A</definedName>
    <definedName name="BExMKU7051J2W1RQXGZGE62NBRUZ" hidden="1">#N/A</definedName>
    <definedName name="BExMKUN3WPECJR2XRID2R7GZRGNX" hidden="1">#N/A</definedName>
    <definedName name="BExMKZ535P011X4TNV16GCOH4H21" hidden="1">#N/A</definedName>
    <definedName name="BExML3XQNDIMX55ZCHHXKUV3D6E6" hidden="1">#N/A</definedName>
    <definedName name="BExML5QGSWHLI18BGY4CGOTD3UWH" hidden="1">#N/A</definedName>
    <definedName name="BExMLO5Z61RE85X8HHX2G4IU3AZW" hidden="1">#N/A</definedName>
    <definedName name="BExMLVI7UORSHM9FMO8S2EI0TMTS" hidden="1">#N/A</definedName>
    <definedName name="BExMM5UCOT2HSSN0ZIPZW55GSOVO" hidden="1">#N/A</definedName>
    <definedName name="BExMM8ZRS5RQ8H1H55RVPVTDL5NL" hidden="1">#N/A</definedName>
    <definedName name="BExMMGSAB7K5W1JWC0TMZUFKLC3R" hidden="1">#N/A</definedName>
    <definedName name="BExMMH8EAZB09XXQ5X4LR0P4NHG9" hidden="1">#N/A</definedName>
    <definedName name="BExMMIQH5BABNZVCIQ7TBCQ10AY5" hidden="1">#N/A</definedName>
    <definedName name="BExMMNIZ2T7M22WECMUQXEF4NJ71" hidden="1">#N/A</definedName>
    <definedName name="BExMMPMIOU7BURTV0L1K6ACW9X73" hidden="1">#N/A</definedName>
    <definedName name="BExMMQ835AJDHS4B419SS645P67Q" hidden="1">#N/A</definedName>
    <definedName name="BExMMQIUVPCOBISTEJJYNCCLUCPY" hidden="1">#N/A</definedName>
    <definedName name="BExMMTIXETA5VAKBSOFDD5SRU887" hidden="1">#N/A</definedName>
    <definedName name="BExMMV0P6P5YS3C35G0JYYHI7992" hidden="1">#N/A</definedName>
    <definedName name="BExMNDR4V2VG5RFZDGTAGD3Q9PPG" hidden="1">#N/A</definedName>
    <definedName name="BExMNJLFWZBRN9PZF1IO9CYWV1B2" hidden="1">#N/A</definedName>
    <definedName name="BExMNKCJ0FA57YEUUAJE43U1QN5P" hidden="1">#N/A</definedName>
    <definedName name="BExMNKN5D1WEF2OOJVP6LZ6DLU3Y" hidden="1">#N/A</definedName>
    <definedName name="BExMNR38HMPLWAJRQ9MMS3ZAZ9IU" hidden="1">#N/A</definedName>
    <definedName name="BExMNRDZULKJMVY2VKIIRM2M5A1M" hidden="1">#N/A</definedName>
    <definedName name="BExMO9IOWKTWHO8LQJJQI5P3INWY" hidden="1">#N/A</definedName>
    <definedName name="BExMOI29DOEK5R1A5QZPUDKF7N6T" hidden="1">#N/A</definedName>
    <definedName name="BExMPAJ5AJAXGKGK3F6H3ODS6RF4" hidden="1">#N/A</definedName>
    <definedName name="BExMPD2X55FFBVJ6CBUKNPROIOEU" hidden="1">#N/A</definedName>
    <definedName name="BExMPGZ848E38FUH1JBQN97DGWAT" hidden="1">#N/A</definedName>
    <definedName name="BExMPMTICOSMQENOFKQ18K0ZT4S8" hidden="1">#N/A</definedName>
    <definedName name="BExMPMZ07II0R4KGWQQ7PGS3RZS4" hidden="1">#N/A</definedName>
    <definedName name="BExMPOBH04JMDO6Z8DMSEJZM4ANN" hidden="1">#N/A</definedName>
    <definedName name="BExMPSD77XQ3HA6A4FZOJK8G2JP3" hidden="1">#N/A</definedName>
    <definedName name="BExMQ1YH9L5GK7V1T2N2FTS7IEGO" hidden="1">#N/A</definedName>
    <definedName name="BExMQ4I3Q7F0BMPHSFMFW9TZ87UD" hidden="1">#N/A</definedName>
    <definedName name="BExMQ4SWDWI4N16AZ0T5CJ6HH8WC" hidden="1">#N/A</definedName>
    <definedName name="BExMQ71WHW50GVX45JU951AGPLFQ" hidden="1">#N/A</definedName>
    <definedName name="BExMQGXSLPT4A6N47LE6FBVHWBOF" hidden="1">#N/A</definedName>
    <definedName name="BExMQSBR7PL4KLB1Q4961QO45Y4G" hidden="1">#N/A</definedName>
    <definedName name="BExMR1MA4I1X77714ZEPUVC8W398" hidden="1">#N/A</definedName>
    <definedName name="BExMR8YQHA7N77HGHY4Y6R30I3XT" hidden="1">#N/A</definedName>
    <definedName name="BExMRENOIARWRYOIVPDIEBVNRDO7" hidden="1">#N/A</definedName>
    <definedName name="BExMRRJNUMGRSDD5GGKKGEIZ6FTS" hidden="1">#N/A</definedName>
    <definedName name="BExMRU3ACIU0RD2BNWO55LH5U2BR" hidden="1">#N/A</definedName>
    <definedName name="BExMSQRCC40AP8BDUPL2I2DNC210" hidden="1">#N/A</definedName>
    <definedName name="BExO4J9LR712G00TVA82VNTG8O7H" hidden="1">#N/A</definedName>
    <definedName name="BExO4PV0F3PBEO5684IJ92QSEK1J" hidden="1">#N/A</definedName>
    <definedName name="BExO55G2KVZ7MIJ30N827CLH0I2A" hidden="1">#N/A</definedName>
    <definedName name="BExO5A8PZD9EUHC5CMPU6N3SQ15L" hidden="1">#N/A</definedName>
    <definedName name="BExO5XMAHL7CY3X0B1OPKZ28DCJ5" hidden="1">#N/A</definedName>
    <definedName name="BExO66LZJKY4PTQVREELI6POS4AY" hidden="1">#N/A</definedName>
    <definedName name="BExO6LLHCYTF7CIVHKAO0NMET14Q" hidden="1">#N/A</definedName>
    <definedName name="BExO7OUQS3XTUQ2LDKGQ8AAQ3OJJ" hidden="1">#N/A</definedName>
    <definedName name="BExO7RUSODZC2NQZMT2AFSMV2ONF" hidden="1">#N/A</definedName>
    <definedName name="BExO85HMYXZJ7SONWBKKIAXMCI3C" hidden="1">#N/A</definedName>
    <definedName name="BExO863922O4PBGQMUNEQKGN3K96" hidden="1">#N/A</definedName>
    <definedName name="BExO89ZIOXN0HOKHY24F7HDZ87UT" hidden="1">#N/A</definedName>
    <definedName name="BExO8CDTBCABLEUD6PE2UM2EZ6C4" hidden="1">#N/A</definedName>
    <definedName name="BExO8IZ05ZG0XVOL3W41KBQE176A" hidden="1">#N/A</definedName>
    <definedName name="BExO8UTAGQWDBQZEEF4HUNMLQCVU" hidden="1">#N/A</definedName>
    <definedName name="BExO937E20IHMGQOZMECL3VZC7OX" hidden="1">#N/A</definedName>
    <definedName name="BExO94UTJKQQ7TJTTJRTSR70YVJC" hidden="1">#N/A</definedName>
    <definedName name="BExO9J3A438976RXIUX5U9SU5T55" hidden="1">#N/A</definedName>
    <definedName name="BExO9RS5RXFJ1911HL3CCK6M74EP" hidden="1">#N/A</definedName>
    <definedName name="BExO9SDRI1M6KMHXSG3AE5L0F2U3" hidden="1">#N/A</definedName>
    <definedName name="BExO9V2U2YXAY904GYYGU6TD8Y7M" hidden="1">#N/A</definedName>
    <definedName name="BExOAQ3GKCT7YZW1EMVU3EILSZL2" hidden="1">#N/A</definedName>
    <definedName name="BExOB9KT2THGV4SPLDVFTFXS4B14" hidden="1">#N/A</definedName>
    <definedName name="BExOBEZ0IE2WBEYY3D3CMRI72N1K" hidden="1">#N/A</definedName>
    <definedName name="BExOBIPU8760ITY0C8N27XZ3KWEF" hidden="1">#N/A</definedName>
    <definedName name="BExOBM0I5L0MZ1G4H9MGMD87SBMZ" hidden="1">#N/A</definedName>
    <definedName name="BExOBOUXMP88KJY2BX2JLUJH5N0K" hidden="1">#N/A</definedName>
    <definedName name="BExOBP0FKQ4SVR59FB48UNLKCOR6" hidden="1">#N/A</definedName>
    <definedName name="BExOBYAVUCQ0IGM0Y6A75QHP0Q1A" hidden="1">#N/A</definedName>
    <definedName name="BExOC3UEHB1CZNINSQHZANWJYKR8" hidden="1">#N/A</definedName>
    <definedName name="BExOCBSF3XGO9YJ23LX2H78VOUR7" hidden="1">#N/A</definedName>
    <definedName name="BExOCKXFMOW6WPFEVX1I7R7FNDSS" hidden="1">#N/A</definedName>
    <definedName name="BExOCYEXOB95DH5NOB0M5NOYX398" hidden="1">#N/A</definedName>
    <definedName name="BExOD4ERMDMFD8X1016N4EXOUR0S" hidden="1">#N/A</definedName>
    <definedName name="BExOD55RS7BQUHRQ6H3USVGKR0P7" hidden="1">#N/A</definedName>
    <definedName name="BExODEWDDEABM4ZY3XREJIBZ8IVP" hidden="1">#N/A</definedName>
    <definedName name="BExODZFEIWV26E8RFU7XQYX1J458" hidden="1">#N/A</definedName>
    <definedName name="BExOEBKG55EROA2VL360A06LKASE" hidden="1">#N/A</definedName>
    <definedName name="BExOERG5LWXYYEN1DY1H2FWRJS9T" hidden="1">#N/A</definedName>
    <definedName name="BExOEV1S6JJVO5PP4BZ20SNGZR7D" hidden="1">#N/A</definedName>
    <definedName name="BExOFEDNCYI2TPTMQ8SJN3AW4YMF" hidden="1">#N/A</definedName>
    <definedName name="BExOFVLXVD6RVHSQO8KZOOACSV24" hidden="1">#N/A</definedName>
    <definedName name="BExOG2SW3XOGP9VAPQ3THV3VWV12" hidden="1">#N/A</definedName>
    <definedName name="BExOG45J81K4OPA40KW5VQU54KY3" hidden="1">#N/A</definedName>
    <definedName name="BExOGFE2SCL8HHT4DFAXKLUTJZOG" hidden="1">#N/A</definedName>
    <definedName name="BExOGT6D0LJ3C22RDW8COECKB1J5" hidden="1">#N/A</definedName>
    <definedName name="BExOGTMI1HT31M1RGWVRAVHAK7DE" hidden="1">#N/A</definedName>
    <definedName name="BExOGXO9JE5XSE9GC3I6O21UEKAO" hidden="1">#N/A</definedName>
    <definedName name="BExOH9ICZ13C1LAW8OTYTR9S7ZP3" hidden="1">#N/A</definedName>
    <definedName name="BExOHL75H3OT4WAKKPUXIVXWFVDS" hidden="1">#N/A</definedName>
    <definedName name="BExOHLHXXJL6363CC082M9M5VVXQ" hidden="1">#N/A</definedName>
    <definedName name="BExOHNAO5UDXSO73BK2ARHWKS90Y" hidden="1">#N/A</definedName>
    <definedName name="BExOHR1G1I9A9CI1HG94EWBLWNM2" hidden="1">#N/A</definedName>
    <definedName name="BExOHTQPP8LQ98L6PYUI6QW08YID" hidden="1">#N/A</definedName>
    <definedName name="BExOHX6Q6NJI793PGX59O5EKTP4G" hidden="1">#N/A</definedName>
    <definedName name="BExOI5VMTHH7Y8MQQ1N635CHYI0P" hidden="1">#N/A</definedName>
    <definedName name="BExOIEVCP4Y6VDS23AK84MCYYHRT" hidden="1">#N/A</definedName>
    <definedName name="BExOIHPQIXR0NDR5WD01BZKPKEO3" hidden="1">#N/A</definedName>
    <definedName name="BExOIM7L0Z3LSII9P7ZTV4KJ8RMA" hidden="1">#N/A</definedName>
    <definedName name="BExOIWJVMJ6MG6JC4SPD1L00OHU1" hidden="1">#N/A</definedName>
    <definedName name="BExOIYCN8Z4JK3OOG86KYUCV0ME8" hidden="1">#N/A</definedName>
    <definedName name="BExOJ3AKZ9BCBZT3KD8WMSLK6MN2" hidden="1">#N/A</definedName>
    <definedName name="BExOJ7XQK71I4YZDD29AKOOWZ47E" hidden="1">#N/A</definedName>
    <definedName name="BExOJM0W6XGSW5MXPTTX0GNF6SFT" hidden="1">#N/A</definedName>
    <definedName name="BExOJXEUJJ9SYRJXKYYV2NCCDT2R" hidden="1">#N/A</definedName>
    <definedName name="BExOK0EQYM9JUMAGWOUN7QDH7VMZ" hidden="1">#N/A</definedName>
    <definedName name="BExOK4WM9O7QNG6O57FOASI5QSN1" hidden="1">#N/A</definedName>
    <definedName name="BExOKKHOPWUVRJGQJ5ONR2U40JX8" hidden="1">#N/A</definedName>
    <definedName name="BExOKTXMJP351VXKH8VT6SXUNIMF" hidden="1">#N/A</definedName>
    <definedName name="BExOKU8GMLOCNVORDE329819XN67" hidden="1">#N/A</definedName>
    <definedName name="BExOL0Z3Z7IAMHPB91EO2MF49U57" hidden="1">#N/A</definedName>
    <definedName name="BExOL7KH12VAR0LG741SIOJTLWFD" hidden="1">#N/A</definedName>
    <definedName name="BExOLICXFHJLILCJVFMJE5MGGWKR" hidden="1">#N/A</definedName>
    <definedName name="BExOLOI0WJS3QC12I3ISL0D9AWOF" hidden="1">#N/A</definedName>
    <definedName name="BExOLYZNG5RBD0BTS1OEZJNU92Q5" hidden="1">#N/A</definedName>
    <definedName name="BExOM3HIJ3UZPOKJI68KPBJAHPDC" hidden="1">#N/A</definedName>
    <definedName name="BExOMKPURE33YQ3K1JG9NVQD4W49" hidden="1">#N/A</definedName>
    <definedName name="BExOMP7NGCLUNFK50QD2LPKRG078" hidden="1">#N/A</definedName>
    <definedName name="BExOMU0A6XMY48SZRYL4WQZD13BI" hidden="1">#N/A</definedName>
    <definedName name="BExOMVT0HSNC59DJP4CLISASGHKL" hidden="1">#N/A</definedName>
    <definedName name="BExON0AX35F2SI0UCVMGWGVIUNI3" hidden="1">#N/A</definedName>
    <definedName name="BExON41U4296DV3DPG6I5EF3OEYF" hidden="1">#N/A</definedName>
    <definedName name="BExONB3A7CO4YD8RB41PHC93BQ9M" hidden="1">#N/A</definedName>
    <definedName name="BExONFQH6UUXF8V0GI4BRIST9RFO" hidden="1">#N/A</definedName>
    <definedName name="BExONIL31DZWU7IFVN3VV0XTXJA1" hidden="1">#N/A</definedName>
    <definedName name="BExONJ1BU17R0F5A2UP1UGJBOGKS" hidden="1">#N/A</definedName>
    <definedName name="BExONNZ9VMHVX3J6NLNJY7KZA61O" hidden="1">#N/A</definedName>
    <definedName name="BExONRQ1BAA4F3TXP2MYQ4YCZ09S" hidden="1">#N/A</definedName>
    <definedName name="BExOO1WWIZSGB0YTGKESB45TSVMZ" hidden="1">#N/A</definedName>
    <definedName name="BExOO4B8FPAFYPHCTYTX37P1TQM5" hidden="1">#N/A</definedName>
    <definedName name="BExOOIULUDOJRMYABWV5CCL906X6" hidden="1">#N/A</definedName>
    <definedName name="BExOOTN0KTXJCL7E476XBN1CJ553" hidden="1">#N/A</definedName>
    <definedName name="BExOP9DEBV5W5P4Q25J3XCJBP5S9" hidden="1">#N/A</definedName>
    <definedName name="BExOPFNYRBL0BFM23LZBJTADNOE4" hidden="1">#N/A</definedName>
    <definedName name="BExOPINVFSIZMCVT9YGT2AODVCX3" hidden="1">#N/A</definedName>
    <definedName name="BExOQ1JN4SAC44RTMZIGHSW023WA" hidden="1">#N/A</definedName>
    <definedName name="BExOQ256YMF115DJL3KBPNKABJ90" hidden="1">#N/A</definedName>
    <definedName name="BExQ19DEUOLC11IW32E2AMVZLFF1" hidden="1">#N/A</definedName>
    <definedName name="BExQ1FD6KISGYU1JWEQ4G243ZPVD" hidden="1">#N/A</definedName>
    <definedName name="BExQ29C73XR33S3668YYSYZAIHTG" hidden="1">#N/A</definedName>
    <definedName name="BExQ2FS228IUDUP2023RA1D4AO4C" hidden="1">#N/A</definedName>
    <definedName name="BExQ2L0XYWLY9VPZWXYYFRIRQRJ1" hidden="1">#N/A</definedName>
    <definedName name="BExQ2M841F5Z1BQYR8DG5FKK0LIU" hidden="1">#N/A</definedName>
    <definedName name="BExQ300G8I8TK45A0MVHV15422EU" hidden="1">#N/A</definedName>
    <definedName name="BExQ39R28MXSG2SEV956F0KZ20AN" hidden="1">#N/A</definedName>
    <definedName name="BExQ3D1P3M5Z3HLMEZ17E0BLEE4U" hidden="1">#N/A</definedName>
    <definedName name="BExQ3O4W7QF8BOXTUT4IOGF6YKUD" hidden="1">#N/A</definedName>
    <definedName name="BExQ3PXOWSN8561ZR8IEY8ZASI3B" hidden="1">#N/A</definedName>
    <definedName name="BExQ3TZF04IPY0B0UG9CQQ5736UA" hidden="1">#N/A</definedName>
    <definedName name="BExQ42IU9MNDYLODP41DL6YTZMAR" hidden="1">#N/A</definedName>
    <definedName name="BExQ452HF7N1HYPXJXQ8WD6SOWUV" hidden="1">#N/A</definedName>
    <definedName name="BExQ499KBJ5W7A1G293A0K14EVQB" hidden="1">#N/A</definedName>
    <definedName name="BExQ4BTBSHPHVEDRCXC2ROW8PLFC" hidden="1">#N/A</definedName>
    <definedName name="BExQ4DGKF54SRKQUTUT4B1CZSS62" hidden="1">#N/A</definedName>
    <definedName name="BExQ4T74LQ5PYTV1MUQUW75A4BDY" hidden="1">#N/A</definedName>
    <definedName name="BExQ4XJHD7EJCNH7S1MJDZJ2MNWG" hidden="1">#N/A</definedName>
    <definedName name="BExQ5039ZCEWBUJHU682G4S89J03" hidden="1">#N/A</definedName>
    <definedName name="BExQ56Z9W6YHZHRXOFFI8EFA7CDI" hidden="1">#N/A</definedName>
    <definedName name="BExQ5KX3Z668H1KUCKZ9J24HUQ1F" hidden="1">#N/A</definedName>
    <definedName name="BExQ5SPMSOCJYLAY20NB5A6O32RE" hidden="1">#N/A</definedName>
    <definedName name="BExQ5UICMGTMK790KTLK49MAGXRC" hidden="1">#N/A</definedName>
    <definedName name="BExQ5YUUK9FD0QGTY4WD0W90O7OL" hidden="1">#N/A</definedName>
    <definedName name="BExQ63793YQ9BH7JLCNRIATIGTRG" hidden="1">#N/A</definedName>
    <definedName name="BExQ6CN1EF2UPZ57ZYMGK8TUJQSS" hidden="1">#N/A</definedName>
    <definedName name="BExQ6M2YXJ8AMRJF3QGHC40ADAHZ" hidden="1">#N/A</definedName>
    <definedName name="BExQ6M8B0X44N9TV56ATUVHGDI00" hidden="1">#N/A</definedName>
    <definedName name="BExQ6POH065GV0I74XXVD0VUPBJW" hidden="1">#N/A</definedName>
    <definedName name="BExQ6WV9KPSMXPPLGZ3KK4WNYTHU" hidden="1">#N/A</definedName>
    <definedName name="BExQ783XTMM2A9I3UKCFWJH1PP2N" hidden="1">#N/A</definedName>
    <definedName name="BExQ79LX01ZPQB8EGD1ZHR2VK2H3" hidden="1">#N/A</definedName>
    <definedName name="BExQ7B3V9MGDK2OIJ61XXFBFLJFZ" hidden="1">#N/A</definedName>
    <definedName name="BExQ7CB046NVPF9ZXDGA7OXOLSLX" hidden="1">#N/A</definedName>
    <definedName name="BExQ7IWDCGGOO1HTJ97YGO1CK3R9" hidden="1">#N/A</definedName>
    <definedName name="BExQ7JNFIEGS2HKNBALH3Q2N5G7Z" hidden="1">#N/A</definedName>
    <definedName name="BExQ7MY3U2Z1IZ71U5LJUD00VVB4" hidden="1">#N/A</definedName>
    <definedName name="BExQ7XL2Q1GVUFL1F9KK0K0EXMWG" hidden="1">#N/A</definedName>
    <definedName name="BExQ8469L3ZRZ3KYZPYMSJIDL7Y5" hidden="1">#N/A</definedName>
    <definedName name="BExQ84MJB94HL3BWRN50M4NCB6Z0" hidden="1">#N/A</definedName>
    <definedName name="BExQ8583ZE00NW7T9OF11OT9IA14" hidden="1">#N/A</definedName>
    <definedName name="BExQ8A0RPE3IMIFIZLUE7KD2N21W" hidden="1">#N/A</definedName>
    <definedName name="BExQ8ABK6H1ADV2R2OYT8NFFYG2N" hidden="1">#N/A</definedName>
    <definedName name="BExQ8DM90XJ6GCJIK9LC5O82I2TJ" hidden="1">#N/A</definedName>
    <definedName name="BExQ8G0K46ZORA0QVQTDI7Z8LXGF" hidden="1">#N/A</definedName>
    <definedName name="BExQ8H2EI9BQ6JCAAFZTQQP604EM" hidden="1">#N/A</definedName>
    <definedName name="BExQ8O3WEU8HNTTGKTW5T0QSKCLP" hidden="1">#N/A</definedName>
    <definedName name="BExQ8ZCEDBOBJA3D9LDP5TU2WYGR" hidden="1">#N/A</definedName>
    <definedName name="BExQ94LAW6MAQBWY25WTBFV5PPZJ" hidden="1">#N/A</definedName>
    <definedName name="BExQ97QIPOSSRK978N8P234Y1XA4" hidden="1">#N/A</definedName>
    <definedName name="BExQ9E6FBAXTHGF3RXANFIA77GXP" hidden="1">#N/A</definedName>
    <definedName name="BExQ9F2YH4UUCCMQITJ475B3S3NP" hidden="1">#N/A</definedName>
    <definedName name="BExQ9KX9734KIAK7IMRLHCPYDHO2" hidden="1">#N/A</definedName>
    <definedName name="BExQ9L81FF4I7816VTPFBDWVU4CW" hidden="1">#N/A</definedName>
    <definedName name="BExQ9M4E2ACZOWWWP1JJIQO8AHUM" hidden="1">#N/A</definedName>
    <definedName name="BExQ9UTANMJCK7LJ4OQMD6F2Q01L" hidden="1">#N/A</definedName>
    <definedName name="BExQ9ZLYHWABXAA9NJDW8ZS0UQ9P" hidden="1">#N/A</definedName>
    <definedName name="BExQA324HSCK40ENJUT9CS9EC71B" hidden="1">#N/A</definedName>
    <definedName name="BExQA55GY0STSNBWQCWN8E31ZXCS" hidden="1">#N/A</definedName>
    <definedName name="BExQA9HZIN9XEMHEEVHT99UU9Z82" hidden="1">#N/A</definedName>
    <definedName name="BExQAELFYH92K8CJL155181UDORO" hidden="1">#N/A</definedName>
    <definedName name="BExQAG8PP8R5NJKNQD1U4QOSD6X5" hidden="1">#N/A</definedName>
    <definedName name="BExQBDICMZTSA1X73TMHNO4JSFLN" hidden="1">#N/A</definedName>
    <definedName name="BExQBEER6CRCRPSSL61S0OMH57ZA" hidden="1">#N/A</definedName>
    <definedName name="BExQBIGGY5TXI2FJVVZSLZ0LTZYH" hidden="1">#N/A</definedName>
    <definedName name="BExQBM1RUSIQ85LLMM2159BYDPIP" hidden="1">#N/A</definedName>
    <definedName name="BExQBPSOZ47V81YAEURP0NQJNTJH" hidden="1">#N/A</definedName>
    <definedName name="BExQC5TWT21CGBKD0IHAXTIN2QB8" hidden="1">#N/A</definedName>
    <definedName name="BExQC94JL9F5GW4S8DQCAF4WB2DA" hidden="1">#N/A</definedName>
    <definedName name="BExQCKTD8AT0824LGWREXM1B5D1X" hidden="1">#N/A</definedName>
    <definedName name="BExQD571YWOXKR2SX85K5MKQ0AO2" hidden="1">#N/A</definedName>
    <definedName name="BExQDB6VCHN8PNX8EA6JNIEQ2JC2" hidden="1">#N/A</definedName>
    <definedName name="BExQDE1B6U2Q9B73KBENABP71YM1" hidden="1">#N/A</definedName>
    <definedName name="BExQDGQCN7ZW41QDUHOBJUGQAX40" hidden="1">#N/A</definedName>
    <definedName name="BExQEC7BRIJ30PTU3UPFOIP2HPE3" hidden="1">#N/A</definedName>
    <definedName name="BExQEMUA4HEFM4OVO8M8MA8PIAW1" hidden="1">#N/A</definedName>
    <definedName name="BExQEQ4XZQFIKUXNU9H7WE7AMZ1U" hidden="1">#N/A</definedName>
    <definedName name="BExQF1OEB07CRAP6ALNNMJNJ3P2D" hidden="1">#N/A</definedName>
    <definedName name="BExQF9X2AQPFJZTCHTU5PTTR0JAH" hidden="1">#N/A</definedName>
    <definedName name="BExQFC0M9KKFMQKPLPEO2RQDB7MM" hidden="1">#N/A</definedName>
    <definedName name="BExQFEEV7627R8TYZCM28C6V6WHE" hidden="1">#N/A</definedName>
    <definedName name="BExQFEK8NUD04X2OBRA275ADPSDL" hidden="1">#N/A</definedName>
    <definedName name="BExQFGYIWDR4W0YF7XR6E4EWWJ02" hidden="1">#N/A</definedName>
    <definedName name="BExQFPNFKA36IAPS22LAUMBDI4KE" hidden="1">#N/A</definedName>
    <definedName name="BExQFPSWEMA8WBUZ4WK20LR13VSU" hidden="1">#N/A</definedName>
    <definedName name="BExQFVSPOSCCPF1TLJPIWYWYB8A9" hidden="1">#N/A</definedName>
    <definedName name="BExQFWJQXNQAW6LUMOEDS6KMJMYL" hidden="1">#N/A</definedName>
    <definedName name="BExQG8TYRD2G42UA5ZPCRLNKUDMX" hidden="1">#N/A</definedName>
    <definedName name="BExQGO48J9MPCDQ96RBB9UN9AIGT" hidden="1">#N/A</definedName>
    <definedName name="BExQGSBB6MJWDW7AYWA0MSFTXKRR" hidden="1">#N/A</definedName>
    <definedName name="BExQH0UURAJ13AVO5UI04HSRGVYW" hidden="1">#N/A</definedName>
    <definedName name="BExQH6ZZY0NR8SE48PSI9D0CU1TC" hidden="1">#N/A</definedName>
    <definedName name="BExQH9P2MCXAJOVEO4GFQT6MNW22" hidden="1">#N/A</definedName>
    <definedName name="BExQHCZSBYUY8OKKJXFYWKBBM6AH" hidden="1">#N/A</definedName>
    <definedName name="BExQHPKXZ1K33V2F90NZIQRZYIAW" hidden="1">#N/A</definedName>
    <definedName name="BExQHVF9KD06AG2RXUQJ9X4PVGX4" hidden="1">#N/A</definedName>
    <definedName name="BExQHZBHVN2L4HC7ACTR73T5OCV0" hidden="1">#N/A</definedName>
    <definedName name="BExQI85V9TNLDJT5LTRZS10Y26SG" hidden="1">#N/A</definedName>
    <definedName name="BExQIAPKHVEV8CU1L3TTHJW67FJ5" hidden="1">#N/A</definedName>
    <definedName name="BExQIBB4I3Z6AUU0HYV1DHRS13M4" hidden="1">#N/A</definedName>
    <definedName name="BExQIBWPAXU7HJZLKGJZY3EB7MIS" hidden="1">#N/A</definedName>
    <definedName name="BExQIFCOW4VN4KQ8GZMUQ1MEET1O" hidden="1">#N/A</definedName>
    <definedName name="BExQIS8O6R36CI01XRY9ISM99TW9" hidden="1">#N/A</definedName>
    <definedName name="BExQIV37AA4KH6W6L5SPYAXSH165" hidden="1">#N/A</definedName>
    <definedName name="BExQIVJB9MJ25NDUHTCVMSODJY2C" hidden="1">#N/A</definedName>
    <definedName name="BExQJBF7LAX128WR7VTMJC88ZLPG" hidden="1">#N/A</definedName>
    <definedName name="BExQJEVCKX6KZHNCLYXY7D0MX5KN" hidden="1">#N/A</definedName>
    <definedName name="BExQJJYSDX8B0J1QGF2HL071KKA3" hidden="1">#N/A</definedName>
    <definedName name="BExQK1HV6SQQ7CP8H8IUKI9TYXTD" hidden="1">#N/A</definedName>
    <definedName name="BExQK3LE5CSBW1E4H4KHW548FL2R" hidden="1">#N/A</definedName>
    <definedName name="BExQKG6LD6PLNDGNGO9DJXY865BR" hidden="1">#N/A</definedName>
    <definedName name="BExQLE1TOW3A287TQB0AVWENT8O1" hidden="1">#N/A</definedName>
    <definedName name="BExRYOYB4A3E5F6MTROY69LR0PMG" hidden="1">#N/A</definedName>
    <definedName name="BExRYZLA9EW71H4SXQR525S72LLP" hidden="1">#N/A</definedName>
    <definedName name="BExRZ66M8G9FQ0VFP077QSZBSOA5" hidden="1">#N/A</definedName>
    <definedName name="BExRZ8FMQQL46I8AQWU17LRNZD5T" hidden="1">#N/A</definedName>
    <definedName name="BExRZIRRIXRUMZ5GOO95S7460BMP" hidden="1">#N/A</definedName>
    <definedName name="BExRZK9RAHMM0ZLTNSK7A4LDC42D" hidden="1">#N/A</definedName>
    <definedName name="BExRZOGSR69INI6GAEPHDWSNK5Q4" hidden="1">#N/A</definedName>
    <definedName name="BExS0ASQBKRTPDWFK0KUDFOS9LE5" hidden="1">#N/A</definedName>
    <definedName name="BExS0GHQUF6YT0RU3TKDEO8CSJYB" hidden="1">#N/A</definedName>
    <definedName name="BExS0K8IHC45I78DMZBOJ1P13KQA" hidden="1">#N/A</definedName>
    <definedName name="BExS152B2LFCRAUHSLI5T6QRNII0" hidden="1">#N/A</definedName>
    <definedName name="BExS15IJV0WW662NXQUVT3FGP4ST" hidden="1">#N/A</definedName>
    <definedName name="BExS194110MR25BYJI3CJ2EGZ8XT" hidden="1">#N/A</definedName>
    <definedName name="BExS1BNVGNSGD4EP90QL8WXYWZ66" hidden="1">#N/A</definedName>
    <definedName name="BExS1UE39N6NCND7MAARSBWXS6HU" hidden="1">#N/A</definedName>
    <definedName name="BExS226HTWL5WVC76MP5A1IBI8WD" hidden="1">#N/A</definedName>
    <definedName name="BExS26OI2QNNAH2WMDD95Z400048" hidden="1">#N/A</definedName>
    <definedName name="BExS2DF6B4ZUF3VZLI4G6LJ3BF38" hidden="1">#N/A</definedName>
    <definedName name="BExS2QB5FS5LYTFYO4BROTWG3OV5" hidden="1">#N/A</definedName>
    <definedName name="BExS2TLU1HONYV6S3ZD9T12D7CIG" hidden="1">#N/A</definedName>
    <definedName name="BExS318UV9I2FXPQQWUKKX00QLPJ" hidden="1">#N/A</definedName>
    <definedName name="BExS3LBS0SMTHALVM4NRI1BAV1NP" hidden="1">#N/A</definedName>
    <definedName name="BExS3MTQ75VBXDGEBURP6YT8RROE" hidden="1">#N/A</definedName>
    <definedName name="BExS3OMGYO0DFN5186UFKEXZ2RX3" hidden="1">#N/A</definedName>
    <definedName name="BExS3SDERJ27OER67TIGOVZU13A2" hidden="1">#N/A</definedName>
    <definedName name="BExS46R5WDNU5KL04FKY5LHJUCB8" hidden="1">#N/A</definedName>
    <definedName name="BExS4ASWKM93XA275AXHYP8AG6SU" hidden="1">#N/A</definedName>
    <definedName name="BExS4JN3Y6SVBKILQK0R9HS45Y52" hidden="1">#N/A</definedName>
    <definedName name="BExS4P6S41O6Z6BED77U3GD9PNH1" hidden="1">#N/A</definedName>
    <definedName name="BExS51H0N51UT0FZOPZRCF1GU063" hidden="1">#N/A</definedName>
    <definedName name="BExS54X72TJFC41FJK72MLRR2OO7" hidden="1">#N/A</definedName>
    <definedName name="BExS59F0PA1V2ZC7S5TN6IT41SXP" hidden="1">#N/A</definedName>
    <definedName name="BExS5DRER9US6NXY9ATYT41KZII3" hidden="1">#N/A</definedName>
    <definedName name="BExS5L3TGB8JVW9ROYWTKYTUPW27" hidden="1">#N/A</definedName>
    <definedName name="BExS6GKQ96EHVLYWNJDWXZXUZW90" hidden="1">#N/A</definedName>
    <definedName name="BExS6ITKSZFRR01YD5B0F676SYN7" hidden="1">#N/A</definedName>
    <definedName name="BExS6N0LI574IAC89EFW6CLTCQ33" hidden="1">#N/A</definedName>
    <definedName name="BExS6WRDBF3ST86ZOBBUL3GTCR11" hidden="1">#N/A</definedName>
    <definedName name="BExS6XNRKR0C3MTA0LV5B60UB908" hidden="1">#N/A</definedName>
    <definedName name="BExS7TKQYLRZGM93UY3ZJZJBQNFJ" hidden="1">#N/A</definedName>
    <definedName name="BExS7Y2LNGVHSIBKC7C3R6X4LDR6" hidden="1">#N/A</definedName>
    <definedName name="BExS81TE0EY44Y3W2M4Z4MGNP5OM" hidden="1">#N/A</definedName>
    <definedName name="BExS81YPDZDVJJVS15HV2HDXAC3Y" hidden="1">#N/A</definedName>
    <definedName name="BExS82PRVNUTEKQZS56YT2DVF6C2" hidden="1">#N/A</definedName>
    <definedName name="BExS8BPG5A0GR5AO1U951NDGGR0L" hidden="1">#N/A</definedName>
    <definedName name="BExS8GSUS17UY50TEM2AWF36BR9Z" hidden="1">#N/A</definedName>
    <definedName name="BExS8HJRBVG0XI6PWA9KTMJZMQXK" hidden="1">#N/A</definedName>
    <definedName name="BExS8LLJ1VOVAE0YKAU4MI2PD625" hidden="1">#N/A</definedName>
    <definedName name="BExS8R51C8RM2FS6V6IRTYO9GA4A" hidden="1">#N/A</definedName>
    <definedName name="BExS8WDX408F60MH1X9B9UZ2H4R7" hidden="1">#N/A</definedName>
    <definedName name="BExS8Z2W2QEC3MH0BZIYLDFQNUIP" hidden="1">#N/A</definedName>
    <definedName name="BExS92DKGRFFCIA9C0IXDOLO57EP" hidden="1">#N/A</definedName>
    <definedName name="BExS98OB4321YCHLCQ022PXKTT2W" hidden="1">#N/A</definedName>
    <definedName name="BExS9C9N8GFISC6HUERJ0EI06GB2" hidden="1">#N/A</definedName>
    <definedName name="BExS9DX13CACP3J8JDREK30JB1SQ" hidden="1">#N/A</definedName>
    <definedName name="BExS9FPRS2KRRCS33SE6WFNF5GYL" hidden="1">#N/A</definedName>
    <definedName name="BExS9WI0A6PSEB8N9GPXF2Z7MWHM" hidden="1">#N/A</definedName>
    <definedName name="BExSA5HP306TN9XJS0TU619DLRR7" hidden="1">#N/A</definedName>
    <definedName name="BExSAAVWQOOIA6B3JHQVGP08HFEM" hidden="1">#N/A</definedName>
    <definedName name="BExSAFJ3IICU2M7QPVE4ARYMXZKX" hidden="1">#N/A</definedName>
    <definedName name="BExSAH6ID8OHX379UXVNGFO8J6KQ" hidden="1">#N/A</definedName>
    <definedName name="BExSAQBHIXGQRNIRGCJMBXUPCZQA" hidden="1">#N/A</definedName>
    <definedName name="BExSAUTCT4P7JP57NOR9MTX33QJZ" hidden="1">#N/A</definedName>
    <definedName name="BExSAY9CA9TFXQ9M9FBJRGJO9T9E" hidden="1">#N/A</definedName>
    <definedName name="BExSB4JYKQ3MINI7RAYK5M8BLJDC" hidden="1">#N/A</definedName>
    <definedName name="BExSBMOS41ZRLWYLOU29V6Y7YORR" hidden="1">#N/A</definedName>
    <definedName name="BExSBRBXXQMBU1TYDW1BXTEVEPRU" hidden="1">#N/A</definedName>
    <definedName name="BExSC54998WTZ21DSL0R8UN0Y9JH" hidden="1">#N/A</definedName>
    <definedName name="BExSC60N7WR9PJSNC9B7ORCX9NGY" hidden="1">#N/A</definedName>
    <definedName name="BExSCE99EZTILTTCE4NJJF96OYYM" hidden="1">#N/A</definedName>
    <definedName name="BExSCHUQZ2HFEWS54X67DIS8OSXZ" hidden="1">#N/A</definedName>
    <definedName name="BExSCOG41SKKG4GYU76WRWW1CTE6" hidden="1">#N/A</definedName>
    <definedName name="BExSCVC9P86YVFMRKKUVRV29MZXZ" hidden="1">#N/A</definedName>
    <definedName name="BExSD233CH4MU9ZMGNRF97ZV7KWU" hidden="1">#N/A</definedName>
    <definedName name="BExSD2U0F3BN6IN9N4R2DTTJG15H" hidden="1">#N/A</definedName>
    <definedName name="BExSD6A6NY15YSMFH51ST6XJY429" hidden="1">#N/A</definedName>
    <definedName name="BExSD9VH6PF6RQ135VOEE08YXPAW" hidden="1">#N/A</definedName>
    <definedName name="BExSDOPOT72MAIV51KAH9QIF0874" hidden="1">#N/A</definedName>
    <definedName name="BExSDP5Y04WWMX2WWRITWOX8R5I9" hidden="1">#N/A</definedName>
    <definedName name="BExSDSGM203BJTNS9MKCBX453HMD" hidden="1">#N/A</definedName>
    <definedName name="BExSDT20XUFXTDM37M148AXAP7HN" hidden="1">#N/A</definedName>
    <definedName name="BExSEEHK1VLWD7JBV9SVVVIKQZ3I" hidden="1">#N/A</definedName>
    <definedName name="BExSEJKZLX37P3V33TRTFJ30BFRK" hidden="1">#N/A</definedName>
    <definedName name="BExSEP9UVOAI6TMXKNK587PQ3328" hidden="1">#N/A</definedName>
    <definedName name="BExSF07QFLZCO4P6K6QF05XG7PH1" hidden="1">#N/A</definedName>
    <definedName name="BExSFELNPJYUZX393PKWKNNZYV1N" hidden="1">#N/A</definedName>
    <definedName name="BExSFJ8ZAGQ63A4MVMZRQWLVRGQ5" hidden="1">#N/A</definedName>
    <definedName name="BExSFKQRST2S9KXWWLCXYLKSF4G1" hidden="1">#N/A</definedName>
    <definedName name="BExSFYDRRTAZVPXRWUF5PDQ97WFF" hidden="1">#N/A</definedName>
    <definedName name="BExSFZVPFTXA3F0IJ2NGH1GXX9R7" hidden="1">#N/A</definedName>
    <definedName name="BExSG90Q4ZUU2IPGDYOM169NJV9S" hidden="1">#N/A</definedName>
    <definedName name="BExSG9X3DU845PNXYJGGLBQY2UHG" hidden="1">#N/A</definedName>
    <definedName name="BExSGE45J27MDUUNXW7Z8Q33UAON" hidden="1">#N/A</definedName>
    <definedName name="BExSGE9LY91Q0URHB4YAMX0UAMYI" hidden="1">#N/A</definedName>
    <definedName name="BExSGLB2URTLBCKBB4Y885W925F2" hidden="1">#N/A</definedName>
    <definedName name="BExSGOAYG73SFWOPAQV80P710GID" hidden="1">#N/A</definedName>
    <definedName name="BExSGOWJHRW7FWKLO2EHUOOGHNAF" hidden="1">#N/A</definedName>
    <definedName name="BExSGOWJTAP41ZV5Q23H7MI9C76W" hidden="1">#N/A</definedName>
    <definedName name="BExSGR5JQVX2HQ0PKCGZNSSUM1RV" hidden="1">#N/A</definedName>
    <definedName name="BExSGVHX69GJZHD99DKE4RZ042B1" hidden="1">#N/A</definedName>
    <definedName name="BExSGZJO4J4ZO04E2N2ECVYS9DEZ" hidden="1">#N/A</definedName>
    <definedName name="BExSHAHFHS7MMNJR8JPVABRGBVIT" hidden="1">#N/A</definedName>
    <definedName name="BExSHGH88QZWW4RNAX4YKAZ5JEBL" hidden="1">#N/A</definedName>
    <definedName name="BExSHOKK1OO3CX9Z28C58E5J1D9W" hidden="1">#N/A</definedName>
    <definedName name="BExSHQD8KYLTQGDXIRKCHQQ7MKIH" hidden="1">#N/A</definedName>
    <definedName name="BExSHVGPIAHXI97UBLI9G4I4M29F" hidden="1">#N/A</definedName>
    <definedName name="BExSI0K2YL3HTCQAD8A7TR4QCUR6" hidden="1">#N/A</definedName>
    <definedName name="BExSIFUDNRWXWIWNGCCFOOD8WIAZ" hidden="1">#N/A</definedName>
    <definedName name="BExTTZNS2PBCR93C9IUW49UZ4I6T" hidden="1">#N/A</definedName>
    <definedName name="BExTU2YFQ25JQ6MEMRHHN66VLTPJ" hidden="1">#N/A</definedName>
    <definedName name="BExTU75IOII1V5O0C9X2VAYYVJUG" hidden="1">#N/A</definedName>
    <definedName name="BExTUA5F7V4LUIIAM17J3A8XF3JE" hidden="1">#N/A</definedName>
    <definedName name="BExTUJ53ANGZ3H1KDK4CR4Q0OD6P" hidden="1">#N/A</definedName>
    <definedName name="BExTUKXSZBM7C57G6NGLWGU4WOHY" hidden="1">#N/A</definedName>
    <definedName name="BExTULU5DFWSMUV95TO41WWWBEVA" hidden="1">#N/A</definedName>
    <definedName name="BExTUSQCFFYZCDNHWHADBC2E1ZP1" hidden="1">#N/A</definedName>
    <definedName name="BExTUVFGOJEYS28JURA5KHQFDU5J" hidden="1">#N/A</definedName>
    <definedName name="BExTUW10U40QCYGHM5NJ3YR1O5SP" hidden="1">#N/A</definedName>
    <definedName name="BExTUWXFQHINU66YG82BI20ATMB5" hidden="1">#N/A</definedName>
    <definedName name="BExTUY9WNSJ91GV8CP0SKJTEIV82" hidden="1">#N/A</definedName>
    <definedName name="BExTV67VIM8PV6KO253M4DUBJQLC" hidden="1">#N/A</definedName>
    <definedName name="BExTVELZCF2YA5L6F23BYZZR6WHF" hidden="1">#N/A</definedName>
    <definedName name="BExTVGPIQZ99YFXUC8OONUX5BD42" hidden="1">#N/A</definedName>
    <definedName name="BExTVZQLP9VFLEYQ9280W13X7E8K" hidden="1">#N/A</definedName>
    <definedName name="BExTWB4LA1PODQOH4LDTHQKBN16K" hidden="1">#N/A</definedName>
    <definedName name="BExTWFMF4M2YQ8J9ROXDQL342GKR" hidden="1">#N/A</definedName>
    <definedName name="BExTWI0Q8AWXUA3ZN7I5V3QK2KM1" hidden="1">#N/A</definedName>
    <definedName name="BExTWJTIA3WUW1PUWXAOP9O8NKLZ" hidden="1">#N/A</definedName>
    <definedName name="BExTWW95OX07FNA01WF5MSSSFQLX" hidden="1">#N/A</definedName>
    <definedName name="BExTX476KI0RNB71XI5TYMANSGBG" hidden="1">#N/A</definedName>
    <definedName name="BExTXJ6HBAIXMMWKZTJNFDYVZCAY" hidden="1">#N/A</definedName>
    <definedName name="BExTXT812NQT8GAEGH738U29BI0D" hidden="1">#N/A</definedName>
    <definedName name="BExTXWIP2TFPTQ76NHFOB72NICRZ" hidden="1">#N/A</definedName>
    <definedName name="BExTY5T62H651VC86QM4X7E28JVA" hidden="1">#N/A</definedName>
    <definedName name="BExTYHCJJ2NWRM1RV59FYR41534U" hidden="1">#N/A</definedName>
    <definedName name="BExTYKCEFJ83LZM95M1V7CSFQVEA" hidden="1">#N/A</definedName>
    <definedName name="BExTYPLA9N640MFRJJQPKXT7P88M" hidden="1">#N/A</definedName>
    <definedName name="BExTZ7F71SNTOX4LLZCK5R9VUMIJ" hidden="1">#N/A</definedName>
    <definedName name="BExTZ8X5G9S3PA4FPSNK7T69W7QT" hidden="1">#N/A</definedName>
    <definedName name="BExTZ97Y0RMR8V5BI9F2H4MFB77O" hidden="1">#N/A</definedName>
    <definedName name="BExTZK5PMCAXJL4DUIGL6H9Y8U4C" hidden="1">#N/A</definedName>
    <definedName name="BExTZKB6L5SXV5UN71YVTCBEIGWY" hidden="1">#N/A</definedName>
    <definedName name="BExTZLICVKK4NBJFEGL270GJ2VQO" hidden="1">#N/A</definedName>
    <definedName name="BExTZO2596CBZKPI7YNA1QQNPAIJ" hidden="1">#N/A</definedName>
    <definedName name="BExTZY8TDV4U7FQL7O10G6VKWKPJ" hidden="1">#N/A</definedName>
    <definedName name="BExU02QNT4LT7H9JPUC4FXTLVGZT" hidden="1">#N/A</definedName>
    <definedName name="BExU0BFJJQO1HJZKI14QGOQ6JROO" hidden="1">#N/A</definedName>
    <definedName name="BExU0FH5WTGW8MRFUFMDDSMJ6YQ5" hidden="1">#N/A</definedName>
    <definedName name="BExU0GDOIL9U33QGU9ZU3YX3V1I4" hidden="1">#N/A</definedName>
    <definedName name="BExU0HKTO8WJDQDWRTUK5TETM3HS" hidden="1">#N/A</definedName>
    <definedName name="BExU0MTJQPE041ZN7H8UKGV6MZT7" hidden="1">#N/A</definedName>
    <definedName name="BExU0ZUUFYHLUK4M4E8GLGIBBNT0" hidden="1">#N/A</definedName>
    <definedName name="BExU147D6RPG6ZVTSXRKFSVRHSBG" hidden="1">#N/A</definedName>
    <definedName name="BExU14Y9MRQC61440UR4X1SYSM3B" hidden="1">#N/A</definedName>
    <definedName name="BExU16R10W1SOAPNG4CDJ01T7JRE" hidden="1">#N/A</definedName>
    <definedName name="BExU17CKOR3GNIHDNVLH9L1IOJS9" hidden="1">#N/A</definedName>
    <definedName name="BExU1GXUTLRPJN4MRINLAPHSZQFG" hidden="1">#N/A</definedName>
    <definedName name="BExU1IL9AOHFO85BZB6S60DK3N8H" hidden="1">#N/A</definedName>
    <definedName name="BExU1NOPS09CLFZL1O31RAF9BQNQ" hidden="1">#N/A</definedName>
    <definedName name="BExU1PH9MOEX1JZVZ3D5M9DXB191" hidden="1">#N/A</definedName>
    <definedName name="BExU1QZEEKJA35IMEOLOJ3ODX0ZA" hidden="1">#N/A</definedName>
    <definedName name="BExU1VRURIWWVJ95O40WA23LMTJD" hidden="1">#N/A</definedName>
    <definedName name="BExU2M5CK6XK55UIHDVYRXJJJRI4" hidden="1">#N/A</definedName>
    <definedName name="BExU2TXVT25ZTOFQAF6CM53Z1RLF" hidden="1">#N/A</definedName>
    <definedName name="BExU2XZLYIU19G7358W5T9E87AFR" hidden="1">#N/A</definedName>
    <definedName name="BExU3B66MCKJFSKT3HL8B5EJGVX0" hidden="1">#N/A</definedName>
    <definedName name="BExU3UNI9NR1RNZR07NSLSZMDOQQ" hidden="1">#N/A</definedName>
    <definedName name="BExU401R18N6XKZKL7CNFOZQCM14" hidden="1">#N/A</definedName>
    <definedName name="BExU42QVGY7TK39W1BIN6CDRG2OE" hidden="1">#N/A</definedName>
    <definedName name="BExU44P2AEX6PD8VC4ISCROUCQSP" hidden="1">#N/A</definedName>
    <definedName name="BExU47OZMS6TCWMEHHF0UCSFLLPI" hidden="1">#N/A</definedName>
    <definedName name="BExU4D36E8TXN0M8KSNGEAFYP4DQ" hidden="1">#N/A</definedName>
    <definedName name="BExU4G31RRVLJ3AC6E1FNEFMXM3O" hidden="1">#N/A</definedName>
    <definedName name="BExU4GDVLPUEWBA4MRYRTQAUNO7B" hidden="1">#N/A</definedName>
    <definedName name="BExU4I148DA7PRCCISLWQ6ABXFK6" hidden="1">#N/A</definedName>
    <definedName name="BExU4L101H2KQHVKCKQ4PBAWZV6K" hidden="1">#N/A</definedName>
    <definedName name="BExU4NA00RRRBGRT6TOB0MXZRCRZ" hidden="1">#N/A</definedName>
    <definedName name="BExU51IFNZXPBDES28457LR8X60M" hidden="1">#N/A</definedName>
    <definedName name="BExU529I6YHVOG83TJHWSILIQU1S" hidden="1">#N/A</definedName>
    <definedName name="BExU57YCIKPRD8QWL6EU0YR3NG3J" hidden="1">#N/A</definedName>
    <definedName name="BExU5DSTBWXLN6E59B757KRWRI6E" hidden="1">#N/A</definedName>
    <definedName name="BExU5TDWM8NNDHYPQ7OQODTQ368A" hidden="1">#N/A</definedName>
    <definedName name="BExU5X4OX1V1XHS6WSSORVQPP6Z3" hidden="1">#N/A</definedName>
    <definedName name="BExU5XVPARTFMRYHNUTBKDIL4UJN" hidden="1">#N/A</definedName>
    <definedName name="BExU66KMFBAP8JCVG9VM1RD1TNFF" hidden="1">#N/A</definedName>
    <definedName name="BExU68IOM3CB3TACNAE9565TW7SH" hidden="1">#N/A</definedName>
    <definedName name="BExU6AM82KN21E82HMWVP3LWP9IL" hidden="1">#N/A</definedName>
    <definedName name="BExU6FEU1MRHU98R9YOJC5OKUJ6L" hidden="1">#N/A</definedName>
    <definedName name="BExU6KIAJ663Y8W8QMU4HCF183DF" hidden="1">#N/A</definedName>
    <definedName name="BExU6KT19B4PG6SHXFBGBPLM66KT" hidden="1">#N/A</definedName>
    <definedName name="BExU6PAVKIOAIMQ9XQIHHF1SUAGO" hidden="1">#N/A</definedName>
    <definedName name="BExU6WXXC7SSQDMHSLUN5C2V4IYX" hidden="1">#N/A</definedName>
    <definedName name="BExU73387E74XE8A9UKZLZNJYY65" hidden="1">#N/A</definedName>
    <definedName name="BExU76ZHCJM8I7VSICCMSTC33O6U" hidden="1">#N/A</definedName>
    <definedName name="BExU7BBTUF8BQ42DSGM94X5TG5GF" hidden="1">#N/A</definedName>
    <definedName name="BExU7HH4EAHFQHT4AXKGWAWZP3I0" hidden="1">#N/A</definedName>
    <definedName name="BExU7MF1ZVPDHOSMCAXOSYICHZ4I" hidden="1">#N/A</definedName>
    <definedName name="BExU7O2BJ6D5YCKEL6FD2EFCWYRX" hidden="1">#N/A</definedName>
    <definedName name="BExU7Q0JS9YIUKUPNSSAIDK2KJAV" hidden="1">#N/A</definedName>
    <definedName name="BExU80I6AE5OU7P7F5V7HWIZBJ4P" hidden="1">#N/A</definedName>
    <definedName name="BExU86NB26MCPYIISZ36HADONGT2" hidden="1">#N/A</definedName>
    <definedName name="BExU885EZZNSZV3GP298UJ8LB7OL" hidden="1">#N/A</definedName>
    <definedName name="BExU8FSAUP9TUZ1NO9WXK80QPHWV" hidden="1">#N/A</definedName>
    <definedName name="BExU8KFLAN778MBN93NYZB0FV30G" hidden="1">#N/A</definedName>
    <definedName name="BExU8UX9JX3XLB47YZ8GFXE0V7R2" hidden="1">#N/A</definedName>
    <definedName name="BExU91DC3DGKPZD6LTER2IRTF89C" hidden="1">#N/A</definedName>
    <definedName name="BExU96M1J7P9DZQ3S9H0C12KGYTW" hidden="1">#N/A</definedName>
    <definedName name="BExU9F05OR1GZ3057R6UL3WPEIYI" hidden="1">#N/A</definedName>
    <definedName name="BExU9GCSO5YILIKG6VAHN13DL75K" hidden="1">#N/A</definedName>
    <definedName name="BExU9KJOZLO15N11MJVN782NFGJ0" hidden="1">#N/A</definedName>
    <definedName name="BExU9LG29XU2K1GNKRO4438JYQZE" hidden="1">#N/A</definedName>
    <definedName name="BExU9RW36I5Z6JIXUIUB3PJH86LT" hidden="1">#N/A</definedName>
    <definedName name="BExUA28AO7OWDG3H23Q0CL4B7BHW" hidden="1">#N/A</definedName>
    <definedName name="BExUA5O923FFNEBY8BPO1TU3QGBM" hidden="1">#N/A</definedName>
    <definedName name="BExUA6Q4K25VH452AQ3ZIRBCMS61" hidden="1">#N/A</definedName>
    <definedName name="BExUAFV4JMBSM2SKBQL9NHL0NIBS" hidden="1">#N/A</definedName>
    <definedName name="BExUAMWQODKBXMRH1QCMJLJBF8M7" hidden="1">#N/A</definedName>
    <definedName name="BExUAX8WS5OPVLCDXRGKTU2QMTFO" hidden="1">#N/A</definedName>
    <definedName name="BExUB8HLEXSBVPZ5AXNQEK96F1N4" hidden="1">#N/A</definedName>
    <definedName name="BExUBCDVZIEA7YT0LPSMHL5ZSERQ" hidden="1">#N/A</definedName>
    <definedName name="BExUBKXBUCN760QYU7Q8GESBWOQH" hidden="1">#N/A</definedName>
    <definedName name="BExUBL83ED0P076RN9RJ8P1MZ299" hidden="1">#N/A</definedName>
    <definedName name="BExUC623BDYEODBN0N4DO6PJQ7NU" hidden="1">#N/A</definedName>
    <definedName name="BExUC8WH8TCKBB5313JGYYQ1WFLT" hidden="1">#N/A</definedName>
    <definedName name="BExUCFCDK6SPH86I6STXX8X3WMC4" hidden="1">#N/A</definedName>
    <definedName name="BExUCLC6AQ5KR6LXSAXV4QQ8ASVG" hidden="1">#N/A</definedName>
    <definedName name="BExUD4IOJ12X3PJG5WXNNGDRCKAP" hidden="1">#N/A</definedName>
    <definedName name="BExUD9WX9BWK72UWVSLYZJLAY5VY" hidden="1">#N/A</definedName>
    <definedName name="BExUDBEUJH9IACZDBL1VAUWPG0QW" hidden="1">#N/A</definedName>
    <definedName name="BExUDEV0CYVO7Y5IQQBEJ6FUY9S6" hidden="1">#N/A</definedName>
    <definedName name="BExUDWOXQGIZW0EAIIYLQUPXF8YV" hidden="1">#N/A</definedName>
    <definedName name="BExUDXAIC17W1FUU8Z10XUAVB7CS" hidden="1">#N/A</definedName>
    <definedName name="BExUE5OMY7OAJQ9WR8C8HG311ORP" hidden="1">#N/A</definedName>
    <definedName name="BExUEFKOQWXXGRNLAOJV2BJ66UB8" hidden="1">#N/A</definedName>
    <definedName name="BExUEJGX3OQQP5KFRJSRCZ70EI9V" hidden="1">#N/A</definedName>
    <definedName name="BExUEYR71COFS2X8PDNU21IPMQEU" hidden="1">#N/A</definedName>
    <definedName name="BExVPRLJ9I6RX45EDVFSQGCPJSOK" hidden="1">#N/A</definedName>
    <definedName name="BExVSL787C8E4HFQZ2NVLT35I2XV" hidden="1">#N/A</definedName>
    <definedName name="BExVSTFTVV14SFGHQUOJL5SQ5TX9" hidden="1">#N/A</definedName>
    <definedName name="BExVT3MPE8LQ5JFN3HQIFKSQ80U4" hidden="1">#N/A</definedName>
    <definedName name="BExVT7TRK3NZHPME2TFBXOF1WBR9" hidden="1">#N/A</definedName>
    <definedName name="BExVT9H0R0T7WGQAAC0HABMG54YM" hidden="1">#N/A</definedName>
    <definedName name="BExVTCMDDEDGLUIMUU6BSFHEWTOP" hidden="1">#N/A</definedName>
    <definedName name="BExVTCMDQMLKRA2NQR72XU6Y54IK" hidden="1">#N/A</definedName>
    <definedName name="BExVTCRV8FQ5U9OYWWL44N6KFNHU" hidden="1">#N/A</definedName>
    <definedName name="BExVTNESHPVG0A0KZ7BRX26MS0PF" hidden="1">#N/A</definedName>
    <definedName name="BExVTTJVTNRSBHBTUZ78WG2JM5MK" hidden="1">#N/A</definedName>
    <definedName name="BExVTXLMYR87BC04D1ERALPUFVPG" hidden="1">#N/A</definedName>
    <definedName name="BExVU470Y4KXKANZVNIMUZ264KRO" hidden="1">#N/A</definedName>
    <definedName name="BExVUL9V3H8ZF6Y72LQBBN639YAA" hidden="1">#N/A</definedName>
    <definedName name="BExVUNDJXQP95AMFY44I1OZVY6JQ" hidden="1">#N/A</definedName>
    <definedName name="BExVV5T14N2HZIK7HQ4P2KG09U0J" hidden="1">#N/A</definedName>
    <definedName name="BExVV7R410VYLADLX9LNG63ID6H1" hidden="1">#N/A</definedName>
    <definedName name="BExVVCEED4JEKF59OV0G3T4XFMFO" hidden="1">#N/A</definedName>
    <definedName name="BExVVPFO2J7FMSRPD36909HN4BZJ" hidden="1">#N/A</definedName>
    <definedName name="BExVVQ19AQ3VCARJOC38SF7OYE9Y" hidden="1">#N/A</definedName>
    <definedName name="BExVVQ19TAECID45CS4HXT1RD3AQ" hidden="1">#N/A</definedName>
    <definedName name="BExVW3YV5XGIVJ97UUPDJGJ2P15B" hidden="1">#N/A</definedName>
    <definedName name="BExVW5X571GEYR5SCU1Z2DHKWM79" hidden="1">#N/A</definedName>
    <definedName name="BExVW6YTKA098AF57M4PHNQ54XMH" hidden="1">#N/A</definedName>
    <definedName name="BExVWINKCH0V0NUWH363SMXAZE62" hidden="1">#N/A</definedName>
    <definedName name="BExVWYU8EK669NP172GEIGCTVPPA" hidden="1">#N/A</definedName>
    <definedName name="BExVX3MVJ0GHWPP1EL59ZQNKMX0B" hidden="1">#N/A</definedName>
    <definedName name="BExVX3XN2DRJKL8EDBIG58RYQ36R" hidden="1">#N/A</definedName>
    <definedName name="BExVXDZ63PUART77BBR5SI63TPC6" hidden="1">#N/A</definedName>
    <definedName name="BExVXHKI6LFYMGWISMPACMO247HL" hidden="1">#N/A</definedName>
    <definedName name="BExVXLX2BZ5EF2X6R41BTKRJR1NM" hidden="1">#N/A</definedName>
    <definedName name="BExVY11V7U1SAY4QKYE0PBSPD7LW" hidden="1">#N/A</definedName>
    <definedName name="BExVY1SV37DL5YU59HS4IG3VBCP4" hidden="1">#N/A</definedName>
    <definedName name="BExVY3WFGJKSQA08UF9NCMST928Y" hidden="1">#N/A</definedName>
    <definedName name="BExVY954UOEVQEIC5OFO4NEWVKAQ" hidden="1">#N/A</definedName>
    <definedName name="BExVYHDYIV5397LC02V4FEP8VD6W" hidden="1">#N/A</definedName>
    <definedName name="BExVYOVIZDA18YIQ0A30Q052PCAK" hidden="1">#N/A</definedName>
    <definedName name="BExVYQIXPEM6J4JVP78BRHIC05PV" hidden="1">#N/A</definedName>
    <definedName name="BExVYVGWN7SONLVDH9WJ2F1JS264" hidden="1">#N/A</definedName>
    <definedName name="BExVZ9EO732IK6MNMG17Y1EFTJQC" hidden="1">#N/A</definedName>
    <definedName name="BExVZB1Y5J4UL2LKK0363EU7GIJ1" hidden="1">#N/A</definedName>
    <definedName name="BExVZJQVO5LQ0BJH5JEN5NOBIAF6" hidden="1">#N/A</definedName>
    <definedName name="BExVZNXWS91RD7NXV5NE2R3C8WW7" hidden="1">#N/A</definedName>
    <definedName name="BExW0386REQRCQCVT9BCX80UPTRY" hidden="1">#N/A</definedName>
    <definedName name="BExW0FYP4WXY71CYUG40SUBG9UWU" hidden="1">#N/A</definedName>
    <definedName name="BExW0RI61B4VV0ARXTFVBAWRA1C5" hidden="1">#N/A</definedName>
    <definedName name="BExW1BVUYQTKMOR56MW7RVRX4L1L" hidden="1">#N/A</definedName>
    <definedName name="BExW1F1220628FOMTW5UAATHRJHK" hidden="1">#N/A</definedName>
    <definedName name="BExW1TKA0Z9OP2DTG50GZR5EG8C7" hidden="1">#N/A</definedName>
    <definedName name="BExW1U0JLKQ094DW5MMOI8UHO09V" hidden="1">#N/A</definedName>
    <definedName name="BExW283NP9D366XFPXLGSCI5UB0L" hidden="1">#N/A</definedName>
    <definedName name="BExW2H3C8WJSBW5FGTFKVDVJC4CL" hidden="1">#N/A</definedName>
    <definedName name="BExW2MSCKPGF5K3I7TL4KF5ISUOL" hidden="1">#N/A</definedName>
    <definedName name="BExW2SMO90FU9W8DVVES6Q4E6BZR" hidden="1">#N/A</definedName>
    <definedName name="BExW36V9N91OHCUMGWJQL3I5P4JK" hidden="1">#N/A</definedName>
    <definedName name="BExW3EIBA1J9Q9NA9VCGZGRS8WV7" hidden="1">#N/A</definedName>
    <definedName name="BExW3FEO8FI8N6AGQKYEG4SQVJWB" hidden="1">#N/A</definedName>
    <definedName name="BExW3GB28STOMJUSZEIA7YKYNS4Y" hidden="1">#N/A</definedName>
    <definedName name="BExW3T1K638HT5E0Y8MMK108P5JT" hidden="1">#N/A</definedName>
    <definedName name="BExW4217ZHL9VO39POSTJOD090WU" hidden="1">#N/A</definedName>
    <definedName name="BExW4GPW71EBF8XPS2QGVQHBCDX3" hidden="1">#N/A</definedName>
    <definedName name="BExW4JKC5837JBPCOJV337ZVYYY3" hidden="1">#N/A</definedName>
    <definedName name="BExW4QR9FV9MP5K610THBSM51RYO" hidden="1">#N/A</definedName>
    <definedName name="BExW4Z029R9E19ZENN3WEA3VDAD1" hidden="1">#N/A</definedName>
    <definedName name="BExW5AZNT6IAZGNF2C879ODHY1B8" hidden="1">#N/A</definedName>
    <definedName name="BExW5WPU27WD4NWZOT0ZEJIDLX5J" hidden="1">#N/A</definedName>
    <definedName name="BExW660AV1TUV2XNUPD65RZR3QOO" hidden="1">#N/A</definedName>
    <definedName name="BExW66LVVZK656PQY1257QMHP2AY" hidden="1">#N/A</definedName>
    <definedName name="BExW6EJPHAP1TWT380AZLXNHR22P" hidden="1">#N/A</definedName>
    <definedName name="BExW6G1PJ38H10DVLL8WPQ736OEB" hidden="1">#N/A</definedName>
    <definedName name="BExW794A74Z5F2K8LVQLD6VSKXUE" hidden="1">#N/A</definedName>
    <definedName name="BExW8K0SSIPSKBVP06IJ71600HJZ" hidden="1">#N/A</definedName>
    <definedName name="BExW8T0GVY3ZYO4ACSBLHS8SH895" hidden="1">#N/A</definedName>
    <definedName name="BExW8YEP73JMMU9HZ08PM4WHJQZ4" hidden="1">#N/A</definedName>
    <definedName name="BExW937AT53OZQRHNWQZ5BVH24IE" hidden="1">#N/A</definedName>
    <definedName name="BExW95LN5N0LYFFVP7GJEGDVDLF0" hidden="1">#N/A</definedName>
    <definedName name="BExW967733Q8RAJOHR2GJ3HO8JIW" hidden="1">#N/A</definedName>
    <definedName name="BExW9POK1KIOI0ALS5MZIKTDIYMA" hidden="1">#N/A</definedName>
    <definedName name="BExXLDE6PN4ESWT3LXJNQCY94NE4" hidden="1">#N/A</definedName>
    <definedName name="BExXLQVPK2H3IF0NDDA5CT612EUK" hidden="1">#N/A</definedName>
    <definedName name="BExXLR6IO70TYTACKQH9M5PGV24J" hidden="1">#N/A</definedName>
    <definedName name="BExXM065WOLYRYHGHOJE0OOFXA4M" hidden="1">#N/A</definedName>
    <definedName name="BExXM3GUNXVDM82KUR17NNUMQCNI" hidden="1">#N/A</definedName>
    <definedName name="BExXMA28M8SH7MKIGETSDA72WUIZ" hidden="1">#N/A</definedName>
    <definedName name="BExXMOLHIAHDLFSA31PUB36SC3I9" hidden="1">#N/A</definedName>
    <definedName name="BExXMT8S6JZQESAGOEE0R87XQ06P" hidden="1">#N/A</definedName>
    <definedName name="BExXMT8T5Z3M2JBQN65X2LKH0YQI" hidden="1">#N/A</definedName>
    <definedName name="BExXN1XNO7H60M9X1E7EVWFJDM5N" hidden="1">#N/A</definedName>
    <definedName name="BExXN22ZOTIW49GPLWFYKVM90FNZ" hidden="1">#N/A</definedName>
    <definedName name="BExXN6QAP8UJQVN4R4BQKPP4QK35" hidden="1">#N/A</definedName>
    <definedName name="BExXNBOA39T2X6Y5Y5GZ5DDNA1AX" hidden="1">#N/A</definedName>
    <definedName name="BExXND6872VJ3M2PGT056WQMWBHD" hidden="1">#N/A</definedName>
    <definedName name="BExXNPM24UN2PGVL9D1TUBFRIKR4" hidden="1">#N/A</definedName>
    <definedName name="BExXNWYB165VO9MHARCL5WLCHWS0" hidden="1">#N/A</definedName>
    <definedName name="BExXO278QHQN8JDK5425EJ615ECC" hidden="1">#N/A</definedName>
    <definedName name="BExXOBHOP0WGFHI2Y9AO4L440UVQ" hidden="1">#N/A</definedName>
    <definedName name="BExXOHSAD2NSHOLLMZ2JWA4I3I1R" hidden="1">#N/A</definedName>
    <definedName name="BExXP80B5FGA00JCM7UXKPI3PB7Y" hidden="1">#N/A</definedName>
    <definedName name="BExXP85M4WXYVN1UVHUTOEKEG5XS" hidden="1">#N/A</definedName>
    <definedName name="BExXPELOTHOAG0OWILLAH94OZV5J" hidden="1">#N/A</definedName>
    <definedName name="BExXPS31W1VD2NMIE4E37LHVDF0L" hidden="1">#N/A</definedName>
    <definedName name="BExXPZKYEMVF5JOC14HYOOYQK6JK" hidden="1">#N/A</definedName>
    <definedName name="BExXQ89PA10X79WBWOEP1AJX1OQM" hidden="1">#N/A</definedName>
    <definedName name="BExXQ8PX26OWATJ04HR2S6H7OCGF" hidden="1">#N/A</definedName>
    <definedName name="BExXQCGQGGYSI0LTRVR73MUO50AW" hidden="1">#N/A</definedName>
    <definedName name="BExXQEEXFHDQ8DSRAJSB5ET6J004" hidden="1">#N/A</definedName>
    <definedName name="BExXQH41O5HZAH8BO6HCFY8YC3TU" hidden="1">#N/A</definedName>
    <definedName name="BExXQIRBLQSLAJTFL7224FCFUTKH" hidden="1">#N/A</definedName>
    <definedName name="BExXQJIEF5R3QQ6D8HO3NGPU0IQC" hidden="1">#N/A</definedName>
    <definedName name="BExXQU00K9ER4I1WM7T9J0W1E7ZC" hidden="1">#N/A</definedName>
    <definedName name="BExXQU00KOR7XLM8B13DGJ1MIQDY" hidden="1">#N/A</definedName>
    <definedName name="BExXQXG18PS8HGBOS03OSTQ0KEYC" hidden="1">#N/A</definedName>
    <definedName name="BExXQXQT4OAFQT5B0YB3USDJOJOB" hidden="1">#N/A</definedName>
    <definedName name="BExXR3FSEXAHSXEQNJORWFCPX86N" hidden="1">#N/A</definedName>
    <definedName name="BExXR3W3FKYQBLR299HO9RZ70C43" hidden="1">#N/A</definedName>
    <definedName name="BExXR46U23CRRBV6IZT982MAEQKI" hidden="1">#N/A</definedName>
    <definedName name="BExXR8OKAVX7O70V5IYG2PRKXSTI" hidden="1">#N/A</definedName>
    <definedName name="BExXRA6N6XCLQM6XDV724ZIH6G93" hidden="1">#N/A</definedName>
    <definedName name="BExXRABZ1CNKCG6K1MR6OUFHF7J9" hidden="1">#N/A</definedName>
    <definedName name="BExXRBOFETC0OTJ6WY3VPMFH03VB" hidden="1">#N/A</definedName>
    <definedName name="BExXRD13K1S9Y3JGR7CXSONT7RJZ" hidden="1">#N/A</definedName>
    <definedName name="BExXRIFB4QQ87QIGA9AG0NXP577K" hidden="1">#N/A</definedName>
    <definedName name="BExXRIQ2JF2CVTRDQX2D9SPH7FTN" hidden="1">#N/A</definedName>
    <definedName name="BExXRO4A6VUH1F4XV8N1BRJ4896W" hidden="1">#N/A</definedName>
    <definedName name="BExXRO9N1SNJZGKD90P4K7FU1J0P" hidden="1">#N/A</definedName>
    <definedName name="BExXRV5QP3Z0KAQ1EQT9JYT2FV0L" hidden="1">#N/A</definedName>
    <definedName name="BExXRZ20LZZCW8LVGDK0XETOTSAI" hidden="1">#N/A</definedName>
    <definedName name="BExXRZNM651EJ5HJPGKGTVYLAZQ1" hidden="1">#N/A</definedName>
    <definedName name="BExXS63O4OMWMNXXAODZQFSDG33N" hidden="1">#N/A</definedName>
    <definedName name="BExXSBSP1TOY051HSPEPM0AEIO2M" hidden="1">#N/A</definedName>
    <definedName name="BExXSC8RFK5D68FJD2HI4K66SA6I" hidden="1">#N/A</definedName>
    <definedName name="BExXSNHC88W4UMXEOIOOATJAIKZO" hidden="1">#N/A</definedName>
    <definedName name="BExXSTBS08WIA9TLALV3UQ2Z3MRG" hidden="1">#N/A</definedName>
    <definedName name="BExXSVQ2WOJJ73YEO8Q2FK60V4G8" hidden="1">#N/A</definedName>
    <definedName name="BExXTHLRNL82GN7KZY3TOLO508N7" hidden="1">#N/A</definedName>
    <definedName name="BExXTL72MKEQSQH9L2OTFLU8DM2B" hidden="1">#N/A</definedName>
    <definedName name="BExXTM3M4RTCRSX7VGAXGQNPP668" hidden="1">#N/A</definedName>
    <definedName name="BExXTOCF78J7WY6FOVBRY1N2RBBR" hidden="1">#N/A</definedName>
    <definedName name="BExXTP3GYO6Z9RTKKT10XA0UTV3T" hidden="1">#N/A</definedName>
    <definedName name="BExXTZKZ4CG92ZQLIRKEXXH9BFIR" hidden="1">#N/A</definedName>
    <definedName name="BExXU4J2BM2964GD5UZHM752Q4NS" hidden="1">#N/A</definedName>
    <definedName name="BExXU6XDTT7RM93KILIDEYPA9XKF" hidden="1">#N/A</definedName>
    <definedName name="BExXU8VLZA7WLPZ3RAQZGNERUD26" hidden="1">#N/A</definedName>
    <definedName name="BExXUB9RSLSCNN5ETLXY72DAPZZM" hidden="1">#N/A</definedName>
    <definedName name="BExXUFRM82XQIN2T8KGLDQL1IBQW" hidden="1">#N/A</definedName>
    <definedName name="BExXUQEQBF6FI240ZGIF9YXZSRAU" hidden="1">#N/A</definedName>
    <definedName name="BExXUYND6EJO7CJ5KRICV4O1JNWK" hidden="1">#N/A</definedName>
    <definedName name="BExXV6FWG4H3S2QEUJZYIXILNGJ7" hidden="1">#N/A</definedName>
    <definedName name="BExXVK87BMMO6LHKV0CFDNIQVIBS" hidden="1">#N/A</definedName>
    <definedName name="BExXVKZ9WXPGL6IVY6T61IDD771I" hidden="1">#N/A</definedName>
    <definedName name="BExXW0K72T1Y8K1I4VZT87UY9S2G" hidden="1">#N/A</definedName>
    <definedName name="BExXW27MMXHXUXX78SDTBE1JYTHT" hidden="1">#N/A</definedName>
    <definedName name="BExXW2YIM2MYBSHRIX0RP9D4PRMN" hidden="1">#N/A</definedName>
    <definedName name="BExXWBNE4KTFSXKVSRF6WX039WPB" hidden="1">#N/A</definedName>
    <definedName name="BExXWFP5AYE7EHYTJWBZSQ8PQ0YX" hidden="1">#N/A</definedName>
    <definedName name="BExXWVFIBQT8OY1O41FRFPFGXQHK" hidden="1">#N/A</definedName>
    <definedName name="BExXWWXHBZHA9J3N8K47F84X0M0L" hidden="1">#N/A</definedName>
    <definedName name="BExXWZBREC3ALZX5JY961IA7NMFH" hidden="1">#N/A</definedName>
    <definedName name="BExXXBM521DL8R4ZX7NZ3DBCUOR5" hidden="1">#N/A</definedName>
    <definedName name="BExXXC7OZI33XZ03NRMEP7VRLQK4" hidden="1">#N/A</definedName>
    <definedName name="BExXXH5N3NKBQ7BCJPJTBF8CYM2Q" hidden="1">#N/A</definedName>
    <definedName name="BExXXKWLM4D541BH6O8GOJMHFHMW" hidden="1">#N/A</definedName>
    <definedName name="BExXXPPA1Q87XPI97X0OXCPBPDON" hidden="1">#N/A</definedName>
    <definedName name="BExXXVUDA98IZTQ6MANKU4MTTDVR" hidden="1">#N/A</definedName>
    <definedName name="BExXXZQNZY6IZI45DJXJK0MQZWA7" hidden="1">#N/A</definedName>
    <definedName name="BExXY5QFG6QP94SFT3935OBM8Y4K" hidden="1">#N/A</definedName>
    <definedName name="BExXY7TYEBFXRYUYIFHTN65RJ8EW" hidden="1">#N/A</definedName>
    <definedName name="BExXYLBHANUXC5FCTDDTGOVD3GQS" hidden="1">#N/A</definedName>
    <definedName name="BExXYMNYAYH3WA2ZCFAYKZID9ZCI" hidden="1">#N/A</definedName>
    <definedName name="BExXYYT12SVN2VDMLVNV4P3ISD8T" hidden="1">#N/A</definedName>
    <definedName name="BExXZEDWUYH25UZMW2QU2RXFILJE" hidden="1">#N/A</definedName>
    <definedName name="BExXZFVV4YB42AZ3H1I40YG3JAPU" hidden="1">#N/A</definedName>
    <definedName name="BExXZHJ9T2JELF12CHHGD54J1B0C" hidden="1">#N/A</definedName>
    <definedName name="BExXZNJ2X1TK2LRK5ZY3MX49H5T7" hidden="1">#N/A</definedName>
    <definedName name="BExXZOVPCEP495TQSON6PSRQ8XCY" hidden="1">#N/A</definedName>
    <definedName name="BExXZXKH7NBARQQAZM69Z57IH1MM" hidden="1">#N/A</definedName>
    <definedName name="BExY07WSDH5QEVM7BJXJK2ZRAI1O" hidden="1">#N/A</definedName>
    <definedName name="BExY0C3UBVC4M59JIRXVQ8OWAJC1" hidden="1">#N/A</definedName>
    <definedName name="BExY0OE8GFHMLLTEAFIOQTOPEVPB" hidden="1">#N/A</definedName>
    <definedName name="BExY0OJHW85S0VKBA8T4HTYPYBOS" hidden="1">#N/A</definedName>
    <definedName name="BExY0T1E034D7XAXNC6F7540LLIE" hidden="1">#N/A</definedName>
    <definedName name="BExY0XTZLHN49J2JH94BYTKBJLT3" hidden="1">#N/A</definedName>
    <definedName name="BExY11FH9TXHERUYGG8FE50U7H7J" hidden="1">#N/A</definedName>
    <definedName name="BExY180UKNW5NIAWD6ZUYTFEH8QS" hidden="1">#N/A</definedName>
    <definedName name="BExY1DPTV4LSY9MEOUGXF8X052NA" hidden="1">#N/A</definedName>
    <definedName name="BExY1GK9ELBEKDD7O6HR6DUO8YGO" hidden="1">#N/A</definedName>
    <definedName name="BExY1NWOXXFV9GGZ3PX444LZ8TVX" hidden="1">#N/A</definedName>
    <definedName name="BExY1UCL0RND63LLSM9X5SFRG117" hidden="1">#N/A</definedName>
    <definedName name="BExY1WAT3937L08HLHIRQHMP2A3H" hidden="1">#N/A</definedName>
    <definedName name="BExY1YEBOSLMID7LURP8QB46AI91" hidden="1">#N/A</definedName>
    <definedName name="BExY2FS4LFX9OHOTQT7SJ2PXAC25" hidden="1">#N/A</definedName>
    <definedName name="BExY2GDPCZPVU0IQ6IJIB1YQQRQ6" hidden="1">#N/A</definedName>
    <definedName name="BExY2GTSZ3VA9TXLY7KW1LIAKJ61" hidden="1">#N/A</definedName>
    <definedName name="BExY2IXBR1SGYZH08T7QHKEFS8HA" hidden="1">#N/A</definedName>
    <definedName name="BExY2Q4B5FUDA5VU4VRUHX327QN0" hidden="1">#N/A</definedName>
    <definedName name="BExY3HOSK7YI364K15OX70AVR6F1" hidden="1">#N/A</definedName>
    <definedName name="BExY3T89AUR83SOAZZ3OMDEJDQ39" hidden="1">#N/A</definedName>
    <definedName name="BExY4MG771JQ84EMIVB6HQGGHZY7" hidden="1">#N/A</definedName>
    <definedName name="BExY4PWCSFB8P3J3TBQB2MD67263" hidden="1">#N/A</definedName>
    <definedName name="BExY4RZW3KK11JLYBA4DWZ92M6LQ" hidden="1">#N/A</definedName>
    <definedName name="BExY4XOVTTNVZ577RLIEC7NZQFIX" hidden="1">#N/A</definedName>
    <definedName name="BExY50JAF5CG01GTHAUS7I4ZLUDC" hidden="1">#N/A</definedName>
    <definedName name="BExY53J7EXFEOFTRNAHLK7IH3ACB" hidden="1">#N/A</definedName>
    <definedName name="BExY5515SJTJS3VM80M3YYR0WF37" hidden="1">#N/A</definedName>
    <definedName name="BExY5515WE39FQ3EG5QHG67V9C0O" hidden="1">#N/A</definedName>
    <definedName name="BExY5986WNAD8NFCPXC9TVLBU4FG" hidden="1">#N/A</definedName>
    <definedName name="BExY5DF9MS25IFNWGJ1YAS5MDN8R" hidden="1">#N/A</definedName>
    <definedName name="BExY5ERVGL3UM2MGT8LJ0XPKTZEK" hidden="1">#N/A</definedName>
    <definedName name="BExY5EX6NJFK8W754ZVZDN5DS04K" hidden="1">#N/A</definedName>
    <definedName name="BExY5S3XD1NJT109CV54IFOHVLQ6" hidden="1">#N/A</definedName>
    <definedName name="BExY6KVS1MMZ2R34PGEFR2BMTU9W" hidden="1">#N/A</definedName>
    <definedName name="BExY6Q9YY7LW745GP7CYOGGSPHGE" hidden="1">#N/A</definedName>
    <definedName name="BExZIA3C8LKJTEH3MKQ57KJH5TA2" hidden="1">#N/A</definedName>
    <definedName name="BExZIIHH3QNQE3GFMHEE4UMHY6WQ" hidden="1">#N/A</definedName>
    <definedName name="BExZIYO22G5UXOB42GDLYGVRJ6U7" hidden="1">#N/A</definedName>
    <definedName name="BExZJ7I9T8XU4MZRKJ1VVU76V2LZ" hidden="1">#N/A</definedName>
    <definedName name="BExZJMY170JCUU1RWASNZ1HJPRTA" hidden="1">#N/A</definedName>
    <definedName name="BExZJOQR77H0P4SUKVYACDCFBBXO" hidden="1">#N/A</definedName>
    <definedName name="BExZJS6RG34ODDY9HMZ0O34MEMSB" hidden="1">#N/A</definedName>
    <definedName name="BExZK34NR4BAD7HJAP7SQ926UQP3" hidden="1">#N/A</definedName>
    <definedName name="BExZK3FGPHH5H771U7D5XY7XBS6E" hidden="1">#N/A</definedName>
    <definedName name="BExZKHYORG3O8C772XPFHM1N8T80" hidden="1">#N/A</definedName>
    <definedName name="BExZKJRF2IRR57DG9CLC7MSHWNNN" hidden="1">#N/A</definedName>
    <definedName name="BExZKV5GYXO0X760SBD9TWTIQHGI" hidden="1">#N/A</definedName>
    <definedName name="BExZL6E4YVXRUN7ZGF2BIGIXFR8K" hidden="1">#N/A</definedName>
    <definedName name="BExZLGVLMKTPFXG42QYT0PO81G7F" hidden="1">#N/A</definedName>
    <definedName name="BExZLKMK7LRK14S09WLMH7MXSQXM" hidden="1">#N/A</definedName>
    <definedName name="BExZM7JVLG0W8EG5RBU915U3SKBY" hidden="1">#N/A</definedName>
    <definedName name="BExZM85FOVUFF110XMQ9O2ODSJUK" hidden="1">#N/A</definedName>
    <definedName name="BExZMF1MMTZ1TA14PZ8ASSU2CBSP" hidden="1">#N/A</definedName>
    <definedName name="BExZMKL5YQZD7F0FUCSVFGLPFK52" hidden="1">#N/A</definedName>
    <definedName name="BExZMOC3VNZALJM71X2T6FV91GTB" hidden="1">#N/A</definedName>
    <definedName name="BExZMXH39OB0I43XEL3K11U3G9PM" hidden="1">#N/A</definedName>
    <definedName name="BExZMZQ3RBKDHT5GLFNLS52OSJA0" hidden="1">#N/A</definedName>
    <definedName name="BExZN2F7Y2J2L2LN5WZRG949MS4A" hidden="1">#N/A</definedName>
    <definedName name="BExZN847WUWKRYTZWG9TCQZJS3OL" hidden="1">#N/A</definedName>
    <definedName name="BExZNH3VISFF4NQI11BZDP5IQ7VG" hidden="1">#N/A</definedName>
    <definedName name="BExZNJYCFYVMAOI62GB2BABK1ELE" hidden="1">#N/A</definedName>
    <definedName name="BExZNV707LIU6Z5H6QI6H67LHTI1" hidden="1">#N/A</definedName>
    <definedName name="BExZNVCBKB930QQ9QW7KSGOZ0V1M" hidden="1">#N/A</definedName>
    <definedName name="BExZNW8QJ18X0RSGFDWAE9ZSDX39" hidden="1">#N/A</definedName>
    <definedName name="BExZNZDWRS6Q40L8OCWFEIVI0A1O" hidden="1">#N/A</definedName>
    <definedName name="BExZOBO9NYLGVJQ31LVQ9XS2ZT4N" hidden="1">#N/A</definedName>
    <definedName name="BExZOETNB1CJ3Y2RKLI1ZK0S8Z6H" hidden="1">#N/A</definedName>
    <definedName name="BExZOL9K1RUXBTLZ6FJ65BIE9G5R" hidden="1">#N/A</definedName>
    <definedName name="BExZOREMVSK4E5VSWM838KHUB8AI" hidden="1">#N/A</definedName>
    <definedName name="BExZOVR745T5P1KS9NV2PXZPZVRG" hidden="1">#N/A</definedName>
    <definedName name="BExZOZSWGLSY2XYVRIS6VSNJDSGD" hidden="1">#N/A</definedName>
    <definedName name="BExZP7AIJKLM6C6CSUIIFAHFBNX2" hidden="1">#N/A</definedName>
    <definedName name="BExZPQ0XY507N8FJMVPKCTK8HC9H" hidden="1">#N/A</definedName>
    <definedName name="BExZQ37OVBR25U32CO2YYVPZOMR5" hidden="1">#N/A</definedName>
    <definedName name="BExZQ3NT7H06VO0AR48WHZULZB93" hidden="1">#N/A</definedName>
    <definedName name="BExZQ7PJU07SEJMDX18U9YVDC2GU" hidden="1">#N/A</definedName>
    <definedName name="BExZQIHTGHK7OOI2Y2PN3JYBY82I" hidden="1">#N/A</definedName>
    <definedName name="BExZQJJMGU5MHQOILGXGJPAQI5XI" hidden="1">#N/A</definedName>
    <definedName name="BExZQJUFPVD3OS7JGU6Q1EBYD9QR" hidden="1">#N/A</definedName>
    <definedName name="BExZQXBYEBN28QUH1KOVW6KKA5UM" hidden="1">#N/A</definedName>
    <definedName name="BExZQZKT146WEN8FTVZ7Y5TSB8L5" hidden="1">#N/A</definedName>
    <definedName name="BExZR485AKBH93YZ08CMUC3WROED" hidden="1">#N/A</definedName>
    <definedName name="BExZR7TL98P2PPUVGIZYR5873DWW" hidden="1">#N/A</definedName>
    <definedName name="BExZRGD1603X5ACFALUUDKCD7X48" hidden="1">#N/A</definedName>
    <definedName name="BExZRP1X6UVLN1UOLHH5VF4STP1O" hidden="1">#N/A</definedName>
    <definedName name="BExZRQ930U6OCYNV00CH5I0Q4LPE" hidden="1">#N/A</definedName>
    <definedName name="BExZRW8W514W8OZ72YBONYJ64GXF" hidden="1">#N/A</definedName>
    <definedName name="BExZRWJP2BUVFJPO8U8ATQEP0LZU" hidden="1">#N/A</definedName>
    <definedName name="BExZS2OY9JTSSP01ZQ6V2T2LO5R9" hidden="1">#N/A</definedName>
    <definedName name="BExZSI9USDLZAN8LI8M4YYQL24GZ" hidden="1">#N/A</definedName>
    <definedName name="BExZSS0LA2JY4ZLJ1Z5YCMLJJZCH" hidden="1">#N/A</definedName>
    <definedName name="BExZTAQV2QVSZY5Y3VCCWUBSBW9P" hidden="1">#N/A</definedName>
    <definedName name="BExZTHSI2FX56PWRSNX9H5EWTZFO" hidden="1">#N/A</definedName>
    <definedName name="BExZTJL3HVBFY139H6CJHEQCT1EL" hidden="1">#N/A</definedName>
    <definedName name="BExZTLOL8OPABZI453E0KVNA1GJS" hidden="1">#N/A</definedName>
    <definedName name="BExZTT6J3X0TOX0ZY6YPLUVMCW9X" hidden="1">#N/A</definedName>
    <definedName name="BExZTW6ECBRA0BBITWBQ8R93RMCL" hidden="1">#N/A</definedName>
    <definedName name="BExZU2BHYAOKSCBM3C5014ZF6IXS" hidden="1">#N/A</definedName>
    <definedName name="BExZU2RMJTXOCS0ROPMYPE6WTD87" hidden="1">#N/A</definedName>
    <definedName name="BExZUF7G8FENTJKH9R1XUWXM6CWD" hidden="1">#N/A</definedName>
    <definedName name="BExZUNARUJBIZ08VCAV3GEVBIR3D" hidden="1">#N/A</definedName>
    <definedName name="BExZUSZT5496UMBP4LFSLTR1GVEW" hidden="1">#N/A</definedName>
    <definedName name="BExZUT54340I38GVCV79EL116WR0" hidden="1">#N/A</definedName>
    <definedName name="BExZUYDULCX65H9OZ9JHPBNKF3MI" hidden="1">#N/A</definedName>
    <definedName name="BExZV2QD5ZDK3AGDRULLA7JB46C3" hidden="1">#N/A</definedName>
    <definedName name="BExZVBQ29OM0V8XAL3HL0JIM0MMU" hidden="1">#N/A</definedName>
    <definedName name="BExZVLM4T9ORS4ZWHME46U4Q103C" hidden="1">#N/A</definedName>
    <definedName name="BExZVM7OZWPPRH5YQW50EYMMIW1A" hidden="1">#N/A</definedName>
    <definedName name="BExZVPYGX2C5OSHMZ6F0KBKZ6B1S" hidden="1">#N/A</definedName>
    <definedName name="BExZW5UARC8W9AQNLJX2I5WQWS5F" hidden="1">#N/A</definedName>
    <definedName name="BExZW7HRGN6A9YS41KI2B2UUMJ7X" hidden="1">#N/A</definedName>
    <definedName name="BExZW8ZPNV43UXGOT98FDNIBQHZY" hidden="1">#N/A</definedName>
    <definedName name="BExZWKZ5N3RDXU8MZ8HQVYYD8O0F" hidden="1">#N/A</definedName>
    <definedName name="BExZWSMC9T48W74GFGQCIUJ8ZPP3" hidden="1">#N/A</definedName>
    <definedName name="BExZWUF2V4HY3HI8JN9ZVPRWK1H3" hidden="1">#N/A</definedName>
    <definedName name="BExZWX45URTK9KYDJHEXL1OTZ833" hidden="1">#N/A</definedName>
    <definedName name="BExZX0EWQEZO86WDAD9A4EAEZ012" hidden="1">#N/A</definedName>
    <definedName name="BExZX2T6ZT2DZLYSDJJBPVIT5OK2" hidden="1">#N/A</definedName>
    <definedName name="BExZXOJDELULNLEH7WG0OYJT0NJ4" hidden="1">#N/A</definedName>
    <definedName name="BExZXOOTRNUK8LGEAZ8ZCFW9KXQ1" hidden="1">#N/A</definedName>
    <definedName name="BExZXT6JOXNKEDU23DKL8XZAJZIH" hidden="1">#N/A</definedName>
    <definedName name="BExZXUTYW1HWEEZ1LIX4OQWC7HL1" hidden="1">#N/A</definedName>
    <definedName name="BExZXY4NKQL9QD76YMQJ15U1C2G8" hidden="1">#N/A</definedName>
    <definedName name="BExZXYQ7U5G08FQGUIGYT14QCBOF" hidden="1">#N/A</definedName>
    <definedName name="BExZY02V77YJBMODJSWZOYCMPS5X" hidden="1">#N/A</definedName>
    <definedName name="BExZY49QRZIR6CA41LFA9LM6EULU" hidden="1">#N/A</definedName>
    <definedName name="BExZYGESSY2KSJIS00IISZ4Q42QI" hidden="1">#N/A</definedName>
    <definedName name="BExZZ2FQA9A8C7CJKMEFQ9VPSLCE" hidden="1">#N/A</definedName>
    <definedName name="BExZZCHAVHW8C2H649KRGVQ0WVRT" hidden="1">#N/A</definedName>
    <definedName name="BExZZTK54OTLF2YB68BHGOS27GEN" hidden="1">#N/A</definedName>
    <definedName name="BExZZXB3JQQG4SIZS4MRU6NNW7HI" hidden="1">#N/A</definedName>
    <definedName name="BExZZZEMIIFKMLLV4DJKX5TB9R5V" hidden="1">#N/A</definedName>
    <definedName name="bries" localSheetId="0">#REF!</definedName>
    <definedName name="bries">#REF!</definedName>
    <definedName name="C_02" localSheetId="0">[12]Kantoor!#REF!</definedName>
    <definedName name="C_02">[12]Kantoor!#REF!</definedName>
    <definedName name="cluster" localSheetId="0">'[13]3-Basis ruimtestaat'!$B:$B</definedName>
    <definedName name="cluster">'[13]3-Basis ruimtestaat'!$B:$B</definedName>
    <definedName name="dag" localSheetId="0">#REF!</definedName>
    <definedName name="dag">#REF!</definedName>
    <definedName name="dagenperjaar1" localSheetId="0">[14]Omreken!$B$9</definedName>
    <definedName name="dagenperjaar1" localSheetId="6">[14]Omreken!$B$9</definedName>
    <definedName name="dagenperjaar1">[15]Omreken!$B$9</definedName>
    <definedName name="dagsoorttabel1" localSheetId="0">[14]Omreken!$A$13:$B$28</definedName>
    <definedName name="dagsoorttabel1" localSheetId="6">[14]Omreken!$A$13:$B$28</definedName>
    <definedName name="dagsoorttabel1">[15]Omreken!$A$13:$B$28</definedName>
    <definedName name="DATA1" localSheetId="0">#REF!</definedName>
    <definedName name="DATA1" localSheetId="6">#REF!</definedName>
    <definedName name="DATA1">#REF!</definedName>
    <definedName name="DATA10" localSheetId="0">#REF!</definedName>
    <definedName name="DATA10" localSheetId="6">#REF!</definedName>
    <definedName name="DATA10">#REF!</definedName>
    <definedName name="DATA11" localSheetId="0">#REF!</definedName>
    <definedName name="DATA11" localSheetId="6">#REF!</definedName>
    <definedName name="DATA11">#REF!</definedName>
    <definedName name="DATA12" localSheetId="0">#REF!</definedName>
    <definedName name="DATA12" localSheetId="6">#REF!</definedName>
    <definedName name="DATA12">#REF!</definedName>
    <definedName name="DATA13" localSheetId="0">#REF!</definedName>
    <definedName name="DATA13" localSheetId="6">#REF!</definedName>
    <definedName name="DATA13">#REF!</definedName>
    <definedName name="DATA14" localSheetId="0">#REF!</definedName>
    <definedName name="DATA14" localSheetId="6">#REF!</definedName>
    <definedName name="DATA14">#REF!</definedName>
    <definedName name="DATA15" localSheetId="0">#REF!</definedName>
    <definedName name="DATA15" localSheetId="6">#REF!</definedName>
    <definedName name="DATA15">#REF!</definedName>
    <definedName name="DATA16" localSheetId="0">#REF!</definedName>
    <definedName name="DATA16" localSheetId="6">#REF!</definedName>
    <definedName name="DATA16">#REF!</definedName>
    <definedName name="DATA17" localSheetId="0">#REF!</definedName>
    <definedName name="DATA17" localSheetId="6">#REF!</definedName>
    <definedName name="DATA17">#REF!</definedName>
    <definedName name="DATA18" localSheetId="0">#REF!</definedName>
    <definedName name="DATA18" localSheetId="6">#REF!</definedName>
    <definedName name="DATA18">#REF!</definedName>
    <definedName name="DATA19" localSheetId="0">#REF!</definedName>
    <definedName name="DATA19" localSheetId="6">#REF!</definedName>
    <definedName name="DATA19">#REF!</definedName>
    <definedName name="DATA2" localSheetId="0">#REF!</definedName>
    <definedName name="DATA2" localSheetId="6">#REF!</definedName>
    <definedName name="DATA2">#REF!</definedName>
    <definedName name="DATA20" localSheetId="0">#REF!</definedName>
    <definedName name="DATA20" localSheetId="6">#REF!</definedName>
    <definedName name="DATA20">#REF!</definedName>
    <definedName name="DATA21" localSheetId="0">#REF!</definedName>
    <definedName name="DATA21" localSheetId="6">#REF!</definedName>
    <definedName name="DATA21">#REF!</definedName>
    <definedName name="DATA22" localSheetId="0">#REF!</definedName>
    <definedName name="DATA22" localSheetId="6">#REF!</definedName>
    <definedName name="DATA22">#REF!</definedName>
    <definedName name="DATA3" localSheetId="0">#REF!</definedName>
    <definedName name="DATA3" localSheetId="6">#REF!</definedName>
    <definedName name="DATA3">#REF!</definedName>
    <definedName name="DATA4" localSheetId="0">#REF!</definedName>
    <definedName name="DATA4" localSheetId="6">#REF!</definedName>
    <definedName name="DATA4">#REF!</definedName>
    <definedName name="DATA5" localSheetId="0">#REF!</definedName>
    <definedName name="DATA5" localSheetId="6">#REF!</definedName>
    <definedName name="DATA5">#REF!</definedName>
    <definedName name="DATA6" localSheetId="0">#REF!</definedName>
    <definedName name="DATA6" localSheetId="6">#REF!</definedName>
    <definedName name="DATA6">#REF!</definedName>
    <definedName name="DATA7" localSheetId="0">#REF!</definedName>
    <definedName name="DATA7" localSheetId="6">#REF!</definedName>
    <definedName name="DATA7">#REF!</definedName>
    <definedName name="DATA8" localSheetId="0">#REF!</definedName>
    <definedName name="DATA8" localSheetId="6">#REF!</definedName>
    <definedName name="DATA8">#REF!</definedName>
    <definedName name="DATA9" localSheetId="0">#REF!</definedName>
    <definedName name="DATA9" localSheetId="6">#REF!</definedName>
    <definedName name="DATA9">#REF!</definedName>
    <definedName name="_xlnm.Database" localSheetId="0">#REF!</definedName>
    <definedName name="_xlnm.Database">#REF!</definedName>
    <definedName name="dfg" localSheetId="0">'[16]Productienorm-Kengetal'!#REF!</definedName>
    <definedName name="dfg">'[16]Productienorm-Kengetal'!#REF!</definedName>
    <definedName name="einde" localSheetId="8">'Aanvullende diensten'!einde</definedName>
    <definedName name="einde" localSheetId="0">Inschrijfblad!einde</definedName>
    <definedName name="einde" localSheetId="7">'IVM SMO'!einde</definedName>
    <definedName name="einde" localSheetId="6">'Werkelijke dagen 2024'!einde</definedName>
    <definedName name="einde">[0]!einde</definedName>
    <definedName name="FeestdagenFT">#N/A</definedName>
    <definedName name="FeestdagenPT">#N/A</definedName>
    <definedName name="ff" localSheetId="0" hidden="1">[2]Blad1!#REF!</definedName>
    <definedName name="ff" hidden="1">[2]Blad1!#REF!</definedName>
    <definedName name="franchisealgemeen">#N/A</definedName>
    <definedName name="franchiseww">#N/A</definedName>
    <definedName name="Frekwentie_0" localSheetId="0">'[17]Adm. ruimte 01.0'!#REF!</definedName>
    <definedName name="Frekwentie_0">'[17]Adm. ruimte 01.0'!#REF!</definedName>
    <definedName name="Gan_R" localSheetId="0">Inschrijfblad!Gan_R</definedName>
    <definedName name="Gan_R">[0]!Gan_R</definedName>
    <definedName name="gebouw" localSheetId="0">#REF!</definedName>
    <definedName name="gebouw" localSheetId="6">#REF!</definedName>
    <definedName name="gebouw">#REF!</definedName>
    <definedName name="gebruikerscode" localSheetId="0">[9]Tussenblad!$A$12</definedName>
    <definedName name="gebruikerscode" localSheetId="6">[10]Tussenblad!$A$12</definedName>
    <definedName name="gebruikerscode">[11]Tussenblad!$A$12</definedName>
    <definedName name="gein" localSheetId="0">#REF!</definedName>
    <definedName name="gein">#REF!</definedName>
    <definedName name="glas" localSheetId="0">Inschrijfblad!glas</definedName>
    <definedName name="glas" localSheetId="6">'Werkelijke dagen 2024'!glas</definedName>
    <definedName name="glas">[0]!glas</definedName>
    <definedName name="Gls_G" localSheetId="0">[5]Begroting!#REF!</definedName>
    <definedName name="Gls_G" localSheetId="6">[6]Begroting!#REF!</definedName>
    <definedName name="Gls_G">[6]Begroting!#REF!</definedName>
    <definedName name="han" localSheetId="0" hidden="1">'[18]#REF'!#REF!</definedName>
    <definedName name="han" hidden="1">'[18]#REF'!#REF!</definedName>
    <definedName name="hda" localSheetId="0">#REF!</definedName>
    <definedName name="hda">#REF!</definedName>
    <definedName name="henk" localSheetId="0">[19]Begroting!#REF!</definedName>
    <definedName name="henk">[20]Begroting!#REF!</definedName>
    <definedName name="hfdhd" localSheetId="0">[5]Begroting!#REF!</definedName>
    <definedName name="hfdhd">[5]Begroting!#REF!</definedName>
    <definedName name="hhh" localSheetId="0">[21]Kengetallen!$A$5:$J$127</definedName>
    <definedName name="hhh">[22]Kengetallen!$A$5:$J$127</definedName>
    <definedName name="hhhh" localSheetId="0">[21]Kengetallen!$A$5:$J$127</definedName>
    <definedName name="hhhh">[22]Kengetallen!$A$5:$J$127</definedName>
    <definedName name="hhhhh" localSheetId="0">[23]Begroting!#REF!</definedName>
    <definedName name="hhhhh" localSheetId="6">[24]Begroting!#REF!</definedName>
    <definedName name="hhhhh">[4]Begroting!#REF!</definedName>
    <definedName name="holendrecht" localSheetId="0">#REF!</definedName>
    <definedName name="holendrecht">#REF!</definedName>
    <definedName name="HTML_CodePage" hidden="1">1252</definedName>
    <definedName name="HTML_Control" localSheetId="0" hidden="1">{"'ma_vr'!$A$1:$AA$42"}</definedName>
    <definedName name="HTML_Control" localSheetId="6" hidden="1">{"'ma_vr'!$A$1:$AA$42"}</definedName>
    <definedName name="HTML_Control" hidden="1">{"'ma_vr'!$A$1:$AA$42"}</definedName>
    <definedName name="HTML_Description" hidden="1">""</definedName>
    <definedName name="HTML_Email" hidden="1">""</definedName>
    <definedName name="HTML_Header" hidden="1">"ma_vr"</definedName>
    <definedName name="HTML_LastUpdate" hidden="1">"06-04-2000"</definedName>
    <definedName name="HTML_LineAfter" hidden="1">FALSE</definedName>
    <definedName name="HTML_LineBefore" hidden="1">FALSE</definedName>
    <definedName name="HTML_Name" hidden="1">"R.Ballast"</definedName>
    <definedName name="HTML_OBDlg2" hidden="1">TRUE</definedName>
    <definedName name="HTML_OBDlg4" hidden="1">TRUE</definedName>
    <definedName name="HTML_OS" hidden="1">0</definedName>
    <definedName name="HTML_PathFile" hidden="1">"F:\MS Office\Tarieven 2000\HTML.htm"</definedName>
    <definedName name="HTML_Title" hidden="1">"Tarief2000_basisRB"</definedName>
    <definedName name="huigenbosch" localSheetId="0">#REF!</definedName>
    <definedName name="huigenbosch">#REF!</definedName>
    <definedName name="huntum" localSheetId="0">#REF!</definedName>
    <definedName name="huntum">#REF!</definedName>
    <definedName name="Investeringen">#N/A</definedName>
    <definedName name="jj" localSheetId="0" hidden="1">'[25]Offerteformulier 1'!#REF!</definedName>
    <definedName name="jj" hidden="1">'[25]Offerteformulier 1'!#REF!</definedName>
    <definedName name="KengCode">[26]Kengetal!$B$7:$G$60</definedName>
    <definedName name="Kengetal">'[27]2-Kengetal'!$A$10:$K$41</definedName>
    <definedName name="Kengetallenoverzicht">[28]Kengetallen!$B$5:$J$91</definedName>
    <definedName name="kj" localSheetId="0">#REF!</definedName>
    <definedName name="kj">#REF!</definedName>
    <definedName name="Kleding">#N/A</definedName>
    <definedName name="kleihut" localSheetId="0">#REF!</definedName>
    <definedName name="kleihut">#REF!</definedName>
    <definedName name="Kostensoorten">#N/A</definedName>
    <definedName name="lijst_zdg" localSheetId="8">#REF!</definedName>
    <definedName name="lijst_zdg" localSheetId="0">#REF!</definedName>
    <definedName name="lijst_zdg" localSheetId="7">#REF!</definedName>
    <definedName name="lijst_zdg" localSheetId="6">#REF!</definedName>
    <definedName name="lijst_zdg">#REF!</definedName>
    <definedName name="locatie">[29]Locatielijst!$A$1:$C$30</definedName>
    <definedName name="Loongroep">#N/A</definedName>
    <definedName name="m2jaar" localSheetId="0">#REF!</definedName>
    <definedName name="m2jaar" localSheetId="6">#REF!</definedName>
    <definedName name="m2jaar">#REF!</definedName>
    <definedName name="management">#N/A</definedName>
    <definedName name="matmid">#N/A</definedName>
    <definedName name="mercator" localSheetId="0">#REF!</definedName>
    <definedName name="mercator">#REF!</definedName>
    <definedName name="ml">'[30]Glas 3.3'!$O$3:$P$8</definedName>
    <definedName name="mm" localSheetId="0" hidden="1">'[25]Offerteformulier 1'!#REF!</definedName>
    <definedName name="mm" hidden="1">'[25]Offerteformulier 1'!#REF!</definedName>
    <definedName name="norm" localSheetId="0">#REF!</definedName>
    <definedName name="norm">#REF!</definedName>
    <definedName name="norm1" localSheetId="0">#REF!</definedName>
    <definedName name="norm1" localSheetId="6">#REF!</definedName>
    <definedName name="norm1">#REF!</definedName>
    <definedName name="normblad" localSheetId="0">#REF!</definedName>
    <definedName name="normblad" localSheetId="6">[31]Normblad!$B$4:$S$620</definedName>
    <definedName name="normblad">#REF!</definedName>
    <definedName name="Normen" localSheetId="0">#REF!</definedName>
    <definedName name="Normen">#REF!</definedName>
    <definedName name="NormenBarte" localSheetId="0">#REF!</definedName>
    <definedName name="NormenBarte">#REF!</definedName>
    <definedName name="NormenCult" localSheetId="0">#REF!</definedName>
    <definedName name="NormenCult">#REF!</definedName>
    <definedName name="NormenGym" localSheetId="0">#REF!</definedName>
    <definedName name="NormenGym">#REF!</definedName>
    <definedName name="normentabel">#N/A</definedName>
    <definedName name="Normentot" localSheetId="0">'[32]Invulblad P1'!$A$2:$D$164</definedName>
    <definedName name="Normentot">'[32]Invulblad P1'!$A$2:$D$164</definedName>
    <definedName name="olaa1" localSheetId="0">[33]Blad2!$A:$B</definedName>
    <definedName name="olaa1">[33]Blad2!$A:$B</definedName>
    <definedName name="onderhoud" localSheetId="0">#REF!</definedName>
    <definedName name="onderhoud" localSheetId="6">#REF!</definedName>
    <definedName name="onderhoud">#REF!</definedName>
    <definedName name="Opleidingskosten">#N/A</definedName>
    <definedName name="OpNp">#N/A</definedName>
    <definedName name="overgang">#N/A</definedName>
    <definedName name="p" localSheetId="0" hidden="1">[2]Blad1!#REF!</definedName>
    <definedName name="p" hidden="1">[2]Blad1!#REF!</definedName>
    <definedName name="Percentage_eindejaars" localSheetId="0">[34]Uitgangspunten!$B$19</definedName>
    <definedName name="Percentage_eindejaars" localSheetId="6">[35]Uitgangspunten!$B$19</definedName>
    <definedName name="Percentage_eindejaars">[36]Uitgangspunten!$B$19</definedName>
    <definedName name="petteflet" localSheetId="0">#REF!</definedName>
    <definedName name="petteflet">#REF!</definedName>
    <definedName name="pollewop" localSheetId="0">#REF!</definedName>
    <definedName name="pollewop">#REF!</definedName>
    <definedName name="prgterug" localSheetId="0">#REF!</definedName>
    <definedName name="prgterug">#REF!</definedName>
    <definedName name="prijsjaargegund" localSheetId="0">#REF!</definedName>
    <definedName name="prijsjaargegund" localSheetId="6">#REF!</definedName>
    <definedName name="prijsjaargegund">#REF!</definedName>
    <definedName name="prijsjaargegund1" localSheetId="0">#REF!</definedName>
    <definedName name="prijsjaargegund1" localSheetId="6">#REF!</definedName>
    <definedName name="prijsjaargegund1">#REF!</definedName>
    <definedName name="PRODUCTIE_UREN_MAANDAG_T_M_VRIJDAG" localSheetId="0">#REF!</definedName>
    <definedName name="PRODUCTIE_UREN_MAANDAG_T_M_VRIJDAG">#REF!</definedName>
    <definedName name="ProgrCode" localSheetId="0">'[16]Productienorm-Kengetal'!#REF!</definedName>
    <definedName name="ProgrCode">'[16]Productienorm-Kengetal'!#REF!</definedName>
    <definedName name="pw" localSheetId="0">#REF!</definedName>
    <definedName name="pw">#REF!</definedName>
    <definedName name="qry_Tbv_disk" localSheetId="0">#REF!</definedName>
    <definedName name="qry_Tbv_disk" localSheetId="6">#REF!</definedName>
    <definedName name="qry_Tbv_disk">#REF!</definedName>
    <definedName name="RB" localSheetId="0">[9]Tussenblad!$B$11</definedName>
    <definedName name="RB" localSheetId="6">[10]Tussenblad!$B$11</definedName>
    <definedName name="RB">[11]Tussenblad!$B$11</definedName>
    <definedName name="reigersnest" localSheetId="0">#REF!</definedName>
    <definedName name="reigersnest">#REF!</definedName>
    <definedName name="rekenuurtariefHALO" localSheetId="0">#REF!</definedName>
    <definedName name="rekenuurtariefHALO" localSheetId="6">#REF!</definedName>
    <definedName name="rekenuurtariefHALO">#REF!</definedName>
    <definedName name="rekenuurtariefHHS" localSheetId="0">#REF!</definedName>
    <definedName name="rekenuurtariefHHS" localSheetId="6">#REF!</definedName>
    <definedName name="rekenuurtariefHHS">#REF!</definedName>
    <definedName name="RouwdagenFT">#N/A</definedName>
    <definedName name="RouwdagenPT">#N/A</definedName>
    <definedName name="ruimtem2" localSheetId="0">#REF!</definedName>
    <definedName name="ruimtem2" localSheetId="6">#REF!</definedName>
    <definedName name="ruimtem2">#REF!</definedName>
    <definedName name="Ruimtesoort" localSheetId="0">[9]Apo_L!$B$1:$AB$149</definedName>
    <definedName name="Ruimtesoort" localSheetId="6">#REF!</definedName>
    <definedName name="Ruimtesoort">#REF!</definedName>
    <definedName name="ruimtestaten" localSheetId="0">#REF!</definedName>
    <definedName name="ruimtestaten">#REF!</definedName>
    <definedName name="s" localSheetId="0">#REF!</definedName>
    <definedName name="s">#REF!</definedName>
    <definedName name="sanitair">'[37]SVZ prijzen'!$A$1:$I$11</definedName>
    <definedName name="SAPBEXdnldView" hidden="1">"4CJUVLRIWH72OR857DN5SQ07I"</definedName>
    <definedName name="SAPBEXhrIndnt" hidden="1">"Wide"</definedName>
    <definedName name="SAPBEXsysID" hidden="1">"PRB"</definedName>
    <definedName name="SAPsysID" hidden="1">"708C5W7SBKP804JT78WJ0JNKI"</definedName>
    <definedName name="SAPwbID" hidden="1">"ARS"</definedName>
    <definedName name="sdf" localSheetId="0">#REF!</definedName>
    <definedName name="sdf">#REF!</definedName>
    <definedName name="SocialelastenexclWwOpNp">#N/A</definedName>
    <definedName name="stampertjes" localSheetId="0">#REF!</definedName>
    <definedName name="stampertjes">#REF!</definedName>
    <definedName name="STARTFTEQ" localSheetId="8">#REF!</definedName>
    <definedName name="STARTFTEQ" localSheetId="0">#REF!</definedName>
    <definedName name="STARTFTEQ" localSheetId="7">#REF!</definedName>
    <definedName name="STARTFTEQ">#REF!</definedName>
    <definedName name="startpoint" localSheetId="8">#REF!</definedName>
    <definedName name="startpoint" localSheetId="5">Feestdagen!#REF!</definedName>
    <definedName name="startpoint" localSheetId="0">'[38]Ma-Vrij'!#REF!</definedName>
    <definedName name="startpoint" localSheetId="7">#REF!</definedName>
    <definedName name="startpoint" localSheetId="2">'Ma - Vrij'!#REF!</definedName>
    <definedName name="startpoint" localSheetId="3">Zaterdag!#REF!</definedName>
    <definedName name="startpoint" localSheetId="4">Zondag!#REF!</definedName>
    <definedName name="startpoint">#REF!</definedName>
    <definedName name="TABEL" localSheetId="0">[16]Ruimtestaat!#REF!</definedName>
    <definedName name="TABEL">[16]Ruimtestaat!#REF!</definedName>
    <definedName name="Tabelruimtesoort" localSheetId="0">[39]Ruimtesoort!$1:$1048576</definedName>
    <definedName name="Tabelruimtesoort">[39]Ruimtesoort!$1:$1048576</definedName>
    <definedName name="tabeltype" localSheetId="0">[14]Omreken!$B$5:$B$5</definedName>
    <definedName name="tabeltype" localSheetId="6">[14]Omreken!$B$5:$B$5</definedName>
    <definedName name="tabeltype">[15]Omreken!$B$5:$B$5</definedName>
    <definedName name="test" localSheetId="8">#REF!</definedName>
    <definedName name="test" localSheetId="0">#REF!</definedName>
    <definedName name="test" localSheetId="7">#REF!</definedName>
    <definedName name="test">#REF!</definedName>
    <definedName name="TEST0" localSheetId="0">#REF!</definedName>
    <definedName name="TEST0" localSheetId="6">#REF!</definedName>
    <definedName name="TEST0">#REF!</definedName>
    <definedName name="TEST1" localSheetId="0">#REF!</definedName>
    <definedName name="TEST1" localSheetId="6">#REF!</definedName>
    <definedName name="TEST1">#REF!</definedName>
    <definedName name="TEST10" localSheetId="0">#REF!</definedName>
    <definedName name="TEST10" localSheetId="6">#REF!</definedName>
    <definedName name="TEST10">#REF!</definedName>
    <definedName name="TEST11" localSheetId="0">#REF!</definedName>
    <definedName name="TEST11" localSheetId="6">#REF!</definedName>
    <definedName name="TEST11">#REF!</definedName>
    <definedName name="TEST12" localSheetId="0">#REF!</definedName>
    <definedName name="TEST12" localSheetId="6">#REF!</definedName>
    <definedName name="TEST12">#REF!</definedName>
    <definedName name="TEST13" localSheetId="0">#REF!</definedName>
    <definedName name="TEST13" localSheetId="6">#REF!</definedName>
    <definedName name="TEST13">#REF!</definedName>
    <definedName name="TEST2" localSheetId="0">#REF!</definedName>
    <definedName name="TEST2" localSheetId="6">#REF!</definedName>
    <definedName name="TEST2">#REF!</definedName>
    <definedName name="TEST3" localSheetId="0">#REF!</definedName>
    <definedName name="TEST3" localSheetId="6">#REF!</definedName>
    <definedName name="TEST3">#REF!</definedName>
    <definedName name="TEST4" localSheetId="0">#REF!</definedName>
    <definedName name="TEST4" localSheetId="6">#REF!</definedName>
    <definedName name="TEST4">#REF!</definedName>
    <definedName name="TEST5" localSheetId="0">#REF!</definedName>
    <definedName name="TEST5" localSheetId="6">#REF!</definedName>
    <definedName name="TEST5">#REF!</definedName>
    <definedName name="TEST6" localSheetId="0">#REF!</definedName>
    <definedName name="TEST6" localSheetId="6">#REF!</definedName>
    <definedName name="TEST6">#REF!</definedName>
    <definedName name="TEST7" localSheetId="0">#REF!</definedName>
    <definedName name="TEST7" localSheetId="6">#REF!</definedName>
    <definedName name="TEST7">#REF!</definedName>
    <definedName name="TEST8" localSheetId="0">#REF!</definedName>
    <definedName name="TEST8" localSheetId="6">#REF!</definedName>
    <definedName name="TEST8">#REF!</definedName>
    <definedName name="TEST9" localSheetId="0">#REF!</definedName>
    <definedName name="TEST9" localSheetId="6">#REF!</definedName>
    <definedName name="TEST9">#REF!</definedName>
    <definedName name="TESTHKEY" localSheetId="0">#REF!</definedName>
    <definedName name="TESTHKEY" localSheetId="6">#REF!</definedName>
    <definedName name="TESTHKEY">#REF!</definedName>
    <definedName name="TESTKEYS" localSheetId="0">#REF!</definedName>
    <definedName name="TESTKEYS" localSheetId="6">#REF!</definedName>
    <definedName name="TESTKEYS">#REF!</definedName>
    <definedName name="TESTVKEY" localSheetId="0">#REF!</definedName>
    <definedName name="TESTVKEY" localSheetId="6">#REF!</definedName>
    <definedName name="TESTVKEY">#REF!</definedName>
    <definedName name="ToolboxstudieFT">#N/A</definedName>
    <definedName name="ToolboxstudiePT">#N/A</definedName>
    <definedName name="torteltuin" localSheetId="0">#REF!</definedName>
    <definedName name="torteltuin">#REF!</definedName>
    <definedName name="tpa" localSheetId="0">#REF!</definedName>
    <definedName name="tpa">#REF!</definedName>
    <definedName name="uren_mavr" localSheetId="0">'[13]3-Basis ruimtestaat'!$L:$L</definedName>
    <definedName name="uren_mavr">'[13]3-Basis ruimtestaat'!$L:$L</definedName>
    <definedName name="uren_naloop" localSheetId="0">'[40]3-Basis ruimtestaat'!#REF!</definedName>
    <definedName name="uren_naloop">'[40]3-Basis ruimtestaat'!#REF!</definedName>
    <definedName name="uren_zazofe" localSheetId="0">'[40]3-Basis ruimtestaat'!#REF!</definedName>
    <definedName name="uren_zazofe">'[40]3-Basis ruimtestaat'!#REF!</definedName>
    <definedName name="urenma" localSheetId="0">#REF!</definedName>
    <definedName name="urenma" localSheetId="6">#REF!</definedName>
    <definedName name="urenma">#REF!</definedName>
    <definedName name="urenna" localSheetId="0">#REF!</definedName>
    <definedName name="urenna" localSheetId="6">#REF!</definedName>
    <definedName name="urenna">#REF!</definedName>
    <definedName name="urenza" localSheetId="0">#REF!</definedName>
    <definedName name="urenza" localSheetId="6">#REF!</definedName>
    <definedName name="urenza">#REF!</definedName>
    <definedName name="urenzazofd" localSheetId="0">[41]ruimtestaat!#REF!</definedName>
    <definedName name="urenzazofd">[41]ruimtestaat!#REF!</definedName>
    <definedName name="Uurtarieven" localSheetId="0">Inschrijfblad!Uurtarieven</definedName>
    <definedName name="Uurtarieven">[0]!Uurtarieven</definedName>
    <definedName name="VakantiedagenFT">#N/A</definedName>
    <definedName name="vakantiedagenPT">#N/A</definedName>
    <definedName name="verbruikp2" localSheetId="0">#REF!</definedName>
    <definedName name="verbruikp2">#REF!</definedName>
    <definedName name="verzuim">#N/A</definedName>
    <definedName name="vloersoort" localSheetId="0">#REF!</definedName>
    <definedName name="vloersoort" localSheetId="6">[31]Tussenblad!$B$2:$B$9</definedName>
    <definedName name="vloersoort">#REF!</definedName>
    <definedName name="vloersoortkeuze" localSheetId="0">#REF!</definedName>
    <definedName name="vloersoortkeuze" localSheetId="6">[31]Tussenblad!$B$1</definedName>
    <definedName name="vloersoortkeuze">#REF!</definedName>
    <definedName name="Vloersoortoms" localSheetId="0">#REF!</definedName>
    <definedName name="Vloersoortoms" localSheetId="6">[31]Tussenblad!$C$2:$C$9</definedName>
    <definedName name="Vloersoortoms">#REF!</definedName>
    <definedName name="VorstverletFT">#N/A</definedName>
    <definedName name="VorstverletPT">#N/A</definedName>
    <definedName name="w" localSheetId="0">#REF!</definedName>
    <definedName name="w">#REF!</definedName>
    <definedName name="WACHT" localSheetId="8">[1]Begroting!#REF!</definedName>
    <definedName name="WACHT" localSheetId="0">#REF!</definedName>
    <definedName name="WACHT" localSheetId="7">[1]Begroting!#REF!</definedName>
    <definedName name="WACHT">#REF!</definedName>
    <definedName name="wachtwoord" localSheetId="0">[9]Tussenblad!$A$11</definedName>
    <definedName name="wachtwoord" localSheetId="6">[10]Tussenblad!$A$11</definedName>
    <definedName name="wachtwoord">[11]Tussenblad!$A$11</definedName>
    <definedName name="Was_S" localSheetId="0">Inschrijfblad!Was_S</definedName>
    <definedName name="Was_S" localSheetId="6">'Werkelijke dagen 2024'!Was_S</definedName>
    <definedName name="Was_S">[0]!Was_S</definedName>
    <definedName name="winst">#N/A</definedName>
    <definedName name="WwWe">#N/A</definedName>
    <definedName name="x" localSheetId="0" hidden="1">[2]Blad1!#REF!</definedName>
    <definedName name="x" hidden="1">[2]Blad1!#REF!</definedName>
    <definedName name="xxx" localSheetId="0">[5]Begroting!#REF!</definedName>
    <definedName name="xxx" localSheetId="6">[6]Begroting!#REF!</definedName>
    <definedName name="xxx">[6]Begroting!#REF!</definedName>
    <definedName name="xxxx" localSheetId="0">Inschrijfblad!xxxx</definedName>
    <definedName name="xxxx">[0]!xxxx</definedName>
    <definedName name="xxxxx" localSheetId="0">[42]Begroting!#REF!</definedName>
    <definedName name="xxxxx">[42]Begroting!#REF!</definedName>
    <definedName name="y" hidden="1">#N/A</definedName>
    <definedName name="z" hidden="1">#N/A</definedName>
    <definedName name="za" localSheetId="0">[43]!za</definedName>
    <definedName name="za">[44]!za</definedName>
    <definedName name="zaal" localSheetId="0">Inschrijfblad!zaal</definedName>
    <definedName name="zaal" localSheetId="6">'Werkelijke dagen 2024'!zaal</definedName>
    <definedName name="zaal">[0]!zaal</definedName>
    <definedName name="zcvdv" localSheetId="0">[19]Begroting!#REF!</definedName>
    <definedName name="zcvdv">[20]Begroting!#REF!</definedName>
    <definedName name="ziektedagen">#N/A</definedName>
    <definedName name="ZiektedagenPT">#N/A</definedName>
    <definedName name="zilverlinde" localSheetId="0">Inschrijfblad!zilverlinde</definedName>
    <definedName name="zilverlinde" localSheetId="6">'Werkelijke dagen 2024'!zilverlinde</definedName>
    <definedName name="zilverlinde">[0]!zilverlinde</definedName>
    <definedName name="zozo1" localSheetId="0">#REF!</definedName>
    <definedName name="zozo1">#REF!</definedName>
    <definedName name="zozo2" localSheetId="0">#REF!</definedName>
    <definedName name="zozo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" i="14" l="1"/>
  <c r="P68" i="9"/>
  <c r="K23" i="9"/>
  <c r="L20" i="9" s="1"/>
  <c r="C23" i="9"/>
  <c r="D20" i="9" s="1"/>
  <c r="D22" i="9"/>
  <c r="L21" i="9"/>
  <c r="D21" i="9"/>
  <c r="N16" i="9"/>
  <c r="P18" i="9" s="1"/>
  <c r="F16" i="9"/>
  <c r="H18" i="9" s="1"/>
  <c r="L15" i="8"/>
  <c r="K15" i="8"/>
  <c r="L14" i="8"/>
  <c r="K14" i="8"/>
  <c r="L12" i="8"/>
  <c r="K12" i="8"/>
  <c r="L11" i="8"/>
  <c r="K11" i="8"/>
  <c r="L10" i="8"/>
  <c r="K10" i="8"/>
  <c r="L9" i="8"/>
  <c r="K9" i="8"/>
  <c r="V262" i="4"/>
  <c r="V261" i="4"/>
  <c r="V260" i="4"/>
  <c r="V259" i="4"/>
  <c r="V258" i="4"/>
  <c r="V254" i="4"/>
  <c r="V250" i="4"/>
  <c r="V246" i="4"/>
  <c r="V242" i="4"/>
  <c r="V238" i="4"/>
  <c r="V237" i="4"/>
  <c r="V236" i="4"/>
  <c r="V235" i="4"/>
  <c r="V234" i="4"/>
  <c r="V233" i="4"/>
  <c r="V232" i="4"/>
  <c r="V231" i="4"/>
  <c r="V230" i="4"/>
  <c r="V229" i="4"/>
  <c r="V228" i="4"/>
  <c r="V224" i="4"/>
  <c r="V223" i="4"/>
  <c r="V222" i="4"/>
  <c r="V221" i="4"/>
  <c r="V220" i="4"/>
  <c r="V219" i="4"/>
  <c r="V218" i="4"/>
  <c r="V217" i="4"/>
  <c r="V216" i="4"/>
  <c r="V215" i="4"/>
  <c r="V214" i="4"/>
  <c r="V213" i="4"/>
  <c r="V209" i="4"/>
  <c r="V208" i="4"/>
  <c r="V207" i="4"/>
  <c r="V206" i="4"/>
  <c r="V202" i="4"/>
  <c r="V201" i="4"/>
  <c r="V200" i="4"/>
  <c r="V196" i="4"/>
  <c r="V195" i="4"/>
  <c r="V194" i="4"/>
  <c r="V193" i="4"/>
  <c r="V189" i="4"/>
  <c r="V188" i="4"/>
  <c r="V187" i="4"/>
  <c r="V183" i="4"/>
  <c r="V182" i="4"/>
  <c r="V181" i="4"/>
  <c r="V180" i="4"/>
  <c r="V179" i="4"/>
  <c r="V178" i="4"/>
  <c r="V177" i="4"/>
  <c r="V176" i="4"/>
  <c r="V172" i="4"/>
  <c r="V171" i="4"/>
  <c r="V170" i="4"/>
  <c r="V169" i="4"/>
  <c r="V168" i="4"/>
  <c r="V164" i="4"/>
  <c r="V163" i="4"/>
  <c r="V162" i="4"/>
  <c r="V161" i="4"/>
  <c r="V160" i="4"/>
  <c r="V159" i="4"/>
  <c r="V158" i="4"/>
  <c r="V157" i="4"/>
  <c r="V156" i="4"/>
  <c r="V155" i="4"/>
  <c r="V154" i="4"/>
  <c r="V153" i="4"/>
  <c r="V152" i="4"/>
  <c r="V151" i="4"/>
  <c r="V150" i="4"/>
  <c r="V149" i="4"/>
  <c r="V148" i="4"/>
  <c r="V147" i="4"/>
  <c r="V146" i="4"/>
  <c r="V145" i="4"/>
  <c r="V141" i="4"/>
  <c r="V140" i="4"/>
  <c r="V139" i="4"/>
  <c r="V138" i="4"/>
  <c r="V137" i="4"/>
  <c r="V136" i="4"/>
  <c r="V135" i="4"/>
  <c r="V134" i="4"/>
  <c r="V133" i="4"/>
  <c r="V132" i="4"/>
  <c r="V131" i="4"/>
  <c r="V130" i="4"/>
  <c r="V129" i="4"/>
  <c r="V128" i="4"/>
  <c r="V127" i="4"/>
  <c r="V126" i="4"/>
  <c r="V125" i="4"/>
  <c r="V124" i="4"/>
  <c r="V123" i="4"/>
  <c r="V122" i="4"/>
  <c r="V121" i="4"/>
  <c r="V120" i="4"/>
  <c r="V119" i="4"/>
  <c r="V118" i="4"/>
  <c r="V117" i="4"/>
  <c r="V116" i="4"/>
  <c r="V115" i="4"/>
  <c r="V114" i="4"/>
  <c r="V110" i="4"/>
  <c r="V109" i="4"/>
  <c r="V108" i="4"/>
  <c r="V107" i="4"/>
  <c r="V106" i="4"/>
  <c r="V105" i="4"/>
  <c r="V104" i="4"/>
  <c r="V103" i="4"/>
  <c r="V102" i="4"/>
  <c r="V101" i="4"/>
  <c r="V100" i="4"/>
  <c r="V99" i="4"/>
  <c r="V98" i="4"/>
  <c r="V97" i="4"/>
  <c r="V96" i="4"/>
  <c r="V95" i="4"/>
  <c r="V94" i="4"/>
  <c r="V93" i="4"/>
  <c r="V89" i="4"/>
  <c r="V88" i="4"/>
  <c r="V87" i="4"/>
  <c r="V86" i="4"/>
  <c r="V85" i="4"/>
  <c r="V84" i="4"/>
  <c r="V80" i="4"/>
  <c r="V79" i="4"/>
  <c r="V78" i="4"/>
  <c r="V77" i="4"/>
  <c r="V76" i="4"/>
  <c r="V75" i="4"/>
  <c r="V74" i="4"/>
  <c r="V73" i="4"/>
  <c r="V72" i="4"/>
  <c r="V71" i="4"/>
  <c r="V70" i="4"/>
  <c r="V69" i="4"/>
  <c r="V68" i="4"/>
  <c r="V67" i="4"/>
  <c r="V66" i="4"/>
  <c r="V65" i="4"/>
  <c r="V64" i="4"/>
  <c r="V63" i="4"/>
  <c r="V62" i="4"/>
  <c r="V61" i="4"/>
  <c r="V60" i="4"/>
  <c r="V59" i="4"/>
  <c r="V58" i="4"/>
  <c r="V54" i="4"/>
  <c r="V53" i="4"/>
  <c r="V52" i="4"/>
  <c r="V51" i="4"/>
  <c r="V50" i="4"/>
  <c r="V49" i="4"/>
  <c r="V48" i="4"/>
  <c r="V47" i="4"/>
  <c r="V46" i="4"/>
  <c r="V45" i="4"/>
  <c r="V44" i="4"/>
  <c r="V43" i="4"/>
  <c r="V42" i="4"/>
  <c r="V41" i="4"/>
  <c r="V40" i="4"/>
  <c r="V39" i="4"/>
  <c r="V38" i="4"/>
  <c r="V34" i="4"/>
  <c r="V33" i="4"/>
  <c r="V32" i="4"/>
  <c r="V31" i="4"/>
  <c r="V30" i="4"/>
  <c r="V29" i="4"/>
  <c r="V28" i="4"/>
  <c r="V27" i="4"/>
  <c r="V26" i="4"/>
  <c r="V25" i="4"/>
  <c r="V24" i="4"/>
  <c r="V23" i="4"/>
  <c r="V22" i="4"/>
  <c r="V21" i="4"/>
  <c r="V20" i="4"/>
  <c r="V19" i="4"/>
  <c r="V15" i="4"/>
  <c r="V14" i="4"/>
  <c r="V13" i="4"/>
  <c r="V12" i="4"/>
  <c r="V11" i="4"/>
  <c r="V10" i="4"/>
  <c r="V9" i="4"/>
  <c r="V8" i="4"/>
  <c r="V7" i="4"/>
  <c r="V6" i="4"/>
  <c r="V5" i="4"/>
  <c r="V262" i="5"/>
  <c r="V261" i="5"/>
  <c r="V260" i="5"/>
  <c r="V259" i="5"/>
  <c r="V258" i="5"/>
  <c r="V254" i="5"/>
  <c r="V250" i="5"/>
  <c r="V246" i="5"/>
  <c r="V242" i="5"/>
  <c r="V238" i="5"/>
  <c r="V237" i="5"/>
  <c r="V236" i="5"/>
  <c r="V235" i="5"/>
  <c r="V234" i="5"/>
  <c r="V233" i="5"/>
  <c r="V232" i="5"/>
  <c r="V231" i="5"/>
  <c r="V230" i="5"/>
  <c r="V229" i="5"/>
  <c r="V228" i="5"/>
  <c r="V224" i="5"/>
  <c r="V223" i="5"/>
  <c r="V222" i="5"/>
  <c r="V221" i="5"/>
  <c r="V220" i="5"/>
  <c r="V219" i="5"/>
  <c r="V218" i="5"/>
  <c r="V217" i="5"/>
  <c r="V216" i="5"/>
  <c r="V215" i="5"/>
  <c r="V214" i="5"/>
  <c r="V213" i="5"/>
  <c r="V209" i="5"/>
  <c r="V208" i="5"/>
  <c r="V207" i="5"/>
  <c r="V206" i="5"/>
  <c r="V202" i="5"/>
  <c r="V201" i="5"/>
  <c r="V200" i="5"/>
  <c r="V196" i="5"/>
  <c r="V195" i="5"/>
  <c r="V194" i="5"/>
  <c r="V193" i="5"/>
  <c r="V189" i="5"/>
  <c r="V188" i="5"/>
  <c r="V187" i="5"/>
  <c r="V183" i="5"/>
  <c r="V182" i="5"/>
  <c r="V181" i="5"/>
  <c r="V180" i="5"/>
  <c r="V179" i="5"/>
  <c r="V178" i="5"/>
  <c r="V177" i="5"/>
  <c r="V176" i="5"/>
  <c r="V172" i="5"/>
  <c r="V171" i="5"/>
  <c r="V170" i="5"/>
  <c r="V169" i="5"/>
  <c r="V168" i="5"/>
  <c r="V164" i="5"/>
  <c r="V163" i="5"/>
  <c r="V162" i="5"/>
  <c r="V161" i="5"/>
  <c r="V160" i="5"/>
  <c r="V159" i="5"/>
  <c r="V158" i="5"/>
  <c r="V157" i="5"/>
  <c r="V156" i="5"/>
  <c r="V155" i="5"/>
  <c r="V154" i="5"/>
  <c r="V153" i="5"/>
  <c r="V152" i="5"/>
  <c r="V151" i="5"/>
  <c r="V150" i="5"/>
  <c r="V149" i="5"/>
  <c r="V148" i="5"/>
  <c r="V147" i="5"/>
  <c r="V146" i="5"/>
  <c r="V145" i="5"/>
  <c r="V141" i="5"/>
  <c r="V140" i="5"/>
  <c r="V139" i="5"/>
  <c r="V138" i="5"/>
  <c r="V137" i="5"/>
  <c r="V136" i="5"/>
  <c r="V135" i="5"/>
  <c r="V134" i="5"/>
  <c r="V133" i="5"/>
  <c r="V132" i="5"/>
  <c r="V131" i="5"/>
  <c r="V130" i="5"/>
  <c r="V129" i="5"/>
  <c r="V128" i="5"/>
  <c r="V127" i="5"/>
  <c r="V126" i="5"/>
  <c r="V125" i="5"/>
  <c r="V124" i="5"/>
  <c r="V123" i="5"/>
  <c r="V122" i="5"/>
  <c r="V121" i="5"/>
  <c r="V120" i="5"/>
  <c r="V119" i="5"/>
  <c r="V118" i="5"/>
  <c r="V117" i="5"/>
  <c r="V116" i="5"/>
  <c r="V115" i="5"/>
  <c r="V114" i="5"/>
  <c r="V110" i="5"/>
  <c r="V109" i="5"/>
  <c r="V108" i="5"/>
  <c r="V107" i="5"/>
  <c r="V106" i="5"/>
  <c r="V105" i="5"/>
  <c r="V104" i="5"/>
  <c r="V103" i="5"/>
  <c r="V102" i="5"/>
  <c r="V101" i="5"/>
  <c r="V100" i="5"/>
  <c r="V99" i="5"/>
  <c r="V98" i="5"/>
  <c r="V97" i="5"/>
  <c r="V96" i="5"/>
  <c r="V95" i="5"/>
  <c r="V94" i="5"/>
  <c r="V93" i="5"/>
  <c r="V89" i="5"/>
  <c r="V88" i="5"/>
  <c r="V87" i="5"/>
  <c r="V86" i="5"/>
  <c r="V85" i="5"/>
  <c r="V84" i="5"/>
  <c r="V80" i="5"/>
  <c r="V79" i="5"/>
  <c r="V78" i="5"/>
  <c r="V77" i="5"/>
  <c r="V76" i="5"/>
  <c r="V75" i="5"/>
  <c r="V74" i="5"/>
  <c r="V73" i="5"/>
  <c r="V72" i="5"/>
  <c r="V71" i="5"/>
  <c r="V70" i="5"/>
  <c r="V69" i="5"/>
  <c r="V68" i="5"/>
  <c r="V67" i="5"/>
  <c r="V66" i="5"/>
  <c r="V65" i="5"/>
  <c r="V64" i="5"/>
  <c r="V63" i="5"/>
  <c r="V62" i="5"/>
  <c r="V61" i="5"/>
  <c r="V60" i="5"/>
  <c r="V59" i="5"/>
  <c r="V58" i="5"/>
  <c r="V54" i="5"/>
  <c r="V53" i="5"/>
  <c r="V52" i="5"/>
  <c r="V51" i="5"/>
  <c r="V50" i="5"/>
  <c r="V49" i="5"/>
  <c r="V48" i="5"/>
  <c r="V47" i="5"/>
  <c r="V46" i="5"/>
  <c r="V45" i="5"/>
  <c r="V44" i="5"/>
  <c r="V43" i="5"/>
  <c r="V42" i="5"/>
  <c r="V41" i="5"/>
  <c r="V40" i="5"/>
  <c r="V39" i="5"/>
  <c r="V38" i="5"/>
  <c r="V34" i="5"/>
  <c r="V33" i="5"/>
  <c r="V32" i="5"/>
  <c r="V31" i="5"/>
  <c r="V30" i="5"/>
  <c r="V29" i="5"/>
  <c r="V28" i="5"/>
  <c r="V27" i="5"/>
  <c r="V26" i="5"/>
  <c r="V25" i="5"/>
  <c r="V24" i="5"/>
  <c r="V23" i="5"/>
  <c r="V22" i="5"/>
  <c r="V21" i="5"/>
  <c r="V20" i="5"/>
  <c r="V19" i="5"/>
  <c r="V15" i="5"/>
  <c r="V14" i="5"/>
  <c r="V13" i="5"/>
  <c r="V12" i="5"/>
  <c r="V11" i="5"/>
  <c r="V10" i="5"/>
  <c r="V9" i="5"/>
  <c r="V8" i="5"/>
  <c r="V7" i="5"/>
  <c r="V6" i="5"/>
  <c r="V5" i="5"/>
  <c r="V262" i="3"/>
  <c r="V261" i="3"/>
  <c r="V260" i="3"/>
  <c r="V259" i="3"/>
  <c r="V258" i="3"/>
  <c r="V254" i="3"/>
  <c r="V250" i="3"/>
  <c r="V246" i="3"/>
  <c r="V242" i="3"/>
  <c r="V238" i="3"/>
  <c r="V237" i="3"/>
  <c r="V236" i="3"/>
  <c r="V235" i="3"/>
  <c r="V234" i="3"/>
  <c r="V233" i="3"/>
  <c r="V232" i="3"/>
  <c r="V231" i="3"/>
  <c r="V230" i="3"/>
  <c r="V229" i="3"/>
  <c r="V228" i="3"/>
  <c r="V224" i="3"/>
  <c r="V223" i="3"/>
  <c r="V222" i="3"/>
  <c r="V221" i="3"/>
  <c r="V220" i="3"/>
  <c r="V219" i="3"/>
  <c r="V218" i="3"/>
  <c r="V217" i="3"/>
  <c r="V216" i="3"/>
  <c r="V215" i="3"/>
  <c r="V214" i="3"/>
  <c r="V213" i="3"/>
  <c r="V209" i="3"/>
  <c r="V208" i="3"/>
  <c r="V207" i="3"/>
  <c r="V206" i="3"/>
  <c r="V202" i="3"/>
  <c r="V201" i="3"/>
  <c r="V200" i="3"/>
  <c r="V196" i="3"/>
  <c r="V195" i="3"/>
  <c r="V194" i="3"/>
  <c r="V193" i="3"/>
  <c r="V189" i="3"/>
  <c r="V188" i="3"/>
  <c r="V187" i="3"/>
  <c r="V183" i="3"/>
  <c r="V182" i="3"/>
  <c r="V181" i="3"/>
  <c r="V180" i="3"/>
  <c r="V179" i="3"/>
  <c r="V178" i="3"/>
  <c r="V177" i="3"/>
  <c r="V176" i="3"/>
  <c r="V172" i="3"/>
  <c r="V171" i="3"/>
  <c r="V170" i="3"/>
  <c r="V169" i="3"/>
  <c r="V168" i="3"/>
  <c r="V164" i="3"/>
  <c r="V163" i="3"/>
  <c r="V162" i="3"/>
  <c r="V161" i="3"/>
  <c r="V160" i="3"/>
  <c r="V159" i="3"/>
  <c r="V158" i="3"/>
  <c r="V157" i="3"/>
  <c r="V156" i="3"/>
  <c r="V155" i="3"/>
  <c r="V154" i="3"/>
  <c r="V153" i="3"/>
  <c r="V152" i="3"/>
  <c r="V151" i="3"/>
  <c r="V150" i="3"/>
  <c r="V149" i="3"/>
  <c r="V148" i="3"/>
  <c r="V147" i="3"/>
  <c r="V146" i="3"/>
  <c r="V145" i="3"/>
  <c r="V141" i="3"/>
  <c r="V140" i="3"/>
  <c r="V139" i="3"/>
  <c r="V138" i="3"/>
  <c r="V137" i="3"/>
  <c r="V136" i="3"/>
  <c r="V135" i="3"/>
  <c r="V134" i="3"/>
  <c r="V133" i="3"/>
  <c r="V132" i="3"/>
  <c r="V131" i="3"/>
  <c r="V130" i="3"/>
  <c r="V129" i="3"/>
  <c r="V128" i="3"/>
  <c r="V127" i="3"/>
  <c r="V126" i="3"/>
  <c r="V125" i="3"/>
  <c r="V124" i="3"/>
  <c r="V123" i="3"/>
  <c r="V122" i="3"/>
  <c r="V121" i="3"/>
  <c r="V120" i="3"/>
  <c r="V119" i="3"/>
  <c r="V118" i="3"/>
  <c r="V117" i="3"/>
  <c r="V116" i="3"/>
  <c r="V115" i="3"/>
  <c r="V114" i="3"/>
  <c r="V110" i="3"/>
  <c r="V109" i="3"/>
  <c r="V108" i="3"/>
  <c r="V107" i="3"/>
  <c r="V106" i="3"/>
  <c r="V105" i="3"/>
  <c r="V104" i="3"/>
  <c r="V103" i="3"/>
  <c r="V102" i="3"/>
  <c r="V101" i="3"/>
  <c r="V100" i="3"/>
  <c r="V99" i="3"/>
  <c r="V98" i="3"/>
  <c r="V97" i="3"/>
  <c r="V96" i="3"/>
  <c r="V95" i="3"/>
  <c r="V94" i="3"/>
  <c r="V93" i="3"/>
  <c r="V89" i="3"/>
  <c r="V88" i="3"/>
  <c r="V87" i="3"/>
  <c r="V86" i="3"/>
  <c r="V85" i="3"/>
  <c r="V84" i="3"/>
  <c r="V80" i="3"/>
  <c r="V79" i="3"/>
  <c r="V78" i="3"/>
  <c r="V77" i="3"/>
  <c r="V76" i="3"/>
  <c r="V75" i="3"/>
  <c r="V74" i="3"/>
  <c r="V73" i="3"/>
  <c r="V72" i="3"/>
  <c r="V71" i="3"/>
  <c r="V70" i="3"/>
  <c r="V69" i="3"/>
  <c r="V68" i="3"/>
  <c r="V67" i="3"/>
  <c r="V66" i="3"/>
  <c r="V65" i="3"/>
  <c r="V64" i="3"/>
  <c r="V63" i="3"/>
  <c r="V62" i="3"/>
  <c r="V61" i="3"/>
  <c r="V60" i="3"/>
  <c r="V59" i="3"/>
  <c r="V58" i="3"/>
  <c r="V54" i="3"/>
  <c r="V53" i="3"/>
  <c r="V52" i="3"/>
  <c r="V51" i="3"/>
  <c r="V50" i="3"/>
  <c r="V49" i="3"/>
  <c r="V48" i="3"/>
  <c r="V47" i="3"/>
  <c r="V46" i="3"/>
  <c r="V45" i="3"/>
  <c r="V44" i="3"/>
  <c r="V43" i="3"/>
  <c r="V42" i="3"/>
  <c r="V41" i="3"/>
  <c r="V40" i="3"/>
  <c r="V39" i="3"/>
  <c r="V38" i="3"/>
  <c r="V34" i="3"/>
  <c r="V33" i="3"/>
  <c r="V32" i="3"/>
  <c r="V31" i="3"/>
  <c r="V30" i="3"/>
  <c r="V29" i="3"/>
  <c r="V28" i="3"/>
  <c r="V27" i="3"/>
  <c r="V26" i="3"/>
  <c r="V25" i="3"/>
  <c r="V24" i="3"/>
  <c r="V23" i="3"/>
  <c r="V22" i="3"/>
  <c r="V21" i="3"/>
  <c r="V20" i="3"/>
  <c r="V19" i="3"/>
  <c r="V15" i="3"/>
  <c r="V14" i="3"/>
  <c r="V13" i="3"/>
  <c r="V12" i="3"/>
  <c r="V11" i="3"/>
  <c r="V10" i="3"/>
  <c r="V9" i="3"/>
  <c r="V8" i="3"/>
  <c r="V7" i="3"/>
  <c r="V6" i="3"/>
  <c r="V5" i="3"/>
  <c r="R262" i="4"/>
  <c r="R261" i="4"/>
  <c r="R260" i="4"/>
  <c r="R259" i="4"/>
  <c r="R258" i="4"/>
  <c r="R254" i="4"/>
  <c r="R250" i="4"/>
  <c r="R246" i="4"/>
  <c r="R242" i="4"/>
  <c r="R238" i="4"/>
  <c r="R237" i="4"/>
  <c r="R236" i="4"/>
  <c r="R235" i="4"/>
  <c r="R234" i="4"/>
  <c r="R233" i="4"/>
  <c r="R232" i="4"/>
  <c r="R231" i="4"/>
  <c r="R230" i="4"/>
  <c r="R229" i="4"/>
  <c r="R228" i="4"/>
  <c r="R224" i="4"/>
  <c r="R223" i="4"/>
  <c r="R222" i="4"/>
  <c r="R221" i="4"/>
  <c r="R220" i="4"/>
  <c r="R219" i="4"/>
  <c r="R218" i="4"/>
  <c r="R217" i="4"/>
  <c r="R216" i="4"/>
  <c r="R215" i="4"/>
  <c r="R214" i="4"/>
  <c r="R213" i="4"/>
  <c r="R209" i="4"/>
  <c r="R208" i="4"/>
  <c r="R207" i="4"/>
  <c r="R206" i="4"/>
  <c r="R202" i="4"/>
  <c r="R201" i="4"/>
  <c r="R200" i="4"/>
  <c r="R196" i="4"/>
  <c r="R195" i="4"/>
  <c r="R194" i="4"/>
  <c r="R193" i="4"/>
  <c r="R189" i="4"/>
  <c r="R188" i="4"/>
  <c r="R187" i="4"/>
  <c r="R183" i="4"/>
  <c r="R182" i="4"/>
  <c r="R181" i="4"/>
  <c r="R180" i="4"/>
  <c r="R179" i="4"/>
  <c r="R178" i="4"/>
  <c r="R177" i="4"/>
  <c r="R176" i="4"/>
  <c r="R172" i="4"/>
  <c r="R171" i="4"/>
  <c r="R170" i="4"/>
  <c r="R169" i="4"/>
  <c r="R168" i="4"/>
  <c r="R164" i="4"/>
  <c r="R163" i="4"/>
  <c r="R162" i="4"/>
  <c r="R161" i="4"/>
  <c r="R160" i="4"/>
  <c r="R159" i="4"/>
  <c r="R158" i="4"/>
  <c r="R157" i="4"/>
  <c r="R156" i="4"/>
  <c r="R155" i="4"/>
  <c r="R154" i="4"/>
  <c r="R153" i="4"/>
  <c r="R152" i="4"/>
  <c r="R151" i="4"/>
  <c r="R150" i="4"/>
  <c r="R149" i="4"/>
  <c r="R148" i="4"/>
  <c r="R147" i="4"/>
  <c r="R146" i="4"/>
  <c r="R145" i="4"/>
  <c r="R141" i="4"/>
  <c r="R140" i="4"/>
  <c r="R139" i="4"/>
  <c r="R138" i="4"/>
  <c r="R137" i="4"/>
  <c r="R136" i="4"/>
  <c r="R135" i="4"/>
  <c r="R134" i="4"/>
  <c r="R133" i="4"/>
  <c r="R132" i="4"/>
  <c r="R131" i="4"/>
  <c r="R130" i="4"/>
  <c r="R129" i="4"/>
  <c r="R128" i="4"/>
  <c r="R127" i="4"/>
  <c r="R126" i="4"/>
  <c r="R125" i="4"/>
  <c r="R124" i="4"/>
  <c r="R123" i="4"/>
  <c r="R122" i="4"/>
  <c r="R121" i="4"/>
  <c r="R120" i="4"/>
  <c r="R119" i="4"/>
  <c r="R118" i="4"/>
  <c r="R117" i="4"/>
  <c r="R116" i="4"/>
  <c r="R115" i="4"/>
  <c r="R114" i="4"/>
  <c r="R110" i="4"/>
  <c r="R109" i="4"/>
  <c r="R108" i="4"/>
  <c r="R107" i="4"/>
  <c r="R106" i="4"/>
  <c r="R105" i="4"/>
  <c r="R104" i="4"/>
  <c r="R103" i="4"/>
  <c r="R102" i="4"/>
  <c r="R101" i="4"/>
  <c r="R100" i="4"/>
  <c r="R99" i="4"/>
  <c r="R98" i="4"/>
  <c r="R97" i="4"/>
  <c r="R96" i="4"/>
  <c r="R95" i="4"/>
  <c r="R94" i="4"/>
  <c r="R93" i="4"/>
  <c r="R89" i="4"/>
  <c r="R88" i="4"/>
  <c r="R87" i="4"/>
  <c r="R86" i="4"/>
  <c r="R85" i="4"/>
  <c r="R84" i="4"/>
  <c r="R80" i="4"/>
  <c r="R79" i="4"/>
  <c r="R78" i="4"/>
  <c r="R77" i="4"/>
  <c r="R76" i="4"/>
  <c r="R75" i="4"/>
  <c r="R74" i="4"/>
  <c r="R73" i="4"/>
  <c r="R72" i="4"/>
  <c r="R71" i="4"/>
  <c r="R70" i="4"/>
  <c r="R69" i="4"/>
  <c r="R68" i="4"/>
  <c r="R67" i="4"/>
  <c r="R66" i="4"/>
  <c r="R65" i="4"/>
  <c r="R64" i="4"/>
  <c r="R63" i="4"/>
  <c r="R62" i="4"/>
  <c r="R61" i="4"/>
  <c r="R60" i="4"/>
  <c r="R59" i="4"/>
  <c r="R58" i="4"/>
  <c r="R54" i="4"/>
  <c r="R53" i="4"/>
  <c r="R52" i="4"/>
  <c r="R51" i="4"/>
  <c r="R50" i="4"/>
  <c r="R49" i="4"/>
  <c r="R48" i="4"/>
  <c r="R47" i="4"/>
  <c r="R46" i="4"/>
  <c r="R45" i="4"/>
  <c r="R44" i="4"/>
  <c r="R43" i="4"/>
  <c r="R42" i="4"/>
  <c r="R41" i="4"/>
  <c r="R40" i="4"/>
  <c r="R39" i="4"/>
  <c r="R38" i="4"/>
  <c r="R34" i="4"/>
  <c r="R33" i="4"/>
  <c r="R32" i="4"/>
  <c r="R31" i="4"/>
  <c r="R30" i="4"/>
  <c r="R29" i="4"/>
  <c r="R28" i="4"/>
  <c r="R27" i="4"/>
  <c r="R26" i="4"/>
  <c r="R25" i="4"/>
  <c r="R24" i="4"/>
  <c r="R23" i="4"/>
  <c r="R22" i="4"/>
  <c r="R21" i="4"/>
  <c r="R20" i="4"/>
  <c r="R19" i="4"/>
  <c r="R15" i="4"/>
  <c r="R14" i="4"/>
  <c r="R13" i="4"/>
  <c r="R12" i="4"/>
  <c r="R11" i="4"/>
  <c r="R10" i="4"/>
  <c r="R9" i="4"/>
  <c r="R8" i="4"/>
  <c r="R7" i="4"/>
  <c r="R6" i="4"/>
  <c r="R5" i="4"/>
  <c r="R262" i="5"/>
  <c r="R261" i="5"/>
  <c r="R260" i="5"/>
  <c r="R259" i="5"/>
  <c r="R258" i="5"/>
  <c r="R254" i="5"/>
  <c r="R250" i="5"/>
  <c r="R246" i="5"/>
  <c r="R242" i="5"/>
  <c r="R238" i="5"/>
  <c r="R237" i="5"/>
  <c r="R236" i="5"/>
  <c r="R235" i="5"/>
  <c r="R234" i="5"/>
  <c r="R233" i="5"/>
  <c r="R232" i="5"/>
  <c r="R231" i="5"/>
  <c r="R230" i="5"/>
  <c r="R229" i="5"/>
  <c r="R228" i="5"/>
  <c r="R224" i="5"/>
  <c r="R223" i="5"/>
  <c r="R222" i="5"/>
  <c r="R221" i="5"/>
  <c r="R220" i="5"/>
  <c r="R219" i="5"/>
  <c r="R218" i="5"/>
  <c r="R217" i="5"/>
  <c r="R216" i="5"/>
  <c r="R215" i="5"/>
  <c r="R214" i="5"/>
  <c r="R213" i="5"/>
  <c r="R209" i="5"/>
  <c r="R208" i="5"/>
  <c r="R207" i="5"/>
  <c r="R206" i="5"/>
  <c r="R202" i="5"/>
  <c r="R201" i="5"/>
  <c r="R200" i="5"/>
  <c r="R196" i="5"/>
  <c r="R195" i="5"/>
  <c r="R194" i="5"/>
  <c r="R193" i="5"/>
  <c r="R189" i="5"/>
  <c r="R188" i="5"/>
  <c r="R187" i="5"/>
  <c r="R183" i="5"/>
  <c r="R182" i="5"/>
  <c r="R181" i="5"/>
  <c r="R180" i="5"/>
  <c r="R179" i="5"/>
  <c r="R178" i="5"/>
  <c r="R177" i="5"/>
  <c r="R176" i="5"/>
  <c r="R172" i="5"/>
  <c r="R171" i="5"/>
  <c r="R170" i="5"/>
  <c r="R169" i="5"/>
  <c r="R168" i="5"/>
  <c r="R164" i="5"/>
  <c r="R163" i="5"/>
  <c r="R162" i="5"/>
  <c r="R161" i="5"/>
  <c r="R160" i="5"/>
  <c r="R159" i="5"/>
  <c r="R158" i="5"/>
  <c r="R157" i="5"/>
  <c r="R156" i="5"/>
  <c r="R155" i="5"/>
  <c r="R154" i="5"/>
  <c r="R153" i="5"/>
  <c r="R152" i="5"/>
  <c r="R151" i="5"/>
  <c r="R150" i="5"/>
  <c r="R149" i="5"/>
  <c r="R148" i="5"/>
  <c r="R147" i="5"/>
  <c r="R146" i="5"/>
  <c r="R145" i="5"/>
  <c r="R141" i="5"/>
  <c r="R140" i="5"/>
  <c r="R139" i="5"/>
  <c r="R138" i="5"/>
  <c r="R137" i="5"/>
  <c r="R136" i="5"/>
  <c r="R135" i="5"/>
  <c r="R134" i="5"/>
  <c r="R133" i="5"/>
  <c r="R132" i="5"/>
  <c r="R131" i="5"/>
  <c r="R130" i="5"/>
  <c r="R129" i="5"/>
  <c r="R128" i="5"/>
  <c r="R127" i="5"/>
  <c r="R126" i="5"/>
  <c r="R125" i="5"/>
  <c r="R124" i="5"/>
  <c r="R123" i="5"/>
  <c r="R122" i="5"/>
  <c r="R121" i="5"/>
  <c r="R120" i="5"/>
  <c r="R119" i="5"/>
  <c r="R118" i="5"/>
  <c r="R117" i="5"/>
  <c r="R116" i="5"/>
  <c r="R115" i="5"/>
  <c r="R114" i="5"/>
  <c r="R110" i="5"/>
  <c r="R109" i="5"/>
  <c r="R108" i="5"/>
  <c r="R107" i="5"/>
  <c r="R106" i="5"/>
  <c r="R105" i="5"/>
  <c r="R104" i="5"/>
  <c r="R103" i="5"/>
  <c r="R102" i="5"/>
  <c r="R101" i="5"/>
  <c r="R100" i="5"/>
  <c r="R99" i="5"/>
  <c r="R98" i="5"/>
  <c r="R97" i="5"/>
  <c r="R96" i="5"/>
  <c r="R95" i="5"/>
  <c r="R94" i="5"/>
  <c r="R93" i="5"/>
  <c r="R89" i="5"/>
  <c r="R88" i="5"/>
  <c r="R87" i="5"/>
  <c r="R86" i="5"/>
  <c r="R85" i="5"/>
  <c r="R84" i="5"/>
  <c r="R80" i="5"/>
  <c r="R79" i="5"/>
  <c r="R78" i="5"/>
  <c r="R77" i="5"/>
  <c r="R76" i="5"/>
  <c r="R75" i="5"/>
  <c r="R74" i="5"/>
  <c r="R73" i="5"/>
  <c r="R72" i="5"/>
  <c r="R71" i="5"/>
  <c r="R70" i="5"/>
  <c r="R69" i="5"/>
  <c r="R68" i="5"/>
  <c r="R67" i="5"/>
  <c r="R66" i="5"/>
  <c r="R65" i="5"/>
  <c r="R64" i="5"/>
  <c r="R63" i="5"/>
  <c r="R62" i="5"/>
  <c r="R61" i="5"/>
  <c r="R60" i="5"/>
  <c r="R59" i="5"/>
  <c r="R58" i="5"/>
  <c r="R54" i="5"/>
  <c r="R53" i="5"/>
  <c r="R52" i="5"/>
  <c r="R51" i="5"/>
  <c r="R50" i="5"/>
  <c r="R49" i="5"/>
  <c r="R48" i="5"/>
  <c r="R47" i="5"/>
  <c r="R46" i="5"/>
  <c r="R45" i="5"/>
  <c r="R44" i="5"/>
  <c r="R43" i="5"/>
  <c r="R42" i="5"/>
  <c r="R41" i="5"/>
  <c r="R40" i="5"/>
  <c r="R39" i="5"/>
  <c r="R38" i="5"/>
  <c r="R34" i="5"/>
  <c r="R33" i="5"/>
  <c r="R32" i="5"/>
  <c r="R31" i="5"/>
  <c r="R30" i="5"/>
  <c r="R29" i="5"/>
  <c r="R28" i="5"/>
  <c r="R27" i="5"/>
  <c r="R26" i="5"/>
  <c r="R25" i="5"/>
  <c r="R24" i="5"/>
  <c r="R23" i="5"/>
  <c r="R22" i="5"/>
  <c r="R21" i="5"/>
  <c r="R20" i="5"/>
  <c r="R19" i="5"/>
  <c r="R15" i="5"/>
  <c r="R14" i="5"/>
  <c r="R13" i="5"/>
  <c r="R12" i="5"/>
  <c r="R11" i="5"/>
  <c r="R10" i="5"/>
  <c r="R9" i="5"/>
  <c r="R8" i="5"/>
  <c r="R7" i="5"/>
  <c r="R6" i="5"/>
  <c r="R5" i="5"/>
  <c r="R262" i="3"/>
  <c r="R261" i="3"/>
  <c r="R260" i="3"/>
  <c r="R259" i="3"/>
  <c r="R258" i="3"/>
  <c r="R254" i="3"/>
  <c r="R250" i="3"/>
  <c r="R246" i="3"/>
  <c r="R242" i="3"/>
  <c r="R238" i="3"/>
  <c r="R237" i="3"/>
  <c r="R236" i="3"/>
  <c r="R235" i="3"/>
  <c r="R234" i="3"/>
  <c r="R233" i="3"/>
  <c r="R232" i="3"/>
  <c r="R231" i="3"/>
  <c r="R230" i="3"/>
  <c r="R229" i="3"/>
  <c r="R228" i="3"/>
  <c r="R224" i="3"/>
  <c r="R223" i="3"/>
  <c r="R222" i="3"/>
  <c r="R221" i="3"/>
  <c r="R220" i="3"/>
  <c r="R219" i="3"/>
  <c r="R218" i="3"/>
  <c r="R217" i="3"/>
  <c r="R216" i="3"/>
  <c r="R215" i="3"/>
  <c r="R214" i="3"/>
  <c r="R213" i="3"/>
  <c r="R209" i="3"/>
  <c r="R208" i="3"/>
  <c r="R207" i="3"/>
  <c r="R206" i="3"/>
  <c r="R202" i="3"/>
  <c r="R201" i="3"/>
  <c r="R200" i="3"/>
  <c r="R196" i="3"/>
  <c r="R195" i="3"/>
  <c r="R194" i="3"/>
  <c r="R193" i="3"/>
  <c r="R189" i="3"/>
  <c r="R188" i="3"/>
  <c r="R187" i="3"/>
  <c r="R183" i="3"/>
  <c r="R182" i="3"/>
  <c r="R181" i="3"/>
  <c r="R180" i="3"/>
  <c r="R179" i="3"/>
  <c r="R178" i="3"/>
  <c r="R177" i="3"/>
  <c r="R176" i="3"/>
  <c r="R172" i="3"/>
  <c r="R171" i="3"/>
  <c r="R170" i="3"/>
  <c r="R169" i="3"/>
  <c r="R168" i="3"/>
  <c r="R164" i="3"/>
  <c r="R163" i="3"/>
  <c r="R162" i="3"/>
  <c r="R161" i="3"/>
  <c r="R160" i="3"/>
  <c r="R159" i="3"/>
  <c r="R158" i="3"/>
  <c r="R157" i="3"/>
  <c r="R156" i="3"/>
  <c r="R155" i="3"/>
  <c r="R154" i="3"/>
  <c r="R153" i="3"/>
  <c r="R152" i="3"/>
  <c r="R151" i="3"/>
  <c r="R150" i="3"/>
  <c r="R149" i="3"/>
  <c r="R148" i="3"/>
  <c r="R147" i="3"/>
  <c r="R146" i="3"/>
  <c r="R145" i="3"/>
  <c r="R141" i="3"/>
  <c r="R140" i="3"/>
  <c r="R139" i="3"/>
  <c r="R138" i="3"/>
  <c r="R137" i="3"/>
  <c r="R136" i="3"/>
  <c r="R135" i="3"/>
  <c r="R134" i="3"/>
  <c r="R133" i="3"/>
  <c r="R132" i="3"/>
  <c r="R131" i="3"/>
  <c r="R130" i="3"/>
  <c r="R129" i="3"/>
  <c r="R128" i="3"/>
  <c r="R127" i="3"/>
  <c r="R126" i="3"/>
  <c r="R125" i="3"/>
  <c r="R124" i="3"/>
  <c r="R123" i="3"/>
  <c r="R122" i="3"/>
  <c r="R121" i="3"/>
  <c r="R120" i="3"/>
  <c r="R119" i="3"/>
  <c r="R118" i="3"/>
  <c r="R117" i="3"/>
  <c r="R116" i="3"/>
  <c r="R115" i="3"/>
  <c r="R114" i="3"/>
  <c r="R110" i="3"/>
  <c r="R109" i="3"/>
  <c r="R108" i="3"/>
  <c r="R107" i="3"/>
  <c r="R106" i="3"/>
  <c r="R105" i="3"/>
  <c r="R104" i="3"/>
  <c r="R103" i="3"/>
  <c r="R102" i="3"/>
  <c r="R101" i="3"/>
  <c r="R100" i="3"/>
  <c r="R99" i="3"/>
  <c r="R98" i="3"/>
  <c r="R97" i="3"/>
  <c r="R96" i="3"/>
  <c r="R95" i="3"/>
  <c r="R94" i="3"/>
  <c r="R93" i="3"/>
  <c r="R89" i="3"/>
  <c r="R88" i="3"/>
  <c r="R87" i="3"/>
  <c r="R86" i="3"/>
  <c r="R85" i="3"/>
  <c r="R84" i="3"/>
  <c r="R80" i="3"/>
  <c r="R79" i="3"/>
  <c r="R78" i="3"/>
  <c r="R77" i="3"/>
  <c r="R76" i="3"/>
  <c r="R75" i="3"/>
  <c r="R74" i="3"/>
  <c r="R73" i="3"/>
  <c r="R72" i="3"/>
  <c r="R71" i="3"/>
  <c r="R70" i="3"/>
  <c r="R69" i="3"/>
  <c r="R68" i="3"/>
  <c r="R67" i="3"/>
  <c r="R66" i="3"/>
  <c r="R65" i="3"/>
  <c r="R64" i="3"/>
  <c r="R63" i="3"/>
  <c r="R62" i="3"/>
  <c r="R61" i="3"/>
  <c r="R60" i="3"/>
  <c r="R59" i="3"/>
  <c r="R58" i="3"/>
  <c r="R54" i="3"/>
  <c r="R53" i="3"/>
  <c r="R52" i="3"/>
  <c r="R51" i="3"/>
  <c r="R50" i="3"/>
  <c r="R49" i="3"/>
  <c r="R48" i="3"/>
  <c r="R47" i="3"/>
  <c r="R46" i="3"/>
  <c r="R45" i="3"/>
  <c r="R44" i="3"/>
  <c r="R43" i="3"/>
  <c r="R42" i="3"/>
  <c r="R41" i="3"/>
  <c r="R40" i="3"/>
  <c r="R39" i="3"/>
  <c r="R38" i="3"/>
  <c r="R34" i="3"/>
  <c r="R33" i="3"/>
  <c r="R32" i="3"/>
  <c r="R31" i="3"/>
  <c r="R30" i="3"/>
  <c r="R29" i="3"/>
  <c r="R28" i="3"/>
  <c r="R27" i="3"/>
  <c r="R26" i="3"/>
  <c r="R25" i="3"/>
  <c r="R24" i="3"/>
  <c r="R23" i="3"/>
  <c r="R22" i="3"/>
  <c r="R21" i="3"/>
  <c r="R20" i="3"/>
  <c r="R19" i="3"/>
  <c r="R15" i="3"/>
  <c r="R14" i="3"/>
  <c r="R13" i="3"/>
  <c r="R12" i="3"/>
  <c r="R11" i="3"/>
  <c r="R10" i="3"/>
  <c r="R9" i="3"/>
  <c r="R8" i="3"/>
  <c r="R7" i="3"/>
  <c r="R6" i="3"/>
  <c r="R5" i="3"/>
  <c r="V262" i="2"/>
  <c r="R262" i="2"/>
  <c r="V261" i="2"/>
  <c r="R261" i="2"/>
  <c r="V260" i="2"/>
  <c r="R260" i="2"/>
  <c r="V259" i="2"/>
  <c r="R259" i="2"/>
  <c r="V258" i="2"/>
  <c r="R258" i="2"/>
  <c r="V254" i="2"/>
  <c r="R254" i="2"/>
  <c r="V250" i="2"/>
  <c r="R250" i="2"/>
  <c r="V246" i="2"/>
  <c r="R246" i="2"/>
  <c r="V242" i="2"/>
  <c r="R242" i="2"/>
  <c r="V238" i="2"/>
  <c r="R238" i="2"/>
  <c r="V237" i="2"/>
  <c r="R237" i="2"/>
  <c r="V236" i="2"/>
  <c r="R236" i="2"/>
  <c r="V235" i="2"/>
  <c r="R235" i="2"/>
  <c r="V234" i="2"/>
  <c r="R234" i="2"/>
  <c r="V233" i="2"/>
  <c r="R233" i="2"/>
  <c r="V232" i="2"/>
  <c r="R232" i="2"/>
  <c r="V231" i="2"/>
  <c r="R231" i="2"/>
  <c r="V230" i="2"/>
  <c r="R230" i="2"/>
  <c r="V229" i="2"/>
  <c r="R229" i="2"/>
  <c r="V228" i="2"/>
  <c r="R228" i="2"/>
  <c r="V224" i="2"/>
  <c r="R224" i="2"/>
  <c r="V223" i="2"/>
  <c r="R223" i="2"/>
  <c r="V222" i="2"/>
  <c r="R222" i="2"/>
  <c r="V221" i="2"/>
  <c r="R221" i="2"/>
  <c r="V220" i="2"/>
  <c r="R220" i="2"/>
  <c r="V219" i="2"/>
  <c r="R219" i="2"/>
  <c r="V218" i="2"/>
  <c r="R218" i="2"/>
  <c r="V217" i="2"/>
  <c r="R217" i="2"/>
  <c r="V216" i="2"/>
  <c r="R216" i="2"/>
  <c r="V215" i="2"/>
  <c r="R215" i="2"/>
  <c r="V214" i="2"/>
  <c r="R214" i="2"/>
  <c r="V213" i="2"/>
  <c r="R213" i="2"/>
  <c r="V209" i="2"/>
  <c r="R209" i="2"/>
  <c r="V208" i="2"/>
  <c r="R208" i="2"/>
  <c r="V207" i="2"/>
  <c r="R207" i="2"/>
  <c r="V206" i="2"/>
  <c r="R206" i="2"/>
  <c r="V202" i="2"/>
  <c r="R202" i="2"/>
  <c r="V201" i="2"/>
  <c r="R201" i="2"/>
  <c r="V200" i="2"/>
  <c r="R200" i="2"/>
  <c r="V196" i="2"/>
  <c r="R196" i="2"/>
  <c r="V195" i="2"/>
  <c r="R195" i="2"/>
  <c r="V194" i="2"/>
  <c r="R194" i="2"/>
  <c r="V193" i="2"/>
  <c r="R193" i="2"/>
  <c r="V189" i="2"/>
  <c r="R189" i="2"/>
  <c r="V188" i="2"/>
  <c r="R188" i="2"/>
  <c r="V187" i="2"/>
  <c r="R187" i="2"/>
  <c r="V183" i="2"/>
  <c r="R183" i="2"/>
  <c r="V182" i="2"/>
  <c r="R182" i="2"/>
  <c r="V181" i="2"/>
  <c r="R181" i="2"/>
  <c r="V180" i="2"/>
  <c r="R180" i="2"/>
  <c r="V179" i="2"/>
  <c r="R179" i="2"/>
  <c r="V178" i="2"/>
  <c r="R178" i="2"/>
  <c r="V177" i="2"/>
  <c r="R177" i="2"/>
  <c r="V176" i="2"/>
  <c r="R176" i="2"/>
  <c r="V172" i="2"/>
  <c r="R172" i="2"/>
  <c r="V171" i="2"/>
  <c r="R171" i="2"/>
  <c r="V170" i="2"/>
  <c r="R170" i="2"/>
  <c r="V169" i="2"/>
  <c r="R169" i="2"/>
  <c r="V168" i="2"/>
  <c r="R168" i="2"/>
  <c r="V164" i="2"/>
  <c r="R164" i="2"/>
  <c r="V163" i="2"/>
  <c r="R163" i="2"/>
  <c r="V162" i="2"/>
  <c r="R162" i="2"/>
  <c r="V161" i="2"/>
  <c r="R161" i="2"/>
  <c r="V160" i="2"/>
  <c r="R160" i="2"/>
  <c r="V159" i="2"/>
  <c r="R159" i="2"/>
  <c r="V158" i="2"/>
  <c r="R158" i="2"/>
  <c r="V157" i="2"/>
  <c r="R157" i="2"/>
  <c r="V156" i="2"/>
  <c r="R156" i="2"/>
  <c r="V155" i="2"/>
  <c r="R155" i="2"/>
  <c r="V154" i="2"/>
  <c r="R154" i="2"/>
  <c r="V153" i="2"/>
  <c r="R153" i="2"/>
  <c r="V152" i="2"/>
  <c r="R152" i="2"/>
  <c r="V151" i="2"/>
  <c r="R151" i="2"/>
  <c r="V150" i="2"/>
  <c r="R150" i="2"/>
  <c r="V149" i="2"/>
  <c r="R149" i="2"/>
  <c r="V148" i="2"/>
  <c r="R148" i="2"/>
  <c r="V147" i="2"/>
  <c r="R147" i="2"/>
  <c r="V146" i="2"/>
  <c r="R146" i="2"/>
  <c r="V145" i="2"/>
  <c r="R145" i="2"/>
  <c r="V141" i="2"/>
  <c r="R141" i="2"/>
  <c r="V140" i="2"/>
  <c r="R140" i="2"/>
  <c r="V139" i="2"/>
  <c r="R139" i="2"/>
  <c r="V138" i="2"/>
  <c r="R138" i="2"/>
  <c r="V137" i="2"/>
  <c r="R137" i="2"/>
  <c r="V136" i="2"/>
  <c r="R136" i="2"/>
  <c r="V135" i="2"/>
  <c r="R135" i="2"/>
  <c r="V134" i="2"/>
  <c r="R134" i="2"/>
  <c r="V133" i="2"/>
  <c r="R133" i="2"/>
  <c r="V132" i="2"/>
  <c r="R132" i="2"/>
  <c r="V131" i="2"/>
  <c r="R131" i="2"/>
  <c r="V130" i="2"/>
  <c r="R130" i="2"/>
  <c r="V129" i="2"/>
  <c r="R129" i="2"/>
  <c r="V128" i="2"/>
  <c r="R128" i="2"/>
  <c r="V127" i="2"/>
  <c r="R127" i="2"/>
  <c r="V126" i="2"/>
  <c r="R126" i="2"/>
  <c r="V125" i="2"/>
  <c r="R125" i="2"/>
  <c r="V124" i="2"/>
  <c r="R124" i="2"/>
  <c r="V123" i="2"/>
  <c r="R123" i="2"/>
  <c r="V122" i="2"/>
  <c r="R122" i="2"/>
  <c r="V121" i="2"/>
  <c r="R121" i="2"/>
  <c r="V120" i="2"/>
  <c r="R120" i="2"/>
  <c r="V119" i="2"/>
  <c r="R119" i="2"/>
  <c r="V118" i="2"/>
  <c r="R118" i="2"/>
  <c r="V117" i="2"/>
  <c r="R117" i="2"/>
  <c r="V116" i="2"/>
  <c r="R116" i="2"/>
  <c r="V115" i="2"/>
  <c r="R115" i="2"/>
  <c r="V114" i="2"/>
  <c r="R114" i="2"/>
  <c r="V110" i="2"/>
  <c r="R110" i="2"/>
  <c r="V109" i="2"/>
  <c r="R109" i="2"/>
  <c r="V108" i="2"/>
  <c r="R108" i="2"/>
  <c r="V107" i="2"/>
  <c r="R107" i="2"/>
  <c r="V106" i="2"/>
  <c r="R106" i="2"/>
  <c r="V105" i="2"/>
  <c r="R105" i="2"/>
  <c r="V104" i="2"/>
  <c r="R104" i="2"/>
  <c r="V103" i="2"/>
  <c r="R103" i="2"/>
  <c r="V102" i="2"/>
  <c r="R102" i="2"/>
  <c r="V101" i="2"/>
  <c r="R101" i="2"/>
  <c r="V100" i="2"/>
  <c r="R100" i="2"/>
  <c r="V99" i="2"/>
  <c r="R99" i="2"/>
  <c r="V98" i="2"/>
  <c r="R98" i="2"/>
  <c r="V97" i="2"/>
  <c r="R97" i="2"/>
  <c r="V96" i="2"/>
  <c r="R96" i="2"/>
  <c r="V95" i="2"/>
  <c r="R95" i="2"/>
  <c r="V94" i="2"/>
  <c r="R94" i="2"/>
  <c r="V93" i="2"/>
  <c r="R93" i="2"/>
  <c r="V89" i="2"/>
  <c r="R89" i="2"/>
  <c r="V88" i="2"/>
  <c r="R88" i="2"/>
  <c r="V87" i="2"/>
  <c r="R87" i="2"/>
  <c r="V86" i="2"/>
  <c r="R86" i="2"/>
  <c r="V85" i="2"/>
  <c r="R85" i="2"/>
  <c r="V84" i="2"/>
  <c r="R84" i="2"/>
  <c r="V80" i="2"/>
  <c r="R80" i="2"/>
  <c r="V79" i="2"/>
  <c r="R79" i="2"/>
  <c r="V78" i="2"/>
  <c r="R78" i="2"/>
  <c r="V77" i="2"/>
  <c r="R77" i="2"/>
  <c r="V76" i="2"/>
  <c r="R76" i="2"/>
  <c r="V75" i="2"/>
  <c r="R75" i="2"/>
  <c r="V74" i="2"/>
  <c r="R74" i="2"/>
  <c r="V73" i="2"/>
  <c r="R73" i="2"/>
  <c r="V72" i="2"/>
  <c r="R72" i="2"/>
  <c r="V71" i="2"/>
  <c r="R71" i="2"/>
  <c r="V70" i="2"/>
  <c r="R70" i="2"/>
  <c r="V69" i="2"/>
  <c r="R69" i="2"/>
  <c r="V68" i="2"/>
  <c r="R68" i="2"/>
  <c r="V67" i="2"/>
  <c r="R67" i="2"/>
  <c r="V66" i="2"/>
  <c r="R66" i="2"/>
  <c r="V65" i="2"/>
  <c r="R65" i="2"/>
  <c r="V64" i="2"/>
  <c r="R64" i="2"/>
  <c r="V63" i="2"/>
  <c r="R63" i="2"/>
  <c r="V62" i="2"/>
  <c r="R62" i="2"/>
  <c r="V61" i="2"/>
  <c r="R61" i="2"/>
  <c r="V60" i="2"/>
  <c r="R60" i="2"/>
  <c r="V59" i="2"/>
  <c r="R59" i="2"/>
  <c r="V58" i="2"/>
  <c r="R58" i="2"/>
  <c r="V54" i="2"/>
  <c r="R54" i="2"/>
  <c r="V53" i="2"/>
  <c r="R53" i="2"/>
  <c r="V52" i="2"/>
  <c r="R52" i="2"/>
  <c r="V51" i="2"/>
  <c r="R51" i="2"/>
  <c r="V50" i="2"/>
  <c r="R50" i="2"/>
  <c r="V49" i="2"/>
  <c r="R49" i="2"/>
  <c r="V48" i="2"/>
  <c r="R48" i="2"/>
  <c r="V47" i="2"/>
  <c r="R47" i="2"/>
  <c r="V46" i="2"/>
  <c r="R46" i="2"/>
  <c r="V45" i="2"/>
  <c r="R45" i="2"/>
  <c r="V44" i="2"/>
  <c r="R44" i="2"/>
  <c r="V43" i="2"/>
  <c r="R43" i="2"/>
  <c r="V42" i="2"/>
  <c r="R42" i="2"/>
  <c r="V41" i="2"/>
  <c r="R41" i="2"/>
  <c r="V40" i="2"/>
  <c r="R40" i="2"/>
  <c r="V39" i="2"/>
  <c r="R39" i="2"/>
  <c r="V38" i="2"/>
  <c r="R38" i="2"/>
  <c r="V34" i="2"/>
  <c r="R34" i="2"/>
  <c r="V33" i="2"/>
  <c r="R33" i="2"/>
  <c r="V32" i="2"/>
  <c r="R32" i="2"/>
  <c r="V31" i="2"/>
  <c r="R31" i="2"/>
  <c r="V30" i="2"/>
  <c r="R30" i="2"/>
  <c r="V29" i="2"/>
  <c r="R29" i="2"/>
  <c r="V28" i="2"/>
  <c r="R28" i="2"/>
  <c r="V27" i="2"/>
  <c r="R27" i="2"/>
  <c r="V26" i="2"/>
  <c r="R26" i="2"/>
  <c r="V25" i="2"/>
  <c r="R25" i="2"/>
  <c r="V24" i="2"/>
  <c r="R24" i="2"/>
  <c r="V23" i="2"/>
  <c r="R23" i="2"/>
  <c r="V22" i="2"/>
  <c r="R22" i="2"/>
  <c r="V21" i="2"/>
  <c r="R21" i="2"/>
  <c r="V20" i="2"/>
  <c r="R20" i="2"/>
  <c r="V19" i="2"/>
  <c r="R19" i="2"/>
  <c r="V15" i="2"/>
  <c r="R15" i="2"/>
  <c r="V14" i="2"/>
  <c r="R14" i="2"/>
  <c r="V13" i="2"/>
  <c r="R13" i="2"/>
  <c r="V12" i="2"/>
  <c r="R12" i="2"/>
  <c r="V11" i="2"/>
  <c r="R11" i="2"/>
  <c r="V10" i="2"/>
  <c r="R10" i="2"/>
  <c r="V9" i="2"/>
  <c r="R9" i="2"/>
  <c r="V8" i="2"/>
  <c r="R8" i="2"/>
  <c r="V7" i="2"/>
  <c r="R7" i="2"/>
  <c r="V6" i="2"/>
  <c r="R6" i="2"/>
  <c r="V5" i="2"/>
  <c r="R5" i="2"/>
  <c r="C118" i="6"/>
  <c r="C117" i="6"/>
  <c r="C116" i="6"/>
  <c r="C115" i="6"/>
  <c r="C114" i="6"/>
  <c r="A114" i="6"/>
  <c r="C113" i="6"/>
  <c r="A113" i="6"/>
  <c r="C112" i="6"/>
  <c r="A112" i="6"/>
  <c r="C111" i="6"/>
  <c r="A111" i="6"/>
  <c r="A103" i="6"/>
  <c r="A102" i="6"/>
  <c r="C101" i="6"/>
  <c r="A101" i="6"/>
  <c r="A100" i="6"/>
  <c r="C93" i="6"/>
  <c r="A93" i="6"/>
  <c r="C86" i="6"/>
  <c r="A86" i="6"/>
  <c r="C85" i="6"/>
  <c r="A85" i="6"/>
  <c r="C84" i="6"/>
  <c r="A84" i="6"/>
  <c r="A83" i="6"/>
  <c r="A82" i="6"/>
  <c r="C81" i="6"/>
  <c r="A81" i="6"/>
  <c r="C80" i="6"/>
  <c r="A80" i="6"/>
  <c r="C79" i="6"/>
  <c r="A79" i="6"/>
  <c r="C78" i="6"/>
  <c r="A78" i="6"/>
  <c r="C77" i="6"/>
  <c r="A77" i="6"/>
  <c r="C69" i="6"/>
  <c r="A69" i="6"/>
  <c r="C68" i="6"/>
  <c r="A68" i="6"/>
  <c r="C67" i="6"/>
  <c r="A67" i="6"/>
  <c r="A66" i="6"/>
  <c r="A65" i="6"/>
  <c r="C64" i="6"/>
  <c r="A64" i="6"/>
  <c r="C63" i="6"/>
  <c r="A63" i="6"/>
  <c r="C62" i="6"/>
  <c r="A62" i="6"/>
  <c r="C61" i="6"/>
  <c r="A61" i="6"/>
  <c r="C60" i="6"/>
  <c r="A60" i="6"/>
  <c r="C52" i="6"/>
  <c r="A52" i="6"/>
  <c r="C51" i="6"/>
  <c r="A51" i="6"/>
  <c r="C50" i="6"/>
  <c r="A50" i="6"/>
  <c r="A49" i="6"/>
  <c r="A48" i="6"/>
  <c r="A47" i="6"/>
  <c r="A46" i="6"/>
  <c r="C45" i="6"/>
  <c r="A45" i="6"/>
  <c r="A44" i="6"/>
  <c r="C43" i="6"/>
  <c r="A43" i="6"/>
  <c r="C42" i="6"/>
  <c r="A42" i="6"/>
  <c r="C41" i="6"/>
  <c r="C100" i="6" s="1"/>
  <c r="A41" i="6"/>
  <c r="H31" i="6"/>
  <c r="G31" i="6"/>
  <c r="F31" i="6"/>
  <c r="E31" i="6"/>
  <c r="D31" i="6"/>
  <c r="C31" i="6"/>
  <c r="B31" i="6"/>
  <c r="H30" i="6"/>
  <c r="G30" i="6"/>
  <c r="F30" i="6"/>
  <c r="E30" i="6"/>
  <c r="D30" i="6"/>
  <c r="C30" i="6"/>
  <c r="B30" i="6"/>
  <c r="H29" i="6"/>
  <c r="G29" i="6"/>
  <c r="F29" i="6"/>
  <c r="E29" i="6"/>
  <c r="D29" i="6"/>
  <c r="C29" i="6"/>
  <c r="B29" i="6"/>
  <c r="H28" i="6"/>
  <c r="G28" i="6"/>
  <c r="F28" i="6"/>
  <c r="E28" i="6"/>
  <c r="D28" i="6"/>
  <c r="C28" i="6"/>
  <c r="B28" i="6"/>
  <c r="H27" i="6"/>
  <c r="G27" i="6"/>
  <c r="F27" i="6"/>
  <c r="E27" i="6"/>
  <c r="D27" i="6"/>
  <c r="C27" i="6"/>
  <c r="B27" i="6"/>
  <c r="H26" i="6"/>
  <c r="G26" i="6"/>
  <c r="F26" i="6"/>
  <c r="E26" i="6"/>
  <c r="D26" i="6"/>
  <c r="C26" i="6"/>
  <c r="B26" i="6"/>
  <c r="H25" i="6"/>
  <c r="G25" i="6"/>
  <c r="F25" i="6"/>
  <c r="E25" i="6"/>
  <c r="D25" i="6"/>
  <c r="C25" i="6"/>
  <c r="B25" i="6"/>
  <c r="H24" i="6"/>
  <c r="G24" i="6"/>
  <c r="F24" i="6"/>
  <c r="E24" i="6"/>
  <c r="D24" i="6"/>
  <c r="C24" i="6"/>
  <c r="B24" i="6"/>
  <c r="H23" i="6"/>
  <c r="G23" i="6"/>
  <c r="F23" i="6"/>
  <c r="E23" i="6"/>
  <c r="D23" i="6"/>
  <c r="C23" i="6"/>
  <c r="B23" i="6"/>
  <c r="H22" i="6"/>
  <c r="G22" i="6"/>
  <c r="F22" i="6"/>
  <c r="E22" i="6"/>
  <c r="D22" i="6"/>
  <c r="C22" i="6"/>
  <c r="B22" i="6"/>
  <c r="B32" i="6" s="1"/>
  <c r="H21" i="6"/>
  <c r="H32" i="6" s="1"/>
  <c r="G21" i="6"/>
  <c r="F21" i="6"/>
  <c r="E21" i="6"/>
  <c r="D21" i="6"/>
  <c r="C21" i="6"/>
  <c r="B21" i="6"/>
  <c r="H20" i="6"/>
  <c r="G20" i="6"/>
  <c r="G32" i="6" s="1"/>
  <c r="F20" i="6"/>
  <c r="F32" i="6" s="1"/>
  <c r="E20" i="6"/>
  <c r="E32" i="6" s="1"/>
  <c r="D20" i="6"/>
  <c r="D32" i="6" s="1"/>
  <c r="C20" i="6"/>
  <c r="C32" i="6" s="1"/>
  <c r="B20" i="6"/>
  <c r="Q16" i="6"/>
  <c r="P16" i="6"/>
  <c r="O16" i="6"/>
  <c r="N16" i="6"/>
  <c r="M16" i="6"/>
  <c r="L16" i="6"/>
  <c r="K16" i="6"/>
  <c r="I16" i="6"/>
  <c r="H16" i="6"/>
  <c r="G16" i="6"/>
  <c r="F16" i="6"/>
  <c r="E16" i="6"/>
  <c r="D16" i="6"/>
  <c r="C16" i="6"/>
  <c r="J15" i="6"/>
  <c r="B15" i="6"/>
  <c r="J14" i="6"/>
  <c r="B14" i="6"/>
  <c r="J13" i="6"/>
  <c r="B13" i="6"/>
  <c r="J12" i="6"/>
  <c r="B12" i="6"/>
  <c r="J11" i="6"/>
  <c r="B11" i="6"/>
  <c r="J10" i="6"/>
  <c r="B10" i="6"/>
  <c r="J9" i="6"/>
  <c r="J16" i="6" s="1"/>
  <c r="B9" i="6"/>
  <c r="J8" i="6"/>
  <c r="B8" i="6"/>
  <c r="J7" i="6"/>
  <c r="B7" i="6"/>
  <c r="J6" i="6"/>
  <c r="B6" i="6"/>
  <c r="J5" i="6"/>
  <c r="B5" i="6"/>
  <c r="B16" i="6" s="1"/>
  <c r="J4" i="6"/>
  <c r="B4" i="6"/>
  <c r="L264" i="5"/>
  <c r="L256" i="5"/>
  <c r="L252" i="5"/>
  <c r="L248" i="5"/>
  <c r="L244" i="5"/>
  <c r="L240" i="5"/>
  <c r="L226" i="5"/>
  <c r="L211" i="5"/>
  <c r="L204" i="5"/>
  <c r="L198" i="5"/>
  <c r="L191" i="5"/>
  <c r="L185" i="5"/>
  <c r="L174" i="5"/>
  <c r="L166" i="5"/>
  <c r="L143" i="5"/>
  <c r="L112" i="5"/>
  <c r="L91" i="5"/>
  <c r="L82" i="5"/>
  <c r="L56" i="5"/>
  <c r="L36" i="5"/>
  <c r="L266" i="5" s="1"/>
  <c r="L17" i="5"/>
  <c r="L264" i="4"/>
  <c r="L256" i="4"/>
  <c r="L252" i="4"/>
  <c r="L248" i="4"/>
  <c r="L244" i="4"/>
  <c r="L240" i="4"/>
  <c r="L226" i="4"/>
  <c r="L211" i="4"/>
  <c r="L204" i="4"/>
  <c r="L198" i="4"/>
  <c r="L191" i="4"/>
  <c r="L185" i="4"/>
  <c r="L174" i="4"/>
  <c r="L166" i="4"/>
  <c r="L143" i="4"/>
  <c r="L112" i="4"/>
  <c r="L91" i="4"/>
  <c r="L82" i="4"/>
  <c r="L56" i="4"/>
  <c r="L36" i="4"/>
  <c r="L17" i="4"/>
  <c r="L266" i="4" s="1"/>
  <c r="L264" i="3"/>
  <c r="L256" i="3"/>
  <c r="L252" i="3"/>
  <c r="L248" i="3"/>
  <c r="L244" i="3"/>
  <c r="L240" i="3"/>
  <c r="L226" i="3"/>
  <c r="L211" i="3"/>
  <c r="L204" i="3"/>
  <c r="L198" i="3"/>
  <c r="L191" i="3"/>
  <c r="L185" i="3"/>
  <c r="L174" i="3"/>
  <c r="L166" i="3"/>
  <c r="L143" i="3"/>
  <c r="L112" i="3"/>
  <c r="L91" i="3"/>
  <c r="L82" i="3"/>
  <c r="L56" i="3"/>
  <c r="L36" i="3"/>
  <c r="L17" i="3"/>
  <c r="L266" i="3" s="1"/>
  <c r="L264" i="2"/>
  <c r="L256" i="2"/>
  <c r="L252" i="2"/>
  <c r="L248" i="2"/>
  <c r="L244" i="2"/>
  <c r="L240" i="2"/>
  <c r="L226" i="2"/>
  <c r="L211" i="2"/>
  <c r="L204" i="2"/>
  <c r="L198" i="2"/>
  <c r="L191" i="2"/>
  <c r="L185" i="2"/>
  <c r="L174" i="2"/>
  <c r="L166" i="2"/>
  <c r="L143" i="2"/>
  <c r="L112" i="2"/>
  <c r="L91" i="2"/>
  <c r="L82" i="2"/>
  <c r="L56" i="2"/>
  <c r="L36" i="2"/>
  <c r="L17" i="2"/>
  <c r="F20" i="9" l="1"/>
  <c r="F22" i="9"/>
  <c r="F21" i="9"/>
  <c r="N20" i="9"/>
  <c r="N21" i="9"/>
  <c r="L22" i="9"/>
  <c r="N22" i="9" s="1"/>
  <c r="L266" i="2"/>
  <c r="P24" i="9" l="1"/>
  <c r="H24" i="9"/>
  <c r="F26" i="9" l="1"/>
  <c r="H29" i="9" s="1"/>
  <c r="F27" i="9"/>
  <c r="F41" i="9"/>
  <c r="F38" i="9"/>
  <c r="N38" i="9"/>
  <c r="N34" i="9"/>
  <c r="N33" i="9"/>
  <c r="N37" i="9"/>
  <c r="N35" i="9"/>
  <c r="N36" i="9"/>
  <c r="N26" i="9"/>
  <c r="P29" i="9" s="1"/>
  <c r="N40" i="9" s="1"/>
  <c r="N27" i="9"/>
  <c r="N32" i="9"/>
  <c r="N31" i="9"/>
  <c r="N41" i="9"/>
  <c r="F34" i="9" l="1"/>
  <c r="F40" i="9"/>
  <c r="F33" i="9"/>
  <c r="F31" i="9"/>
  <c r="N39" i="9"/>
  <c r="P43" i="9" s="1"/>
  <c r="F39" i="9"/>
  <c r="F35" i="9"/>
  <c r="F36" i="9"/>
  <c r="F32" i="9"/>
  <c r="F37" i="9"/>
  <c r="N47" i="9" l="1"/>
  <c r="N46" i="9"/>
  <c r="N45" i="9"/>
  <c r="N48" i="9"/>
  <c r="H43" i="9"/>
  <c r="P50" i="9" l="1"/>
  <c r="F48" i="9"/>
  <c r="F46" i="9"/>
  <c r="F47" i="9"/>
  <c r="F45" i="9"/>
  <c r="H50" i="9" s="1"/>
  <c r="F56" i="9" s="1"/>
  <c r="F52" i="9" l="1"/>
  <c r="F53" i="9"/>
  <c r="F58" i="9"/>
  <c r="F57" i="9"/>
  <c r="F55" i="9"/>
  <c r="F54" i="9"/>
  <c r="N55" i="9"/>
  <c r="N53" i="9"/>
  <c r="N58" i="9"/>
  <c r="N57" i="9"/>
  <c r="N52" i="9"/>
  <c r="N56" i="9"/>
  <c r="N54" i="9"/>
  <c r="P60" i="9" l="1"/>
  <c r="H60" i="9"/>
  <c r="H72" i="9" l="1"/>
  <c r="H70" i="9"/>
  <c r="F62" i="9"/>
  <c r="H64" i="9" s="1"/>
  <c r="H66" i="9" s="1"/>
  <c r="H68" i="9"/>
  <c r="P70" i="9"/>
  <c r="P72" i="9"/>
  <c r="N62" i="9"/>
  <c r="P64" i="9" s="1"/>
  <c r="P66" i="9" s="1"/>
</calcChain>
</file>

<file path=xl/sharedStrings.xml><?xml version="1.0" encoding="utf-8"?>
<sst xmlns="http://schemas.openxmlformats.org/spreadsheetml/2006/main" count="10196" uniqueCount="698">
  <si>
    <t>Prog. code</t>
  </si>
  <si>
    <t>Kengetal</t>
  </si>
  <si>
    <t>aul002l</t>
  </si>
  <si>
    <t>aul012s</t>
  </si>
  <si>
    <t>aul024s</t>
  </si>
  <si>
    <t>aul052s</t>
  </si>
  <si>
    <t>aul260l</t>
  </si>
  <si>
    <t>dot009sf</t>
  </si>
  <si>
    <t>dot052sz</t>
  </si>
  <si>
    <t>dot260s</t>
  </si>
  <si>
    <t>dou009sf</t>
  </si>
  <si>
    <t>dou052sz</t>
  </si>
  <si>
    <t>dou260l</t>
  </si>
  <si>
    <t>dou260s</t>
  </si>
  <si>
    <t>ent012s</t>
  </si>
  <si>
    <t>ent052lz</t>
  </si>
  <si>
    <t>ent156l</t>
  </si>
  <si>
    <t>ent156s</t>
  </si>
  <si>
    <t>ent260l</t>
  </si>
  <si>
    <t>ent260s</t>
  </si>
  <si>
    <t>ent260t</t>
  </si>
  <si>
    <t>exp052s</t>
  </si>
  <si>
    <t>exp260s</t>
  </si>
  <si>
    <t>gan002l</t>
  </si>
  <si>
    <t>gan002s</t>
  </si>
  <si>
    <t>gan009lf</t>
  </si>
  <si>
    <t>gan009sf</t>
  </si>
  <si>
    <t>gan052lz</t>
  </si>
  <si>
    <t>gan052s</t>
  </si>
  <si>
    <t>gan052sz</t>
  </si>
  <si>
    <t>gan083s</t>
  </si>
  <si>
    <t>gan104l</t>
  </si>
  <si>
    <t>gan156l</t>
  </si>
  <si>
    <t>gan156s</t>
  </si>
  <si>
    <t>gan260l</t>
  </si>
  <si>
    <t>gan260s</t>
  </si>
  <si>
    <t>kan009lf</t>
  </si>
  <si>
    <t>kan012l</t>
  </si>
  <si>
    <t>kan052h</t>
  </si>
  <si>
    <t>kan052l</t>
  </si>
  <si>
    <t>kan052lz</t>
  </si>
  <si>
    <t>kan052s</t>
  </si>
  <si>
    <t>kan052tz</t>
  </si>
  <si>
    <t>kan104l</t>
  </si>
  <si>
    <t>kan104s</t>
  </si>
  <si>
    <t>kan156l</t>
  </si>
  <si>
    <t>kan260l</t>
  </si>
  <si>
    <t>kan260t</t>
  </si>
  <si>
    <t>keu002s</t>
  </si>
  <si>
    <t>keu009lf</t>
  </si>
  <si>
    <t>keu009sf</t>
  </si>
  <si>
    <t>keu052lz</t>
  </si>
  <si>
    <t>keu052s</t>
  </si>
  <si>
    <t>keu052sz</t>
  </si>
  <si>
    <t>keu156l</t>
  </si>
  <si>
    <t>keu156s</t>
  </si>
  <si>
    <t>keu260l</t>
  </si>
  <si>
    <t>keu260s</t>
  </si>
  <si>
    <t>kle009lf</t>
  </si>
  <si>
    <t>kle052lz</t>
  </si>
  <si>
    <t>kle260l</t>
  </si>
  <si>
    <t>mag052b</t>
  </si>
  <si>
    <t>mag052h</t>
  </si>
  <si>
    <t>mag052l</t>
  </si>
  <si>
    <t>mag052s</t>
  </si>
  <si>
    <t>mag104l</t>
  </si>
  <si>
    <t>mag156l</t>
  </si>
  <si>
    <t>mag156s</t>
  </si>
  <si>
    <t>res156l</t>
  </si>
  <si>
    <t>res260l</t>
  </si>
  <si>
    <t>san009sf</t>
  </si>
  <si>
    <t>san012s</t>
  </si>
  <si>
    <t>san052lz</t>
  </si>
  <si>
    <t>san052s</t>
  </si>
  <si>
    <t>san052sz</t>
  </si>
  <si>
    <t>san156s</t>
  </si>
  <si>
    <t>san260l</t>
  </si>
  <si>
    <t>san260s</t>
  </si>
  <si>
    <t>ter002b</t>
  </si>
  <si>
    <t>tra009hf</t>
  </si>
  <si>
    <t>tra052hz</t>
  </si>
  <si>
    <t>tra052s</t>
  </si>
  <si>
    <t>tra052sz</t>
  </si>
  <si>
    <t>tra156h</t>
  </si>
  <si>
    <t>tra260h</t>
  </si>
  <si>
    <t>tra260s</t>
  </si>
  <si>
    <t>ver012l</t>
  </si>
  <si>
    <t>ver012s</t>
  </si>
  <si>
    <t>ver052lz</t>
  </si>
  <si>
    <t>ver052t</t>
  </si>
  <si>
    <t>ver052tz</t>
  </si>
  <si>
    <t>ver104l</t>
  </si>
  <si>
    <t>ver260l</t>
  </si>
  <si>
    <t>ver260t</t>
  </si>
  <si>
    <t>wac156l</t>
  </si>
  <si>
    <t>Invoer</t>
  </si>
  <si>
    <t>VSR-</t>
  </si>
  <si>
    <t>Seizoens-</t>
  </si>
  <si>
    <t>Gebouw</t>
  </si>
  <si>
    <t>Locatie</t>
  </si>
  <si>
    <t>Adres</t>
  </si>
  <si>
    <t>Etage</t>
  </si>
  <si>
    <t>Ruimte</t>
  </si>
  <si>
    <t>Vloer-</t>
  </si>
  <si>
    <t>m2</t>
  </si>
  <si>
    <t>Opp.</t>
  </si>
  <si>
    <t>Hoogste</t>
  </si>
  <si>
    <t>freq +</t>
  </si>
  <si>
    <t xml:space="preserve">Werkelijke </t>
  </si>
  <si>
    <t>Ken-</t>
  </si>
  <si>
    <t>Factor</t>
  </si>
  <si>
    <t>Uren</t>
  </si>
  <si>
    <t>Werk. uren</t>
  </si>
  <si>
    <t>Berekende</t>
  </si>
  <si>
    <t>m2/jaar</t>
  </si>
  <si>
    <t>Opmerkingen</t>
  </si>
  <si>
    <t>Code</t>
  </si>
  <si>
    <t>categorie</t>
  </si>
  <si>
    <t>nummer</t>
  </si>
  <si>
    <t>Omschrijving</t>
  </si>
  <si>
    <t>soort</t>
  </si>
  <si>
    <t>totaal</t>
  </si>
  <si>
    <t>i.o.</t>
  </si>
  <si>
    <t>n.i.o.</t>
  </si>
  <si>
    <t>freq.</t>
  </si>
  <si>
    <t>getal</t>
  </si>
  <si>
    <t>Berekend</t>
  </si>
  <si>
    <t>per jr. max)</t>
  </si>
  <si>
    <t>per jaar</t>
  </si>
  <si>
    <t>Prestatie</t>
  </si>
  <si>
    <t>Havenkantoor</t>
  </si>
  <si>
    <t>Spaarndamseweg 1</t>
  </si>
  <si>
    <t>Verkeersruimten</t>
  </si>
  <si>
    <t>Zomerseizoen</t>
  </si>
  <si>
    <t>Begane grond</t>
  </si>
  <si>
    <t>0.01</t>
  </si>
  <si>
    <t>Entree</t>
  </si>
  <si>
    <t>Linoleum</t>
  </si>
  <si>
    <t>Zomerseizoen260</t>
  </si>
  <si>
    <t>Bureaukamers</t>
  </si>
  <si>
    <t>0.02</t>
  </si>
  <si>
    <t>Kantoorruimte</t>
  </si>
  <si>
    <t>Vast tapijt</t>
  </si>
  <si>
    <t>0.03</t>
  </si>
  <si>
    <t>0.04</t>
  </si>
  <si>
    <t>0.05</t>
  </si>
  <si>
    <t>Vergaderruimte</t>
  </si>
  <si>
    <t>0.06</t>
  </si>
  <si>
    <t>Keuken</t>
  </si>
  <si>
    <t>0.07</t>
  </si>
  <si>
    <t>Verkeersruimte</t>
  </si>
  <si>
    <t>Sanitair</t>
  </si>
  <si>
    <t>0.08</t>
  </si>
  <si>
    <t>Toilet</t>
  </si>
  <si>
    <t>0.09</t>
  </si>
  <si>
    <t>0.10</t>
  </si>
  <si>
    <t>Hal</t>
  </si>
  <si>
    <t>Steen</t>
  </si>
  <si>
    <t>0.11</t>
  </si>
  <si>
    <t>Trap</t>
  </si>
  <si>
    <t/>
  </si>
  <si>
    <t>Bakenesserkerk</t>
  </si>
  <si>
    <t>Vrouwestraat 12</t>
  </si>
  <si>
    <t>Regulier</t>
  </si>
  <si>
    <t>Regulier260</t>
  </si>
  <si>
    <t>Natuursteen</t>
  </si>
  <si>
    <t>0.19</t>
  </si>
  <si>
    <t>0.17</t>
  </si>
  <si>
    <t>Torentrap</t>
  </si>
  <si>
    <t>Museum</t>
  </si>
  <si>
    <t>Natuursteen + mat</t>
  </si>
  <si>
    <t>1e Verdieping</t>
  </si>
  <si>
    <t>1.02</t>
  </si>
  <si>
    <t>1.01</t>
  </si>
  <si>
    <t>1.03</t>
  </si>
  <si>
    <t>Archief/opslag</t>
  </si>
  <si>
    <t>Regulier52</t>
  </si>
  <si>
    <t>Natuur en Milieu</t>
  </si>
  <si>
    <t>Kleverlaan 11</t>
  </si>
  <si>
    <t>010</t>
  </si>
  <si>
    <t>Entree Publiek</t>
  </si>
  <si>
    <t>Schoonloop mat</t>
  </si>
  <si>
    <t>011</t>
  </si>
  <si>
    <t>Huiskamer</t>
  </si>
  <si>
    <t>Linoleum + sisal tapijt</t>
  </si>
  <si>
    <t>012</t>
  </si>
  <si>
    <t>006</t>
  </si>
  <si>
    <t>Portaal</t>
  </si>
  <si>
    <t>001</t>
  </si>
  <si>
    <t>002</t>
  </si>
  <si>
    <t>015</t>
  </si>
  <si>
    <t>Mindervaliden Toilet</t>
  </si>
  <si>
    <t>016</t>
  </si>
  <si>
    <t>Toilet Dames</t>
  </si>
  <si>
    <t>017</t>
  </si>
  <si>
    <t>Toilet Heren</t>
  </si>
  <si>
    <t>013</t>
  </si>
  <si>
    <t>Verkeersruimte/Kantine</t>
  </si>
  <si>
    <t>003</t>
  </si>
  <si>
    <t>004</t>
  </si>
  <si>
    <t>004a</t>
  </si>
  <si>
    <t>005</t>
  </si>
  <si>
    <t>014</t>
  </si>
  <si>
    <t>Linoleum + schoonloopmat</t>
  </si>
  <si>
    <t>nio</t>
  </si>
  <si>
    <t>n.v.t.</t>
  </si>
  <si>
    <t>Serverruimte</t>
  </si>
  <si>
    <t>Regulier0</t>
  </si>
  <si>
    <t>007</t>
  </si>
  <si>
    <t>Educatieruimte</t>
  </si>
  <si>
    <t>Begraafplaats Kleverlaan 7b</t>
  </si>
  <si>
    <t>Kleverlaan 7b</t>
  </si>
  <si>
    <t>Gebouw A - beheerdershuis</t>
  </si>
  <si>
    <t>A0.01</t>
  </si>
  <si>
    <t>Opslag en werkruimte</t>
  </si>
  <si>
    <t>Tegels</t>
  </si>
  <si>
    <t>A0.02</t>
  </si>
  <si>
    <t>A0.03</t>
  </si>
  <si>
    <t>Douche</t>
  </si>
  <si>
    <t>A0.04</t>
  </si>
  <si>
    <t>Kleed/lockerruimte</t>
  </si>
  <si>
    <t>A0.05</t>
  </si>
  <si>
    <t>A0.06</t>
  </si>
  <si>
    <t>Kantoor en kantine</t>
  </si>
  <si>
    <t>Gebouw C - Aula Mausoleum</t>
  </si>
  <si>
    <t>C0.01</t>
  </si>
  <si>
    <t>Linoleum + droogloopmat</t>
  </si>
  <si>
    <t>Regulier2</t>
  </si>
  <si>
    <t>C0.02</t>
  </si>
  <si>
    <t>Bovengrondse graven</t>
  </si>
  <si>
    <t xml:space="preserve">Natuursteen </t>
  </si>
  <si>
    <t>C0.03</t>
  </si>
  <si>
    <t>Aula</t>
  </si>
  <si>
    <t>C0.04</t>
  </si>
  <si>
    <t>Gebouw C - Aula Columbarium</t>
  </si>
  <si>
    <t>Souterrain</t>
  </si>
  <si>
    <t>S0.01</t>
  </si>
  <si>
    <t>S0.02</t>
  </si>
  <si>
    <t>S0.03</t>
  </si>
  <si>
    <t>Regulier156</t>
  </si>
  <si>
    <t>S0.04</t>
  </si>
  <si>
    <t>Gebouw D - Abri</t>
  </si>
  <si>
    <t>D0.01</t>
  </si>
  <si>
    <t>D0.02</t>
  </si>
  <si>
    <t>Gebouw E - Kapel</t>
  </si>
  <si>
    <t>E0.01</t>
  </si>
  <si>
    <t>Kapel</t>
  </si>
  <si>
    <t>Regulier24</t>
  </si>
  <si>
    <t>Gebouw F - Loods</t>
  </si>
  <si>
    <t>F0.01</t>
  </si>
  <si>
    <t>Loods</t>
  </si>
  <si>
    <t>Gebouw G - Loods</t>
  </si>
  <si>
    <t>G0.01</t>
  </si>
  <si>
    <t>Gebouw H - Loods</t>
  </si>
  <si>
    <t>H0.01</t>
  </si>
  <si>
    <t>Gebouw I - Steenhouwershuisje</t>
  </si>
  <si>
    <t>I0.01</t>
  </si>
  <si>
    <t>Mindervaliden toilet</t>
  </si>
  <si>
    <t>Regulier12</t>
  </si>
  <si>
    <t>I0.02</t>
  </si>
  <si>
    <t>Inloopmat en steen</t>
  </si>
  <si>
    <t>Gebouw J - Loods</t>
  </si>
  <si>
    <t>J0.01</t>
  </si>
  <si>
    <t>Archeologisch Museum</t>
  </si>
  <si>
    <t>Grote Markt  18K</t>
  </si>
  <si>
    <t>Pantry</t>
  </si>
  <si>
    <t>Begraafplaats St. Jozef</t>
  </si>
  <si>
    <t>Vergierdeweg 456</t>
  </si>
  <si>
    <t>Gebouw A - Kapel</t>
  </si>
  <si>
    <t>Kantine</t>
  </si>
  <si>
    <t>Sacristie</t>
  </si>
  <si>
    <t>Hal/gang</t>
  </si>
  <si>
    <t>A0.07</t>
  </si>
  <si>
    <t>Toilet inpandig</t>
  </si>
  <si>
    <t>A0.08</t>
  </si>
  <si>
    <t>A0.09</t>
  </si>
  <si>
    <t>Toilet uitpandig</t>
  </si>
  <si>
    <t>A0.10</t>
  </si>
  <si>
    <t>A0.11</t>
  </si>
  <si>
    <t>A0.12</t>
  </si>
  <si>
    <t>A0.13</t>
  </si>
  <si>
    <t>Aula van kapel</t>
  </si>
  <si>
    <t>Leisteen</t>
  </si>
  <si>
    <t>A0.14</t>
  </si>
  <si>
    <t>Familiekamer</t>
  </si>
  <si>
    <t>Gebouw B - Loods</t>
  </si>
  <si>
    <t>B0.01</t>
  </si>
  <si>
    <t>Gebouw C - Loods</t>
  </si>
  <si>
    <t>Voorportaal</t>
  </si>
  <si>
    <t>Begraafplaats Akendam</t>
  </si>
  <si>
    <t>Vergierdeweg 275, 275A &amp; 277</t>
  </si>
  <si>
    <t>Opslag</t>
  </si>
  <si>
    <t>Kleedruimte</t>
  </si>
  <si>
    <t>Kantine en keuken</t>
  </si>
  <si>
    <t>0.12</t>
  </si>
  <si>
    <t>0.13</t>
  </si>
  <si>
    <t>Gang</t>
  </si>
  <si>
    <t>0.14</t>
  </si>
  <si>
    <t>0.15</t>
  </si>
  <si>
    <t>0.16</t>
  </si>
  <si>
    <t>Opslag en repro</t>
  </si>
  <si>
    <t>Kantoor</t>
  </si>
  <si>
    <t>Regulier104</t>
  </si>
  <si>
    <t>0.18</t>
  </si>
  <si>
    <t>Verblijfsruimte</t>
  </si>
  <si>
    <t>0.20</t>
  </si>
  <si>
    <t>1e verdieping</t>
  </si>
  <si>
    <t>Badkamer</t>
  </si>
  <si>
    <t>Kast</t>
  </si>
  <si>
    <t>1.04</t>
  </si>
  <si>
    <t>1.05</t>
  </si>
  <si>
    <t>Berging</t>
  </si>
  <si>
    <t>1.06</t>
  </si>
  <si>
    <t>1.07</t>
  </si>
  <si>
    <t>1.08</t>
  </si>
  <si>
    <t>Vergierdeweg 273</t>
  </si>
  <si>
    <t>Kelder</t>
  </si>
  <si>
    <t>-0.01</t>
  </si>
  <si>
    <t>Installatieruimte</t>
  </si>
  <si>
    <t>-0.02</t>
  </si>
  <si>
    <t>-0.03</t>
  </si>
  <si>
    <t>-0.04</t>
  </si>
  <si>
    <t>-0.05</t>
  </si>
  <si>
    <t>Tapijt</t>
  </si>
  <si>
    <t xml:space="preserve">Toilet </t>
  </si>
  <si>
    <t>Orgelruimte</t>
  </si>
  <si>
    <t>Tapijt?</t>
  </si>
  <si>
    <t>Nvt</t>
  </si>
  <si>
    <t>Schooltuinen Cornelia westendorp</t>
  </si>
  <si>
    <t>Van Dortstraat 1</t>
  </si>
  <si>
    <t>Schooltuinen</t>
  </si>
  <si>
    <t>Schooltuinen156</t>
  </si>
  <si>
    <t>Gang toilet</t>
  </si>
  <si>
    <t>Opslag en facilitaire ruimte</t>
  </si>
  <si>
    <t>Gevlinderd beton</t>
  </si>
  <si>
    <t>Schooltuinen Schoterbos</t>
  </si>
  <si>
    <t>Schoterbospad 2</t>
  </si>
  <si>
    <t>Toilet + hal</t>
  </si>
  <si>
    <t>Ontvangstruimte</t>
  </si>
  <si>
    <t>Werkruimte</t>
  </si>
  <si>
    <t>Lunchruimte</t>
  </si>
  <si>
    <t>Hout</t>
  </si>
  <si>
    <t>12a</t>
  </si>
  <si>
    <t>Passantendouches</t>
  </si>
  <si>
    <t>Scheepmakersdijk 2A</t>
  </si>
  <si>
    <t>Vaarseizoen</t>
  </si>
  <si>
    <t>S1</t>
  </si>
  <si>
    <t>Vaarseizoen260</t>
  </si>
  <si>
    <t>S2</t>
  </si>
  <si>
    <t>Toilet/douche</t>
  </si>
  <si>
    <t>S3</t>
  </si>
  <si>
    <t>12b</t>
  </si>
  <si>
    <t>Kelderwindkade</t>
  </si>
  <si>
    <t>Schoolvakantie</t>
  </si>
  <si>
    <t>K1</t>
  </si>
  <si>
    <t>Schoolvakantie260</t>
  </si>
  <si>
    <t>K2</t>
  </si>
  <si>
    <t>K2d</t>
  </si>
  <si>
    <t>K3</t>
  </si>
  <si>
    <t>Schooltuin Kortenaerstraat</t>
  </si>
  <si>
    <t>Kortenaerstraat 2</t>
  </si>
  <si>
    <t>Kassencomplex NME</t>
  </si>
  <si>
    <t>Kleverlaan 9</t>
  </si>
  <si>
    <t>Hal + wasbak</t>
  </si>
  <si>
    <t>Toilet 1</t>
  </si>
  <si>
    <t>Toilet 2</t>
  </si>
  <si>
    <t>Kinderboerderij Houthoeve</t>
  </si>
  <si>
    <t>Hertenkamplaan 3</t>
  </si>
  <si>
    <t>hertenkamplaan 3</t>
  </si>
  <si>
    <t>Overloop</t>
  </si>
  <si>
    <t>Depot Afd. Archeologie</t>
  </si>
  <si>
    <t>Korte Versponckweg 7a 7</t>
  </si>
  <si>
    <t>Beton</t>
  </si>
  <si>
    <t>Toiletgroep</t>
  </si>
  <si>
    <t>Studio</t>
  </si>
  <si>
    <t>Brugwachterhuisje Waarderbrug</t>
  </si>
  <si>
    <t>Waarderbrug 1</t>
  </si>
  <si>
    <t>Brugwachterhuisjes</t>
  </si>
  <si>
    <t>Brugwachterhuisjes83</t>
  </si>
  <si>
    <t>Brugwachterhuisje Prinsenbrug</t>
  </si>
  <si>
    <t>Prinsenbrug 2</t>
  </si>
  <si>
    <t>Brugwachterhuisje Buitenrustbrug</t>
  </si>
  <si>
    <t>Buitenrustbrug 1</t>
  </si>
  <si>
    <t>Brugwachterhuisje Melkbrug</t>
  </si>
  <si>
    <t>Spaarne 70 Melkbrug</t>
  </si>
  <si>
    <t>Terras</t>
  </si>
  <si>
    <t>Zijlvest 39</t>
  </si>
  <si>
    <t>3e verdieping</t>
  </si>
  <si>
    <t>Stoeptegels</t>
  </si>
  <si>
    <t>4e verdieping</t>
  </si>
  <si>
    <t>5e verdieping</t>
  </si>
  <si>
    <t>Totaal</t>
  </si>
  <si>
    <t>Zomerseizoenzat</t>
  </si>
  <si>
    <t>Vaarseizoenzat</t>
  </si>
  <si>
    <t>Schoolvakantiezat</t>
  </si>
  <si>
    <t>Regulierzat</t>
  </si>
  <si>
    <t>Vaarseizoenzon</t>
  </si>
  <si>
    <t>Schoolvakantiezon</t>
  </si>
  <si>
    <t>Regulierzon</t>
  </si>
  <si>
    <t>Vaarseizoenfeest</t>
  </si>
  <si>
    <t>Schoolvakantiefeest</t>
  </si>
  <si>
    <t>Regulierfeest</t>
  </si>
  <si>
    <t>Aantal</t>
  </si>
  <si>
    <t>Maandag</t>
  </si>
  <si>
    <t>Dinsdag</t>
  </si>
  <si>
    <t>Woensdag</t>
  </si>
  <si>
    <t>Donderdag</t>
  </si>
  <si>
    <t>Vrijdag</t>
  </si>
  <si>
    <t>Zaterdag</t>
  </si>
  <si>
    <t>Zondag</t>
  </si>
  <si>
    <t xml:space="preserve">Feestdag </t>
  </si>
  <si>
    <t>Waarvan op</t>
  </si>
  <si>
    <t xml:space="preserve">Meivakantie en </t>
  </si>
  <si>
    <t>kalenderdagen</t>
  </si>
  <si>
    <t>zaterdag</t>
  </si>
  <si>
    <t>zondag</t>
  </si>
  <si>
    <t xml:space="preserve">1 april tm </t>
  </si>
  <si>
    <t>1x pw, tijdens</t>
  </si>
  <si>
    <t>zomervakantie</t>
  </si>
  <si>
    <t>Maand</t>
  </si>
  <si>
    <t>Dag/Datum</t>
  </si>
  <si>
    <t>Dag type</t>
  </si>
  <si>
    <t xml:space="preserve"> vaarseizoen 2x pw</t>
  </si>
  <si>
    <t>alle regio's</t>
  </si>
  <si>
    <t>Januari</t>
  </si>
  <si>
    <t>Fe</t>
  </si>
  <si>
    <t>Februari</t>
  </si>
  <si>
    <t>Do</t>
  </si>
  <si>
    <t>Maart</t>
  </si>
  <si>
    <t>Vr</t>
  </si>
  <si>
    <t>April</t>
  </si>
  <si>
    <t>Za</t>
  </si>
  <si>
    <t>Mei</t>
  </si>
  <si>
    <t>Zo</t>
  </si>
  <si>
    <t>Juni</t>
  </si>
  <si>
    <t>Ma</t>
  </si>
  <si>
    <t>Juli</t>
  </si>
  <si>
    <t>Di</t>
  </si>
  <si>
    <t>Augustus</t>
  </si>
  <si>
    <t>Wo</t>
  </si>
  <si>
    <t>September</t>
  </si>
  <si>
    <t>Oktober</t>
  </si>
  <si>
    <t>November</t>
  </si>
  <si>
    <t>December</t>
  </si>
  <si>
    <t xml:space="preserve">Werkbare </t>
  </si>
  <si>
    <t>Nieuwjaarsdag</t>
  </si>
  <si>
    <t>woensdag</t>
  </si>
  <si>
    <t>Pasen</t>
  </si>
  <si>
    <t>maandag</t>
  </si>
  <si>
    <t>Koningsdag</t>
  </si>
  <si>
    <t>Hemelvaart</t>
  </si>
  <si>
    <t>donderdag</t>
  </si>
  <si>
    <t>Pinksteren</t>
  </si>
  <si>
    <t>Kerst</t>
  </si>
  <si>
    <t>vrijdag</t>
  </si>
  <si>
    <t>Frequentie</t>
  </si>
  <si>
    <t>Werkbare dagen</t>
  </si>
  <si>
    <t>5x per week</t>
  </si>
  <si>
    <t>3x per week</t>
  </si>
  <si>
    <t>2x per week</t>
  </si>
  <si>
    <t>1x per week</t>
  </si>
  <si>
    <t>vrij</t>
  </si>
  <si>
    <t>aantal vrijdagen</t>
  </si>
  <si>
    <t>24</t>
  </si>
  <si>
    <t>2x per maand</t>
  </si>
  <si>
    <t>1x per maand</t>
  </si>
  <si>
    <t>1x per twee maanden</t>
  </si>
  <si>
    <t>2</t>
  </si>
  <si>
    <t>2x per jaar</t>
  </si>
  <si>
    <t>zat</t>
  </si>
  <si>
    <t>zon</t>
  </si>
  <si>
    <t>feest</t>
  </si>
  <si>
    <t>totaal feestdagen</t>
  </si>
  <si>
    <t>5x per week, half jaar april tm september</t>
  </si>
  <si>
    <t>3x per week, half jaar april tm september</t>
  </si>
  <si>
    <t>2x per week, half jaar april tm september</t>
  </si>
  <si>
    <t>1x per week, half jaar april tm september</t>
  </si>
  <si>
    <t>aantal vrijdagen, half jaar april tm september</t>
  </si>
  <si>
    <t>1x per maand, half jaar april tm september</t>
  </si>
  <si>
    <t>1x per 2 maanden, half jaar april tm september</t>
  </si>
  <si>
    <t>zaterdag, half jaar april tm september</t>
  </si>
  <si>
    <t>zondag, half jaar april tm september</t>
  </si>
  <si>
    <t>totaal feestdagen, half jaar april tm september</t>
  </si>
  <si>
    <t>5x per week, vaarseizoen april tm oktober</t>
  </si>
  <si>
    <t>3x per week, vaarseizoen april tm oktober</t>
  </si>
  <si>
    <t>2x per week, vaarseizoen april tm oktober</t>
  </si>
  <si>
    <t>1x per week, vaarseizoen april tm oktober</t>
  </si>
  <si>
    <t>aantal vrijdagen, vaarseizoen april tm oktober</t>
  </si>
  <si>
    <t>1x per maand, vaarseizoen april tm oktober</t>
  </si>
  <si>
    <t>1x per twee maanden, vaarseizoen april tm oktober</t>
  </si>
  <si>
    <t>zaterdag, vaarseizoen april tm oktober</t>
  </si>
  <si>
    <t>zondag, vaarseizoen april tm oktober</t>
  </si>
  <si>
    <t>totaal feestdagen, vaarseizoen april tm oktober</t>
  </si>
  <si>
    <t>Hele jaar op dinsdag 1x per week, tijdens vaarseizoen 2e keer per week op donderdag</t>
  </si>
  <si>
    <t>Reguliere weekdagen</t>
  </si>
  <si>
    <t>Alleen de zaterdagen in juli en augustus</t>
  </si>
  <si>
    <t>Werkbare</t>
  </si>
  <si>
    <t>dagen</t>
  </si>
  <si>
    <t xml:space="preserve">Hele jaar door 7x per week en in de schoolvakanties 7 dagen in de week, 2x per dag </t>
  </si>
  <si>
    <t>Schoolvakantie naloop260</t>
  </si>
  <si>
    <t>naloop op weekdagen tijdens schoolvakanties</t>
  </si>
  <si>
    <t>Schoolvakantie naloop zat</t>
  </si>
  <si>
    <t>naloop op zaterdagen tijdens schoolvakanties</t>
  </si>
  <si>
    <t>Schoolvakantie naloop zon</t>
  </si>
  <si>
    <t>naloop op zondagen tijdens schoolvakanties</t>
  </si>
  <si>
    <t>Schoolvakantie naloop fe</t>
  </si>
  <si>
    <t>naloop op feestdagen tijdens schoolvakanties</t>
  </si>
  <si>
    <t>Seizoenscategorie</t>
  </si>
  <si>
    <t>Werkelijke</t>
  </si>
  <si>
    <t xml:space="preserve">Schoon te </t>
  </si>
  <si>
    <t>Maximale productie-uren per jaar</t>
  </si>
  <si>
    <t>Werkelijke productie-uren per jaar</t>
  </si>
  <si>
    <t>Afrondings-uren per jaar</t>
  </si>
  <si>
    <t>Gem. uurtarief</t>
  </si>
  <si>
    <t>Productie-kosten</t>
  </si>
  <si>
    <t>Toezicht-uren</t>
  </si>
  <si>
    <t>Toezicht-kosten</t>
  </si>
  <si>
    <t>Totale Kosten</t>
  </si>
  <si>
    <t>Gem.</t>
  </si>
  <si>
    <t>M2 per jaar</t>
  </si>
  <si>
    <t>Nummer</t>
  </si>
  <si>
    <t>Werkfreq.</t>
  </si>
  <si>
    <t xml:space="preserve">houden m2 </t>
  </si>
  <si>
    <t>productie uren</t>
  </si>
  <si>
    <t>toezicht uren</t>
  </si>
  <si>
    <t>Excl. BTW</t>
  </si>
  <si>
    <t>Incl. BTW</t>
  </si>
  <si>
    <t>m2 prijs</t>
  </si>
  <si>
    <t>vloeropp.</t>
  </si>
  <si>
    <t>A</t>
  </si>
  <si>
    <t>B</t>
  </si>
  <si>
    <t>C</t>
  </si>
  <si>
    <t>(A + B) maal C = I</t>
  </si>
  <si>
    <t>D</t>
  </si>
  <si>
    <t>E</t>
  </si>
  <si>
    <t xml:space="preserve">D maal E= II </t>
  </si>
  <si>
    <t>I + II = III</t>
  </si>
  <si>
    <t>III / m2</t>
  </si>
  <si>
    <t>Maandag - vrijdag</t>
  </si>
  <si>
    <t>Feestdagen</t>
  </si>
  <si>
    <t>Handeling</t>
  </si>
  <si>
    <t>Uitvoermoment</t>
  </si>
  <si>
    <t xml:space="preserve">freq. + </t>
  </si>
  <si>
    <t xml:space="preserve">Uren per </t>
  </si>
  <si>
    <t>beurt</t>
  </si>
  <si>
    <t>A maal B = I</t>
  </si>
  <si>
    <t>C maal D = II</t>
  </si>
  <si>
    <t>Ma-vrij</t>
  </si>
  <si>
    <t>Feestdag</t>
  </si>
  <si>
    <t>Schoolvakantie naloop</t>
  </si>
  <si>
    <t>Naloopronde</t>
  </si>
  <si>
    <t xml:space="preserve">Schoonmaken separatieglas (52,36m2) dubbelzijdig en vitrines (124,24m2) (buitenzijde) </t>
  </si>
  <si>
    <t xml:space="preserve">Schoonmaken glazen deuren (37,54m2) dubbelzijdig en vitrines (41,36m2) (buitenzijde) </t>
  </si>
  <si>
    <t>Wij verzoeken u van de navolgende medewerkers-categorieën de tariefopbouw inzichtelijk aan te leveren:</t>
  </si>
  <si>
    <t>(Het voorbeeld tariefopbouw model is op onderdelen naar eigen inzicht aan te passen)</t>
  </si>
  <si>
    <t>Categorie</t>
  </si>
  <si>
    <t>Periode</t>
  </si>
  <si>
    <t>Calculatie uurtarief</t>
  </si>
  <si>
    <t>algemeen schoonmaakonderhoud</t>
  </si>
  <si>
    <t>maandag tot en met vrijdag</t>
  </si>
  <si>
    <t>leiding</t>
  </si>
  <si>
    <t>calculatie uurtarief uitvoering</t>
  </si>
  <si>
    <t xml:space="preserve"> calculatie uurtarief leiding</t>
  </si>
  <si>
    <t>Percentage</t>
  </si>
  <si>
    <t>loongroep</t>
  </si>
  <si>
    <t>€</t>
  </si>
  <si>
    <t>Gemiddeld Basis-uurloon gebruikt voor calculatie (100%)</t>
  </si>
  <si>
    <t xml:space="preserve">Subtotaal </t>
  </si>
  <si>
    <t>percentage</t>
  </si>
  <si>
    <t>Vakantiedagen</t>
  </si>
  <si>
    <t>Wettig verzuim</t>
  </si>
  <si>
    <t>Ziektedagen</t>
  </si>
  <si>
    <t>Subtotaal</t>
  </si>
  <si>
    <t>Einde jaarsuitkering</t>
  </si>
  <si>
    <t>Vakantietoeslag</t>
  </si>
  <si>
    <t>WIA basispremie</t>
  </si>
  <si>
    <t>WGA sectorpremie</t>
  </si>
  <si>
    <t>ZW-flex</t>
  </si>
  <si>
    <t>Werklooshuiswet (W.W.)</t>
  </si>
  <si>
    <t>Wachtgeldfonds - WW</t>
  </si>
  <si>
    <t>Zorgverzekeringswet</t>
  </si>
  <si>
    <t>OP/NP pensioen</t>
  </si>
  <si>
    <t>Pensioens overgangsregeling</t>
  </si>
  <si>
    <t>Kinderopvang</t>
  </si>
  <si>
    <t>RAS-heffing</t>
  </si>
  <si>
    <t>Transitievergoeding (Wet werk en zekerheid)</t>
  </si>
  <si>
    <t>Kleding</t>
  </si>
  <si>
    <t>Machinekosten</t>
  </si>
  <si>
    <t>Materialen en middelen</t>
  </si>
  <si>
    <t>Vervoerskosten</t>
  </si>
  <si>
    <t>Kosten van indirecte leiding</t>
  </si>
  <si>
    <t>PZ kosten incl. opleidingen</t>
  </si>
  <si>
    <t xml:space="preserve">Administratiekosten </t>
  </si>
  <si>
    <t xml:space="preserve">Huisvestingskosten </t>
  </si>
  <si>
    <t xml:space="preserve">Management kosten </t>
  </si>
  <si>
    <t>Kosten verzuimbeheer</t>
  </si>
  <si>
    <t>Kosten kwaliteitszorg</t>
  </si>
  <si>
    <t>Winst/ rente/  risico</t>
  </si>
  <si>
    <t xml:space="preserve">Eind totaal </t>
  </si>
  <si>
    <t>Avond (+30%)</t>
  </si>
  <si>
    <t>Weekend (+50%)</t>
  </si>
  <si>
    <t>Feestdag (+150%)</t>
  </si>
  <si>
    <t>NB:</t>
  </si>
  <si>
    <t xml:space="preserve">Het is toegestaan het aantal regels voor de in te zetten loongroepen uit te breiden, zodat de tariefsopbouw aantoonbaar gebaseerd is op </t>
  </si>
  <si>
    <t xml:space="preserve">de basis uurlonen conform de cao voor het schoonmaak- en glazenwassersbedrijf. </t>
  </si>
  <si>
    <t xml:space="preserve">Afroep-, uurtarieven en opslagen in geval van afroepwerkzaamheden gebaseerd op uurlonen 'Collectieve Arbeidsovereenkomst in het Schoonmaak- en Glazenwassersbedrijf'. </t>
  </si>
  <si>
    <t>Uitvoering: maandag t/m vrijdag (06.00 en 21.30 uur)</t>
  </si>
  <si>
    <t>Ma-vr  06-21:30</t>
  </si>
  <si>
    <t xml:space="preserve">Regiewerkzaamheden </t>
  </si>
  <si>
    <t>Prijs per uur</t>
  </si>
  <si>
    <t>Werknemer algemeen schoonmaakonderhoud (loongroep 1)</t>
  </si>
  <si>
    <t>All round werknemer algemeen schoonmaakonderhoud (loongroep 2)</t>
  </si>
  <si>
    <t>(Ambulant) Objectleider algemeen schoonmaakonderhoud (loongroep 5)</t>
  </si>
  <si>
    <t>Medewerker servicewerkzaamheden</t>
  </si>
  <si>
    <t>Werknemer glazenwasser I (loongroep 2)</t>
  </si>
  <si>
    <t>Medewerker specialistische reiniging</t>
  </si>
  <si>
    <t xml:space="preserve">Harde vloeren behandelen (incl. materialen en middelen, in- en uitruimen)   </t>
  </si>
  <si>
    <t>Tot 100 m2</t>
  </si>
  <si>
    <t>101 - 500 m2</t>
  </si>
  <si>
    <t>501 - 1000 m2</t>
  </si>
  <si>
    <t>1001 m2 en meer</t>
  </si>
  <si>
    <t>Prijs per m2 strippen en conserveren (2 laags)</t>
  </si>
  <si>
    <t>Prijs per m2 geheel sprayen</t>
  </si>
  <si>
    <t>Prijs per m2 topstrippen</t>
  </si>
  <si>
    <t xml:space="preserve">Tapijt reinigen (incl. materialen en middelen, in- en uitruimen)   </t>
  </si>
  <si>
    <t>Prijs per m2 shamponeren</t>
  </si>
  <si>
    <t>Prijs per m2 poederreiniging</t>
  </si>
  <si>
    <t>Prijs per m2 koolzuurreiniging</t>
  </si>
  <si>
    <t xml:space="preserve">Schrobben vloeren (incl. materialen en middelen, in- en uitruimen)   </t>
  </si>
  <si>
    <t>Prijs per m2 schrob/zuigmachine</t>
  </si>
  <si>
    <t>Prijs per m2 eenschijfsmachine en waterzuiger</t>
  </si>
  <si>
    <t>Prijs per m2 handmatig schrobben</t>
  </si>
  <si>
    <t xml:space="preserve">Moppen vloeren (incl. materialen en middelen, in- en uitruimen)   </t>
  </si>
  <si>
    <t>Prijs per m2 moppen steen</t>
  </si>
  <si>
    <t>Prijs per m2 moppen linoleum</t>
  </si>
  <si>
    <t>Prijs per m2 moppen hout/parket</t>
  </si>
  <si>
    <t>Reinigen van raambekleding</t>
  </si>
  <si>
    <t>Prijs per m2 verticale lamellen (pvc, alumininium)</t>
  </si>
  <si>
    <t>Prijs per m2 horizontale lamellen (pvc, alumininium)</t>
  </si>
  <si>
    <t>Prijs per m2 vitrage obv m2 raamoppervlak</t>
  </si>
  <si>
    <t>Het uit- en inruimen van ruimten</t>
  </si>
  <si>
    <t>Prijs per m2 bureaukamers</t>
  </si>
  <si>
    <t>Prijs per m2 verkeersruimten</t>
  </si>
  <si>
    <t>Het reinigen van afneembare wanden</t>
  </si>
  <si>
    <t>101-500 m2</t>
  </si>
  <si>
    <t>501 m2 en meer</t>
  </si>
  <si>
    <t>Prijs per m2</t>
  </si>
  <si>
    <t>Het reinigen van het plafond</t>
  </si>
  <si>
    <t>Prijs per m2 metaal geperforeerd</t>
  </si>
  <si>
    <t>Prijs per m2 metaal dicht</t>
  </si>
  <si>
    <t>Kauwgom verwijderen van vloeren</t>
  </si>
  <si>
    <t>Prijs per m2 steen buiten</t>
  </si>
  <si>
    <t>Prijs per m2 steen binnen</t>
  </si>
  <si>
    <t>Prijs per m2 tapijt</t>
  </si>
  <si>
    <t>Uitwendig reinigen bureau-electronica (uitvoering tenminste 1x per jaar)</t>
  </si>
  <si>
    <t>Tot 25 stuks</t>
  </si>
  <si>
    <t>26-150 stuks</t>
  </si>
  <si>
    <t>151-350 stuks</t>
  </si>
  <si>
    <t>351 stuks en meer</t>
  </si>
  <si>
    <t>Prijs per uur (toetsenbord incl. muis, monitor en computerbehuizing)</t>
  </si>
  <si>
    <t>Het reinigen van beklede stoelen (koolzuurreiniging)</t>
  </si>
  <si>
    <t>Tot 10</t>
  </si>
  <si>
    <t>11-50</t>
  </si>
  <si>
    <t>51-100</t>
  </si>
  <si>
    <t>100 stuks en meer</t>
  </si>
  <si>
    <t>Prijs per stuk</t>
  </si>
  <si>
    <t>Het uitwendig reinigen van luchtroosters (raam/plafond/wand)</t>
  </si>
  <si>
    <t>11 en meer</t>
  </si>
  <si>
    <t>Prijs per m1</t>
  </si>
  <si>
    <t>Uitvoering: maandag t/m donderdag (21.30 - 06:00 uur)</t>
  </si>
  <si>
    <t>Ma-do  21:30-06</t>
  </si>
  <si>
    <t>Uitvoering: vrijdag (21:30) - maandag (06:00)</t>
  </si>
  <si>
    <t>Weekend</t>
  </si>
  <si>
    <t>Uitvoering: feestdagen (06.00 en 21.30 uur)</t>
  </si>
  <si>
    <t>NAAM INSCHRIJVER</t>
  </si>
  <si>
    <t>In te vullen door Inschrijver (alleen op 1e tabblad)</t>
  </si>
  <si>
    <t>Opdrachtgever</t>
  </si>
  <si>
    <t>Projectnummer</t>
  </si>
  <si>
    <t>INSCHRIJFBLAD - INSCHRIJVINGSSOM</t>
  </si>
  <si>
    <t>Opdrachtnemer dient de werkzaamheden uit te voeren tegen de prijzen waarvoor is ingeschreven; prijzen kunnen dus niet worden gecorrigeerd, bij afwijkingen van geschatte aantallen/(reken)eenheden. Alle in te vullen prijzen zijn exclusief btw. Aan al de opgenomen geschatte getallen/(reken)eenheden kunnen Inschrijvers geen rechten ontlenen. De af te sluiten overeenkomst biedt geen garantie op de omzet voor de leverancier(s). 
Let op! KNOCK-OUT criteria: Voor de Inschrijvers gelden de in de Uitnodiging tot Inschrijving opgenomen Knock-out Criteria.</t>
  </si>
  <si>
    <t>Onderdeel</t>
  </si>
  <si>
    <t>Aanneemsom per jaar (exclusief btw)</t>
  </si>
  <si>
    <t>Totale aanneemsom schoonmaakonderhoud, inclusief overnamekosten personeel i.v.m. contractwisseling, exclusief BTW</t>
  </si>
  <si>
    <t>Schoonmaakonderhoud</t>
  </si>
  <si>
    <t>TOTAAL</t>
  </si>
  <si>
    <t>INSCHRIJVINGSSOM</t>
  </si>
  <si>
    <t>(A+B)</t>
  </si>
  <si>
    <t>Naam ondergetekende:</t>
  </si>
  <si>
    <t>Bedrijf:</t>
  </si>
  <si>
    <t>Functie:</t>
  </si>
  <si>
    <t>Datum:</t>
  </si>
  <si>
    <t>Handtekening:</t>
  </si>
  <si>
    <t>Aanvullende diensten</t>
  </si>
  <si>
    <t>Totale aanneemsom aanvullende diensten, exclusief btw</t>
  </si>
  <si>
    <t>Overnemen uit tabblad IVM SMO cel P145</t>
  </si>
  <si>
    <t>Overnemen uit tabblad IVM Aanvullende diensten cel R17</t>
  </si>
  <si>
    <t>Gemeente Haarlem</t>
  </si>
  <si>
    <t>Openbare Europese aanbesteding schoonmaakdienstverlening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</si>
</sst>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4" formatCode="_ &quot;€&quot;\ * #,##0.00_ ;_ &quot;€&quot;\ * \-#,##0.00_ ;_ &quot;€&quot;\ * &quot;-&quot;??_ ;_ @_ "/>
    <numFmt numFmtId="164" formatCode="00"/>
    <numFmt numFmtId="165" formatCode="0.000"/>
    <numFmt numFmtId="166" formatCode="&quot;ƒ&quot;\ #,##0.00_-;&quot;ƒ&quot;\ #,##0.00\-"/>
    <numFmt numFmtId="167" formatCode="[$-F800]dddd\,\ mmmm\ dd\,\ yyyy"/>
    <numFmt numFmtId="168" formatCode="&quot;&quot;"/>
    <numFmt numFmtId="169" formatCode="0_)"/>
    <numFmt numFmtId="170" formatCode="_-[$€-2]\ * #,##0.00_-;_-[$€-2]\ * #,##0.00\-;_-[$€-2]\ * &quot;-&quot;??_-;_-@_-"/>
    <numFmt numFmtId="171" formatCode="_-[$€]\ * #,##0.00_-;_-[$€]\ * #,##0.00\-;_-[$€]\ * &quot;-&quot;??_-;_-@_-"/>
    <numFmt numFmtId="172" formatCode="0.0000"/>
    <numFmt numFmtId="173" formatCode="_ [$€-2]\ * #,##0.0000_ ;_ [$€-2]\ * \-#,##0.0000_ ;_ [$€-2]\ * &quot;-&quot;??_ ;_ @_ "/>
    <numFmt numFmtId="174" formatCode="000"/>
    <numFmt numFmtId="175" formatCode="_-&quot;€&quot;\ * #,##0.00_-;_-&quot;€&quot;\ * #,##0.00\-;_-&quot;€&quot;\ * &quot;-&quot;??_-;_-@_-"/>
    <numFmt numFmtId="176" formatCode="_ [$€-2]\ * #,##0.00_ ;_ [$€-2]\ * \-#,##0.00_ ;_ [$€-2]\ * &quot;-&quot;??_ ;_ @_ "/>
    <numFmt numFmtId="177" formatCode="_ [$€-413]\ * #,##0.00_ ;_ [$€-413]\ * \-#,##0.00_ ;_ [$€-413]\ * &quot;-&quot;??_ ;_ @_ "/>
  </numFmts>
  <fonts count="18">
    <font>
      <sz val="10"/>
      <name val="Arial"/>
    </font>
    <font>
      <b/>
      <sz val="10"/>
      <name val="Arial"/>
      <family val="2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name val="Times New Roman"/>
      <family val="1"/>
    </font>
    <font>
      <b/>
      <i/>
      <sz val="10"/>
      <color rgb="FFFF0000"/>
      <name val="Arial"/>
      <family val="2"/>
    </font>
    <font>
      <b/>
      <i/>
      <sz val="10"/>
      <name val="Arial"/>
      <family val="2"/>
    </font>
    <font>
      <sz val="10"/>
      <color indexed="8"/>
      <name val="Arial"/>
      <family val="2"/>
    </font>
    <font>
      <sz val="9"/>
      <name val="Geneva"/>
    </font>
    <font>
      <b/>
      <sz val="10"/>
      <color theme="3" tint="0.39997558519241921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sz val="9"/>
      <color theme="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9" tint="0.79998168889431442"/>
        <bgColor indexed="64"/>
      </patternFill>
    </fill>
  </fills>
  <borders count="5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3" tint="0.399945066682943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4">
    <xf numFmtId="0" fontId="0" fillId="0" borderId="0"/>
    <xf numFmtId="0" fontId="1" fillId="2" borderId="1" applyNumberFormat="0" applyFont="0" applyBorder="0">
      <alignment horizontal="center"/>
    </xf>
    <xf numFmtId="0" fontId="5" fillId="0" borderId="0" applyBorder="0" applyProtection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171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11" fillId="0" borderId="0"/>
    <xf numFmtId="44" fontId="5" fillId="0" borderId="0" applyFont="0" applyFill="0" applyBorder="0" applyAlignment="0" applyProtection="0"/>
    <xf numFmtId="0" fontId="5" fillId="0" borderId="0"/>
  </cellStyleXfs>
  <cellXfs count="319">
    <xf numFmtId="0" fontId="0" fillId="0" borderId="0" xfId="0"/>
    <xf numFmtId="0" fontId="2" fillId="3" borderId="2" xfId="1" applyFont="1" applyFill="1" applyBorder="1">
      <alignment horizontal="center"/>
    </xf>
    <xf numFmtId="0" fontId="2" fillId="3" borderId="3" xfId="1" applyFont="1" applyFill="1" applyBorder="1">
      <alignment horizontal="center"/>
    </xf>
    <xf numFmtId="0" fontId="0" fillId="0" borderId="4" xfId="0" applyBorder="1"/>
    <xf numFmtId="0" fontId="0" fillId="0" borderId="5" xfId="0" applyBorder="1"/>
    <xf numFmtId="0" fontId="3" fillId="3" borderId="1" xfId="1" applyFont="1" applyFill="1" applyBorder="1" applyAlignment="1">
      <alignment horizontal="left"/>
    </xf>
    <xf numFmtId="0" fontId="3" fillId="3" borderId="6" xfId="1" applyFont="1" applyFill="1" applyBorder="1">
      <alignment horizontal="center"/>
    </xf>
    <xf numFmtId="164" fontId="3" fillId="3" borderId="6" xfId="1" applyNumberFormat="1" applyFont="1" applyFill="1" applyBorder="1" applyAlignment="1">
      <alignment horizontal="left"/>
    </xf>
    <xf numFmtId="0" fontId="3" fillId="3" borderId="6" xfId="1" applyFont="1" applyFill="1" applyBorder="1" applyAlignment="1"/>
    <xf numFmtId="0" fontId="3" fillId="3" borderId="6" xfId="1" applyFont="1" applyFill="1" applyBorder="1" applyAlignment="1">
      <alignment horizontal="left"/>
    </xf>
    <xf numFmtId="4" fontId="3" fillId="3" borderId="6" xfId="1" applyNumberFormat="1" applyFont="1" applyFill="1" applyBorder="1">
      <alignment horizontal="center"/>
    </xf>
    <xf numFmtId="4" fontId="4" fillId="3" borderId="6" xfId="1" applyNumberFormat="1" applyFont="1" applyFill="1" applyBorder="1">
      <alignment horizontal="center"/>
    </xf>
    <xf numFmtId="165" fontId="3" fillId="3" borderId="6" xfId="1" applyNumberFormat="1" applyFont="1" applyFill="1" applyBorder="1">
      <alignment horizontal="center"/>
    </xf>
    <xf numFmtId="2" fontId="3" fillId="3" borderId="6" xfId="1" applyNumberFormat="1" applyFont="1" applyFill="1" applyBorder="1">
      <alignment horizontal="center"/>
    </xf>
    <xf numFmtId="1" fontId="3" fillId="3" borderId="6" xfId="1" applyNumberFormat="1" applyFont="1" applyFill="1" applyBorder="1">
      <alignment horizontal="center"/>
    </xf>
    <xf numFmtId="3" fontId="3" fillId="3" borderId="6" xfId="1" applyNumberFormat="1" applyFont="1" applyFill="1" applyBorder="1">
      <alignment horizontal="center"/>
    </xf>
    <xf numFmtId="0" fontId="5" fillId="0" borderId="0" xfId="2" applyAlignment="1">
      <alignment horizontal="left"/>
    </xf>
    <xf numFmtId="0" fontId="3" fillId="3" borderId="7" xfId="1" applyFont="1" applyFill="1" applyBorder="1" applyAlignment="1">
      <alignment horizontal="left"/>
    </xf>
    <xf numFmtId="0" fontId="3" fillId="3" borderId="8" xfId="1" applyFont="1" applyFill="1" applyBorder="1">
      <alignment horizontal="center"/>
    </xf>
    <xf numFmtId="164" fontId="3" fillId="3" borderId="8" xfId="1" applyNumberFormat="1" applyFont="1" applyFill="1" applyBorder="1" applyAlignment="1">
      <alignment horizontal="left"/>
    </xf>
    <xf numFmtId="0" fontId="3" fillId="3" borderId="8" xfId="1" applyFont="1" applyFill="1" applyBorder="1" applyAlignment="1"/>
    <xf numFmtId="0" fontId="3" fillId="3" borderId="8" xfId="1" applyFont="1" applyFill="1" applyBorder="1" applyAlignment="1">
      <alignment horizontal="left"/>
    </xf>
    <xf numFmtId="4" fontId="3" fillId="3" borderId="8" xfId="1" applyNumberFormat="1" applyFont="1" applyFill="1" applyBorder="1">
      <alignment horizontal="center"/>
    </xf>
    <xf numFmtId="4" fontId="4" fillId="3" borderId="8" xfId="1" applyNumberFormat="1" applyFont="1" applyFill="1" applyBorder="1">
      <alignment horizontal="center"/>
    </xf>
    <xf numFmtId="165" fontId="3" fillId="3" borderId="8" xfId="1" applyNumberFormat="1" applyFont="1" applyFill="1" applyBorder="1">
      <alignment horizontal="center"/>
    </xf>
    <xf numFmtId="2" fontId="3" fillId="3" borderId="8" xfId="1" applyNumberFormat="1" applyFont="1" applyFill="1" applyBorder="1">
      <alignment horizontal="center"/>
    </xf>
    <xf numFmtId="1" fontId="3" fillId="3" borderId="8" xfId="1" applyNumberFormat="1" applyFont="1" applyFill="1" applyBorder="1">
      <alignment horizontal="center"/>
    </xf>
    <xf numFmtId="3" fontId="3" fillId="3" borderId="8" xfId="1" applyNumberFormat="1" applyFont="1" applyFill="1" applyBorder="1">
      <alignment horizontal="center"/>
    </xf>
    <xf numFmtId="166" fontId="3" fillId="3" borderId="8" xfId="1" applyNumberFormat="1" applyFont="1" applyFill="1" applyBorder="1" applyAlignment="1">
      <alignment horizontal="left"/>
    </xf>
    <xf numFmtId="0" fontId="3" fillId="0" borderId="0" xfId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0" fontId="3" fillId="0" borderId="0" xfId="1" applyFont="1" applyFill="1" applyBorder="1" applyAlignment="1"/>
    <xf numFmtId="0" fontId="3" fillId="0" borderId="0" xfId="1" applyFont="1" applyFill="1" applyBorder="1">
      <alignment horizontal="center"/>
    </xf>
    <xf numFmtId="2" fontId="3" fillId="0" borderId="0" xfId="1" applyNumberFormat="1" applyFont="1" applyFill="1" applyBorder="1">
      <alignment horizontal="center"/>
    </xf>
    <xf numFmtId="165" fontId="3" fillId="0" borderId="0" xfId="1" applyNumberFormat="1" applyFont="1" applyFill="1" applyBorder="1">
      <alignment horizontal="center"/>
    </xf>
    <xf numFmtId="0" fontId="5" fillId="0" borderId="0" xfId="2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" fontId="5" fillId="0" borderId="0" xfId="0" applyNumberFormat="1" applyFont="1" applyAlignment="1">
      <alignment horizontal="left"/>
    </xf>
    <xf numFmtId="4" fontId="5" fillId="0" borderId="0" xfId="2" applyNumberFormat="1" applyAlignment="1">
      <alignment horizontal="center"/>
    </xf>
    <xf numFmtId="4" fontId="6" fillId="0" borderId="0" xfId="2" applyNumberFormat="1" applyFont="1" applyAlignment="1">
      <alignment horizontal="center"/>
    </xf>
    <xf numFmtId="1" fontId="5" fillId="0" borderId="0" xfId="2" applyNumberFormat="1" applyAlignment="1">
      <alignment horizontal="center"/>
    </xf>
    <xf numFmtId="165" fontId="5" fillId="0" borderId="0" xfId="2" applyNumberFormat="1" applyAlignment="1">
      <alignment horizontal="center"/>
    </xf>
    <xf numFmtId="2" fontId="5" fillId="0" borderId="0" xfId="2" applyNumberFormat="1" applyAlignment="1">
      <alignment horizontal="center"/>
    </xf>
    <xf numFmtId="3" fontId="5" fillId="0" borderId="0" xfId="2" applyNumberFormat="1" applyAlignment="1">
      <alignment horizontal="center"/>
    </xf>
    <xf numFmtId="4" fontId="5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center"/>
    </xf>
    <xf numFmtId="0" fontId="3" fillId="3" borderId="0" xfId="2" applyFont="1" applyFill="1" applyAlignment="1">
      <alignment horizontal="left"/>
    </xf>
    <xf numFmtId="0" fontId="3" fillId="3" borderId="0" xfId="2" applyFont="1" applyFill="1" applyAlignment="1">
      <alignment horizontal="center"/>
    </xf>
    <xf numFmtId="164" fontId="3" fillId="3" borderId="0" xfId="0" applyNumberFormat="1" applyFont="1" applyFill="1" applyAlignment="1">
      <alignment horizontal="center"/>
    </xf>
    <xf numFmtId="0" fontId="3" fillId="3" borderId="0" xfId="2" applyFont="1" applyFill="1"/>
    <xf numFmtId="0" fontId="3" fillId="3" borderId="0" xfId="0" applyFont="1" applyFill="1" applyAlignment="1">
      <alignment horizontal="left"/>
    </xf>
    <xf numFmtId="4" fontId="3" fillId="3" borderId="0" xfId="2" applyNumberFormat="1" applyFont="1" applyFill="1" applyAlignment="1">
      <alignment horizontal="center"/>
    </xf>
    <xf numFmtId="4" fontId="4" fillId="3" borderId="0" xfId="2" applyNumberFormat="1" applyFont="1" applyFill="1" applyAlignment="1">
      <alignment horizontal="center"/>
    </xf>
    <xf numFmtId="165" fontId="3" fillId="3" borderId="0" xfId="2" applyNumberFormat="1" applyFont="1" applyFill="1" applyAlignment="1">
      <alignment horizontal="center"/>
    </xf>
    <xf numFmtId="2" fontId="3" fillId="3" borderId="0" xfId="2" applyNumberFormat="1" applyFont="1" applyFill="1" applyAlignment="1">
      <alignment horizontal="center"/>
    </xf>
    <xf numFmtId="1" fontId="3" fillId="3" borderId="0" xfId="2" applyNumberFormat="1" applyFont="1" applyFill="1" applyAlignment="1">
      <alignment horizontal="center"/>
    </xf>
    <xf numFmtId="3" fontId="3" fillId="3" borderId="0" xfId="2" applyNumberFormat="1" applyFont="1" applyFill="1" applyAlignment="1">
      <alignment horizontal="center"/>
    </xf>
    <xf numFmtId="0" fontId="5" fillId="0" borderId="0" xfId="3"/>
    <xf numFmtId="0" fontId="5" fillId="0" borderId="0" xfId="3" applyAlignment="1">
      <alignment horizontal="left"/>
    </xf>
    <xf numFmtId="0" fontId="5" fillId="0" borderId="0" xfId="4" applyAlignment="1">
      <alignment horizontal="left"/>
    </xf>
    <xf numFmtId="0" fontId="5" fillId="0" borderId="0" xfId="4" applyAlignment="1">
      <alignment horizontal="center"/>
    </xf>
    <xf numFmtId="0" fontId="5" fillId="0" borderId="0" xfId="4"/>
    <xf numFmtId="4" fontId="5" fillId="0" borderId="0" xfId="3" applyNumberFormat="1" applyAlignment="1">
      <alignment horizontal="center"/>
    </xf>
    <xf numFmtId="4" fontId="5" fillId="0" borderId="0" xfId="2" applyNumberFormat="1" applyAlignment="1">
      <alignment horizontal="left"/>
    </xf>
    <xf numFmtId="4" fontId="5" fillId="0" borderId="0" xfId="2" applyNumberFormat="1"/>
    <xf numFmtId="0" fontId="5" fillId="0" borderId="0" xfId="2"/>
    <xf numFmtId="49" fontId="5" fillId="0" borderId="0" xfId="3" applyNumberFormat="1" applyAlignment="1">
      <alignment horizontal="left"/>
    </xf>
    <xf numFmtId="0" fontId="5" fillId="0" borderId="0" xfId="4" quotePrefix="1" applyAlignment="1">
      <alignment horizontal="center"/>
    </xf>
    <xf numFmtId="49" fontId="5" fillId="0" borderId="0" xfId="3" applyNumberFormat="1"/>
    <xf numFmtId="0" fontId="5" fillId="0" borderId="0" xfId="4" applyAlignment="1">
      <alignment horizontal="center" vertical="center"/>
    </xf>
    <xf numFmtId="0" fontId="5" fillId="0" borderId="0" xfId="4" applyAlignment="1">
      <alignment vertical="center"/>
    </xf>
    <xf numFmtId="0" fontId="5" fillId="0" borderId="0" xfId="3" applyAlignment="1">
      <alignment horizontal="left" vertical="center"/>
    </xf>
    <xf numFmtId="0" fontId="5" fillId="0" borderId="0" xfId="2" quotePrefix="1"/>
    <xf numFmtId="164" fontId="5" fillId="0" borderId="0" xfId="0" applyNumberFormat="1" applyFont="1" applyAlignment="1">
      <alignment horizontal="left"/>
    </xf>
    <xf numFmtId="4" fontId="3" fillId="3" borderId="0" xfId="2" applyNumberFormat="1" applyFont="1" applyFill="1" applyAlignment="1">
      <alignment horizontal="left"/>
    </xf>
    <xf numFmtId="0" fontId="3" fillId="4" borderId="9" xfId="5" applyFont="1" applyFill="1" applyBorder="1" applyAlignment="1">
      <alignment horizontal="center"/>
    </xf>
    <xf numFmtId="0" fontId="3" fillId="0" borderId="0" xfId="6" applyFont="1"/>
    <xf numFmtId="0" fontId="3" fillId="0" borderId="10" xfId="6" applyFont="1" applyBorder="1" applyAlignment="1">
      <alignment horizontal="center"/>
    </xf>
    <xf numFmtId="0" fontId="5" fillId="0" borderId="0" xfId="6"/>
    <xf numFmtId="9" fontId="3" fillId="0" borderId="11" xfId="6" applyNumberFormat="1" applyFont="1" applyBorder="1" applyAlignment="1">
      <alignment horizontal="center"/>
    </xf>
    <xf numFmtId="9" fontId="5" fillId="0" borderId="11" xfId="6" applyNumberFormat="1" applyBorder="1" applyAlignment="1">
      <alignment horizontal="center"/>
    </xf>
    <xf numFmtId="0" fontId="3" fillId="0" borderId="12" xfId="6" applyFont="1" applyBorder="1"/>
    <xf numFmtId="0" fontId="5" fillId="0" borderId="12" xfId="6" applyBorder="1" applyAlignment="1">
      <alignment horizontal="center"/>
    </xf>
    <xf numFmtId="0" fontId="3" fillId="0" borderId="13" xfId="6" applyFont="1" applyBorder="1" applyAlignment="1">
      <alignment horizontal="center"/>
    </xf>
    <xf numFmtId="16" fontId="5" fillId="0" borderId="13" xfId="6" applyNumberFormat="1" applyBorder="1" applyAlignment="1">
      <alignment horizontal="center"/>
    </xf>
    <xf numFmtId="0" fontId="5" fillId="0" borderId="13" xfId="6" applyBorder="1" applyAlignment="1">
      <alignment horizontal="center"/>
    </xf>
    <xf numFmtId="0" fontId="5" fillId="4" borderId="9" xfId="5" applyFont="1" applyFill="1" applyBorder="1" applyAlignment="1">
      <alignment horizontal="left"/>
    </xf>
    <xf numFmtId="167" fontId="3" fillId="5" borderId="0" xfId="6" applyNumberFormat="1" applyFont="1" applyFill="1"/>
    <xf numFmtId="0" fontId="5" fillId="5" borderId="0" xfId="6" applyFill="1" applyAlignment="1">
      <alignment horizontal="center"/>
    </xf>
    <xf numFmtId="0" fontId="5" fillId="0" borderId="0" xfId="6" applyAlignment="1">
      <alignment horizontal="center"/>
    </xf>
    <xf numFmtId="167" fontId="3" fillId="0" borderId="0" xfId="6" applyNumberFormat="1" applyFont="1"/>
    <xf numFmtId="0" fontId="6" fillId="0" borderId="12" xfId="6" applyFont="1" applyBorder="1" applyAlignment="1">
      <alignment horizontal="center"/>
    </xf>
    <xf numFmtId="0" fontId="3" fillId="4" borderId="12" xfId="5" applyFont="1" applyFill="1" applyBorder="1" applyAlignment="1">
      <alignment horizontal="left"/>
    </xf>
    <xf numFmtId="0" fontId="3" fillId="0" borderId="12" xfId="6" applyFont="1" applyBorder="1" applyAlignment="1">
      <alignment horizontal="center"/>
    </xf>
    <xf numFmtId="0" fontId="3" fillId="0" borderId="0" xfId="7" applyFont="1"/>
    <xf numFmtId="16" fontId="3" fillId="0" borderId="0" xfId="7" applyNumberFormat="1" applyFont="1" applyAlignment="1">
      <alignment horizontal="center"/>
    </xf>
    <xf numFmtId="0" fontId="3" fillId="0" borderId="0" xfId="6" applyFont="1" applyAlignment="1">
      <alignment horizontal="center"/>
    </xf>
    <xf numFmtId="0" fontId="5" fillId="6" borderId="12" xfId="6" applyFill="1" applyBorder="1" applyAlignment="1">
      <alignment horizontal="center"/>
    </xf>
    <xf numFmtId="16" fontId="3" fillId="0" borderId="0" xfId="6" applyNumberFormat="1" applyFont="1" applyAlignment="1">
      <alignment horizontal="center"/>
    </xf>
    <xf numFmtId="0" fontId="3" fillId="0" borderId="0" xfId="6" applyFont="1" applyAlignment="1">
      <alignment horizontal="left"/>
    </xf>
    <xf numFmtId="0" fontId="3" fillId="7" borderId="14" xfId="6" applyFont="1" applyFill="1" applyBorder="1"/>
    <xf numFmtId="0" fontId="3" fillId="7" borderId="15" xfId="6" applyFont="1" applyFill="1" applyBorder="1"/>
    <xf numFmtId="0" fontId="3" fillId="7" borderId="13" xfId="6" applyFont="1" applyFill="1" applyBorder="1" applyAlignment="1">
      <alignment horizontal="center"/>
    </xf>
    <xf numFmtId="0" fontId="3" fillId="7" borderId="10" xfId="6" applyFont="1" applyFill="1" applyBorder="1" applyAlignment="1">
      <alignment horizontal="center"/>
    </xf>
    <xf numFmtId="49" fontId="3" fillId="7" borderId="11" xfId="6" applyNumberFormat="1" applyFont="1" applyFill="1" applyBorder="1" applyAlignment="1">
      <alignment horizontal="center"/>
    </xf>
    <xf numFmtId="0" fontId="3" fillId="7" borderId="11" xfId="6" applyFont="1" applyFill="1" applyBorder="1" applyAlignment="1">
      <alignment horizontal="center"/>
    </xf>
    <xf numFmtId="0" fontId="5" fillId="0" borderId="0" xfId="6" applyAlignment="1">
      <alignment horizontal="left"/>
    </xf>
    <xf numFmtId="16" fontId="5" fillId="0" borderId="0" xfId="6" applyNumberFormat="1" applyAlignment="1">
      <alignment horizontal="center"/>
    </xf>
    <xf numFmtId="0" fontId="6" fillId="0" borderId="0" xfId="6" applyFont="1" applyAlignment="1">
      <alignment horizontal="left"/>
    </xf>
    <xf numFmtId="0" fontId="3" fillId="3" borderId="9" xfId="5" applyFont="1" applyFill="1" applyBorder="1"/>
    <xf numFmtId="0" fontId="3" fillId="3" borderId="9" xfId="5" applyFont="1" applyFill="1" applyBorder="1" applyAlignment="1">
      <alignment horizontal="center"/>
    </xf>
    <xf numFmtId="4" fontId="3" fillId="3" borderId="9" xfId="5" applyNumberFormat="1" applyFont="1" applyFill="1" applyBorder="1" applyAlignment="1">
      <alignment horizontal="center"/>
    </xf>
    <xf numFmtId="0" fontId="3" fillId="0" borderId="0" xfId="5" applyFont="1"/>
    <xf numFmtId="0" fontId="5" fillId="0" borderId="0" xfId="5" applyFont="1"/>
    <xf numFmtId="2" fontId="5" fillId="0" borderId="0" xfId="5" applyNumberFormat="1" applyFont="1"/>
    <xf numFmtId="0" fontId="3" fillId="3" borderId="18" xfId="5" applyFont="1" applyFill="1" applyBorder="1"/>
    <xf numFmtId="0" fontId="3" fillId="3" borderId="18" xfId="5" applyFont="1" applyFill="1" applyBorder="1" applyAlignment="1">
      <alignment horizontal="center"/>
    </xf>
    <xf numFmtId="4" fontId="3" fillId="3" borderId="18" xfId="5" applyNumberFormat="1" applyFont="1" applyFill="1" applyBorder="1" applyAlignment="1">
      <alignment horizontal="center"/>
    </xf>
    <xf numFmtId="0" fontId="3" fillId="3" borderId="19" xfId="5" applyFont="1" applyFill="1" applyBorder="1"/>
    <xf numFmtId="0" fontId="3" fillId="3" borderId="19" xfId="5" applyFont="1" applyFill="1" applyBorder="1" applyAlignment="1">
      <alignment horizontal="center"/>
    </xf>
    <xf numFmtId="4" fontId="3" fillId="3" borderId="19" xfId="5" applyNumberFormat="1" applyFont="1" applyFill="1" applyBorder="1" applyAlignment="1">
      <alignment horizontal="center"/>
    </xf>
    <xf numFmtId="9" fontId="3" fillId="3" borderId="19" xfId="5" applyNumberFormat="1" applyFont="1" applyFill="1" applyBorder="1" applyAlignment="1">
      <alignment horizontal="center"/>
    </xf>
    <xf numFmtId="0" fontId="5" fillId="0" borderId="12" xfId="5" applyFont="1" applyBorder="1" applyAlignment="1">
      <alignment horizontal="center"/>
    </xf>
    <xf numFmtId="0" fontId="8" fillId="0" borderId="12" xfId="5" applyFont="1" applyBorder="1"/>
    <xf numFmtId="0" fontId="5" fillId="0" borderId="19" xfId="5" applyFont="1" applyBorder="1"/>
    <xf numFmtId="0" fontId="5" fillId="0" borderId="3" xfId="5" applyFont="1" applyBorder="1"/>
    <xf numFmtId="0" fontId="5" fillId="0" borderId="3" xfId="5" applyFont="1" applyBorder="1" applyAlignment="1">
      <alignment horizontal="center"/>
    </xf>
    <xf numFmtId="4" fontId="5" fillId="0" borderId="12" xfId="5" applyNumberFormat="1" applyFont="1" applyBorder="1" applyAlignment="1">
      <alignment horizontal="center"/>
    </xf>
    <xf numFmtId="4" fontId="5" fillId="0" borderId="19" xfId="5" applyNumberFormat="1" applyFont="1" applyBorder="1" applyAlignment="1">
      <alignment horizontal="center"/>
    </xf>
    <xf numFmtId="44" fontId="4" fillId="6" borderId="19" xfId="5" applyNumberFormat="1" applyFont="1" applyFill="1" applyBorder="1"/>
    <xf numFmtId="168" fontId="5" fillId="0" borderId="19" xfId="5" applyNumberFormat="1" applyFont="1" applyBorder="1" applyAlignment="1">
      <alignment horizontal="center"/>
    </xf>
    <xf numFmtId="10" fontId="4" fillId="6" borderId="19" xfId="5" applyNumberFormat="1" applyFont="1" applyFill="1" applyBorder="1" applyAlignment="1">
      <alignment horizontal="center"/>
    </xf>
    <xf numFmtId="44" fontId="4" fillId="6" borderId="19" xfId="5" applyNumberFormat="1" applyFont="1" applyFill="1" applyBorder="1" applyAlignment="1">
      <alignment horizontal="center"/>
    </xf>
    <xf numFmtId="0" fontId="5" fillId="0" borderId="19" xfId="5" applyFont="1" applyBorder="1" applyAlignment="1">
      <alignment horizontal="center"/>
    </xf>
    <xf numFmtId="4" fontId="5" fillId="0" borderId="12" xfId="5" applyNumberFormat="1" applyFont="1" applyBorder="1"/>
    <xf numFmtId="0" fontId="9" fillId="0" borderId="12" xfId="5" applyFont="1" applyBorder="1"/>
    <xf numFmtId="44" fontId="5" fillId="0" borderId="19" xfId="5" applyNumberFormat="1" applyFont="1" applyBorder="1"/>
    <xf numFmtId="10" fontId="5" fillId="0" borderId="19" xfId="5" applyNumberFormat="1" applyFont="1" applyBorder="1" applyAlignment="1">
      <alignment horizontal="center"/>
    </xf>
    <xf numFmtId="44" fontId="5" fillId="0" borderId="19" xfId="5" applyNumberFormat="1" applyFont="1" applyBorder="1" applyAlignment="1">
      <alignment horizontal="center"/>
    </xf>
    <xf numFmtId="164" fontId="5" fillId="0" borderId="12" xfId="0" applyNumberFormat="1" applyFont="1" applyBorder="1" applyAlignment="1">
      <alignment horizontal="center"/>
    </xf>
    <xf numFmtId="169" fontId="10" fillId="0" borderId="12" xfId="0" applyNumberFormat="1" applyFont="1" applyBorder="1" applyAlignment="1">
      <alignment horizontal="left"/>
    </xf>
    <xf numFmtId="3" fontId="5" fillId="0" borderId="12" xfId="0" applyNumberFormat="1" applyFont="1" applyBorder="1" applyAlignment="1">
      <alignment horizontal="center" vertical="center"/>
    </xf>
    <xf numFmtId="170" fontId="5" fillId="0" borderId="19" xfId="5" applyNumberFormat="1" applyFont="1" applyBorder="1"/>
    <xf numFmtId="2" fontId="5" fillId="0" borderId="19" xfId="5" applyNumberFormat="1" applyFont="1" applyBorder="1" applyAlignment="1">
      <alignment horizontal="center"/>
    </xf>
    <xf numFmtId="170" fontId="5" fillId="0" borderId="19" xfId="5" applyNumberFormat="1" applyFont="1" applyBorder="1" applyAlignment="1">
      <alignment horizontal="center"/>
    </xf>
    <xf numFmtId="171" fontId="5" fillId="0" borderId="19" xfId="8" applyFont="1" applyBorder="1"/>
    <xf numFmtId="3" fontId="5" fillId="0" borderId="12" xfId="5" applyNumberFormat="1" applyFont="1" applyBorder="1" applyAlignment="1">
      <alignment horizontal="center"/>
    </xf>
    <xf numFmtId="3" fontId="5" fillId="0" borderId="19" xfId="5" applyNumberFormat="1" applyFont="1" applyBorder="1" applyAlignment="1">
      <alignment horizontal="center"/>
    </xf>
    <xf numFmtId="172" fontId="5" fillId="0" borderId="0" xfId="5" applyNumberFormat="1" applyFont="1"/>
    <xf numFmtId="173" fontId="5" fillId="0" borderId="0" xfId="5" applyNumberFormat="1" applyFont="1"/>
    <xf numFmtId="169" fontId="5" fillId="0" borderId="12" xfId="0" applyNumberFormat="1" applyFont="1" applyBorder="1" applyAlignment="1">
      <alignment horizontal="left"/>
    </xf>
    <xf numFmtId="174" fontId="5" fillId="0" borderId="12" xfId="0" applyNumberFormat="1" applyFont="1" applyBorder="1" applyAlignment="1">
      <alignment horizontal="center"/>
    </xf>
    <xf numFmtId="0" fontId="5" fillId="0" borderId="12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3" fontId="5" fillId="0" borderId="19" xfId="0" applyNumberFormat="1" applyFont="1" applyBorder="1" applyAlignment="1">
      <alignment horizontal="center" vertical="center"/>
    </xf>
    <xf numFmtId="0" fontId="3" fillId="3" borderId="12" xfId="5" applyFont="1" applyFill="1" applyBorder="1"/>
    <xf numFmtId="175" fontId="3" fillId="3" borderId="19" xfId="5" applyNumberFormat="1" applyFont="1" applyFill="1" applyBorder="1"/>
    <xf numFmtId="175" fontId="3" fillId="3" borderId="19" xfId="5" applyNumberFormat="1" applyFont="1" applyFill="1" applyBorder="1" applyAlignment="1">
      <alignment horizontal="center"/>
    </xf>
    <xf numFmtId="175" fontId="3" fillId="3" borderId="12" xfId="5" applyNumberFormat="1" applyFont="1" applyFill="1" applyBorder="1"/>
    <xf numFmtId="3" fontId="3" fillId="3" borderId="19" xfId="5" applyNumberFormat="1" applyFont="1" applyFill="1" applyBorder="1" applyAlignment="1">
      <alignment horizontal="center"/>
    </xf>
    <xf numFmtId="0" fontId="5" fillId="0" borderId="0" xfId="5" applyFont="1" applyAlignment="1">
      <alignment horizontal="center"/>
    </xf>
    <xf numFmtId="4" fontId="3" fillId="0" borderId="0" xfId="0" applyNumberFormat="1" applyFont="1" applyAlignment="1">
      <alignment horizontal="center"/>
    </xf>
    <xf numFmtId="4" fontId="5" fillId="0" borderId="0" xfId="5" applyNumberFormat="1" applyFont="1" applyAlignment="1">
      <alignment horizontal="center"/>
    </xf>
    <xf numFmtId="176" fontId="5" fillId="0" borderId="0" xfId="5" applyNumberFormat="1" applyFont="1" applyAlignment="1">
      <alignment horizontal="center"/>
    </xf>
    <xf numFmtId="176" fontId="5" fillId="0" borderId="0" xfId="5" applyNumberFormat="1" applyFont="1"/>
    <xf numFmtId="3" fontId="5" fillId="0" borderId="0" xfId="5" applyNumberFormat="1" applyFont="1" applyAlignment="1">
      <alignment horizontal="center"/>
    </xf>
    <xf numFmtId="44" fontId="5" fillId="0" borderId="0" xfId="5" applyNumberFormat="1" applyFont="1"/>
    <xf numFmtId="0" fontId="5" fillId="0" borderId="12" xfId="5" applyFont="1" applyBorder="1"/>
    <xf numFmtId="44" fontId="5" fillId="0" borderId="12" xfId="5" applyNumberFormat="1" applyFont="1" applyBorder="1"/>
    <xf numFmtId="168" fontId="5" fillId="0" borderId="12" xfId="5" applyNumberFormat="1" applyFont="1" applyBorder="1" applyAlignment="1">
      <alignment horizontal="center"/>
    </xf>
    <xf numFmtId="10" fontId="5" fillId="0" borderId="12" xfId="5" applyNumberFormat="1" applyFont="1" applyBorder="1" applyAlignment="1">
      <alignment horizontal="center"/>
    </xf>
    <xf numFmtId="44" fontId="5" fillId="0" borderId="12" xfId="5" applyNumberFormat="1" applyFont="1" applyBorder="1" applyAlignment="1">
      <alignment horizontal="center"/>
    </xf>
    <xf numFmtId="2" fontId="5" fillId="0" borderId="0" xfId="5" applyNumberFormat="1" applyFont="1" applyAlignment="1">
      <alignment horizontal="center"/>
    </xf>
    <xf numFmtId="175" fontId="5" fillId="0" borderId="0" xfId="5" applyNumberFormat="1" applyFont="1"/>
    <xf numFmtId="4" fontId="5" fillId="0" borderId="20" xfId="5" applyNumberFormat="1" applyFont="1" applyBorder="1" applyAlignment="1">
      <alignment horizontal="left"/>
    </xf>
    <xf numFmtId="0" fontId="5" fillId="0" borderId="21" xfId="5" applyFont="1" applyBorder="1" applyAlignment="1">
      <alignment horizontal="center"/>
    </xf>
    <xf numFmtId="4" fontId="5" fillId="0" borderId="22" xfId="5" applyNumberFormat="1" applyFont="1" applyBorder="1" applyAlignment="1">
      <alignment horizontal="center"/>
    </xf>
    <xf numFmtId="44" fontId="4" fillId="6" borderId="22" xfId="5" applyNumberFormat="1" applyFont="1" applyFill="1" applyBorder="1"/>
    <xf numFmtId="168" fontId="5" fillId="0" borderId="22" xfId="5" applyNumberFormat="1" applyFont="1" applyBorder="1" applyAlignment="1">
      <alignment horizontal="center"/>
    </xf>
    <xf numFmtId="10" fontId="4" fillId="6" borderId="22" xfId="5" applyNumberFormat="1" applyFont="1" applyFill="1" applyBorder="1" applyAlignment="1">
      <alignment horizontal="center"/>
    </xf>
    <xf numFmtId="44" fontId="4" fillId="6" borderId="23" xfId="5" applyNumberFormat="1" applyFont="1" applyFill="1" applyBorder="1" applyAlignment="1">
      <alignment horizontal="center"/>
    </xf>
    <xf numFmtId="0" fontId="5" fillId="0" borderId="24" xfId="5" applyFont="1" applyBorder="1" applyAlignment="1">
      <alignment horizontal="center"/>
    </xf>
    <xf numFmtId="4" fontId="5" fillId="0" borderId="25" xfId="5" applyNumberFormat="1" applyFont="1" applyBorder="1" applyAlignment="1">
      <alignment horizontal="left"/>
    </xf>
    <xf numFmtId="44" fontId="4" fillId="6" borderId="26" xfId="5" applyNumberFormat="1" applyFont="1" applyFill="1" applyBorder="1" applyAlignment="1">
      <alignment horizontal="center"/>
    </xf>
    <xf numFmtId="4" fontId="5" fillId="0" borderId="27" xfId="5" applyNumberFormat="1" applyFont="1" applyBorder="1" applyAlignment="1">
      <alignment horizontal="left"/>
    </xf>
    <xf numFmtId="0" fontId="5" fillId="0" borderId="28" xfId="5" applyFont="1" applyBorder="1" applyAlignment="1">
      <alignment horizontal="center"/>
    </xf>
    <xf numFmtId="4" fontId="5" fillId="0" borderId="29" xfId="5" applyNumberFormat="1" applyFont="1" applyBorder="1" applyAlignment="1">
      <alignment horizontal="center"/>
    </xf>
    <xf numFmtId="44" fontId="4" fillId="6" borderId="30" xfId="5" applyNumberFormat="1" applyFont="1" applyFill="1" applyBorder="1"/>
    <xf numFmtId="168" fontId="5" fillId="0" borderId="30" xfId="5" applyNumberFormat="1" applyFont="1" applyBorder="1" applyAlignment="1">
      <alignment horizontal="center"/>
    </xf>
    <xf numFmtId="10" fontId="4" fillId="6" borderId="30" xfId="5" applyNumberFormat="1" applyFont="1" applyFill="1" applyBorder="1" applyAlignment="1">
      <alignment horizontal="center"/>
    </xf>
    <xf numFmtId="44" fontId="4" fillId="6" borderId="31" xfId="5" applyNumberFormat="1" applyFont="1" applyFill="1" applyBorder="1" applyAlignment="1">
      <alignment horizontal="center"/>
    </xf>
    <xf numFmtId="0" fontId="5" fillId="0" borderId="12" xfId="2" applyBorder="1" applyAlignment="1">
      <alignment horizontal="center"/>
    </xf>
    <xf numFmtId="164" fontId="3" fillId="0" borderId="0" xfId="1" applyNumberFormat="1" applyFont="1" applyFill="1" applyBorder="1">
      <alignment horizontal="center"/>
    </xf>
    <xf numFmtId="4" fontId="3" fillId="0" borderId="0" xfId="1" applyNumberFormat="1" applyFont="1" applyFill="1" applyBorder="1">
      <alignment horizontal="center"/>
    </xf>
    <xf numFmtId="4" fontId="4" fillId="0" borderId="0" xfId="1" applyNumberFormat="1" applyFont="1" applyFill="1" applyBorder="1">
      <alignment horizontal="center"/>
    </xf>
    <xf numFmtId="1" fontId="3" fillId="0" borderId="0" xfId="1" applyNumberFormat="1" applyFont="1" applyFill="1" applyBorder="1">
      <alignment horizontal="center"/>
    </xf>
    <xf numFmtId="3" fontId="5" fillId="0" borderId="0" xfId="1" applyNumberFormat="1" applyFont="1" applyFill="1" applyBorder="1">
      <alignment horizontal="center"/>
    </xf>
    <xf numFmtId="0" fontId="5" fillId="0" borderId="0" xfId="2" applyFill="1" applyAlignment="1">
      <alignment horizontal="left"/>
    </xf>
    <xf numFmtId="165" fontId="0" fillId="0" borderId="0" xfId="0" applyNumberFormat="1" applyAlignment="1">
      <alignment horizontal="center"/>
    </xf>
    <xf numFmtId="175" fontId="3" fillId="8" borderId="12" xfId="5" applyNumberFormat="1" applyFont="1" applyFill="1" applyBorder="1"/>
    <xf numFmtId="4" fontId="3" fillId="9" borderId="19" xfId="5" applyNumberFormat="1" applyFont="1" applyFill="1" applyBorder="1" applyAlignment="1">
      <alignment horizontal="center"/>
    </xf>
    <xf numFmtId="0" fontId="5" fillId="0" borderId="32" xfId="3" applyBorder="1"/>
    <xf numFmtId="0" fontId="5" fillId="0" borderId="33" xfId="3" applyBorder="1"/>
    <xf numFmtId="0" fontId="5" fillId="0" borderId="34" xfId="3" applyBorder="1"/>
    <xf numFmtId="0" fontId="5" fillId="0" borderId="35" xfId="3" applyBorder="1"/>
    <xf numFmtId="0" fontId="5" fillId="0" borderId="36" xfId="3" applyBorder="1"/>
    <xf numFmtId="0" fontId="1" fillId="10" borderId="0" xfId="3" applyFont="1" applyFill="1"/>
    <xf numFmtId="0" fontId="5" fillId="10" borderId="0" xfId="3" applyFill="1"/>
    <xf numFmtId="0" fontId="5" fillId="0" borderId="35" xfId="3" applyBorder="1" applyAlignment="1">
      <alignment horizontal="center"/>
    </xf>
    <xf numFmtId="0" fontId="5" fillId="6" borderId="0" xfId="3" applyFill="1"/>
    <xf numFmtId="0" fontId="5" fillId="11" borderId="0" xfId="3" applyFill="1"/>
    <xf numFmtId="0" fontId="1" fillId="10" borderId="0" xfId="3" applyFont="1" applyFill="1" applyAlignment="1">
      <alignment horizontal="center"/>
    </xf>
    <xf numFmtId="0" fontId="1" fillId="0" borderId="0" xfId="3" applyFont="1" applyAlignment="1">
      <alignment horizontal="center"/>
    </xf>
    <xf numFmtId="10" fontId="5" fillId="0" borderId="0" xfId="9" applyNumberFormat="1" applyFont="1"/>
    <xf numFmtId="2" fontId="5" fillId="6" borderId="0" xfId="3" applyNumberFormat="1" applyFill="1"/>
    <xf numFmtId="4" fontId="5" fillId="6" borderId="0" xfId="3" applyNumberFormat="1" applyFill="1"/>
    <xf numFmtId="2" fontId="5" fillId="6" borderId="37" xfId="3" applyNumberFormat="1" applyFill="1" applyBorder="1"/>
    <xf numFmtId="4" fontId="5" fillId="6" borderId="37" xfId="3" applyNumberFormat="1" applyFill="1" applyBorder="1"/>
    <xf numFmtId="0" fontId="5" fillId="0" borderId="0" xfId="3" applyAlignment="1">
      <alignment wrapText="1"/>
    </xf>
    <xf numFmtId="9" fontId="5" fillId="0" borderId="0" xfId="3" applyNumberFormat="1" applyAlignment="1">
      <alignment wrapText="1"/>
    </xf>
    <xf numFmtId="2" fontId="5" fillId="0" borderId="0" xfId="3" applyNumberFormat="1"/>
    <xf numFmtId="0" fontId="5" fillId="0" borderId="0" xfId="3" applyAlignment="1">
      <alignment horizontal="center"/>
    </xf>
    <xf numFmtId="0" fontId="1" fillId="12" borderId="37" xfId="3" applyFont="1" applyFill="1" applyBorder="1"/>
    <xf numFmtId="0" fontId="5" fillId="12" borderId="37" xfId="3" applyFill="1" applyBorder="1"/>
    <xf numFmtId="0" fontId="5" fillId="12" borderId="37" xfId="3" applyFill="1" applyBorder="1" applyAlignment="1">
      <alignment horizontal="center"/>
    </xf>
    <xf numFmtId="4" fontId="1" fillId="12" borderId="37" xfId="3" applyNumberFormat="1" applyFont="1" applyFill="1" applyBorder="1"/>
    <xf numFmtId="0" fontId="1" fillId="0" borderId="0" xfId="3" applyFont="1"/>
    <xf numFmtId="0" fontId="5" fillId="13" borderId="0" xfId="3" applyFill="1" applyAlignment="1">
      <alignment horizontal="center"/>
    </xf>
    <xf numFmtId="10" fontId="5" fillId="0" borderId="0" xfId="9" applyNumberFormat="1" applyFont="1" applyAlignment="1">
      <alignment horizontal="center"/>
    </xf>
    <xf numFmtId="0" fontId="5" fillId="13" borderId="0" xfId="3" applyFill="1"/>
    <xf numFmtId="10" fontId="5" fillId="13" borderId="0" xfId="9" applyNumberFormat="1" applyFont="1" applyFill="1" applyAlignment="1">
      <alignment horizontal="center"/>
    </xf>
    <xf numFmtId="4" fontId="1" fillId="0" borderId="0" xfId="3" applyNumberFormat="1" applyFont="1"/>
    <xf numFmtId="0" fontId="1" fillId="0" borderId="36" xfId="3" applyFont="1" applyBorder="1"/>
    <xf numFmtId="4" fontId="1" fillId="10" borderId="38" xfId="3" applyNumberFormat="1" applyFont="1" applyFill="1" applyBorder="1"/>
    <xf numFmtId="4" fontId="5" fillId="0" borderId="0" xfId="3" applyNumberFormat="1"/>
    <xf numFmtId="0" fontId="5" fillId="0" borderId="3" xfId="3" applyBorder="1"/>
    <xf numFmtId="0" fontId="5" fillId="0" borderId="2" xfId="3" applyBorder="1"/>
    <xf numFmtId="0" fontId="5" fillId="0" borderId="24" xfId="3" applyBorder="1"/>
    <xf numFmtId="0" fontId="1" fillId="0" borderId="0" xfId="10" applyFont="1"/>
    <xf numFmtId="0" fontId="5" fillId="0" borderId="0" xfId="10"/>
    <xf numFmtId="2" fontId="12" fillId="0" borderId="0" xfId="11" applyNumberFormat="1" applyFont="1" applyAlignment="1">
      <alignment vertical="center"/>
    </xf>
    <xf numFmtId="0" fontId="1" fillId="14" borderId="39" xfId="10" applyFont="1" applyFill="1" applyBorder="1"/>
    <xf numFmtId="0" fontId="1" fillId="14" borderId="40" xfId="10" applyFont="1" applyFill="1" applyBorder="1"/>
    <xf numFmtId="0" fontId="5" fillId="0" borderId="20" xfId="10" applyBorder="1" applyAlignment="1">
      <alignment vertical="top" wrapText="1"/>
    </xf>
    <xf numFmtId="44" fontId="5" fillId="15" borderId="23" xfId="12" applyFont="1" applyFill="1" applyBorder="1"/>
    <xf numFmtId="0" fontId="5" fillId="0" borderId="41" xfId="10" applyBorder="1" applyAlignment="1">
      <alignment vertical="top" wrapText="1"/>
    </xf>
    <xf numFmtId="44" fontId="5" fillId="15" borderId="42" xfId="12" applyFont="1" applyFill="1" applyBorder="1"/>
    <xf numFmtId="0" fontId="5" fillId="0" borderId="43" xfId="10" applyBorder="1" applyAlignment="1">
      <alignment vertical="top" wrapText="1"/>
    </xf>
    <xf numFmtId="44" fontId="5" fillId="15" borderId="44" xfId="12" applyFont="1" applyFill="1" applyBorder="1"/>
    <xf numFmtId="0" fontId="5" fillId="0" borderId="0" xfId="10" applyAlignment="1">
      <alignment vertical="top" wrapText="1"/>
    </xf>
    <xf numFmtId="177" fontId="5" fillId="0" borderId="0" xfId="12" applyNumberFormat="1" applyFont="1" applyFill="1" applyBorder="1"/>
    <xf numFmtId="0" fontId="1" fillId="14" borderId="45" xfId="10" applyFont="1" applyFill="1" applyBorder="1"/>
    <xf numFmtId="0" fontId="5" fillId="0" borderId="25" xfId="10" applyBorder="1" applyAlignment="1">
      <alignment vertical="top" wrapText="1"/>
    </xf>
    <xf numFmtId="44" fontId="5" fillId="15" borderId="24" xfId="12" applyFont="1" applyFill="1" applyBorder="1"/>
    <xf numFmtId="44" fontId="5" fillId="15" borderId="26" xfId="12" applyFont="1" applyFill="1" applyBorder="1"/>
    <xf numFmtId="0" fontId="0" fillId="0" borderId="43" xfId="10" applyFont="1" applyBorder="1" applyAlignment="1">
      <alignment vertical="top" wrapText="1"/>
    </xf>
    <xf numFmtId="44" fontId="5" fillId="15" borderId="31" xfId="12" applyFont="1" applyFill="1" applyBorder="1"/>
    <xf numFmtId="0" fontId="5" fillId="0" borderId="41" xfId="10" applyBorder="1" applyAlignment="1" applyProtection="1">
      <alignment vertical="top" wrapText="1"/>
      <protection locked="0"/>
    </xf>
    <xf numFmtId="0" fontId="5" fillId="0" borderId="27" xfId="10" applyBorder="1" applyAlignment="1" applyProtection="1">
      <alignment vertical="top" wrapText="1"/>
      <protection locked="0"/>
    </xf>
    <xf numFmtId="44" fontId="5" fillId="16" borderId="12" xfId="12" applyFont="1" applyFill="1" applyBorder="1"/>
    <xf numFmtId="44" fontId="5" fillId="16" borderId="42" xfId="12" applyFont="1" applyFill="1" applyBorder="1"/>
    <xf numFmtId="17" fontId="1" fillId="14" borderId="45" xfId="10" quotePrefix="1" applyNumberFormat="1" applyFont="1" applyFill="1" applyBorder="1"/>
    <xf numFmtId="17" fontId="1" fillId="14" borderId="40" xfId="10" quotePrefix="1" applyNumberFormat="1" applyFont="1" applyFill="1" applyBorder="1"/>
    <xf numFmtId="0" fontId="6" fillId="0" borderId="0" xfId="10" applyFont="1"/>
    <xf numFmtId="0" fontId="5" fillId="0" borderId="43" xfId="10" applyBorder="1" applyAlignment="1" applyProtection="1">
      <alignment vertical="top" wrapText="1"/>
      <protection locked="0"/>
    </xf>
    <xf numFmtId="44" fontId="5" fillId="15" borderId="46" xfId="12" applyFont="1" applyFill="1" applyBorder="1"/>
    <xf numFmtId="44" fontId="5" fillId="16" borderId="29" xfId="12" applyFont="1" applyFill="1" applyBorder="1"/>
    <xf numFmtId="44" fontId="5" fillId="16" borderId="44" xfId="12" applyFont="1" applyFill="1" applyBorder="1"/>
    <xf numFmtId="0" fontId="1" fillId="0" borderId="47" xfId="3" applyFont="1" applyBorder="1"/>
    <xf numFmtId="0" fontId="1" fillId="0" borderId="48" xfId="3" applyFont="1" applyBorder="1" applyAlignment="1">
      <alignment wrapText="1"/>
    </xf>
    <xf numFmtId="0" fontId="5" fillId="0" borderId="0" xfId="13"/>
    <xf numFmtId="0" fontId="1" fillId="0" borderId="49" xfId="3" applyFont="1" applyBorder="1"/>
    <xf numFmtId="0" fontId="5" fillId="0" borderId="50" xfId="3" applyBorder="1" applyAlignment="1">
      <alignment wrapText="1"/>
    </xf>
    <xf numFmtId="0" fontId="1" fillId="0" borderId="51" xfId="3" applyFont="1" applyBorder="1"/>
    <xf numFmtId="0" fontId="13" fillId="17" borderId="0" xfId="3" applyFont="1" applyFill="1" applyAlignment="1">
      <alignment horizontal="left"/>
    </xf>
    <xf numFmtId="49" fontId="14" fillId="17" borderId="0" xfId="3" applyNumberFormat="1" applyFont="1" applyFill="1" applyAlignment="1">
      <alignment wrapText="1"/>
    </xf>
    <xf numFmtId="0" fontId="14" fillId="0" borderId="0" xfId="3" applyFont="1"/>
    <xf numFmtId="0" fontId="13" fillId="0" borderId="0" xfId="3" applyFont="1" applyAlignment="1">
      <alignment horizontal="left"/>
    </xf>
    <xf numFmtId="49" fontId="14" fillId="0" borderId="0" xfId="3" applyNumberFormat="1" applyFont="1" applyAlignment="1">
      <alignment wrapText="1"/>
    </xf>
    <xf numFmtId="0" fontId="15" fillId="0" borderId="0" xfId="3" applyFont="1"/>
    <xf numFmtId="0" fontId="15" fillId="0" borderId="0" xfId="3" applyFont="1" applyAlignment="1">
      <alignment wrapText="1"/>
    </xf>
    <xf numFmtId="0" fontId="16" fillId="0" borderId="53" xfId="3" applyFont="1" applyBorder="1" applyAlignment="1">
      <alignment horizontal="left" vertical="top"/>
    </xf>
    <xf numFmtId="177" fontId="5" fillId="0" borderId="54" xfId="3" applyNumberFormat="1" applyBorder="1" applyAlignment="1">
      <alignment wrapText="1"/>
    </xf>
    <xf numFmtId="177" fontId="16" fillId="8" borderId="54" xfId="3" applyNumberFormat="1" applyFont="1" applyFill="1" applyBorder="1" applyAlignment="1">
      <alignment wrapText="1"/>
    </xf>
    <xf numFmtId="0" fontId="16" fillId="0" borderId="55" xfId="3" applyFont="1" applyBorder="1" applyAlignment="1">
      <alignment horizontal="left" vertical="top"/>
    </xf>
    <xf numFmtId="177" fontId="6" fillId="0" borderId="55" xfId="3" applyNumberFormat="1" applyFont="1" applyBorder="1" applyAlignment="1">
      <alignment wrapText="1"/>
    </xf>
    <xf numFmtId="0" fontId="16" fillId="0" borderId="56" xfId="3" applyFont="1" applyBorder="1" applyAlignment="1">
      <alignment horizontal="left" vertical="top"/>
    </xf>
    <xf numFmtId="177" fontId="16" fillId="0" borderId="56" xfId="3" applyNumberFormat="1" applyFont="1" applyBorder="1" applyAlignment="1">
      <alignment wrapText="1"/>
    </xf>
    <xf numFmtId="0" fontId="16" fillId="0" borderId="0" xfId="3" applyFont="1" applyAlignment="1">
      <alignment horizontal="left" vertical="top"/>
    </xf>
    <xf numFmtId="177" fontId="16" fillId="0" borderId="0" xfId="3" applyNumberFormat="1" applyFont="1" applyAlignment="1">
      <alignment wrapText="1"/>
    </xf>
    <xf numFmtId="0" fontId="16" fillId="0" borderId="0" xfId="3" applyFont="1"/>
    <xf numFmtId="0" fontId="16" fillId="0" borderId="57" xfId="3" applyFont="1" applyBorder="1" applyAlignment="1">
      <alignment horizontal="left" vertical="top"/>
    </xf>
    <xf numFmtId="177" fontId="16" fillId="0" borderId="58" xfId="3" applyNumberFormat="1" applyFont="1" applyBorder="1" applyAlignment="1">
      <alignment wrapText="1"/>
    </xf>
    <xf numFmtId="0" fontId="16" fillId="0" borderId="7" xfId="3" applyFont="1" applyBorder="1" applyAlignment="1">
      <alignment horizontal="left" vertical="top"/>
    </xf>
    <xf numFmtId="177" fontId="13" fillId="17" borderId="0" xfId="3" applyNumberFormat="1" applyFont="1" applyFill="1" applyAlignment="1">
      <alignment horizontal="left"/>
    </xf>
    <xf numFmtId="0" fontId="5" fillId="0" borderId="38" xfId="13" applyBorder="1"/>
    <xf numFmtId="0" fontId="17" fillId="18" borderId="38" xfId="13" applyFont="1" applyFill="1" applyBorder="1"/>
    <xf numFmtId="0" fontId="5" fillId="18" borderId="38" xfId="13" applyFill="1" applyBorder="1"/>
    <xf numFmtId="0" fontId="5" fillId="0" borderId="52" xfId="3" applyBorder="1" applyAlignment="1">
      <alignment horizontal="left" wrapText="1"/>
    </xf>
    <xf numFmtId="0" fontId="5" fillId="0" borderId="0" xfId="3" applyAlignment="1">
      <alignment horizontal="left" vertical="center" wrapText="1"/>
    </xf>
    <xf numFmtId="0" fontId="5" fillId="0" borderId="0" xfId="13" applyAlignment="1">
      <alignment horizontal="left" vertical="center" wrapText="1"/>
    </xf>
    <xf numFmtId="4" fontId="3" fillId="3" borderId="9" xfId="5" applyNumberFormat="1" applyFont="1" applyFill="1" applyBorder="1" applyAlignment="1">
      <alignment horizontal="center" wrapText="1"/>
    </xf>
    <xf numFmtId="4" fontId="3" fillId="3" borderId="18" xfId="5" applyNumberFormat="1" applyFont="1" applyFill="1" applyBorder="1" applyAlignment="1">
      <alignment horizontal="center" wrapText="1"/>
    </xf>
    <xf numFmtId="4" fontId="3" fillId="3" borderId="19" xfId="5" applyNumberFormat="1" applyFont="1" applyFill="1" applyBorder="1" applyAlignment="1">
      <alignment horizontal="center" wrapText="1"/>
    </xf>
    <xf numFmtId="0" fontId="3" fillId="3" borderId="16" xfId="5" applyFont="1" applyFill="1" applyBorder="1" applyAlignment="1">
      <alignment horizontal="center"/>
    </xf>
    <xf numFmtId="0" fontId="3" fillId="3" borderId="17" xfId="5" applyFont="1" applyFill="1" applyBorder="1" applyAlignment="1">
      <alignment horizontal="center"/>
    </xf>
    <xf numFmtId="0" fontId="5" fillId="0" borderId="35" xfId="3" applyBorder="1" applyAlignment="1">
      <alignment horizontal="center"/>
    </xf>
    <xf numFmtId="0" fontId="5" fillId="0" borderId="0" xfId="3" applyAlignment="1">
      <alignment horizontal="center"/>
    </xf>
    <xf numFmtId="0" fontId="5" fillId="0" borderId="36" xfId="3" applyBorder="1" applyAlignment="1">
      <alignment horizontal="center"/>
    </xf>
    <xf numFmtId="0" fontId="5" fillId="0" borderId="0" xfId="3" applyAlignment="1">
      <alignment wrapText="1"/>
    </xf>
    <xf numFmtId="0" fontId="1" fillId="10" borderId="0" xfId="3" applyFont="1" applyFill="1"/>
    <xf numFmtId="0" fontId="5" fillId="10" borderId="0" xfId="3" applyFill="1"/>
    <xf numFmtId="0" fontId="5" fillId="0" borderId="35" xfId="3" applyBorder="1"/>
    <xf numFmtId="0" fontId="5" fillId="0" borderId="0" xfId="3"/>
    <xf numFmtId="0" fontId="5" fillId="0" borderId="36" xfId="3" applyBorder="1"/>
    <xf numFmtId="0" fontId="1" fillId="10" borderId="0" xfId="3" applyFont="1" applyFill="1" applyAlignment="1">
      <alignment horizontal="center"/>
    </xf>
  </cellXfs>
  <cellStyles count="14">
    <cellStyle name="Euro_Voorcalculatie gemeente Vught" xfId="8" xr:uid="{C1E2409B-8551-44D1-828C-7C74F7462EF4}"/>
    <cellStyle name="Normal_AFRPPRIJS.xls" xfId="11" xr:uid="{E6D1FFD3-04B4-4F02-AABE-C9EB09C959C1}"/>
    <cellStyle name="Procent 2" xfId="9" xr:uid="{1CE716A3-DFD6-43C9-BBD6-DE8140CA111F}"/>
    <cellStyle name="Ruimtestaat_Koppen" xfId="1" xr:uid="{677D09A6-27E7-4E18-B0A7-E538F2F8E7EF}"/>
    <cellStyle name="Standaard" xfId="0" builtinId="0"/>
    <cellStyle name="Standaard 10 10" xfId="13" xr:uid="{015B3E9A-FCA9-4E74-9989-F191E508E9B2}"/>
    <cellStyle name="Standaard 2 2 2" xfId="10" xr:uid="{DE0F685F-FFA4-4DBD-8ECC-3BAD809D8656}"/>
    <cellStyle name="Standaard 3" xfId="3" xr:uid="{B6DA3997-38AA-412A-9306-053DEC865B9C}"/>
    <cellStyle name="Standaard 4" xfId="4" xr:uid="{2EBF7883-75AC-4CB7-9B8E-3FD62837EB21}"/>
    <cellStyle name="Standaard_ruimtestaat" xfId="2" xr:uid="{4DE5A1A9-126E-4FF3-9457-B8ABB231D0B6}"/>
    <cellStyle name="Standaard_Voorcalculatie gemeente Vught 2" xfId="5" xr:uid="{F0DE453E-9765-45A7-8F94-0D4F9B64F697}"/>
    <cellStyle name="Standaard_Werkbare dagen 2009" xfId="6" xr:uid="{CBAC4E1D-B143-47CF-8194-DFE2BFB5F429}"/>
    <cellStyle name="Standaard_Werkbare dagen 2009 2" xfId="7" xr:uid="{9C0FB12C-69BB-4DCC-9EF6-52C317CD1077}"/>
    <cellStyle name="Valuta 2 8" xfId="12" xr:uid="{57B15B78-83DA-4597-89EC-F07A9ACDF7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26" Type="http://schemas.openxmlformats.org/officeDocument/2006/relationships/externalLink" Target="externalLinks/externalLink12.xml"/><Relationship Id="rId39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7.xml"/><Relationship Id="rId34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28.xml"/><Relationship Id="rId47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36.xml"/><Relationship Id="rId55" Type="http://schemas.openxmlformats.org/officeDocument/2006/relationships/externalLink" Target="externalLinks/externalLink4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29" Type="http://schemas.openxmlformats.org/officeDocument/2006/relationships/externalLink" Target="externalLinks/externalLink15.xml"/><Relationship Id="rId41" Type="http://schemas.openxmlformats.org/officeDocument/2006/relationships/externalLink" Target="externalLinks/externalLink27.xml"/><Relationship Id="rId54" Type="http://schemas.openxmlformats.org/officeDocument/2006/relationships/externalLink" Target="externalLinks/externalLink40.xml"/><Relationship Id="rId62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18.xml"/><Relationship Id="rId37" Type="http://schemas.openxmlformats.org/officeDocument/2006/relationships/externalLink" Target="externalLinks/externalLink23.xml"/><Relationship Id="rId40" Type="http://schemas.openxmlformats.org/officeDocument/2006/relationships/externalLink" Target="externalLinks/externalLink26.xml"/><Relationship Id="rId45" Type="http://schemas.openxmlformats.org/officeDocument/2006/relationships/externalLink" Target="externalLinks/externalLink31.xml"/><Relationship Id="rId53" Type="http://schemas.openxmlformats.org/officeDocument/2006/relationships/externalLink" Target="externalLinks/externalLink39.xml"/><Relationship Id="rId58" Type="http://schemas.openxmlformats.org/officeDocument/2006/relationships/externalLink" Target="externalLinks/externalLink4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externalLink" Target="externalLinks/externalLink9.xml"/><Relationship Id="rId28" Type="http://schemas.openxmlformats.org/officeDocument/2006/relationships/externalLink" Target="externalLinks/externalLink14.xml"/><Relationship Id="rId36" Type="http://schemas.openxmlformats.org/officeDocument/2006/relationships/externalLink" Target="externalLinks/externalLink22.xml"/><Relationship Id="rId49" Type="http://schemas.openxmlformats.org/officeDocument/2006/relationships/externalLink" Target="externalLinks/externalLink35.xml"/><Relationship Id="rId57" Type="http://schemas.openxmlformats.org/officeDocument/2006/relationships/externalLink" Target="externalLinks/externalLink43.xml"/><Relationship Id="rId61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31" Type="http://schemas.openxmlformats.org/officeDocument/2006/relationships/externalLink" Target="externalLinks/externalLink17.xml"/><Relationship Id="rId44" Type="http://schemas.openxmlformats.org/officeDocument/2006/relationships/externalLink" Target="externalLinks/externalLink30.xml"/><Relationship Id="rId52" Type="http://schemas.openxmlformats.org/officeDocument/2006/relationships/externalLink" Target="externalLinks/externalLink38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8.xml"/><Relationship Id="rId27" Type="http://schemas.openxmlformats.org/officeDocument/2006/relationships/externalLink" Target="externalLinks/externalLink13.xml"/><Relationship Id="rId30" Type="http://schemas.openxmlformats.org/officeDocument/2006/relationships/externalLink" Target="externalLinks/externalLink16.xml"/><Relationship Id="rId35" Type="http://schemas.openxmlformats.org/officeDocument/2006/relationships/externalLink" Target="externalLinks/externalLink21.xml"/><Relationship Id="rId43" Type="http://schemas.openxmlformats.org/officeDocument/2006/relationships/externalLink" Target="externalLinks/externalLink29.xml"/><Relationship Id="rId48" Type="http://schemas.openxmlformats.org/officeDocument/2006/relationships/externalLink" Target="externalLinks/externalLink34.xml"/><Relationship Id="rId56" Type="http://schemas.openxmlformats.org/officeDocument/2006/relationships/externalLink" Target="externalLinks/externalLink42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7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externalLink" Target="externalLinks/externalLink11.xml"/><Relationship Id="rId33" Type="http://schemas.openxmlformats.org/officeDocument/2006/relationships/externalLink" Target="externalLinks/externalLink19.xml"/><Relationship Id="rId38" Type="http://schemas.openxmlformats.org/officeDocument/2006/relationships/externalLink" Target="externalLinks/externalLink24.xml"/><Relationship Id="rId46" Type="http://schemas.openxmlformats.org/officeDocument/2006/relationships/externalLink" Target="externalLinks/externalLink32.xml"/><Relationship Id="rId5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SG%20Klanten%20actief\CSG%20Zuid\06002%20Rivierenland%20Ziekenhuis\Programma\06%200327%20Programma%20ZR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SG%20West\97032%20NKI-AVL%202004\Schoonmaak\Nieuwbouw\Contractbeheer\Calculaties\20040104%20Calculatie%20NKI%20nieuwbouw%20revisie%2003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SG%20West\97032%20NKI-AVL%202004\Schoonmaak\Nieuwbouw\Contractbeheer\Calculaties\20040104%20Calculatie%20NKI%20nieuwbouw%20revisie%2003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01\DATA\Beheer\Beheer%20KLPD%20CSU\AA-Aanbesteding%202009%20KLPD\Pilot%20werkprogramma%20aanbesteding%202009\KLPD%20werkprogramma%202009%20concept%20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SG%20Klanten%20actief\CSG%20Zuid\06007%20Diamant%20Groep%20Tilburg\Schoonmaak\Aanbestedingsstukken\09%200831%20Bijlage%205%20calculatiemode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CBD/Offertes%202004/Haagse%20Hogeschool/HHS-origineel%20offerte%20definitief%20v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BD\Offertes%202004\Haagse%20Hogeschool\HHS-origineel%20offerte%20definitief%20v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In%20behandeling\UWV\Amsterdam%20-%20Delflandlaan%203-5%20pp2003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INDOWS\Temporary%20Internet%20Files\OLK2\WERKPROGRAMMA%20PSU%20ONDERWIJS%2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C\Documents%20and%20Settings\Naomi\Local%20Settings\Temporary%20Internet%20Files\Content.Outlook\ILGDZFKW\HD%20MBP%20Erik%20ATIR%20Werkdocumenten\%20%20ATIR%20in%20%20behandeling\Tarieven%202004\atir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84924.afasinsite.nl/CSG%20Klanten%20actief/CSG%20West/07015%20Altrecht/Schoonmaak/Programma/07%201018%20Calculatie%20Altrech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egevens\Excel\Calc\AZR\AZR%20psychiatri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SG%20Klanten%20actief\CSG%20West\07015%20Altrecht\Schoonmaak\Programma\07%201018%20Calculatie%20Altrech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SG\Projecten\Radboud%20Universiteit\Contractbeheer\Kopie%20jg%20van%2056.%20Boekwerk%20per%2014%20september%202021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CSG\Projecten\Radboud%20Universiteit\Contractbeheer\Kopie%20jg%20van%2056.%20Boekwerk%20per%2014%20september%202021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84924.afasinsite.nl/CSG%20Klanten%20actief/CSG%20West/97032%20NKI-AVL/Schoonmaak/Programma%20tbv%20Aanbesteding/06%200328%20Programma%20NKIAvL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SG%20Klanten%20actief\CSG%20West\97032%20NKI-AVL\Schoonmaak\Programma%20tbv%20Aanbesteding\06%200328%20Programma%20NKIAv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koop\Facilitair%20Bedrijf\Facilitair%20Bedrijf%20(Vastgoed%20&amp;%20Milieu)\Projecten%20afgehandeld\Catering\Aanbesteding%202008\Projecten\Catering\981.035Fuji\corresp\ModelPT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xcel\35000\35069rmst%20Eemland_molendeal20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13vfs01\Department_Data$\ISA\Noord-West\Calculatie\_HOT%202009_\52404%20Horizon%20College\hc_calc_perceel_1(1)werkbestand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In%20behandeling\Belastingdienst2003\ISS-Belastingdienst2003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jecten\Beheer\Beheer%20PCBO%202012\Basisbestanden\Hercalc.%20Perceel%201%20Bijlage%201-2%20(PCBO)%202012-Q4v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ata\Sales\Archief%202000\afgewezen%20offertes\Ahold%20te%20Zaandam\versie%201\Calculatie%20NIC,%20Ahold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Beheer\Beheer%20KLPD\Beheer2000\OffAsito04-12-0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SG\Projecten\Omroep%20Gelderland\Aanbesteding%20Schoonmaak%20en%20Glasbewassing\11%20Calculatie\Rev%2004%20Calculatie%20Omroep%20Gelderlan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edewerkers\02.%20Offertes\01.%20In%20Behandeling\2011\Gemeente%20Heerenveen-2011274-Off\03%20Calculatie\Bijlage%204a%20Ruimtestaat%20en%20kostenmatrix%20Schoonmaak%20Perceel%201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uisv\Oude%20indeling%20L-schijf\Daphne%20auditing\KPN\mobiele%20telefonie\analyse%20mobiele%20telefonie\vergelijkemiskpnfebruari2004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84924.afasinsite.nl/Gom%20Schoonhouden/Calculatiemodellen/kladmarco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Gom%20Schoonhouden\Calculatiemodellen\kladmarco2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om%20Schoonhouden\Calculatiemodellen\kladmarco2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rgroot.PCBO-APELDOORN\AppData\Local\Microsoft\Windows\INetCache\Content.Outlook\I29BY80W\20171012_PCBO%20CM%202017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01\DATA\CSG\Projecten\Alliantie%20Voortgezet%20Onderwijs%20015207\Negometrix%20-%20Mapindeling%20Openbaar\12%20ALLSCHO%20Calculatie\Rev%2020%20Calculatie%20Alliantie%20Scholen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ijlagen\Calculatie%20Dienstencentrum%20de%20mar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SG%20Klanten%20actief\CSG%20West\97032%20NKI-AVL\Schoonmaak\Programma%20tbv%20Aanbesteding\06%200328%20Programma%20NKIAvL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01\DATA\CSG\Projecten\Franciscus%20&amp;%20Vlietland\Calculatie\Vlietland\Eigen%20dienst%20huidige%20situatie%20(klaar)\BB%20Calculatie%20VLZ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eheer\Beheer%20PGZ%20(ISS)\Actueel\Basisbestand%20PGZ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SG%20Zuid\05017%20Waterschap%20De%20Dommel\Programma\Calculatie%202005%20versie%20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SG\Projecten\Stedelijk%20Museum\2019%200221%20Vragen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CSG\Projecten\Stedelijk%20Museum\2019%200221%20Vragen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84924.afasinsite.nl/CSG%20Klanten%20actief/CSG%20West/97032%20NKI-AVL/Schoonmaak/Programma's%20Huidig/Nieuw%20en%20Oudbouw%20Samen/CSG/01025%20Telfort%20A'dam/01025%20Programma/Progr.Telfort-Entree1-kan25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SG\01025%20Telfort%20A'dam\01025%20Programma\Progr.Telfort-Entree1-kan254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SG\Projecten\Sociaal%20Economische%20Raad\Aanbesteding%202015\12%20Calculatie\15%200519%20Calculatie%20SE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Zakelijk\ISS%20HK\Mantels\RGN\Tempo%20Team\vestigingenoverzicht%20Tempo-Team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84924.afasinsite.nl/CSG%20West/97032%20NKI-AVL%202004/Schoonmaak/Nieuwbouw/Contractbeheer/Calculaties/20040104%20Calculatie%20NKI%20nieuwbouw%20revisie%20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ofdmenu"/>
      <sheetName val="CSG_macros"/>
      <sheetName val="scrprogramma"/>
      <sheetName val="scrvloersoort"/>
      <sheetName val="scrruimtestaten"/>
      <sheetName val="Tussenblad"/>
      <sheetName val="Ma_vr-Tiel"/>
      <sheetName val="ma_vr_naloop"/>
      <sheetName val="Za"/>
      <sheetName val="Za_naloop"/>
      <sheetName val="Zo"/>
      <sheetName val="Zo_naloop"/>
      <sheetName val="Feestdag"/>
      <sheetName val="Feestd_naloop"/>
      <sheetName val="Ma_vr-Nieuwbouw"/>
      <sheetName val="Ma_vr-Naloop-Nieuwbouw"/>
      <sheetName val="Za-Nieuwbouw"/>
      <sheetName val="Za-Naloop-Nieuwbouw"/>
      <sheetName val="Zo-Nieuwbouw"/>
      <sheetName val="Zo-Naloop-Nieuwbouw"/>
      <sheetName val="Fe-Nieuwbouw"/>
      <sheetName val="Fe-Naloop-Nieuwbouw"/>
      <sheetName val="Ma_vr-Centrale Hal"/>
      <sheetName val="Za-Centrale Hal"/>
      <sheetName val="Zo-Centrale Hal"/>
      <sheetName val="Fe-Centrale Hal"/>
      <sheetName val="Ma_vr-HAP"/>
      <sheetName val="Za-HAP"/>
      <sheetName val="Fe-HAP"/>
      <sheetName val="Ma_vr-CMO"/>
      <sheetName val="Ma_vr-Tandarts"/>
      <sheetName val="Ma_vr-Barbarapoli"/>
      <sheetName val="Voorcalculatie"/>
      <sheetName val="ma_vr"/>
      <sheetName val="Normblad"/>
      <sheetName val="rekenblad"/>
      <sheetName val="variabelen"/>
      <sheetName val="Begroting"/>
      <sheetName val="Opbouw"/>
      <sheetName val="Vaste gegevens"/>
      <sheetName val="Start_programma's"/>
      <sheetName val="Apo_L"/>
      <sheetName val="Apo_T"/>
      <sheetName val="Aul_L"/>
      <sheetName val="Aul_S"/>
      <sheetName val="Aul_T"/>
      <sheetName val="Bad_L"/>
      <sheetName val="Bad_S"/>
      <sheetName val="Bal_S"/>
      <sheetName val="Beh_L"/>
      <sheetName val="Beh_T"/>
      <sheetName val="Csa_L"/>
      <sheetName val="Csa_S"/>
      <sheetName val="Dag_L"/>
      <sheetName val="Dag_H"/>
      <sheetName val="Dag_S"/>
      <sheetName val="Dag_T"/>
      <sheetName val="Dot_L"/>
      <sheetName val="Dot_S"/>
      <sheetName val="Dou_L"/>
      <sheetName val="Dou_S"/>
      <sheetName val="Ent_L"/>
      <sheetName val="Ent_S"/>
      <sheetName val="Ent_T"/>
      <sheetName val="Gan_L"/>
      <sheetName val="Gan_S"/>
      <sheetName val="Gan_T"/>
      <sheetName val="Gar_L"/>
      <sheetName val="Gar_S"/>
      <sheetName val="Gar_T"/>
      <sheetName val="Gip_L"/>
      <sheetName val="Gip_S"/>
      <sheetName val="Hyd_L"/>
      <sheetName val="Hyd_S"/>
      <sheetName val="Iso_L"/>
      <sheetName val="Iso_T"/>
      <sheetName val="Kan_L"/>
      <sheetName val="Kan_S"/>
      <sheetName val="Kan_T"/>
      <sheetName val="KaW_T"/>
      <sheetName val="Keu_L"/>
      <sheetName val="Keu_S"/>
      <sheetName val="Kle_L"/>
      <sheetName val="Kle_T"/>
      <sheetName val="Koe_L"/>
      <sheetName val="Koe_S"/>
      <sheetName val="Kof_L"/>
      <sheetName val="Kof_S"/>
      <sheetName val="Kof_T"/>
      <sheetName val="Lab_L"/>
      <sheetName val="Lab_S"/>
      <sheetName val="Les_L"/>
      <sheetName val="Les_T"/>
      <sheetName val="Lif_L"/>
      <sheetName val="Lif_T"/>
      <sheetName val="Mag_L"/>
      <sheetName val="Mag_S"/>
      <sheetName val="Mag_T"/>
      <sheetName val="Mor_L"/>
      <sheetName val="Mor_S"/>
      <sheetName val="Mor_T"/>
      <sheetName val="Oef_L"/>
      <sheetName val="Ope_L"/>
      <sheetName val="Ope_S"/>
      <sheetName val="Par_L"/>
      <sheetName val="Par_S"/>
      <sheetName val="Pat_L"/>
      <sheetName val="Pat_S"/>
      <sheetName val="Pat_T"/>
      <sheetName val="Rec_L"/>
      <sheetName val="Rec_T"/>
      <sheetName val="Res_L"/>
      <sheetName val="Res_S"/>
      <sheetName val="Res_T"/>
      <sheetName val="Rol_L"/>
      <sheetName val="Rol_S"/>
      <sheetName val="Ron_L"/>
      <sheetName val="Ron_S"/>
      <sheetName val="San_L"/>
      <sheetName val="San_S"/>
      <sheetName val="Spo_L"/>
      <sheetName val="Spo_S"/>
      <sheetName val="Spr_L"/>
      <sheetName val="Spr_T"/>
      <sheetName val="Tea_L"/>
      <sheetName val="Tea_T"/>
      <sheetName val="Tel_L"/>
      <sheetName val="Tel_T"/>
      <sheetName val="The_L"/>
      <sheetName val="The_H"/>
      <sheetName val="The_T"/>
      <sheetName val="Toi_L"/>
      <sheetName val="Toi_S"/>
      <sheetName val="Tra_L"/>
      <sheetName val="Tra_H"/>
      <sheetName val="Tra_M"/>
      <sheetName val="Tra_S"/>
      <sheetName val="Tra_T"/>
      <sheetName val="Ver_L"/>
      <sheetName val="Ver_T"/>
      <sheetName val="Voo_L"/>
      <sheetName val="Voo_S"/>
      <sheetName val="Wac_L"/>
      <sheetName val="Wac_S"/>
      <sheetName val="Wac_T"/>
      <sheetName val="Was_L"/>
      <sheetName val="Was_S"/>
      <sheetName val="Win_L"/>
      <sheetName val="Win_S"/>
      <sheetName val="Win_T"/>
      <sheetName val="Zwe_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DG_macros"/>
      <sheetName val="Module2"/>
      <sheetName val="Programma_check"/>
      <sheetName val="Tussenblad"/>
      <sheetName val="Blad1"/>
      <sheetName val="totaal"/>
      <sheetName val="Hoofdmenu"/>
      <sheetName val="scrprogramma"/>
      <sheetName val="scrvloersoort"/>
      <sheetName val="scrruimtestaten"/>
      <sheetName val="sorteer op code_oud"/>
      <sheetName val="sorteer op nr_oud"/>
      <sheetName val="Ma_vr"/>
      <sheetName val="Ma_vr-naloop"/>
      <sheetName val="Za"/>
      <sheetName val="Zo"/>
      <sheetName val="Fe"/>
      <sheetName val="Normblad"/>
      <sheetName val="rekenblad"/>
      <sheetName val="Start_programma's"/>
      <sheetName val="Apo_L"/>
      <sheetName val="Aul_L"/>
      <sheetName val="Aul_S"/>
      <sheetName val="Aul_T"/>
      <sheetName val="Bad_L"/>
      <sheetName val="Bad_S"/>
      <sheetName val="Bal_S"/>
      <sheetName val="Bed_L"/>
      <sheetName val="Beh_L"/>
      <sheetName val="Beh_S"/>
      <sheetName val="Beh_R"/>
      <sheetName val="Beh_T"/>
      <sheetName val="Com_L"/>
      <sheetName val="Con_L"/>
      <sheetName val="Csa_L"/>
      <sheetName val="Dag_L"/>
      <sheetName val="Dag_S"/>
      <sheetName val="Dag_T"/>
      <sheetName val="Dot_L"/>
      <sheetName val="Dot_S"/>
      <sheetName val="Dou_L"/>
      <sheetName val="Dou_S"/>
      <sheetName val="Ent_L"/>
      <sheetName val="Ent_S"/>
      <sheetName val="Ent_T"/>
      <sheetName val="Gan_L"/>
      <sheetName val="Gan_S"/>
      <sheetName val="GPB_S"/>
      <sheetName val="Gan_T"/>
      <sheetName val="Gar_L"/>
      <sheetName val="Gar_S"/>
      <sheetName val="Gar_T"/>
      <sheetName val="Gip_L"/>
      <sheetName val="Gip_S"/>
      <sheetName val="Hyd_L"/>
      <sheetName val="Hyd_S"/>
      <sheetName val="Iso_L"/>
      <sheetName val="Iso_T"/>
      <sheetName val="Iso_S"/>
      <sheetName val="Gla_G"/>
      <sheetName val="Gla_D"/>
      <sheetName val="Kan_L"/>
      <sheetName val="Kan_S"/>
      <sheetName val="Kan_T"/>
      <sheetName val="Kaw_T"/>
      <sheetName val="KPB_L"/>
      <sheetName val="Keu_L"/>
      <sheetName val="Keu_S"/>
      <sheetName val="Keu_T"/>
      <sheetName val="KVO_L"/>
      <sheetName val="Kle_L"/>
      <sheetName val="Kle_T"/>
      <sheetName val="Koe_L"/>
      <sheetName val="Koe_S"/>
      <sheetName val="Kle_S"/>
      <sheetName val="Kof_L"/>
      <sheetName val="Kof_S"/>
      <sheetName val="Kof_T"/>
      <sheetName val="Lab_L"/>
      <sheetName val="Lab_S"/>
      <sheetName val="Les_L"/>
      <sheetName val="Les_T"/>
      <sheetName val="Lif_L"/>
      <sheetName val="Lif_T"/>
      <sheetName val="Mag_L"/>
      <sheetName val="Mag_S"/>
      <sheetName val="Mag_T"/>
      <sheetName val="Mor_L"/>
      <sheetName val="Mor_S"/>
      <sheetName val="Mor_T"/>
      <sheetName val="Mor_Li"/>
      <sheetName val="Oef_L"/>
      <sheetName val="Mor_Li "/>
      <sheetName val="Ope_L"/>
      <sheetName val="Ope_S"/>
      <sheetName val="Par_L"/>
      <sheetName val="Par_S"/>
      <sheetName val="Opl_G"/>
      <sheetName val="Opl_S"/>
      <sheetName val="Opv_L"/>
      <sheetName val="Pat_L"/>
      <sheetName val="Pat_S"/>
      <sheetName val="Pat_T"/>
      <sheetName val="Rec_L"/>
      <sheetName val="Rec_T"/>
      <sheetName val="Pri_L"/>
      <sheetName val="Res_L"/>
      <sheetName val="Res_S"/>
      <sheetName val="Res_T"/>
      <sheetName val="Rol_L"/>
      <sheetName val="Rol_S"/>
      <sheetName val="Ron_L"/>
      <sheetName val="Ron_S"/>
      <sheetName val="San_L"/>
      <sheetName val="Roo_L"/>
      <sheetName val="Sad_P"/>
      <sheetName val="San_P"/>
      <sheetName val="San_S"/>
      <sheetName val="Sch_L"/>
      <sheetName val="Sla_L"/>
      <sheetName val="Spo_L"/>
      <sheetName val="Spo_S"/>
      <sheetName val="Spr_L"/>
      <sheetName val="Spr_T"/>
      <sheetName val="Tea_L"/>
      <sheetName val="Tea_T"/>
      <sheetName val="Tel_L"/>
      <sheetName val="Tel_T"/>
      <sheetName val="The_L"/>
      <sheetName val="The_T"/>
      <sheetName val="Toi_P"/>
      <sheetName val="Toi_S"/>
      <sheetName val="Tra_L"/>
      <sheetName val="Tra_M"/>
      <sheetName val="Tra_S"/>
      <sheetName val="Tra_T"/>
      <sheetName val="Ver_L"/>
      <sheetName val="Ver_T"/>
      <sheetName val="Voo_P"/>
      <sheetName val="Voo_S"/>
      <sheetName val="Wac_L"/>
      <sheetName val="Wac_S"/>
      <sheetName val="Wac_T"/>
      <sheetName val="Was_L"/>
      <sheetName val="Was_St"/>
      <sheetName val="Was_S"/>
      <sheetName val="Win_L"/>
      <sheetName val="Win_S"/>
      <sheetName val="Win_T"/>
      <sheetName val="Zwe_S"/>
      <sheetName val="Module1"/>
      <sheetName val="Module3"/>
      <sheetName val="Module4"/>
      <sheetName val="Module5"/>
      <sheetName val="Module6"/>
      <sheetName val="Module7"/>
      <sheetName val="Module8"/>
      <sheetName val="sorteer_op_code_oud"/>
      <sheetName val="sorteer_op_nr_oud"/>
      <sheetName val="Mor_Li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DG_macros"/>
      <sheetName val="Module2"/>
      <sheetName val="Programma_check"/>
      <sheetName val="Tussenblad"/>
      <sheetName val="Blad1"/>
      <sheetName val="totaal"/>
      <sheetName val="Hoofdmenu"/>
      <sheetName val="scrprogramma"/>
      <sheetName val="scrvloersoort"/>
      <sheetName val="scrruimtestaten"/>
      <sheetName val="sorteer op code_oud"/>
      <sheetName val="sorteer op nr_oud"/>
      <sheetName val="Ma_vr"/>
      <sheetName val="Ma_vr-naloop"/>
      <sheetName val="Za"/>
      <sheetName val="Zo"/>
      <sheetName val="Fe"/>
      <sheetName val="Normblad"/>
      <sheetName val="rekenblad"/>
      <sheetName val="Start_programma's"/>
      <sheetName val="Apo_L"/>
      <sheetName val="Aul_L"/>
      <sheetName val="Aul_S"/>
      <sheetName val="Aul_T"/>
      <sheetName val="Bad_L"/>
      <sheetName val="Bad_S"/>
      <sheetName val="Bal_S"/>
      <sheetName val="Bed_L"/>
      <sheetName val="Beh_L"/>
      <sheetName val="Beh_S"/>
      <sheetName val="Beh_R"/>
      <sheetName val="Beh_T"/>
      <sheetName val="Com_L"/>
      <sheetName val="Con_L"/>
      <sheetName val="Csa_L"/>
      <sheetName val="Dag_L"/>
      <sheetName val="Dag_S"/>
      <sheetName val="Dag_T"/>
      <sheetName val="Dot_L"/>
      <sheetName val="Dot_S"/>
      <sheetName val="Dou_L"/>
      <sheetName val="Dou_S"/>
      <sheetName val="Ent_L"/>
      <sheetName val="Ent_S"/>
      <sheetName val="Ent_T"/>
      <sheetName val="Gan_L"/>
      <sheetName val="Gan_S"/>
      <sheetName val="GPB_S"/>
      <sheetName val="Gan_T"/>
      <sheetName val="Gar_L"/>
      <sheetName val="Gar_S"/>
      <sheetName val="Gar_T"/>
      <sheetName val="Gip_L"/>
      <sheetName val="Gip_S"/>
      <sheetName val="Hyd_L"/>
      <sheetName val="Hyd_S"/>
      <sheetName val="Iso_L"/>
      <sheetName val="Iso_T"/>
      <sheetName val="Iso_S"/>
      <sheetName val="Gla_G"/>
      <sheetName val="Gla_D"/>
      <sheetName val="Kan_L"/>
      <sheetName val="Kan_S"/>
      <sheetName val="Kan_T"/>
      <sheetName val="Kaw_T"/>
      <sheetName val="KPB_L"/>
      <sheetName val="Keu_L"/>
      <sheetName val="Keu_S"/>
      <sheetName val="Keu_T"/>
      <sheetName val="KVO_L"/>
      <sheetName val="Kle_L"/>
      <sheetName val="Kle_T"/>
      <sheetName val="Koe_L"/>
      <sheetName val="Koe_S"/>
      <sheetName val="Kle_S"/>
      <sheetName val="Kof_L"/>
      <sheetName val="Kof_S"/>
      <sheetName val="Kof_T"/>
      <sheetName val="Lab_L"/>
      <sheetName val="Lab_S"/>
      <sheetName val="Les_L"/>
      <sheetName val="Les_T"/>
      <sheetName val="Lif_L"/>
      <sheetName val="Lif_T"/>
      <sheetName val="Mag_L"/>
      <sheetName val="Mag_S"/>
      <sheetName val="Mag_T"/>
      <sheetName val="Mor_L"/>
      <sheetName val="Mor_S"/>
      <sheetName val="Mor_T"/>
      <sheetName val="Mor_Li"/>
      <sheetName val="Oef_L"/>
      <sheetName val="Mor_Li "/>
      <sheetName val="Ope_L"/>
      <sheetName val="Ope_S"/>
      <sheetName val="Par_L"/>
      <sheetName val="Par_S"/>
      <sheetName val="Opl_G"/>
      <sheetName val="Opl_S"/>
      <sheetName val="Opv_L"/>
      <sheetName val="Pat_L"/>
      <sheetName val="Pat_S"/>
      <sheetName val="Pat_T"/>
      <sheetName val="Rec_L"/>
      <sheetName val="Rec_T"/>
      <sheetName val="Pri_L"/>
      <sheetName val="Res_L"/>
      <sheetName val="Res_S"/>
      <sheetName val="Res_T"/>
      <sheetName val="Rol_L"/>
      <sheetName val="Rol_S"/>
      <sheetName val="Ron_L"/>
      <sheetName val="Ron_S"/>
      <sheetName val="San_L"/>
      <sheetName val="Roo_L"/>
      <sheetName val="Sad_P"/>
      <sheetName val="San_P"/>
      <sheetName val="San_S"/>
      <sheetName val="Sch_L"/>
      <sheetName val="Sla_L"/>
      <sheetName val="Spo_L"/>
      <sheetName val="Spo_S"/>
      <sheetName val="Spr_L"/>
      <sheetName val="Spr_T"/>
      <sheetName val="Tea_L"/>
      <sheetName val="Tea_T"/>
      <sheetName val="Tel_L"/>
      <sheetName val="Tel_T"/>
      <sheetName val="The_L"/>
      <sheetName val="The_T"/>
      <sheetName val="Toi_P"/>
      <sheetName val="Toi_S"/>
      <sheetName val="Tra_L"/>
      <sheetName val="Tra_M"/>
      <sheetName val="Tra_S"/>
      <sheetName val="Tra_T"/>
      <sheetName val="Ver_L"/>
      <sheetName val="Ver_T"/>
      <sheetName val="Voo_P"/>
      <sheetName val="Voo_S"/>
      <sheetName val="Wac_L"/>
      <sheetName val="Wac_S"/>
      <sheetName val="Wac_T"/>
      <sheetName val="Was_L"/>
      <sheetName val="Was_St"/>
      <sheetName val="Was_S"/>
      <sheetName val="Win_L"/>
      <sheetName val="Win_S"/>
      <sheetName val="Win_T"/>
      <sheetName val="Zwe_S"/>
      <sheetName val="Module1"/>
      <sheetName val="Module3"/>
      <sheetName val="Module4"/>
      <sheetName val="Module5"/>
      <sheetName val="Module6"/>
      <sheetName val="Module7"/>
      <sheetName val="Module8"/>
      <sheetName val="sorteer_op_code_oud"/>
      <sheetName val="sorteer_op_nr_oud"/>
      <sheetName val="Mor_Li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LPD Werkprogrogramma"/>
      <sheetName val="Draai OHFREQ"/>
      <sheetName val="Kantoor"/>
      <sheetName val="Vergader"/>
      <sheetName val="Verkeer hor"/>
      <sheetName val="Verkeer vert"/>
      <sheetName val="Sanitair"/>
      <sheetName val="Kleedrmt"/>
      <sheetName val="Sportzaal"/>
      <sheetName val="Pantry"/>
      <sheetName val="Keuken"/>
      <sheetName val="Restaurant"/>
      <sheetName val="Slaapkamer"/>
      <sheetName val="Laboratorium"/>
      <sheetName val="Server"/>
      <sheetName val="Magazijn"/>
      <sheetName val="Bordes"/>
      <sheetName val="Garage"/>
      <sheetName val="Vloer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 blad"/>
      <sheetName val="Risicoprofiel (1)"/>
      <sheetName val="Risicoprofiel (2)"/>
      <sheetName val="1-Contractblad dag (1)"/>
      <sheetName val="1-Contractblad dag (2)"/>
      <sheetName val="2-Kengetal"/>
      <sheetName val="3-Basis ruimtestaat"/>
      <sheetName val="4-Premies en opslagen"/>
      <sheetName val="5-Opbouw uurtarieven"/>
      <sheetName val="6- toeslagenmatrix"/>
      <sheetName val="7-Machine-investeringskosten 1"/>
      <sheetName val="7-Machine-investeringskoste 2"/>
      <sheetName val="8-Afroepprij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jsopbouw 2004"/>
      <sheetName val="rekenuurtarief"/>
      <sheetName val="Omreken"/>
      <sheetName val="Niet-meewerkende objectleiding"/>
      <sheetName val="Kengetallen per ruimte"/>
      <sheetName val="Prestatieberekening"/>
      <sheetName val="Ruimte-prestatie"/>
      <sheetName val="Bestek"/>
      <sheetName val="Regulier werk"/>
      <sheetName val="Gegunde beurten"/>
      <sheetName val="Afroep incidenteel"/>
      <sheetName val="Glas"/>
      <sheetName val="Totaal"/>
      <sheetName val="HHS-origineel offerte definitie"/>
      <sheetName val="3-Basis ruimtestaat"/>
      <sheetName val="Prijsopbouw_2004"/>
      <sheetName val="Niet-meewerkende_objectleiding"/>
      <sheetName val="Kengetallen_per_ruimte"/>
      <sheetName val="Regulier_werk"/>
      <sheetName val="Gegunde_beurten"/>
      <sheetName val="Afroep_incidenteel"/>
      <sheetName val="HHS-origineel_offerte_definitie"/>
      <sheetName val="3-Basis_ruimtesta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jsopbouw 2004"/>
      <sheetName val="rekenuurtarief"/>
      <sheetName val="Omreken"/>
      <sheetName val="Niet-meewerkende objectleiding"/>
      <sheetName val="Kengetallen per ruimte"/>
      <sheetName val="Prestatieberekening"/>
      <sheetName val="Ruimte-prestatie"/>
      <sheetName val="Bestek"/>
      <sheetName val="Regulier werk"/>
      <sheetName val="Gegunde beurten"/>
      <sheetName val="Afroep incidenteel"/>
      <sheetName val="Glas"/>
      <sheetName val="Totaal"/>
      <sheetName val="HHS-origineel offerte definitie"/>
      <sheetName val="3-Basis ruimtestaat"/>
      <sheetName val="Prijsopbouw_2004"/>
      <sheetName val="Niet-meewerkende_objectleiding"/>
      <sheetName val="Kengetallen_per_ruimte"/>
      <sheetName val="Regulier_werk"/>
      <sheetName val="Gegunde_beurten"/>
      <sheetName val="Afroep_incidenteel"/>
      <sheetName val="HHS-origineel_offerte_definitie"/>
      <sheetName val="3-Basis_ruimtesta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jsopbouw"/>
      <sheetName val="Investering machines"/>
      <sheetName val="Afroepprijzen 2003"/>
      <sheetName val="Toelichting ruimtestaat"/>
      <sheetName val="PROGR"/>
      <sheetName val="Productienorm-Kengetal"/>
      <sheetName val="Blad1"/>
      <sheetName val="Ruimtestaat"/>
      <sheetName val="BLAD JAARPRIJS"/>
      <sheetName val="GEBOUW INFORMAT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  <sheetName val="Adm. ruimte 01.0"/>
      <sheetName val="Vergaderruimte 02.0"/>
      <sheetName val="Rookruimte 03.0"/>
      <sheetName val="Sanitaire ruimte 04.0"/>
      <sheetName val="Kleed en doucheruimte 05.0"/>
      <sheetName val="Kopieerprintruimte 06.0"/>
      <sheetName val="Laboratoria 07.0"/>
      <sheetName val="Fitnessruimte 08.0"/>
      <sheetName val="Garderobe 09.0"/>
      <sheetName val="Publieksentreehal 10.0"/>
      <sheetName val="Verkeersruimten 11.0"/>
      <sheetName val="Hoofdtrap 12.0"/>
      <sheetName val="Noodtrap 13.0"/>
      <sheetName val="Lift 14.0"/>
      <sheetName val="entree 15.0"/>
      <sheetName val="docenten-pers.kamer 16.0"/>
      <sheetName val="Pantry 17.0"/>
      <sheetName val="Opslag-archief 18.0"/>
      <sheetName val="Leslokaal theorie 19.0"/>
      <sheetName val="Leslokaal praktijk 20.0"/>
      <sheetName val="EHBO-ruimte 21.0"/>
      <sheetName val="Gymzaal 22.0"/>
      <sheetName val="Toestelberging 23.0"/>
      <sheetName val="Studieruimte-hal 24.0"/>
      <sheetName val="Kabinet 25.0"/>
      <sheetName val="Mediatheek bibliotheek 26.0"/>
      <sheetName val="aula restaurant 27.0"/>
      <sheetName val="Keuken 28.0"/>
      <sheetName val="Adm_ ruimte 01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  <sheetName val="Omreken"/>
      <sheetName val="Tabellen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"/>
      <sheetName val="Navigatieblad"/>
      <sheetName val="CSG_macros"/>
      <sheetName val="scrprogramma"/>
      <sheetName val="scrvloersoort"/>
      <sheetName val="scrruimtestaten"/>
      <sheetName val="Hoofdmenu"/>
      <sheetName val="Ma-Vrij"/>
      <sheetName val="Ma-Vrij-naloop"/>
      <sheetName val="ZaZo"/>
      <sheetName val="Fe"/>
      <sheetName val="VCMa-Vrij"/>
      <sheetName val="VCMa-Vrij-Naloop"/>
      <sheetName val="VCZaZo"/>
      <sheetName val="VCFe"/>
      <sheetName val="VCTotaal"/>
      <sheetName val="Normblad"/>
      <sheetName val="rekenblad"/>
      <sheetName val="variabelen"/>
      <sheetName val="Begroting"/>
      <sheetName val="Opbouw"/>
      <sheetName val="Vaste gegevens"/>
      <sheetName val="Start_programma's"/>
      <sheetName val="Apo_L"/>
      <sheetName val="Apo_P"/>
      <sheetName val="Apo_S"/>
      <sheetName val="Apo_T"/>
      <sheetName val="Bad_L"/>
      <sheetName val="Bad_P"/>
      <sheetName val="Bad_S"/>
      <sheetName val="Beh_L"/>
      <sheetName val="Beh_H"/>
      <sheetName val="Beh_P"/>
      <sheetName val="Beh_T"/>
      <sheetName val="Beh_S"/>
      <sheetName val="Dag_H"/>
      <sheetName val="Dag_L"/>
      <sheetName val="Dag_P"/>
      <sheetName val="Dag_S"/>
      <sheetName val="Dag_T"/>
      <sheetName val="Dot_L"/>
      <sheetName val="Dot_S"/>
      <sheetName val="Dou_L"/>
      <sheetName val="Dou_P"/>
      <sheetName val="Dou_S"/>
      <sheetName val="Ent_C"/>
      <sheetName val="Ent_L"/>
      <sheetName val="Ent_S"/>
      <sheetName val="Ent_T"/>
      <sheetName val="Ent_P"/>
      <sheetName val="Gan_H"/>
      <sheetName val="Gan_L"/>
      <sheetName val="Gan_S"/>
      <sheetName val="Gan_P"/>
      <sheetName val="Gan_T"/>
      <sheetName val="Gar_L"/>
      <sheetName val="Gar_P"/>
      <sheetName val="Gar_S"/>
      <sheetName val="Hui_L"/>
      <sheetName val="Hui_P"/>
      <sheetName val="Hui_S"/>
      <sheetName val="Hui_T"/>
      <sheetName val="Iso_L"/>
      <sheetName val="Iso_S"/>
      <sheetName val="Kan_H"/>
      <sheetName val="Kan_L"/>
      <sheetName val="Kan_P"/>
      <sheetName val="Kan_S"/>
      <sheetName val="Kan_T"/>
      <sheetName val="Keu_L"/>
      <sheetName val="Keu_P"/>
      <sheetName val="Keu_S"/>
      <sheetName val="Keu_T"/>
      <sheetName val="Kle_L"/>
      <sheetName val="Kle_P"/>
      <sheetName val="Kle_S"/>
      <sheetName val="Lab_L"/>
      <sheetName val="Lif_L"/>
      <sheetName val="Lif_P"/>
      <sheetName val="Lif_T"/>
      <sheetName val="Mag_L"/>
      <sheetName val="Mag_P"/>
      <sheetName val="Mag_S"/>
      <sheetName val="Mag_T"/>
      <sheetName val="Pan_L"/>
      <sheetName val="Pan_P"/>
      <sheetName val="Pan_S"/>
      <sheetName val="Pan_T"/>
      <sheetName val="Pat_L"/>
      <sheetName val="Pat_P"/>
      <sheetName val="Pat_T"/>
      <sheetName val="Rec_L"/>
      <sheetName val="Rec_P"/>
      <sheetName val="Rec_T"/>
      <sheetName val="Res_H"/>
      <sheetName val="Res_L"/>
      <sheetName val="Res_P"/>
      <sheetName val="Res_S"/>
      <sheetName val="Res_T"/>
      <sheetName val="Rol_L"/>
      <sheetName val="Rol_P"/>
      <sheetName val="Rol_S"/>
      <sheetName val="Roo_L"/>
      <sheetName val="Roo_P"/>
      <sheetName val="Roo_S"/>
      <sheetName val="Spo_H"/>
      <sheetName val="Spo_L"/>
      <sheetName val="Spo_P"/>
      <sheetName val="Spo_S"/>
      <sheetName val="Spr_L"/>
      <sheetName val="Spr_P"/>
      <sheetName val="Spr_S"/>
      <sheetName val="Spr_T"/>
      <sheetName val="Ter_H"/>
      <sheetName val="Ter_S"/>
      <sheetName val="Toi_L"/>
      <sheetName val="Toi_P"/>
      <sheetName val="Toi_S"/>
      <sheetName val="Tra_L"/>
      <sheetName val="Tra_P"/>
      <sheetName val="Tra_H"/>
      <sheetName val="Tra_M"/>
      <sheetName val="Tra_S"/>
      <sheetName val="Tra_T"/>
      <sheetName val="Ver_L"/>
      <sheetName val="Ver_P"/>
      <sheetName val="Ver_T"/>
      <sheetName val="Voo_L"/>
      <sheetName val="Voo_P"/>
      <sheetName val="Voo_S"/>
      <sheetName val="Wac_L"/>
      <sheetName val="Wac_P"/>
      <sheetName val="Wac_T"/>
      <sheetName val="Was_L"/>
      <sheetName val="Was_P"/>
      <sheetName val="Was_S"/>
      <sheetName val="Einde_programma's"/>
      <sheetName val="Vaste_gegeve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Nummers"/>
      <sheetName val="Menu"/>
      <sheetName val="Tijdnormen"/>
      <sheetName val="Frekwenties"/>
      <sheetName val="Vloeren"/>
      <sheetName val="Uitgangspunten"/>
      <sheetName val="Blad3_(3)"/>
      <sheetName val="Blad3_(2)"/>
      <sheetName val="hiddenSheet"/>
      <sheetName val="dv_info"/>
      <sheetName val="Kalender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  <sheetName val="Voorblad"/>
      <sheetName val="1.0a-Contractblad Prodruimten"/>
      <sheetName val="1.0d-Contractblad Algemeen"/>
      <sheetName val="1.1-Jaarprijzen"/>
      <sheetName val="1.5 Opbouw uurtarieven"/>
      <sheetName val="1.1a-Inzet uren per lijn"/>
      <sheetName val="1.1a-Overzicht uren-prijzen"/>
      <sheetName val="1.2-Tijdseenheid Productie"/>
      <sheetName val="MAXIMO VERSU CONTRACT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  <sheetName val="Normen"/>
      <sheetName val="Kalender (2)"/>
      <sheetName val="Opzoeklijst"/>
      <sheetName val="01.255"/>
      <sheetName val="02.255"/>
      <sheetName val="04.255"/>
      <sheetName val="AZR psychiatrie"/>
      <sheetName val="Blad3_(3)1"/>
      <sheetName val="Blad3_(2)1"/>
      <sheetName val="Kalender_(2)"/>
      <sheetName val="01_255"/>
      <sheetName val="02_255"/>
      <sheetName val="04_255"/>
      <sheetName val=""/>
      <sheetName val="Blad3_(3)2"/>
      <sheetName val="Blad3_(2)2"/>
      <sheetName val="Kalender_(2)1"/>
      <sheetName val="01_2551"/>
      <sheetName val="02_2551"/>
      <sheetName val="04_2551"/>
      <sheetName val="1_0a-Contractblad_Prodruimten"/>
      <sheetName val="1_0d-Contractblad_Algemeen"/>
      <sheetName val="1_1-Jaarprijzen"/>
      <sheetName val="1_5_Opbouw_uurtarieven"/>
      <sheetName val="1_1a-Inzet_uren_per_lijn"/>
      <sheetName val="1_1a-Overzicht_uren-prijzen"/>
      <sheetName val="1_2-Tijdseenheid_Productie"/>
      <sheetName val="MAXIMO_VERSU_CONTRACT"/>
      <sheetName val="1_3a-Low_Care"/>
      <sheetName val="1_3f-Mutaties"/>
      <sheetName val="13g-Mutaties_oud"/>
      <sheetName val="1_3c-Plafond_en_wanden"/>
      <sheetName val="1_3d_Vloeronderhoud_door_ED"/>
      <sheetName val="1_6-Machine-investeringskosten"/>
      <sheetName val="AZR_psychiatr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"/>
      <sheetName val="Navigatieblad"/>
      <sheetName val="CSG_macros"/>
      <sheetName val="scrprogramma"/>
      <sheetName val="scrvloersoort"/>
      <sheetName val="scrruimtestaten"/>
      <sheetName val="Hoofdmenu"/>
      <sheetName val="Ma-Vrij"/>
      <sheetName val="Ma-Vrij-naloop"/>
      <sheetName val="ZaZo"/>
      <sheetName val="Fe"/>
      <sheetName val="VCMa-Vrij"/>
      <sheetName val="VCMa-Vrij-Naloop"/>
      <sheetName val="VCZaZo"/>
      <sheetName val="VCFe"/>
      <sheetName val="VCTotaal"/>
      <sheetName val="Normblad"/>
      <sheetName val="rekenblad"/>
      <sheetName val="variabelen"/>
      <sheetName val="Begroting"/>
      <sheetName val="Opbouw"/>
      <sheetName val="Vaste gegevens"/>
      <sheetName val="Start_programma's"/>
      <sheetName val="Apo_L"/>
      <sheetName val="Apo_P"/>
      <sheetName val="Apo_S"/>
      <sheetName val="Apo_T"/>
      <sheetName val="Bad_L"/>
      <sheetName val="Bad_P"/>
      <sheetName val="Bad_S"/>
      <sheetName val="Beh_L"/>
      <sheetName val="Beh_H"/>
      <sheetName val="Beh_P"/>
      <sheetName val="Beh_T"/>
      <sheetName val="Beh_S"/>
      <sheetName val="Dag_H"/>
      <sheetName val="Dag_L"/>
      <sheetName val="Dag_P"/>
      <sheetName val="Dag_S"/>
      <sheetName val="Dag_T"/>
      <sheetName val="Dot_L"/>
      <sheetName val="Dot_S"/>
      <sheetName val="Dou_L"/>
      <sheetName val="Dou_P"/>
      <sheetName val="Dou_S"/>
      <sheetName val="Ent_C"/>
      <sheetName val="Ent_L"/>
      <sheetName val="Ent_S"/>
      <sheetName val="Ent_T"/>
      <sheetName val="Ent_P"/>
      <sheetName val="Gan_H"/>
      <sheetName val="Gan_L"/>
      <sheetName val="Gan_S"/>
      <sheetName val="Gan_P"/>
      <sheetName val="Gan_T"/>
      <sheetName val="Gar_L"/>
      <sheetName val="Gar_P"/>
      <sheetName val="Gar_S"/>
      <sheetName val="Hui_L"/>
      <sheetName val="Hui_P"/>
      <sheetName val="Hui_S"/>
      <sheetName val="Hui_T"/>
      <sheetName val="Iso_L"/>
      <sheetName val="Iso_S"/>
      <sheetName val="Kan_H"/>
      <sheetName val="Kan_L"/>
      <sheetName val="Kan_P"/>
      <sheetName val="Kan_S"/>
      <sheetName val="Kan_T"/>
      <sheetName val="Keu_L"/>
      <sheetName val="Keu_P"/>
      <sheetName val="Keu_S"/>
      <sheetName val="Keu_T"/>
      <sheetName val="Kle_L"/>
      <sheetName val="Kle_P"/>
      <sheetName val="Kle_S"/>
      <sheetName val="Lab_L"/>
      <sheetName val="Lif_L"/>
      <sheetName val="Lif_P"/>
      <sheetName val="Lif_T"/>
      <sheetName val="Mag_L"/>
      <sheetName val="Mag_P"/>
      <sheetName val="Mag_S"/>
      <sheetName val="Mag_T"/>
      <sheetName val="Pan_L"/>
      <sheetName val="Pan_P"/>
      <sheetName val="Pan_S"/>
      <sheetName val="Pan_T"/>
      <sheetName val="Pat_L"/>
      <sheetName val="Pat_P"/>
      <sheetName val="Pat_T"/>
      <sheetName val="Rec_L"/>
      <sheetName val="Rec_P"/>
      <sheetName val="Rec_T"/>
      <sheetName val="Res_H"/>
      <sheetName val="Res_L"/>
      <sheetName val="Res_P"/>
      <sheetName val="Res_S"/>
      <sheetName val="Res_T"/>
      <sheetName val="Rol_L"/>
      <sheetName val="Rol_P"/>
      <sheetName val="Rol_S"/>
      <sheetName val="Roo_L"/>
      <sheetName val="Roo_P"/>
      <sheetName val="Roo_S"/>
      <sheetName val="Spo_H"/>
      <sheetName val="Spo_L"/>
      <sheetName val="Spo_P"/>
      <sheetName val="Spo_S"/>
      <sheetName val="Spr_L"/>
      <sheetName val="Spr_P"/>
      <sheetName val="Spr_S"/>
      <sheetName val="Spr_T"/>
      <sheetName val="Ter_H"/>
      <sheetName val="Ter_S"/>
      <sheetName val="Toi_L"/>
      <sheetName val="Toi_P"/>
      <sheetName val="Toi_S"/>
      <sheetName val="Tra_L"/>
      <sheetName val="Tra_P"/>
      <sheetName val="Tra_H"/>
      <sheetName val="Tra_M"/>
      <sheetName val="Tra_S"/>
      <sheetName val="Tra_T"/>
      <sheetName val="Ver_L"/>
      <sheetName val="Ver_P"/>
      <sheetName val="Ver_T"/>
      <sheetName val="Voo_L"/>
      <sheetName val="Voo_P"/>
      <sheetName val="Voo_S"/>
      <sheetName val="Wac_L"/>
      <sheetName val="Wac_P"/>
      <sheetName val="Wac_T"/>
      <sheetName val="Was_L"/>
      <sheetName val="Was_P"/>
      <sheetName val="Was_S"/>
      <sheetName val="Einde_programma's"/>
      <sheetName val="Vaste_gegevens"/>
      <sheetName val="Norm &amp; Freq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tatieblad"/>
      <sheetName val="Kengetallen"/>
      <sheetName val="Aula"/>
      <sheetName val="Berchmanianum"/>
      <sheetName val="Comeniusgebouw A en B"/>
      <sheetName val="De Refter"/>
      <sheetName val="Elinor Ostromgebouw"/>
      <sheetName val="Elinor Ostromge (Parkeergarage)"/>
      <sheetName val="Erasmusgebouw"/>
      <sheetName val="Erasmuslaan"/>
      <sheetName val="FORUM"/>
      <sheetName val="Groen wegen en terreinen"/>
      <sheetName val="Grotius"/>
      <sheetName val="Grotius (Parkeergarage)"/>
      <sheetName val="Han"/>
      <sheetName val="Huize Heyendael"/>
      <sheetName val="Huygens (Parkeergarage)"/>
      <sheetName val="Linnaeus"/>
      <sheetName val="Maria Montessori"/>
      <sheetName val="Mercator I BV Campus"/>
      <sheetName val="Mercator I (b.g.g tm 5e etage)"/>
      <sheetName val="Mercator II BV Campus"/>
      <sheetName val="Mercator II (4e tm 8e etage)"/>
      <sheetName val="Mercator III BV Campus"/>
      <sheetName val="Oud-Heyendael"/>
      <sheetName val="Spinozagebouw"/>
      <sheetName val="Spinozagebouw (Parkeergarage)"/>
      <sheetName val="TvA gebouw"/>
      <sheetName val="TvA 1"/>
      <sheetName val="Transitorium"/>
      <sheetName val="Trigon"/>
      <sheetName val="UBC"/>
      <sheetName val="Universiteitsbibliotheek"/>
      <sheetName val="Additionele werkzaamheden"/>
      <sheetName val="Glasbewassing"/>
      <sheetName val="Gevelwerkzaamheden"/>
      <sheetName val="Rentokil"/>
      <sheetName val="Afroepprijzen"/>
      <sheetName val="Suppletie"/>
      <sheetName val="Regietarieven"/>
      <sheetName val="Factuur 1"/>
      <sheetName val="Factuur 2"/>
      <sheetName val="Factuur 3"/>
      <sheetName val="Regie GEM"/>
      <sheetName val="Regie Intern"/>
      <sheetName val="Regie Extern"/>
      <sheetName val="Glasbewassing GEM"/>
      <sheetName val="Glasbewassing intern"/>
      <sheetName val="Glasbewassing Exter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tatieblad"/>
      <sheetName val="Kengetallen"/>
      <sheetName val="Aula"/>
      <sheetName val="Berchmanianum"/>
      <sheetName val="Comeniusgebouw A en B"/>
      <sheetName val="De Refter"/>
      <sheetName val="Elinor Ostromgebouw"/>
      <sheetName val="Elinor Ostromge (Parkeergarage)"/>
      <sheetName val="Erasmusgebouw"/>
      <sheetName val="Erasmuslaan"/>
      <sheetName val="FORUM"/>
      <sheetName val="Groen wegen en terreinen"/>
      <sheetName val="Grotius"/>
      <sheetName val="Grotius (Parkeergarage)"/>
      <sheetName val="Han"/>
      <sheetName val="Huize Heyendael"/>
      <sheetName val="Huygens (Parkeergarage)"/>
      <sheetName val="Linnaeus"/>
      <sheetName val="Maria Montessori"/>
      <sheetName val="Mercator I BV Campus"/>
      <sheetName val="Mercator I (b.g.g tm 5e etage)"/>
      <sheetName val="Mercator II BV Campus"/>
      <sheetName val="Mercator II (4e tm 8e etage)"/>
      <sheetName val="Mercator III BV Campus"/>
      <sheetName val="Oud-Heyendael"/>
      <sheetName val="Spinozagebouw"/>
      <sheetName val="Spinozagebouw (Parkeergarage)"/>
      <sheetName val="TvA gebouw"/>
      <sheetName val="TvA 1"/>
      <sheetName val="Transitorium"/>
      <sheetName val="Trigon"/>
      <sheetName val="UBC"/>
      <sheetName val="Universiteitsbibliotheek"/>
      <sheetName val="Additionele werkzaamheden"/>
      <sheetName val="Glasbewassing"/>
      <sheetName val="Gevelwerkzaamheden"/>
      <sheetName val="Rentokil"/>
      <sheetName val="Afroepprijzen"/>
      <sheetName val="Suppletie"/>
      <sheetName val="Regietarieven"/>
      <sheetName val="Factuur 1"/>
      <sheetName val="Factuur 2"/>
      <sheetName val="Factuur 3"/>
      <sheetName val="Regie GEM"/>
      <sheetName val="Regie Intern"/>
      <sheetName val="Regie Extern"/>
      <sheetName val="Glasbewassing GEM"/>
      <sheetName val="Glasbewassing intern"/>
      <sheetName val="Glasbewassing Exter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ofdmenu"/>
      <sheetName val="CSG_macros"/>
      <sheetName val="scrprogramma"/>
      <sheetName val="scrvloersoort"/>
      <sheetName val="scrruimtestaten"/>
      <sheetName val="Tussenblad"/>
      <sheetName val="Ma_vr"/>
      <sheetName val="Ma_vr-naloop"/>
      <sheetName val="Za"/>
      <sheetName val="Zo"/>
      <sheetName val="Fe"/>
      <sheetName val="Voorcalculatie"/>
      <sheetName val="VCGlas"/>
      <sheetName val="Normblad"/>
      <sheetName val="rekenblad"/>
      <sheetName val="variabelen"/>
      <sheetName val="Begroting"/>
      <sheetName val="Opbouw"/>
      <sheetName val="Vaste gegevens"/>
      <sheetName val="Start_programma's"/>
      <sheetName val="Afv_L"/>
      <sheetName val="Afv_S"/>
      <sheetName val="Aul_T"/>
      <sheetName val="Bad_L"/>
      <sheetName val="Bal_S"/>
      <sheetName val="Beh_L"/>
      <sheetName val="Beh_S"/>
      <sheetName val="Beh_T"/>
      <sheetName val="Com_L"/>
      <sheetName val="Con_L"/>
      <sheetName val="Dag_L"/>
      <sheetName val="Dou_L"/>
      <sheetName val="Dou_S"/>
      <sheetName val="Ent_L"/>
      <sheetName val="Ent_S"/>
      <sheetName val="Ent_T"/>
      <sheetName val="Fie_S"/>
      <sheetName val="Gan_L"/>
      <sheetName val="Gan_S"/>
      <sheetName val="Gan_T"/>
      <sheetName val="Gar_L"/>
      <sheetName val="Gar_S"/>
      <sheetName val="Gip_L"/>
      <sheetName val="Gpb_S"/>
      <sheetName val="Hov_L"/>
      <sheetName val="Kah_L"/>
      <sheetName val="Kah_T"/>
      <sheetName val="Kan_L"/>
      <sheetName val="Kan_P"/>
      <sheetName val="Kan_S"/>
      <sheetName val="Kan_T"/>
      <sheetName val="Kaw_L"/>
      <sheetName val="Kaw_T"/>
      <sheetName val="Kpb_L"/>
      <sheetName val="Keu_L"/>
      <sheetName val="Keu_S"/>
      <sheetName val="KVO_L"/>
      <sheetName val="Kle_L"/>
      <sheetName val="Koe_L"/>
      <sheetName val="Kod_T"/>
      <sheetName val="Kof_L"/>
      <sheetName val="Kof_T"/>
      <sheetName val="Koh_L"/>
      <sheetName val="Koh_T"/>
      <sheetName val="Lab_L"/>
      <sheetName val="Lab_S"/>
      <sheetName val="Lhg_L"/>
      <sheetName val="Lhg_S"/>
      <sheetName val="Lif_L"/>
      <sheetName val="Mag_L"/>
      <sheetName val="Mag_S"/>
      <sheetName val="Mor_L"/>
      <sheetName val="Ope_L"/>
      <sheetName val="Opv_L"/>
      <sheetName val="PaG_S"/>
      <sheetName val="Paf_L"/>
      <sheetName val="Par_S"/>
      <sheetName val="Pat_L"/>
      <sheetName val="Paw_L"/>
      <sheetName val="Pri_L"/>
      <sheetName val="Rec_L"/>
      <sheetName val="Res_L"/>
      <sheetName val="Res_T"/>
      <sheetName val="Ron_L"/>
      <sheetName val="Ron_S"/>
      <sheetName val="Roo_L"/>
      <sheetName val="Roo_S"/>
      <sheetName val="Sad_P"/>
      <sheetName val="San_P"/>
      <sheetName val="San_S"/>
      <sheetName val="Sch_L"/>
      <sheetName val="Sla_L"/>
      <sheetName val="Spo_L"/>
      <sheetName val="Spo_S"/>
      <sheetName val="Spr_L"/>
      <sheetName val="Spr_T"/>
      <sheetName val="Tea_L"/>
      <sheetName val="Tea_T"/>
      <sheetName val="Tec_L"/>
      <sheetName val="Tec_S"/>
      <sheetName val="Ter_S"/>
      <sheetName val="The_L"/>
      <sheetName val="Tob_P"/>
      <sheetName val="Toi_L"/>
      <sheetName val="Toi_P"/>
      <sheetName val="Toi_S"/>
      <sheetName val="Tou_S"/>
      <sheetName val="Tou_T"/>
      <sheetName val="Tra_H"/>
      <sheetName val="Tra_L"/>
      <sheetName val="Tra_T"/>
      <sheetName val="Ver_L"/>
      <sheetName val="Ver_T"/>
      <sheetName val="Vlo_L"/>
      <sheetName val="Vob_P"/>
      <sheetName val="Voo_L"/>
      <sheetName val="Voo_P"/>
      <sheetName val="Voo_S"/>
      <sheetName val="Wac_L"/>
      <sheetName val="Wac_S"/>
      <sheetName val="Wac_T"/>
      <sheetName val="Was_L"/>
      <sheetName val="Was_S"/>
      <sheetName val="Gla_D"/>
      <sheetName val="Mas_L"/>
      <sheetName val="Gla_G"/>
      <sheetName val="Omreken"/>
      <sheetName val="Vaste_gegeve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ofdmenu"/>
      <sheetName val="CSG_macros"/>
      <sheetName val="scrprogramma"/>
      <sheetName val="scrvloersoort"/>
      <sheetName val="scrruimtestaten"/>
      <sheetName val="Tussenblad"/>
      <sheetName val="Ma_vr"/>
      <sheetName val="Ma_vr-naloop"/>
      <sheetName val="Za"/>
      <sheetName val="Zo"/>
      <sheetName val="Fe"/>
      <sheetName val="Voorcalculatie"/>
      <sheetName val="VCGlas"/>
      <sheetName val="Normblad"/>
      <sheetName val="rekenblad"/>
      <sheetName val="variabelen"/>
      <sheetName val="Begroting"/>
      <sheetName val="Opbouw"/>
      <sheetName val="Vaste gegevens"/>
      <sheetName val="Start_programma's"/>
      <sheetName val="Afv_L"/>
      <sheetName val="Afv_S"/>
      <sheetName val="Aul_T"/>
      <sheetName val="Bad_L"/>
      <sheetName val="Bal_S"/>
      <sheetName val="Beh_L"/>
      <sheetName val="Beh_S"/>
      <sheetName val="Beh_T"/>
      <sheetName val="Com_L"/>
      <sheetName val="Con_L"/>
      <sheetName val="Dag_L"/>
      <sheetName val="Dou_L"/>
      <sheetName val="Dou_S"/>
      <sheetName val="Ent_L"/>
      <sheetName val="Ent_S"/>
      <sheetName val="Ent_T"/>
      <sheetName val="Fie_S"/>
      <sheetName val="Gan_L"/>
      <sheetName val="Gan_S"/>
      <sheetName val="Gan_T"/>
      <sheetName val="Gar_L"/>
      <sheetName val="Gar_S"/>
      <sheetName val="Gip_L"/>
      <sheetName val="Gpb_S"/>
      <sheetName val="Hov_L"/>
      <sheetName val="Kah_L"/>
      <sheetName val="Kah_T"/>
      <sheetName val="Kan_L"/>
      <sheetName val="Kan_P"/>
      <sheetName val="Kan_S"/>
      <sheetName val="Kan_T"/>
      <sheetName val="Kaw_L"/>
      <sheetName val="Kaw_T"/>
      <sheetName val="Kpb_L"/>
      <sheetName val="Keu_L"/>
      <sheetName val="Keu_S"/>
      <sheetName val="KVO_L"/>
      <sheetName val="Kle_L"/>
      <sheetName val="Koe_L"/>
      <sheetName val="Kod_T"/>
      <sheetName val="Kof_L"/>
      <sheetName val="Kof_T"/>
      <sheetName val="Koh_L"/>
      <sheetName val="Koh_T"/>
      <sheetName val="Lab_L"/>
      <sheetName val="Lab_S"/>
      <sheetName val="Lhg_L"/>
      <sheetName val="Lhg_S"/>
      <sheetName val="Lif_L"/>
      <sheetName val="Mag_L"/>
      <sheetName val="Mag_S"/>
      <sheetName val="Mor_L"/>
      <sheetName val="Ope_L"/>
      <sheetName val="Opv_L"/>
      <sheetName val="PaG_S"/>
      <sheetName val="Paf_L"/>
      <sheetName val="Par_S"/>
      <sheetName val="Pat_L"/>
      <sheetName val="Paw_L"/>
      <sheetName val="Pri_L"/>
      <sheetName val="Rec_L"/>
      <sheetName val="Res_L"/>
      <sheetName val="Res_T"/>
      <sheetName val="Ron_L"/>
      <sheetName val="Ron_S"/>
      <sheetName val="Roo_L"/>
      <sheetName val="Roo_S"/>
      <sheetName val="Sad_P"/>
      <sheetName val="San_P"/>
      <sheetName val="San_S"/>
      <sheetName val="Sch_L"/>
      <sheetName val="Sla_L"/>
      <sheetName val="Spo_L"/>
      <sheetName val="Spo_S"/>
      <sheetName val="Spr_L"/>
      <sheetName val="Spr_T"/>
      <sheetName val="Tea_L"/>
      <sheetName val="Tea_T"/>
      <sheetName val="Tec_L"/>
      <sheetName val="Tec_S"/>
      <sheetName val="Ter_S"/>
      <sheetName val="The_L"/>
      <sheetName val="Tob_P"/>
      <sheetName val="Toi_L"/>
      <sheetName val="Toi_P"/>
      <sheetName val="Toi_S"/>
      <sheetName val="Tou_S"/>
      <sheetName val="Tou_T"/>
      <sheetName val="Tra_H"/>
      <sheetName val="Tra_L"/>
      <sheetName val="Tra_T"/>
      <sheetName val="Ver_L"/>
      <sheetName val="Ver_T"/>
      <sheetName val="Vlo_L"/>
      <sheetName val="Vob_P"/>
      <sheetName val="Voo_L"/>
      <sheetName val="Voo_P"/>
      <sheetName val="Voo_S"/>
      <sheetName val="Wac_L"/>
      <sheetName val="Wac_S"/>
      <sheetName val="Wac_T"/>
      <sheetName val="Was_L"/>
      <sheetName val="Was_S"/>
      <sheetName val="Gla_D"/>
      <sheetName val="Mas_L"/>
      <sheetName val="Gla_G"/>
      <sheetName val="Omreken"/>
      <sheetName val="Vaste_gegeve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rekeningen"/>
      <sheetName val="ow"/>
      <sheetName val="ort"/>
      <sheetName val="Kengetallen"/>
      <sheetName val="modelpt"/>
      <sheetName val="Matrix"/>
      <sheetName val="soc.lst."/>
      <sheetName val="MATRIX NLG"/>
      <sheetName val="voorbeeld"/>
      <sheetName val="Offerteformulier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  <sheetName val="Ma tm vrij"/>
      <sheetName val="Werbare dagen"/>
      <sheetName val="Keuze"/>
      <sheetName val="Opbouw uurtarieven"/>
      <sheetName val="Toeslagen matrix"/>
      <sheetName val="Kengetal"/>
      <sheetName val="Elisabeth ma tm vrij"/>
      <sheetName val="Eisabeh zazofd"/>
      <sheetName val="Lichtenberg Ma tm vrij"/>
      <sheetName val="Lichtenberg NOP-gang ma tm vrij"/>
      <sheetName val="Lichtenberg zazofd"/>
      <sheetName val="Molendeal ma-vr"/>
      <sheetName val="Molendeal zazofd "/>
      <sheetName val="Afroepprijzen"/>
      <sheetName val="Investering machines"/>
      <sheetName val="Recapitulatie"/>
      <sheetName val="Blad3"/>
      <sheetName val="Begroting"/>
      <sheetName val="Omreken"/>
      <sheetName val="Ma_tm_vrij"/>
      <sheetName val="Werbare_dagen"/>
      <sheetName val="Opbouw_uurtarieven"/>
      <sheetName val="Toeslagen_matrix"/>
      <sheetName val="Elisabeth_ma_tm_vrij"/>
      <sheetName val="Eisabeh_zazofd"/>
      <sheetName val="Lichtenberg_Ma_tm_vrij"/>
      <sheetName val="Lichtenberg_NOP-gang_ma_tm_vrij"/>
      <sheetName val="Lichtenberg_zazofd"/>
      <sheetName val="Molendeal_ma-vr"/>
      <sheetName val="Molendeal_zazofd_"/>
      <sheetName val="Investering_machines"/>
      <sheetName val="2-Kengetal"/>
      <sheetName val="3-Basis ruimtesta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7">
          <cell r="B7">
            <v>0</v>
          </cell>
          <cell r="C7" t="str">
            <v>-</v>
          </cell>
          <cell r="D7" t="str">
            <v>-</v>
          </cell>
          <cell r="E7" t="str">
            <v>-</v>
          </cell>
          <cell r="G7">
            <v>0</v>
          </cell>
        </row>
        <row r="8">
          <cell r="B8">
            <v>1</v>
          </cell>
          <cell r="C8" t="str">
            <v>lift</v>
          </cell>
          <cell r="D8">
            <v>255</v>
          </cell>
          <cell r="E8" t="str">
            <v>V</v>
          </cell>
          <cell r="F8" t="str">
            <v>Dagelijks</v>
          </cell>
        </row>
        <row r="9">
          <cell r="B9">
            <v>1.1000000000000001</v>
          </cell>
          <cell r="C9" t="str">
            <v>lift</v>
          </cell>
          <cell r="D9">
            <v>110</v>
          </cell>
          <cell r="E9" t="str">
            <v>V</v>
          </cell>
          <cell r="F9" t="str">
            <v>Zat. Zon. Fd.</v>
          </cell>
        </row>
        <row r="10">
          <cell r="B10">
            <v>2</v>
          </cell>
          <cell r="C10" t="str">
            <v>Hal</v>
          </cell>
          <cell r="D10">
            <v>255</v>
          </cell>
          <cell r="E10" t="str">
            <v>V</v>
          </cell>
          <cell r="F10" t="str">
            <v>Dagelijks</v>
          </cell>
        </row>
        <row r="11">
          <cell r="B11">
            <v>2.02</v>
          </cell>
          <cell r="C11" t="str">
            <v>Hal / trap / gang</v>
          </cell>
          <cell r="D11">
            <v>255</v>
          </cell>
          <cell r="E11" t="str">
            <v>V</v>
          </cell>
          <cell r="F11" t="str">
            <v>Dagelijks</v>
          </cell>
        </row>
        <row r="12">
          <cell r="B12">
            <v>2.1</v>
          </cell>
          <cell r="C12" t="str">
            <v>Hal</v>
          </cell>
          <cell r="D12">
            <v>110</v>
          </cell>
          <cell r="E12" t="str">
            <v>V</v>
          </cell>
          <cell r="F12" t="str">
            <v>Zat. Zon. Fd.</v>
          </cell>
        </row>
        <row r="13">
          <cell r="B13">
            <v>3</v>
          </cell>
          <cell r="C13" t="str">
            <v>Gang</v>
          </cell>
          <cell r="D13">
            <v>255</v>
          </cell>
          <cell r="E13" t="str">
            <v>V</v>
          </cell>
          <cell r="F13" t="str">
            <v>Dagelijks</v>
          </cell>
        </row>
        <row r="14">
          <cell r="B14">
            <v>3.03</v>
          </cell>
          <cell r="C14" t="str">
            <v>Gang</v>
          </cell>
          <cell r="D14">
            <v>128</v>
          </cell>
          <cell r="E14" t="str">
            <v>V</v>
          </cell>
          <cell r="F14" t="str">
            <v>5 x per 2 weken</v>
          </cell>
        </row>
        <row r="15">
          <cell r="B15">
            <v>3.1</v>
          </cell>
          <cell r="C15" t="str">
            <v>Gang</v>
          </cell>
          <cell r="D15">
            <v>110</v>
          </cell>
          <cell r="E15" t="str">
            <v>V</v>
          </cell>
          <cell r="F15" t="str">
            <v>Zat. Zon. Fd.</v>
          </cell>
        </row>
        <row r="16">
          <cell r="B16">
            <v>4</v>
          </cell>
          <cell r="C16" t="str">
            <v>Kantoor inclusief wastafel</v>
          </cell>
          <cell r="D16">
            <v>255</v>
          </cell>
          <cell r="E16" t="str">
            <v>B</v>
          </cell>
          <cell r="F16" t="str">
            <v>Dagelijks</v>
          </cell>
        </row>
        <row r="17">
          <cell r="B17">
            <v>5</v>
          </cell>
          <cell r="C17" t="str">
            <v>Sanitair</v>
          </cell>
          <cell r="D17">
            <v>255</v>
          </cell>
          <cell r="E17" t="str">
            <v>S</v>
          </cell>
          <cell r="F17" t="str">
            <v>Dagelijks</v>
          </cell>
        </row>
        <row r="18">
          <cell r="B18">
            <v>5.01</v>
          </cell>
          <cell r="C18" t="str">
            <v>Sanitair</v>
          </cell>
          <cell r="D18">
            <v>104</v>
          </cell>
          <cell r="E18" t="str">
            <v>S</v>
          </cell>
          <cell r="F18" t="str">
            <v>2 x per week</v>
          </cell>
        </row>
        <row r="19">
          <cell r="B19">
            <v>5.0999999999999996</v>
          </cell>
          <cell r="C19" t="str">
            <v>Sanitair</v>
          </cell>
          <cell r="D19">
            <v>110</v>
          </cell>
          <cell r="E19" t="str">
            <v>S</v>
          </cell>
          <cell r="F19" t="str">
            <v>Zat. Zon. Fd.</v>
          </cell>
        </row>
        <row r="20">
          <cell r="B20">
            <v>5.21</v>
          </cell>
          <cell r="C20" t="str">
            <v>Sanitair naloop 1x</v>
          </cell>
          <cell r="D20">
            <v>255</v>
          </cell>
          <cell r="E20" t="str">
            <v>S</v>
          </cell>
          <cell r="F20" t="str">
            <v>Dagelijks naloop</v>
          </cell>
        </row>
        <row r="21">
          <cell r="B21">
            <v>5.22</v>
          </cell>
          <cell r="C21" t="str">
            <v>Sanitair naloop 2x</v>
          </cell>
          <cell r="D21">
            <v>510</v>
          </cell>
          <cell r="E21" t="str">
            <v>S</v>
          </cell>
          <cell r="F21" t="str">
            <v>Dagelijks  2 x naloop</v>
          </cell>
        </row>
        <row r="22">
          <cell r="B22">
            <v>6</v>
          </cell>
          <cell r="C22" t="str">
            <v>Patientenkamer</v>
          </cell>
          <cell r="D22">
            <v>255</v>
          </cell>
          <cell r="E22" t="str">
            <v>P</v>
          </cell>
          <cell r="F22" t="str">
            <v>Dagelijks</v>
          </cell>
        </row>
        <row r="23">
          <cell r="B23">
            <v>6.1</v>
          </cell>
          <cell r="C23" t="str">
            <v>Patientenkamer</v>
          </cell>
          <cell r="D23">
            <v>110</v>
          </cell>
          <cell r="E23" t="str">
            <v>P</v>
          </cell>
          <cell r="F23" t="str">
            <v>Zat. Zon. Fd.</v>
          </cell>
        </row>
        <row r="24">
          <cell r="B24">
            <v>7</v>
          </cell>
          <cell r="C24" t="str">
            <v>Kantoor</v>
          </cell>
          <cell r="D24">
            <v>255</v>
          </cell>
          <cell r="E24" t="str">
            <v>B</v>
          </cell>
          <cell r="F24" t="str">
            <v>Dagelijks</v>
          </cell>
        </row>
        <row r="25">
          <cell r="B25">
            <v>7.03</v>
          </cell>
          <cell r="C25" t="str">
            <v>Kantoor</v>
          </cell>
          <cell r="D25">
            <v>128</v>
          </cell>
          <cell r="E25" t="str">
            <v>B</v>
          </cell>
          <cell r="F25" t="str">
            <v>5 x per 2 weken</v>
          </cell>
        </row>
        <row r="26">
          <cell r="B26">
            <v>7.1</v>
          </cell>
          <cell r="C26" t="str">
            <v>Kantoor</v>
          </cell>
          <cell r="D26">
            <v>110</v>
          </cell>
          <cell r="E26" t="str">
            <v>B</v>
          </cell>
          <cell r="F26" t="str">
            <v>Zat. Zon. Fd.</v>
          </cell>
        </row>
        <row r="27">
          <cell r="B27">
            <v>8</v>
          </cell>
          <cell r="C27" t="str">
            <v>Behandel/onderzoekskamer</v>
          </cell>
          <cell r="D27">
            <v>255</v>
          </cell>
          <cell r="E27" t="str">
            <v>O</v>
          </cell>
          <cell r="F27" t="str">
            <v>Dagelijks</v>
          </cell>
        </row>
        <row r="28">
          <cell r="B28">
            <v>8.02</v>
          </cell>
          <cell r="C28" t="str">
            <v>Behandel/onderzoekskamer (vloer moppen 5/5)</v>
          </cell>
          <cell r="D28">
            <v>255</v>
          </cell>
          <cell r="E28" t="str">
            <v>O</v>
          </cell>
          <cell r="F28" t="str">
            <v>Dagelijks</v>
          </cell>
        </row>
        <row r="29">
          <cell r="B29">
            <v>8.0299999999999994</v>
          </cell>
          <cell r="C29" t="str">
            <v>Behandel/onderzoekskamer (vloer 5x per 2 weken)</v>
          </cell>
          <cell r="D29">
            <v>255</v>
          </cell>
          <cell r="E29" t="str">
            <v>O</v>
          </cell>
          <cell r="F29" t="str">
            <v>Dagelijks</v>
          </cell>
        </row>
        <row r="30">
          <cell r="B30">
            <v>8.1</v>
          </cell>
          <cell r="C30" t="str">
            <v>Behandel/onderzoekskamer</v>
          </cell>
          <cell r="D30">
            <v>110</v>
          </cell>
          <cell r="E30" t="str">
            <v>O</v>
          </cell>
          <cell r="F30" t="str">
            <v>Zat. Zon. Fd.</v>
          </cell>
        </row>
        <row r="31">
          <cell r="B31">
            <v>9</v>
          </cell>
          <cell r="C31" t="str">
            <v>Kleedruimte en garderobe personeel</v>
          </cell>
          <cell r="D31">
            <v>255</v>
          </cell>
          <cell r="E31" t="str">
            <v>S</v>
          </cell>
          <cell r="F31" t="str">
            <v>Dagelijks</v>
          </cell>
        </row>
        <row r="32">
          <cell r="B32">
            <v>9.02</v>
          </cell>
          <cell r="C32" t="str">
            <v>Kleedcabine</v>
          </cell>
          <cell r="D32">
            <v>255</v>
          </cell>
          <cell r="E32" t="str">
            <v>S</v>
          </cell>
          <cell r="F32" t="str">
            <v>Dagelijks</v>
          </cell>
        </row>
        <row r="33">
          <cell r="B33">
            <v>9.1</v>
          </cell>
          <cell r="C33" t="str">
            <v>Kleedruimte en garderobe</v>
          </cell>
          <cell r="D33">
            <v>110</v>
          </cell>
          <cell r="E33" t="str">
            <v>S</v>
          </cell>
          <cell r="F33" t="str">
            <v>Zat. Zon. Fd.</v>
          </cell>
        </row>
        <row r="34">
          <cell r="B34">
            <v>10</v>
          </cell>
          <cell r="C34" t="str">
            <v>Afdelingskeuken</v>
          </cell>
          <cell r="D34">
            <v>255</v>
          </cell>
          <cell r="E34" t="str">
            <v>V</v>
          </cell>
          <cell r="F34" t="str">
            <v>Dagelijks</v>
          </cell>
        </row>
        <row r="35">
          <cell r="B35">
            <v>10.1</v>
          </cell>
          <cell r="C35" t="str">
            <v>Afdelingskeuken</v>
          </cell>
          <cell r="D35">
            <v>110</v>
          </cell>
          <cell r="E35" t="str">
            <v>V</v>
          </cell>
          <cell r="F35" t="str">
            <v>Zat. Zon. Fd.</v>
          </cell>
        </row>
        <row r="36">
          <cell r="B36">
            <v>11</v>
          </cell>
          <cell r="C36" t="str">
            <v>Laboratorium en Apotheek</v>
          </cell>
          <cell r="D36">
            <v>255</v>
          </cell>
          <cell r="E36" t="str">
            <v>V</v>
          </cell>
          <cell r="F36" t="str">
            <v>Dagelijks</v>
          </cell>
        </row>
        <row r="37">
          <cell r="B37">
            <v>11.02</v>
          </cell>
          <cell r="C37" t="str">
            <v>Laboratorium en Apotheek</v>
          </cell>
          <cell r="D37">
            <v>255</v>
          </cell>
          <cell r="E37" t="str">
            <v>V</v>
          </cell>
          <cell r="F37" t="str">
            <v>Dagelijks</v>
          </cell>
        </row>
        <row r="38">
          <cell r="B38">
            <v>11.03</v>
          </cell>
          <cell r="C38" t="str">
            <v>Laboratorium en Apotheek parafine</v>
          </cell>
          <cell r="D38">
            <v>255</v>
          </cell>
          <cell r="E38" t="str">
            <v>V</v>
          </cell>
          <cell r="F38" t="str">
            <v>Dagelijks</v>
          </cell>
        </row>
        <row r="39">
          <cell r="B39">
            <v>12</v>
          </cell>
          <cell r="C39" t="str">
            <v>Therapieruimte en aktiviteitenruimte</v>
          </cell>
          <cell r="D39">
            <v>255</v>
          </cell>
          <cell r="E39" t="str">
            <v>B</v>
          </cell>
          <cell r="F39" t="str">
            <v>Dagelijks</v>
          </cell>
        </row>
        <row r="40">
          <cell r="B40">
            <v>13</v>
          </cell>
          <cell r="C40" t="str">
            <v>Dagverblijf en wachtruimte</v>
          </cell>
          <cell r="D40">
            <v>255</v>
          </cell>
          <cell r="E40" t="str">
            <v>B</v>
          </cell>
          <cell r="F40" t="str">
            <v>Dagelijks</v>
          </cell>
        </row>
        <row r="41">
          <cell r="B41">
            <v>13.1</v>
          </cell>
          <cell r="C41" t="str">
            <v>Dagverblijf en wachtruimte</v>
          </cell>
          <cell r="D41">
            <v>110</v>
          </cell>
          <cell r="E41" t="str">
            <v>B</v>
          </cell>
          <cell r="F41" t="str">
            <v>Zat. Zon. Fd.</v>
          </cell>
        </row>
        <row r="42">
          <cell r="B42">
            <v>14</v>
          </cell>
          <cell r="C42" t="str">
            <v>Spreekkamer Vergaderzaal Computerruimte</v>
          </cell>
          <cell r="D42">
            <v>255</v>
          </cell>
          <cell r="E42" t="str">
            <v>B</v>
          </cell>
          <cell r="F42" t="str">
            <v>Dagelijks</v>
          </cell>
        </row>
        <row r="43">
          <cell r="B43">
            <v>14.02</v>
          </cell>
          <cell r="C43" t="str">
            <v>Spreekkamer Vergaderzaal Computerruimte</v>
          </cell>
          <cell r="D43">
            <v>128</v>
          </cell>
          <cell r="E43" t="str">
            <v>B</v>
          </cell>
          <cell r="F43" t="str">
            <v>5 x per 2 weken</v>
          </cell>
        </row>
        <row r="44">
          <cell r="B44">
            <v>15</v>
          </cell>
          <cell r="C44" t="str">
            <v>Entrée</v>
          </cell>
          <cell r="D44">
            <v>255</v>
          </cell>
          <cell r="E44" t="str">
            <v>V</v>
          </cell>
          <cell r="F44" t="str">
            <v>Dagelijks</v>
          </cell>
        </row>
        <row r="45">
          <cell r="B45">
            <v>15.1</v>
          </cell>
          <cell r="C45" t="str">
            <v>Entrée</v>
          </cell>
          <cell r="D45">
            <v>110</v>
          </cell>
          <cell r="E45" t="str">
            <v>V</v>
          </cell>
          <cell r="F45" t="str">
            <v>Zat. Zon. Fd.</v>
          </cell>
        </row>
        <row r="46">
          <cell r="B46">
            <v>15.21</v>
          </cell>
          <cell r="C46" t="str">
            <v>Entrée naloop 1x</v>
          </cell>
          <cell r="D46">
            <v>255</v>
          </cell>
          <cell r="E46" t="str">
            <v>V</v>
          </cell>
          <cell r="F46" t="str">
            <v>Dagelijks</v>
          </cell>
        </row>
        <row r="47">
          <cell r="B47">
            <v>16</v>
          </cell>
          <cell r="C47" t="str">
            <v>OK</v>
          </cell>
          <cell r="D47">
            <v>255</v>
          </cell>
          <cell r="E47" t="str">
            <v>B</v>
          </cell>
          <cell r="F47" t="str">
            <v>Dagelijks</v>
          </cell>
        </row>
        <row r="48">
          <cell r="B48">
            <v>16.010000000000002</v>
          </cell>
          <cell r="C48" t="str">
            <v>Sanitair/garderobe OK</v>
          </cell>
          <cell r="D48">
            <v>255</v>
          </cell>
          <cell r="E48" t="str">
            <v>S</v>
          </cell>
          <cell r="F48" t="str">
            <v>Dagelijks</v>
          </cell>
        </row>
        <row r="49">
          <cell r="B49">
            <v>17.03</v>
          </cell>
          <cell r="C49" t="str">
            <v>Aula</v>
          </cell>
          <cell r="D49">
            <v>128</v>
          </cell>
          <cell r="E49" t="str">
            <v>V</v>
          </cell>
          <cell r="F49" t="str">
            <v>5 x per 2 weken</v>
          </cell>
        </row>
        <row r="50">
          <cell r="B50">
            <v>18</v>
          </cell>
          <cell r="C50" t="str">
            <v>Trappenhuis</v>
          </cell>
          <cell r="D50">
            <v>255</v>
          </cell>
          <cell r="E50" t="str">
            <v>V</v>
          </cell>
          <cell r="F50" t="str">
            <v>Dagelijks</v>
          </cell>
        </row>
        <row r="51">
          <cell r="B51">
            <v>18.010000000000002</v>
          </cell>
          <cell r="C51" t="str">
            <v>Trappenhuis</v>
          </cell>
          <cell r="D51">
            <v>52</v>
          </cell>
          <cell r="E51" t="str">
            <v>V</v>
          </cell>
          <cell r="F51" t="str">
            <v>wekelijks</v>
          </cell>
        </row>
        <row r="52">
          <cell r="B52">
            <v>18.100000000000001</v>
          </cell>
          <cell r="C52" t="str">
            <v>Trappenhuis</v>
          </cell>
          <cell r="D52">
            <v>110</v>
          </cell>
          <cell r="E52" t="str">
            <v>V</v>
          </cell>
          <cell r="F52" t="str">
            <v>Zat. Zon. Fd.</v>
          </cell>
        </row>
        <row r="53">
          <cell r="B53">
            <v>19</v>
          </cell>
          <cell r="C53" t="str">
            <v>Spoelkeuken</v>
          </cell>
          <cell r="D53">
            <v>255</v>
          </cell>
          <cell r="E53" t="str">
            <v>V</v>
          </cell>
          <cell r="F53" t="str">
            <v>Dagelijks</v>
          </cell>
        </row>
        <row r="54">
          <cell r="B54">
            <v>19.100000000000001</v>
          </cell>
          <cell r="C54" t="str">
            <v>Spoelkeuken</v>
          </cell>
          <cell r="D54">
            <v>110</v>
          </cell>
          <cell r="E54" t="str">
            <v>V</v>
          </cell>
          <cell r="F54" t="str">
            <v>Zat. Zon. Fd.</v>
          </cell>
        </row>
        <row r="55">
          <cell r="B55">
            <v>20</v>
          </cell>
          <cell r="C55" t="str">
            <v>Patientenkamer/kinderen</v>
          </cell>
          <cell r="D55">
            <v>255</v>
          </cell>
          <cell r="E55" t="str">
            <v>P</v>
          </cell>
          <cell r="F55" t="str">
            <v>Dagelijks</v>
          </cell>
        </row>
        <row r="56">
          <cell r="B56">
            <v>20.100000000000001</v>
          </cell>
          <cell r="C56" t="str">
            <v>Patientenkamer/kinderen</v>
          </cell>
          <cell r="D56">
            <v>110</v>
          </cell>
          <cell r="E56" t="str">
            <v>P</v>
          </cell>
          <cell r="F56" t="str">
            <v>Zat. Zon. Fd.</v>
          </cell>
        </row>
        <row r="57">
          <cell r="B57">
            <v>22</v>
          </cell>
          <cell r="C57" t="str">
            <v>Magazijn, Archief, Berging, Opslag</v>
          </cell>
          <cell r="D57">
            <v>255</v>
          </cell>
          <cell r="E57" t="str">
            <v>V</v>
          </cell>
          <cell r="F57" t="str">
            <v>Dagelijks</v>
          </cell>
        </row>
        <row r="58">
          <cell r="B58">
            <v>22.01</v>
          </cell>
          <cell r="C58" t="str">
            <v>Magazijn, Archief, Berging, Opslag</v>
          </cell>
          <cell r="D58">
            <v>52</v>
          </cell>
          <cell r="E58" t="str">
            <v>V</v>
          </cell>
          <cell r="F58" t="str">
            <v>wekelijks</v>
          </cell>
        </row>
        <row r="59">
          <cell r="B59">
            <v>22.1</v>
          </cell>
          <cell r="C59" t="str">
            <v>Magazijn, Archief, Berging, Opslag</v>
          </cell>
          <cell r="D59">
            <v>110</v>
          </cell>
          <cell r="E59" t="str">
            <v>V</v>
          </cell>
          <cell r="F59" t="str">
            <v>Zat. Zon. Fd.</v>
          </cell>
        </row>
        <row r="60">
          <cell r="B60">
            <v>23</v>
          </cell>
          <cell r="C60" t="str">
            <v>Gipskamer</v>
          </cell>
          <cell r="D60">
            <v>255</v>
          </cell>
          <cell r="E60" t="str">
            <v>O</v>
          </cell>
          <cell r="F60" t="str">
            <v>Dagelijks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 blad"/>
      <sheetName val="Risicoprofiel"/>
      <sheetName val="1-CB Totaal"/>
      <sheetName val="1-CB Heerhugowaard"/>
      <sheetName val="1-CB Alkmaar"/>
      <sheetName val="1-CB Hoorn"/>
      <sheetName val="1-CB Purmerend Boeierstraat"/>
      <sheetName val="1-CB Purmerend IJsendijkstraat"/>
      <sheetName val="1-CB Purmerend Spinnekop"/>
      <sheetName val="1-CB Zaandam"/>
      <sheetName val="1-CB Purmerend Westerstraat"/>
      <sheetName val="2-Kengetal"/>
      <sheetName val="Blad2"/>
      <sheetName val="3-Basis ruimtestaat"/>
      <sheetName val="4-Premies en opslagen"/>
      <sheetName val="5-Opbouw uurtarieven"/>
      <sheetName val="6- toeslagenmatrix"/>
      <sheetName val="7-Machine-investeringskosten"/>
      <sheetName val="8-Afroepprij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engetallen"/>
      <sheetName val="Totaal ruimtebestand"/>
      <sheetName val="Offerte-Vergelijking"/>
      <sheetName val="Recap"/>
      <sheetName val="Werkbare dagen"/>
      <sheetName val="Keuze"/>
      <sheetName val="Opbouw uurtarieven"/>
      <sheetName val="Toeslagen matrix"/>
      <sheetName val="Afroepprijzen"/>
      <sheetName val="Machinekosten"/>
      <sheetName val="Kengetal"/>
      <sheetName val="Totaal_ruimtebestand"/>
      <sheetName val="Werkbare_dagen"/>
      <sheetName val="Opbouw_uurtarieven"/>
      <sheetName val="Toeslagen_matri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catielijst"/>
      <sheetName val="Inventarisatie"/>
      <sheetName val="Stuksprijzen Vendor"/>
      <sheetName val="Calculatie Totaal"/>
      <sheetName val="Kerngegevens gebruikers"/>
      <sheetName val="Kerngegevens BSO"/>
      <sheetName val="Factuurformat 2012-Q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ulatie (nieuw)"/>
      <sheetName val="Calculatie (oud)"/>
      <sheetName val="avondopenstelling"/>
      <sheetName val="Personeelsinzet"/>
      <sheetName val="lunches"/>
      <sheetName val="snackprijzen"/>
      <sheetName val="Calculatie (st)"/>
      <sheetName val="Alg. kosten"/>
      <sheetName val="Offerteformulier 1"/>
      <sheetName val="Offerteformulier 2"/>
      <sheetName val="Werkrooster"/>
      <sheetName val="Uitgangspunten"/>
      <sheetName val="Sheet2"/>
      <sheetName val="Inzet personeelscalculatie"/>
      <sheetName val="Salarisschalen"/>
      <sheetName val="Hulpbestand inzet personeel"/>
      <sheetName val="Calculatie_(nieuw)"/>
      <sheetName val="Calculatie_(oud)"/>
      <sheetName val="Calculatie_(st)"/>
      <sheetName val="Alg__kosten"/>
      <sheetName val="Offerteformulier_1"/>
      <sheetName val="Offerteformulier_2"/>
      <sheetName val="Inzet_personeelscalculatie"/>
      <sheetName val="Hulpbestand_inzet_personeel"/>
      <sheetName val="Dropdow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mrsrt 3.1.1"/>
      <sheetName val="KBF aangepast 3.2"/>
      <sheetName val="Basis 12-2000 excl. KBF"/>
      <sheetName val="Norm 3.1.2"/>
      <sheetName val="Glas 3.3"/>
      <sheetName val="Uurt 3.4.1"/>
      <sheetName val="Uurt2 3.4.2"/>
      <sheetName val="Staffel 3.5"/>
      <sheetName val="Normen 2003"/>
      <sheetName val="Calculatienormen"/>
      <sheetName val="Glas 3_3"/>
      <sheetName val="Kengetall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ofdmenu"/>
      <sheetName val="CSG_macros"/>
      <sheetName val="scrprogramma"/>
      <sheetName val="scrvloersoort"/>
      <sheetName val="scrruimtestaten"/>
      <sheetName val="Tussenblad"/>
      <sheetName val="Mutaties"/>
      <sheetName val="BTW"/>
      <sheetName val="CVM"/>
      <sheetName val="Ma_Vrij"/>
      <sheetName val="Ma_Vrij Naloop"/>
      <sheetName val="Zaterdag"/>
      <sheetName val="Zondag"/>
      <sheetName val="Feestdag"/>
      <sheetName val="Werkelijke dagen"/>
      <sheetName val="IVM SMO"/>
      <sheetName val="IVM glas"/>
      <sheetName val="Aanvullende diensten"/>
      <sheetName val="Tariefopbouw"/>
      <sheetName val="Normblad"/>
      <sheetName val="rekenblad"/>
      <sheetName val="variabelen"/>
      <sheetName val="Vaste gegevens"/>
      <sheetName val="Start_programma's"/>
      <sheetName val="Ehb_L"/>
      <sheetName val="Ent_T"/>
      <sheetName val="Gan_L"/>
      <sheetName val="GanV_L"/>
      <sheetName val="Gan_S"/>
      <sheetName val="Gan_T"/>
      <sheetName val="GanV_T"/>
      <sheetName val="Gar_L"/>
      <sheetName val="Gar_S"/>
      <sheetName val="Kan_L"/>
      <sheetName val="KanV_L"/>
      <sheetName val="Kan_S"/>
      <sheetName val="Kan_T"/>
      <sheetName val="KanV_T"/>
      <sheetName val="Keu_S"/>
      <sheetName val="Kle_L"/>
      <sheetName val="KleV_L"/>
      <sheetName val="Lif_L"/>
      <sheetName val="Mag_L"/>
      <sheetName val="Mag_S"/>
      <sheetName val="Pan_L"/>
      <sheetName val="Pan_T"/>
      <sheetName val="RadV_T"/>
      <sheetName val="Rec_L"/>
      <sheetName val="Rep_L"/>
      <sheetName val="ResV_L"/>
      <sheetName val="StuV_S"/>
      <sheetName val="San_S"/>
      <sheetName val="Tra_H"/>
      <sheetName val="Tra_L"/>
      <sheetName val="Tra_S"/>
      <sheetName val="TraV_S"/>
      <sheetName val="Tra_T"/>
      <sheetName val="TraV_T"/>
      <sheetName val="Ver_L"/>
      <sheetName val="VerV_L"/>
      <sheetName val="Ver_T"/>
      <sheetName val="VerV_T"/>
      <sheetName val="Vlo_S"/>
      <sheetName val="Wac_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aloverzicht"/>
      <sheetName val="Invulblad P1"/>
      <sheetName val="Ma - Vrij P1"/>
      <sheetName val="Zaterdag P1"/>
      <sheetName val="Kostenmatrix P1"/>
      <sheetName val="Specificatie SW"/>
      <sheetName val="Invulblad_P1"/>
      <sheetName val="Ma_-_Vrij_P1"/>
      <sheetName val="Zaterdag_P1"/>
      <sheetName val="Kostenmatrix_P1"/>
      <sheetName val="Specificatie_S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  <sheetName val="Blad2"/>
      <sheetName val="Blad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itgangspunten"/>
      <sheetName val="Normblad"/>
    </sheetNames>
    <sheetDataSet>
      <sheetData sheetId="0" refreshError="1"/>
      <sheetData sheetId="1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itgangspunten"/>
      <sheetName val="Normblad"/>
    </sheetNames>
    <sheetDataSet>
      <sheetData sheetId="0" refreshError="1"/>
      <sheetData sheetId="1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itgangspunten"/>
      <sheetName val="Normblad"/>
    </sheetNames>
    <sheetDataSet>
      <sheetData sheetId="0" refreshError="1"/>
      <sheetData sheetId="1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taties"/>
      <sheetName val="Locaties"/>
      <sheetName val="Kerngegevens gebruikers"/>
      <sheetName val="Tarieven"/>
      <sheetName val="SVZ prijzen"/>
      <sheetName val="Normen"/>
      <sheetName val="Normen Loc."/>
      <sheetName val="Ruimten"/>
      <sheetName val="Glas inv."/>
      <sheetName val="Glas"/>
      <sheetName val="Bijlage 3.3.1 Staffel (vloer)"/>
      <sheetName val="Bijlage 3.3.2 Staffel (Wand)"/>
      <sheetName val="Bijlage 3.3.3 Staffel (divers)"/>
      <sheetName val="Extra werk"/>
      <sheetName val="San. voorz."/>
      <sheetName val="Uren en kosten"/>
      <sheetName val="PCBO Dolmans Q4-2017"/>
      <sheetName val="PCBO Vendor Q4-2017"/>
      <sheetName val="Fact. contr. reg. glas jaar 17"/>
      <sheetName val="EW 2017"/>
      <sheetName val="Fact. san. voorz. 17"/>
      <sheetName val="afgekeurde facturen 2017"/>
      <sheetName val="Fact. contr. reg. glas jaar 16"/>
      <sheetName val="EW 2016"/>
      <sheetName val="Fact. san. voorz. 16"/>
      <sheetName val="afgekeurde facturen 2016"/>
      <sheetName val="Fact. contr. reg. glas jaarb 15"/>
      <sheetName val="Fact. san. voorz. 15"/>
      <sheetName val="EW 2015"/>
      <sheetName val="Facturen 2015"/>
      <sheetName val="Fact. contr. reg. glas jaarb 13"/>
      <sheetName val="Fact. san. voorz. 13"/>
      <sheetName val="EW 2013"/>
      <sheetName val="Facturen 2013"/>
      <sheetName val="EW 20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SG_macros"/>
      <sheetName val="Hoofdmenu"/>
      <sheetName val="Mutatieoverzicht"/>
      <sheetName val="Glasgegevens"/>
      <sheetName val="Blad1"/>
      <sheetName val="Vloeronderhoud"/>
      <sheetName val="Kengetallen"/>
      <sheetName val="Ma-Vrij"/>
      <sheetName val="IVM SMO Scholen"/>
      <sheetName val="IVM Glas"/>
      <sheetName val="Overname"/>
      <sheetName val="Tarief"/>
      <sheetName val="Loongroepen"/>
      <sheetName val="Normblad"/>
      <sheetName val="rekenblad"/>
      <sheetName val="Start_programma's"/>
      <sheetName val="Toelichting werkprogramma's"/>
      <sheetName val="Aul_H"/>
      <sheetName val="Aul_L"/>
      <sheetName val="Aul_S"/>
      <sheetName val="Aul_TS"/>
      <sheetName val="Bib_H"/>
      <sheetName val="Bib_S"/>
      <sheetName val="Bib_T"/>
      <sheetName val="Bib_T_BST"/>
      <sheetName val="Com_S"/>
      <sheetName val="Com_T"/>
      <sheetName val="Dra_S"/>
      <sheetName val="Dou_S"/>
      <sheetName val="Dot_S"/>
      <sheetName val="Ent_L"/>
      <sheetName val="Ent_S"/>
      <sheetName val="Ent_S_SG"/>
      <sheetName val="Ent_T"/>
      <sheetName val="Ent_T_SG"/>
      <sheetName val="Gan_H"/>
      <sheetName val="Gan_L"/>
      <sheetName val="Gan_L_SG"/>
      <sheetName val="Gan_S"/>
      <sheetName val="Gan_S_SG"/>
      <sheetName val="Gan_T"/>
      <sheetName val="Gan_TS"/>
      <sheetName val="Gym_L"/>
      <sheetName val="Gym_S"/>
      <sheetName val="Kan_L"/>
      <sheetName val="Kan_S"/>
      <sheetName val="Kan_T"/>
      <sheetName val="Kan_T_BST"/>
      <sheetName val="Kan_TS"/>
      <sheetName val="Keu_L"/>
      <sheetName val="Keu_S"/>
      <sheetName val="Kle_S"/>
      <sheetName val="Kof_H"/>
      <sheetName val="Kof_L"/>
      <sheetName val="Kof_S"/>
      <sheetName val="Kof_T"/>
      <sheetName val="Les_L"/>
      <sheetName val="Les_S"/>
      <sheetName val="Les_T"/>
      <sheetName val="Les_T_BST"/>
      <sheetName val="Les_TS"/>
      <sheetName val="Lif_L"/>
      <sheetName val="Lif_S"/>
      <sheetName val="Mag_L"/>
      <sheetName val="Mag_S"/>
      <sheetName val="Mag_T"/>
      <sheetName val="Mag_TS"/>
      <sheetName val="Pan_L"/>
      <sheetName val="Pan_S"/>
      <sheetName val="Pan_T"/>
      <sheetName val="Pan_TS"/>
      <sheetName val="Pra_L"/>
      <sheetName val="Pra_S"/>
      <sheetName val="Pra_T"/>
      <sheetName val="Res_H"/>
      <sheetName val="Rep_L"/>
      <sheetName val="Rep_S"/>
      <sheetName val="Rep_T"/>
      <sheetName val="Rep_TS"/>
      <sheetName val="Res_S"/>
      <sheetName val="San_S"/>
      <sheetName val="Tra_L"/>
      <sheetName val="Tra_St"/>
      <sheetName val="Tra_S"/>
      <sheetName val="Tra_T"/>
      <sheetName val="Tra_TS"/>
      <sheetName val="Ver_H"/>
      <sheetName val="Ver_L"/>
      <sheetName val="Ver_S"/>
      <sheetName val="Ver_T"/>
      <sheetName val="Ver_T_BST"/>
      <sheetName val="Ver_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ulblad"/>
      <sheetName val="Opnameformulier VW"/>
      <sheetName val="Opnameformulier BRT"/>
      <sheetName val="Leveringen"/>
      <sheetName val="Opnameformulier LV"/>
      <sheetName val="Offerte teksten"/>
      <sheetName val="bijzonderheden"/>
      <sheetName val="Ruimtesoort"/>
      <sheetName val="Uitgangspunten"/>
      <sheetName val="Opnameformulier_VW"/>
      <sheetName val="Opnameformulier_BRT"/>
      <sheetName val="Opnameformulier_LV"/>
      <sheetName val="Offerte_teksten"/>
      <sheetName val="Opnameformulier_VW2"/>
      <sheetName val="Opnameformulier_BRT2"/>
      <sheetName val="Opnameformulier_LV2"/>
      <sheetName val="Offerte_teksten2"/>
      <sheetName val="Opnameformulier_VW1"/>
      <sheetName val="Opnameformulier_BRT1"/>
      <sheetName val="Opnameformulier_LV1"/>
      <sheetName val="Offerte_teksten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ofdmenu"/>
      <sheetName val="CSG_macros"/>
      <sheetName val="scrprogramma"/>
      <sheetName val="scrvloersoort"/>
      <sheetName val="scrruimtestaten"/>
      <sheetName val="Tussenblad"/>
      <sheetName val="Ma_vr"/>
      <sheetName val="Ma_vr-naloop"/>
      <sheetName val="Za"/>
      <sheetName val="Zo"/>
      <sheetName val="Fe"/>
      <sheetName val="Voorcalculatie"/>
      <sheetName val="VCGlas"/>
      <sheetName val="Normblad"/>
      <sheetName val="rekenblad"/>
      <sheetName val="variabelen"/>
      <sheetName val="Begroting"/>
      <sheetName val="Opbouw"/>
      <sheetName val="Vaste gegevens"/>
      <sheetName val="Start_programma's"/>
      <sheetName val="Afv_L"/>
      <sheetName val="Afv_S"/>
      <sheetName val="Aul_T"/>
      <sheetName val="Bad_L"/>
      <sheetName val="Bal_S"/>
      <sheetName val="Beh_L"/>
      <sheetName val="Beh_S"/>
      <sheetName val="Beh_T"/>
      <sheetName val="Com_L"/>
      <sheetName val="Con_L"/>
      <sheetName val="Dag_L"/>
      <sheetName val="Dou_L"/>
      <sheetName val="Dou_S"/>
      <sheetName val="Ent_L"/>
      <sheetName val="Ent_S"/>
      <sheetName val="Ent_T"/>
      <sheetName val="Fie_S"/>
      <sheetName val="Gan_L"/>
      <sheetName val="Gan_S"/>
      <sheetName val="Gan_T"/>
      <sheetName val="Gar_L"/>
      <sheetName val="Gar_S"/>
      <sheetName val="Gip_L"/>
      <sheetName val="Gpb_S"/>
      <sheetName val="Hov_L"/>
      <sheetName val="Kah_L"/>
      <sheetName val="Kah_T"/>
      <sheetName val="Kan_L"/>
      <sheetName val="Kan_P"/>
      <sheetName val="Kan_S"/>
      <sheetName val="Kan_T"/>
      <sheetName val="Kaw_L"/>
      <sheetName val="Kaw_T"/>
      <sheetName val="Kpb_L"/>
      <sheetName val="Keu_L"/>
      <sheetName val="Keu_S"/>
      <sheetName val="KVO_L"/>
      <sheetName val="Kle_L"/>
      <sheetName val="Koe_L"/>
      <sheetName val="Kod_T"/>
      <sheetName val="Kof_L"/>
      <sheetName val="Kof_T"/>
      <sheetName val="Koh_L"/>
      <sheetName val="Koh_T"/>
      <sheetName val="Lab_L"/>
      <sheetName val="Lab_S"/>
      <sheetName val="Lhg_L"/>
      <sheetName val="Lhg_S"/>
      <sheetName val="Lif_L"/>
      <sheetName val="Mag_L"/>
      <sheetName val="Mag_S"/>
      <sheetName val="Mor_L"/>
      <sheetName val="Ope_L"/>
      <sheetName val="Opv_L"/>
      <sheetName val="PaG_S"/>
      <sheetName val="Paf_L"/>
      <sheetName val="Par_S"/>
      <sheetName val="Pat_L"/>
      <sheetName val="Paw_L"/>
      <sheetName val="Pri_L"/>
      <sheetName val="Rec_L"/>
      <sheetName val="Res_L"/>
      <sheetName val="Res_T"/>
      <sheetName val="Ron_L"/>
      <sheetName val="Ron_S"/>
      <sheetName val="Roo_L"/>
      <sheetName val="Roo_S"/>
      <sheetName val="Sad_P"/>
      <sheetName val="San_P"/>
      <sheetName val="San_S"/>
      <sheetName val="Sch_L"/>
      <sheetName val="Sla_L"/>
      <sheetName val="Spo_L"/>
      <sheetName val="Spo_S"/>
      <sheetName val="Spr_L"/>
      <sheetName val="Spr_T"/>
      <sheetName val="Tea_L"/>
      <sheetName val="Tea_T"/>
      <sheetName val="Tec_L"/>
      <sheetName val="Tec_S"/>
      <sheetName val="Ter_S"/>
      <sheetName val="The_L"/>
      <sheetName val="Tob_P"/>
      <sheetName val="Toi_L"/>
      <sheetName val="Toi_P"/>
      <sheetName val="Toi_S"/>
      <sheetName val="Tou_S"/>
      <sheetName val="Tou_T"/>
      <sheetName val="Tra_H"/>
      <sheetName val="Tra_L"/>
      <sheetName val="Tra_T"/>
      <sheetName val="Ver_L"/>
      <sheetName val="Ver_T"/>
      <sheetName val="Vlo_L"/>
      <sheetName val="Vob_P"/>
      <sheetName val="Voo_L"/>
      <sheetName val="Voo_P"/>
      <sheetName val="Voo_S"/>
      <sheetName val="Wac_L"/>
      <sheetName val="Wac_S"/>
      <sheetName val="Wac_T"/>
      <sheetName val="Was_L"/>
      <sheetName val="Was_S"/>
      <sheetName val="Gla_D"/>
      <sheetName val="Mas_L"/>
      <sheetName val="Gla_G"/>
      <sheetName val="Omreken"/>
      <sheetName val="Vaste_gegeve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 blad"/>
      <sheetName val="Uren per taak"/>
      <sheetName val="Kosten vergelijking"/>
      <sheetName val="1-Contractblad dag"/>
      <sheetName val="2-Kengetal"/>
      <sheetName val="9-Additioneel"/>
      <sheetName val="3-Basis ruimtestaat"/>
      <sheetName val="4-Premies en opslagen"/>
      <sheetName val="5-Opbouw uurtarieven"/>
      <sheetName val="6- toeslagenmatrix"/>
      <sheetName val="7-Machine-investeringskosten"/>
      <sheetName val="8-Afroepprij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al"/>
      <sheetName val="facturatie"/>
      <sheetName val="kengetal incl. afval"/>
      <sheetName val="kengetal excl. afval"/>
      <sheetName val="frequentie max"/>
      <sheetName val="ruimtestaat"/>
      <sheetName val="uurtarieven"/>
      <sheetName val="additionele werkzaamheden"/>
      <sheetName val="machine investeringskosten"/>
      <sheetName val="glas prijzen"/>
      <sheetName val="glas totaal"/>
      <sheetName val="afroepprijzen"/>
      <sheetName val="artikelprijzen"/>
      <sheetName val="vervanging eigen dienst"/>
      <sheetName val="Boete bij onvoldoende PKM"/>
      <sheetName val="besteknummers"/>
      <sheetName val="additioneel"/>
      <sheetName val="overnamekosten"/>
      <sheetName val="sanitaire voorziening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"/>
      <sheetName val="Navigatieblad"/>
      <sheetName val="WP"/>
      <sheetName val="Steen"/>
      <sheetName val="Lino"/>
      <sheetName val="PVC"/>
      <sheetName val="Tapijt"/>
      <sheetName val="Hout"/>
      <sheetName val="Textiel"/>
      <sheetName val="Voeding"/>
      <sheetName val="Hoofdmenu"/>
      <sheetName val="CSG_macros"/>
      <sheetName val="scrprogramma"/>
      <sheetName val="scrvloersoort"/>
      <sheetName val="scrruimtestaten"/>
      <sheetName val="Tussenblad"/>
      <sheetName val="Waterschapshuis-ma_vr"/>
      <sheetName val="RWZI Tilburg-ma_vr"/>
      <sheetName val="Middelbeers-ma_vr"/>
      <sheetName val="Veldhoven-ma_vr"/>
      <sheetName val="SVI Mierlo-ma_vr"/>
      <sheetName val="Boxtel-ma_vr"/>
      <sheetName val="WSDD-Hoogfrequent"/>
      <sheetName val="WSDD-Laagfrequent"/>
      <sheetName val="Totaal"/>
      <sheetName val="Invulmatrix SO"/>
      <sheetName val="Invulmatrix Glas"/>
      <sheetName val="ma_vr_naloop"/>
      <sheetName val="Za"/>
      <sheetName val="Za_naloop"/>
      <sheetName val="Zo"/>
      <sheetName val="Zo_naloop"/>
      <sheetName val="Feestdag"/>
      <sheetName val="Feestd_naloop"/>
      <sheetName val="Normblad"/>
      <sheetName val="rekenblad"/>
      <sheetName val="variabelen"/>
      <sheetName val="Begroting"/>
      <sheetName val="Opbouw"/>
      <sheetName val="Vaste gegevens"/>
      <sheetName val="Start_programma's"/>
      <sheetName val="Beh_L"/>
      <sheetName val="Bes_S"/>
      <sheetName val="Bib_L"/>
      <sheetName val="Bib_S"/>
      <sheetName val="Bib_T"/>
      <sheetName val="Dou_S"/>
      <sheetName val="Ent_S"/>
      <sheetName val="Ent_T"/>
      <sheetName val="Fie_S"/>
      <sheetName val="Gan_L"/>
      <sheetName val="Gan_S"/>
      <sheetName val="Gan_ST"/>
      <sheetName val="Gan_T"/>
      <sheetName val="Gar_L"/>
      <sheetName val="Gar_S"/>
      <sheetName val="Hal_S"/>
      <sheetName val="Kan_L"/>
      <sheetName val="Kan_H"/>
      <sheetName val="Kan_S"/>
      <sheetName val="Kan_ST"/>
      <sheetName val="Kan_T"/>
      <sheetName val="Keu_L"/>
      <sheetName val="Keu_S"/>
      <sheetName val="Keu_T"/>
      <sheetName val="Kle_S"/>
      <sheetName val="Lab_L"/>
      <sheetName val="Lab_S"/>
      <sheetName val="Lif_L"/>
      <sheetName val="Lif_T"/>
      <sheetName val="Mag_L"/>
      <sheetName val="Mag_S"/>
      <sheetName val="Pri_L"/>
      <sheetName val="Pri_S"/>
      <sheetName val="Pri_ST"/>
      <sheetName val="Pri_T"/>
      <sheetName val="Rec_T"/>
      <sheetName val="Res_L"/>
      <sheetName val="Res_S"/>
      <sheetName val="Res_T"/>
      <sheetName val="Roo_L"/>
      <sheetName val="Roo_S"/>
      <sheetName val="Roo_ST"/>
      <sheetName val="Roo_T"/>
      <sheetName val="San_S"/>
      <sheetName val="Spo_S"/>
      <sheetName val="Tra_H"/>
      <sheetName val="Tra_R"/>
      <sheetName val="Tra_S"/>
      <sheetName val="Ver_L"/>
      <sheetName val="Ver_S"/>
      <sheetName val="Ver_ST"/>
      <sheetName val="Ver_T"/>
      <sheetName val="Was_S"/>
      <sheetName val="Zaa_S"/>
      <sheetName val="Einde_programma'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2"/>
      <sheetName val="2019 0221 Vragen"/>
    </sheetNames>
    <definedNames>
      <definedName name="za" refersTo="#VERW!"/>
    </definedNames>
    <sheetDataSet>
      <sheetData sheetId="0" refreshError="1"/>
      <sheetData sheetId="1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2"/>
      <sheetName val="2019 0221 Vragen"/>
    </sheetNames>
    <definedNames>
      <definedName name="za" refersTo="#VERW!"/>
    </defined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ofdmenu"/>
      <sheetName val="CSG_macros"/>
      <sheetName val="scrprogramma"/>
      <sheetName val="scrvloersoort"/>
      <sheetName val="scrruimtestaten"/>
      <sheetName val="Tussenblad"/>
      <sheetName val="ma_vr"/>
      <sheetName val="ma_vr_naloop"/>
      <sheetName val="Normblad"/>
      <sheetName val="rekenblad"/>
      <sheetName val="Codes"/>
      <sheetName val="variabelen"/>
      <sheetName val="Begroting"/>
      <sheetName val="Opbouw"/>
      <sheetName val="Vaste gegevens"/>
      <sheetName val="Start_programma's"/>
      <sheetName val="Bes_S"/>
      <sheetName val="Bib_T"/>
      <sheetName val="Ceh_S"/>
      <sheetName val="Com_T"/>
      <sheetName val="Dou_S"/>
      <sheetName val="Ent_S"/>
      <sheetName val="Ent_T"/>
      <sheetName val="Fit_L"/>
      <sheetName val="Gan_H"/>
      <sheetName val="Gan_L"/>
      <sheetName val="Gan_S"/>
      <sheetName val="Gan_T"/>
      <sheetName val="Gev_K"/>
      <sheetName val="Gev_S"/>
      <sheetName val="Gla_G"/>
      <sheetName val="Kan_L"/>
      <sheetName val="Kan_S"/>
      <sheetName val="Kan_T"/>
      <sheetName val="Keu_S"/>
      <sheetName val="Kle_S"/>
      <sheetName val="Lif_T"/>
      <sheetName val="Mag_L"/>
      <sheetName val="Opl_D"/>
      <sheetName val="Pan_H"/>
      <sheetName val="Pri_H"/>
      <sheetName val="Rec_T"/>
      <sheetName val="Res_T"/>
      <sheetName val="Roo_T"/>
      <sheetName val="San_S"/>
      <sheetName val="Tec_S"/>
      <sheetName val="Ter_S"/>
      <sheetName val="Tra_S"/>
      <sheetName val="Ver_T"/>
      <sheetName val="Vaste_gegeve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ofdmenu"/>
      <sheetName val="CSG_macros"/>
      <sheetName val="scrprogramma"/>
      <sheetName val="scrvloersoort"/>
      <sheetName val="scrruimtestaten"/>
      <sheetName val="Tussenblad"/>
      <sheetName val="ma_vr"/>
      <sheetName val="ma_vr_naloop"/>
      <sheetName val="Normblad"/>
      <sheetName val="rekenblad"/>
      <sheetName val="Codes"/>
      <sheetName val="variabelen"/>
      <sheetName val="Begroting"/>
      <sheetName val="Opbouw"/>
      <sheetName val="Vaste gegevens"/>
      <sheetName val="Start_programma's"/>
      <sheetName val="Bes_S"/>
      <sheetName val="Bib_T"/>
      <sheetName val="Ceh_S"/>
      <sheetName val="Com_T"/>
      <sheetName val="Dou_S"/>
      <sheetName val="Ent_S"/>
      <sheetName val="Ent_T"/>
      <sheetName val="Fit_L"/>
      <sheetName val="Gan_H"/>
      <sheetName val="Gan_L"/>
      <sheetName val="Gan_S"/>
      <sheetName val="Gan_T"/>
      <sheetName val="Gev_K"/>
      <sheetName val="Gev_S"/>
      <sheetName val="Gla_G"/>
      <sheetName val="Kan_L"/>
      <sheetName val="Kan_S"/>
      <sheetName val="Kan_T"/>
      <sheetName val="Keu_S"/>
      <sheetName val="Kle_S"/>
      <sheetName val="Lif_T"/>
      <sheetName val="Mag_L"/>
      <sheetName val="Opl_D"/>
      <sheetName val="Pan_H"/>
      <sheetName val="Pri_H"/>
      <sheetName val="Rec_T"/>
      <sheetName val="Res_T"/>
      <sheetName val="Roo_T"/>
      <sheetName val="San_S"/>
      <sheetName val="Tec_S"/>
      <sheetName val="Ter_S"/>
      <sheetName val="Tra_S"/>
      <sheetName val="Ver_T"/>
      <sheetName val="Vaste_gegeve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ofdmenu"/>
      <sheetName val="CSG_macros"/>
      <sheetName val="scrprogramma"/>
      <sheetName val="scrvloersoort"/>
      <sheetName val="scrruimtestaten"/>
      <sheetName val="Tussenblad"/>
      <sheetName val="Blad3"/>
      <sheetName val="Blad2"/>
      <sheetName val="Totaal"/>
      <sheetName val="Blad5"/>
      <sheetName val="MA-VR"/>
      <sheetName val="IVM Smo ma-vr"/>
      <sheetName val="IVM Smo Regie"/>
      <sheetName val="IVM Glas"/>
      <sheetName val="IVM Glas Regie"/>
      <sheetName val="IVM Sanitair"/>
      <sheetName val="Berekening uren en aanneemsom"/>
      <sheetName val="Tariefopbouw"/>
      <sheetName val="Normblad"/>
      <sheetName val="rekenblad"/>
      <sheetName val="Codes"/>
      <sheetName val="variabelen"/>
      <sheetName val="Begroting"/>
      <sheetName val="Opbouw"/>
      <sheetName val="Vaste gegevens"/>
      <sheetName val="Start_programma's"/>
      <sheetName val="Toelichting werkprogramma's"/>
      <sheetName val="Ber_B"/>
      <sheetName val="Ber_L"/>
      <sheetName val="Ber_T"/>
      <sheetName val="Bib_T"/>
      <sheetName val="Dou_K"/>
      <sheetName val="Ent_N"/>
      <sheetName val="Ent_S"/>
      <sheetName val="Fit_L"/>
      <sheetName val="Gan_L"/>
      <sheetName val="Gan_N"/>
      <sheetName val="Gan_S"/>
      <sheetName val="Gan_T"/>
      <sheetName val="Kan_H"/>
      <sheetName val="Kan_L"/>
      <sheetName val="Kan_N"/>
      <sheetName val="Kan_T"/>
      <sheetName val="Kle_L"/>
      <sheetName val="Kle_S"/>
      <sheetName val="Kle_T"/>
      <sheetName val="Lif_L"/>
      <sheetName val="Lif_T"/>
      <sheetName val="Pan_L"/>
      <sheetName val="Pan_N"/>
      <sheetName val="Pan_S"/>
      <sheetName val="Pan_T"/>
      <sheetName val="Par_S"/>
      <sheetName val="Rep_L"/>
      <sheetName val="Res_H"/>
      <sheetName val="Roo_L"/>
      <sheetName val="San_S"/>
      <sheetName val="Ter_S"/>
      <sheetName val="Tou_T"/>
      <sheetName val="Tra_B"/>
      <sheetName val="Tra_H"/>
      <sheetName val="Tra_L"/>
      <sheetName val="Tra_N"/>
      <sheetName val="Tra_S"/>
      <sheetName val="Tra_T"/>
      <sheetName val="Ver_T"/>
      <sheetName val="Wer_B"/>
      <sheetName val="Wer_L"/>
      <sheetName val="Blad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ieve vestigingen"/>
      <sheetName val="data"/>
      <sheetName val="inactieve vestigingen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DG_macros"/>
      <sheetName val="Module2"/>
      <sheetName val="Programma_check"/>
      <sheetName val="Tussenblad"/>
      <sheetName val="Blad1"/>
      <sheetName val="totaal"/>
      <sheetName val="Hoofdmenu"/>
      <sheetName val="scrprogramma"/>
      <sheetName val="scrvloersoort"/>
      <sheetName val="scrruimtestaten"/>
      <sheetName val="sorteer op code_oud"/>
      <sheetName val="sorteer op nr_oud"/>
      <sheetName val="Ma_vr"/>
      <sheetName val="Ma_vr-naloop"/>
      <sheetName val="Za"/>
      <sheetName val="Zo"/>
      <sheetName val="Fe"/>
      <sheetName val="Normblad"/>
      <sheetName val="rekenblad"/>
      <sheetName val="Start_programma's"/>
      <sheetName val="Apo_L"/>
      <sheetName val="Aul_L"/>
      <sheetName val="Aul_S"/>
      <sheetName val="Aul_T"/>
      <sheetName val="Bad_L"/>
      <sheetName val="Bad_S"/>
      <sheetName val="Bal_S"/>
      <sheetName val="Bed_L"/>
      <sheetName val="Beh_L"/>
      <sheetName val="Beh_S"/>
      <sheetName val="Beh_R"/>
      <sheetName val="Beh_T"/>
      <sheetName val="Com_L"/>
      <sheetName val="Con_L"/>
      <sheetName val="Csa_L"/>
      <sheetName val="Dag_L"/>
      <sheetName val="Dag_S"/>
      <sheetName val="Dag_T"/>
      <sheetName val="Dot_L"/>
      <sheetName val="Dot_S"/>
      <sheetName val="Dou_L"/>
      <sheetName val="Dou_S"/>
      <sheetName val="Ent_L"/>
      <sheetName val="Ent_S"/>
      <sheetName val="Ent_T"/>
      <sheetName val="Gan_L"/>
      <sheetName val="Gan_S"/>
      <sheetName val="GPB_S"/>
      <sheetName val="Gan_T"/>
      <sheetName val="Gar_L"/>
      <sheetName val="Gar_S"/>
      <sheetName val="Gar_T"/>
      <sheetName val="Gip_L"/>
      <sheetName val="Gip_S"/>
      <sheetName val="Hyd_L"/>
      <sheetName val="Hyd_S"/>
      <sheetName val="Iso_L"/>
      <sheetName val="Iso_T"/>
      <sheetName val="Iso_S"/>
      <sheetName val="Gla_G"/>
      <sheetName val="Gla_D"/>
      <sheetName val="Kan_L"/>
      <sheetName val="Kan_S"/>
      <sheetName val="Kan_T"/>
      <sheetName val="Kaw_T"/>
      <sheetName val="KPB_L"/>
      <sheetName val="Keu_L"/>
      <sheetName val="Keu_S"/>
      <sheetName val="Keu_T"/>
      <sheetName val="KVO_L"/>
      <sheetName val="Kle_L"/>
      <sheetName val="Kle_T"/>
      <sheetName val="Koe_L"/>
      <sheetName val="Koe_S"/>
      <sheetName val="Kle_S"/>
      <sheetName val="Kof_L"/>
      <sheetName val="Kof_S"/>
      <sheetName val="Kof_T"/>
      <sheetName val="Lab_L"/>
      <sheetName val="Lab_S"/>
      <sheetName val="Les_L"/>
      <sheetName val="Les_T"/>
      <sheetName val="Lif_L"/>
      <sheetName val="Lif_T"/>
      <sheetName val="Mag_L"/>
      <sheetName val="Mag_S"/>
      <sheetName val="Mag_T"/>
      <sheetName val="Mor_L"/>
      <sheetName val="Mor_S"/>
      <sheetName val="Mor_T"/>
      <sheetName val="Mor_Li"/>
      <sheetName val="Oef_L"/>
      <sheetName val="Mor_Li "/>
      <sheetName val="Ope_L"/>
      <sheetName val="Ope_S"/>
      <sheetName val="Par_L"/>
      <sheetName val="Par_S"/>
      <sheetName val="Opl_G"/>
      <sheetName val="Opl_S"/>
      <sheetName val="Opv_L"/>
      <sheetName val="Pat_L"/>
      <sheetName val="Pat_S"/>
      <sheetName val="Pat_T"/>
      <sheetName val="Rec_L"/>
      <sheetName val="Rec_T"/>
      <sheetName val="Pri_L"/>
      <sheetName val="Res_L"/>
      <sheetName val="Res_S"/>
      <sheetName val="Res_T"/>
      <sheetName val="Rol_L"/>
      <sheetName val="Rol_S"/>
      <sheetName val="Ron_L"/>
      <sheetName val="Ron_S"/>
      <sheetName val="San_L"/>
      <sheetName val="Roo_L"/>
      <sheetName val="Sad_P"/>
      <sheetName val="San_P"/>
      <sheetName val="San_S"/>
      <sheetName val="Sch_L"/>
      <sheetName val="Sla_L"/>
      <sheetName val="Spo_L"/>
      <sheetName val="Spo_S"/>
      <sheetName val="Spr_L"/>
      <sheetName val="Spr_T"/>
      <sheetName val="Tea_L"/>
      <sheetName val="Tea_T"/>
      <sheetName val="Tel_L"/>
      <sheetName val="Tel_T"/>
      <sheetName val="The_L"/>
      <sheetName val="The_T"/>
      <sheetName val="Toi_P"/>
      <sheetName val="Toi_S"/>
      <sheetName val="Tra_L"/>
      <sheetName val="Tra_M"/>
      <sheetName val="Tra_S"/>
      <sheetName val="Tra_T"/>
      <sheetName val="Ver_L"/>
      <sheetName val="Ver_T"/>
      <sheetName val="Voo_P"/>
      <sheetName val="Voo_S"/>
      <sheetName val="Wac_L"/>
      <sheetName val="Wac_S"/>
      <sheetName val="Wac_T"/>
      <sheetName val="Was_L"/>
      <sheetName val="Was_St"/>
      <sheetName val="Was_S"/>
      <sheetName val="Win_L"/>
      <sheetName val="Win_S"/>
      <sheetName val="Win_T"/>
      <sheetName val="Zwe_S"/>
      <sheetName val="Module1"/>
      <sheetName val="Module3"/>
      <sheetName val="Module4"/>
      <sheetName val="Module5"/>
      <sheetName val="Module6"/>
      <sheetName val="Module7"/>
      <sheetName val="Module8"/>
      <sheetName val="sorteer_op_code_oud"/>
      <sheetName val="sorteer_op_nr_oud"/>
      <sheetName val="Mor_Li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0F4E4-D0F5-4850-8FA1-64691261F3C1}">
  <dimension ref="A1:C35"/>
  <sheetViews>
    <sheetView tabSelected="1" workbookViewId="0">
      <selection activeCell="G24" sqref="G24"/>
    </sheetView>
  </sheetViews>
  <sheetFormatPr defaultRowHeight="13.2"/>
  <cols>
    <col min="1" max="1" width="25.33203125" style="273" customWidth="1"/>
    <col min="2" max="2" width="82.88671875" style="273" customWidth="1"/>
    <col min="3" max="256" width="9.109375" style="273"/>
    <col min="257" max="257" width="25.33203125" style="273" customWidth="1"/>
    <col min="258" max="258" width="82.88671875" style="273" customWidth="1"/>
    <col min="259" max="512" width="9.109375" style="273"/>
    <col min="513" max="513" width="25.33203125" style="273" customWidth="1"/>
    <col min="514" max="514" width="82.88671875" style="273" customWidth="1"/>
    <col min="515" max="768" width="9.109375" style="273"/>
    <col min="769" max="769" width="25.33203125" style="273" customWidth="1"/>
    <col min="770" max="770" width="82.88671875" style="273" customWidth="1"/>
    <col min="771" max="1024" width="9.109375" style="273"/>
    <col min="1025" max="1025" width="25.33203125" style="273" customWidth="1"/>
    <col min="1026" max="1026" width="82.88671875" style="273" customWidth="1"/>
    <col min="1027" max="1280" width="9.109375" style="273"/>
    <col min="1281" max="1281" width="25.33203125" style="273" customWidth="1"/>
    <col min="1282" max="1282" width="82.88671875" style="273" customWidth="1"/>
    <col min="1283" max="1536" width="9.109375" style="273"/>
    <col min="1537" max="1537" width="25.33203125" style="273" customWidth="1"/>
    <col min="1538" max="1538" width="82.88671875" style="273" customWidth="1"/>
    <col min="1539" max="1792" width="9.109375" style="273"/>
    <col min="1793" max="1793" width="25.33203125" style="273" customWidth="1"/>
    <col min="1794" max="1794" width="82.88671875" style="273" customWidth="1"/>
    <col min="1795" max="2048" width="9.109375" style="273"/>
    <col min="2049" max="2049" width="25.33203125" style="273" customWidth="1"/>
    <col min="2050" max="2050" width="82.88671875" style="273" customWidth="1"/>
    <col min="2051" max="2304" width="9.109375" style="273"/>
    <col min="2305" max="2305" width="25.33203125" style="273" customWidth="1"/>
    <col min="2306" max="2306" width="82.88671875" style="273" customWidth="1"/>
    <col min="2307" max="2560" width="9.109375" style="273"/>
    <col min="2561" max="2561" width="25.33203125" style="273" customWidth="1"/>
    <col min="2562" max="2562" width="82.88671875" style="273" customWidth="1"/>
    <col min="2563" max="2816" width="9.109375" style="273"/>
    <col min="2817" max="2817" width="25.33203125" style="273" customWidth="1"/>
    <col min="2818" max="2818" width="82.88671875" style="273" customWidth="1"/>
    <col min="2819" max="3072" width="9.109375" style="273"/>
    <col min="3073" max="3073" width="25.33203125" style="273" customWidth="1"/>
    <col min="3074" max="3074" width="82.88671875" style="273" customWidth="1"/>
    <col min="3075" max="3328" width="9.109375" style="273"/>
    <col min="3329" max="3329" width="25.33203125" style="273" customWidth="1"/>
    <col min="3330" max="3330" width="82.88671875" style="273" customWidth="1"/>
    <col min="3331" max="3584" width="9.109375" style="273"/>
    <col min="3585" max="3585" width="25.33203125" style="273" customWidth="1"/>
    <col min="3586" max="3586" width="82.88671875" style="273" customWidth="1"/>
    <col min="3587" max="3840" width="9.109375" style="273"/>
    <col min="3841" max="3841" width="25.33203125" style="273" customWidth="1"/>
    <col min="3842" max="3842" width="82.88671875" style="273" customWidth="1"/>
    <col min="3843" max="4096" width="9.109375" style="273"/>
    <col min="4097" max="4097" width="25.33203125" style="273" customWidth="1"/>
    <col min="4098" max="4098" width="82.88671875" style="273" customWidth="1"/>
    <col min="4099" max="4352" width="9.109375" style="273"/>
    <col min="4353" max="4353" width="25.33203125" style="273" customWidth="1"/>
    <col min="4354" max="4354" width="82.88671875" style="273" customWidth="1"/>
    <col min="4355" max="4608" width="9.109375" style="273"/>
    <col min="4609" max="4609" width="25.33203125" style="273" customWidth="1"/>
    <col min="4610" max="4610" width="82.88671875" style="273" customWidth="1"/>
    <col min="4611" max="4864" width="9.109375" style="273"/>
    <col min="4865" max="4865" width="25.33203125" style="273" customWidth="1"/>
    <col min="4866" max="4866" width="82.88671875" style="273" customWidth="1"/>
    <col min="4867" max="5120" width="9.109375" style="273"/>
    <col min="5121" max="5121" width="25.33203125" style="273" customWidth="1"/>
    <col min="5122" max="5122" width="82.88671875" style="273" customWidth="1"/>
    <col min="5123" max="5376" width="9.109375" style="273"/>
    <col min="5377" max="5377" width="25.33203125" style="273" customWidth="1"/>
    <col min="5378" max="5378" width="82.88671875" style="273" customWidth="1"/>
    <col min="5379" max="5632" width="9.109375" style="273"/>
    <col min="5633" max="5633" width="25.33203125" style="273" customWidth="1"/>
    <col min="5634" max="5634" width="82.88671875" style="273" customWidth="1"/>
    <col min="5635" max="5888" width="9.109375" style="273"/>
    <col min="5889" max="5889" width="25.33203125" style="273" customWidth="1"/>
    <col min="5890" max="5890" width="82.88671875" style="273" customWidth="1"/>
    <col min="5891" max="6144" width="9.109375" style="273"/>
    <col min="6145" max="6145" width="25.33203125" style="273" customWidth="1"/>
    <col min="6146" max="6146" width="82.88671875" style="273" customWidth="1"/>
    <col min="6147" max="6400" width="9.109375" style="273"/>
    <col min="6401" max="6401" width="25.33203125" style="273" customWidth="1"/>
    <col min="6402" max="6402" width="82.88671875" style="273" customWidth="1"/>
    <col min="6403" max="6656" width="9.109375" style="273"/>
    <col min="6657" max="6657" width="25.33203125" style="273" customWidth="1"/>
    <col min="6658" max="6658" width="82.88671875" style="273" customWidth="1"/>
    <col min="6659" max="6912" width="9.109375" style="273"/>
    <col min="6913" max="6913" width="25.33203125" style="273" customWidth="1"/>
    <col min="6914" max="6914" width="82.88671875" style="273" customWidth="1"/>
    <col min="6915" max="7168" width="9.109375" style="273"/>
    <col min="7169" max="7169" width="25.33203125" style="273" customWidth="1"/>
    <col min="7170" max="7170" width="82.88671875" style="273" customWidth="1"/>
    <col min="7171" max="7424" width="9.109375" style="273"/>
    <col min="7425" max="7425" width="25.33203125" style="273" customWidth="1"/>
    <col min="7426" max="7426" width="82.88671875" style="273" customWidth="1"/>
    <col min="7427" max="7680" width="9.109375" style="273"/>
    <col min="7681" max="7681" width="25.33203125" style="273" customWidth="1"/>
    <col min="7682" max="7682" width="82.88671875" style="273" customWidth="1"/>
    <col min="7683" max="7936" width="9.109375" style="273"/>
    <col min="7937" max="7937" width="25.33203125" style="273" customWidth="1"/>
    <col min="7938" max="7938" width="82.88671875" style="273" customWidth="1"/>
    <col min="7939" max="8192" width="9.109375" style="273"/>
    <col min="8193" max="8193" width="25.33203125" style="273" customWidth="1"/>
    <col min="8194" max="8194" width="82.88671875" style="273" customWidth="1"/>
    <col min="8195" max="8448" width="9.109375" style="273"/>
    <col min="8449" max="8449" width="25.33203125" style="273" customWidth="1"/>
    <col min="8450" max="8450" width="82.88671875" style="273" customWidth="1"/>
    <col min="8451" max="8704" width="9.109375" style="273"/>
    <col min="8705" max="8705" width="25.33203125" style="273" customWidth="1"/>
    <col min="8706" max="8706" width="82.88671875" style="273" customWidth="1"/>
    <col min="8707" max="8960" width="9.109375" style="273"/>
    <col min="8961" max="8961" width="25.33203125" style="273" customWidth="1"/>
    <col min="8962" max="8962" width="82.88671875" style="273" customWidth="1"/>
    <col min="8963" max="9216" width="9.109375" style="273"/>
    <col min="9217" max="9217" width="25.33203125" style="273" customWidth="1"/>
    <col min="9218" max="9218" width="82.88671875" style="273" customWidth="1"/>
    <col min="9219" max="9472" width="9.109375" style="273"/>
    <col min="9473" max="9473" width="25.33203125" style="273" customWidth="1"/>
    <col min="9474" max="9474" width="82.88671875" style="273" customWidth="1"/>
    <col min="9475" max="9728" width="9.109375" style="273"/>
    <col min="9729" max="9729" width="25.33203125" style="273" customWidth="1"/>
    <col min="9730" max="9730" width="82.88671875" style="273" customWidth="1"/>
    <col min="9731" max="9984" width="9.109375" style="273"/>
    <col min="9985" max="9985" width="25.33203125" style="273" customWidth="1"/>
    <col min="9986" max="9986" width="82.88671875" style="273" customWidth="1"/>
    <col min="9987" max="10240" width="9.109375" style="273"/>
    <col min="10241" max="10241" width="25.33203125" style="273" customWidth="1"/>
    <col min="10242" max="10242" width="82.88671875" style="273" customWidth="1"/>
    <col min="10243" max="10496" width="9.109375" style="273"/>
    <col min="10497" max="10497" width="25.33203125" style="273" customWidth="1"/>
    <col min="10498" max="10498" width="82.88671875" style="273" customWidth="1"/>
    <col min="10499" max="10752" width="9.109375" style="273"/>
    <col min="10753" max="10753" width="25.33203125" style="273" customWidth="1"/>
    <col min="10754" max="10754" width="82.88671875" style="273" customWidth="1"/>
    <col min="10755" max="11008" width="9.109375" style="273"/>
    <col min="11009" max="11009" width="25.33203125" style="273" customWidth="1"/>
    <col min="11010" max="11010" width="82.88671875" style="273" customWidth="1"/>
    <col min="11011" max="11264" width="9.109375" style="273"/>
    <col min="11265" max="11265" width="25.33203125" style="273" customWidth="1"/>
    <col min="11266" max="11266" width="82.88671875" style="273" customWidth="1"/>
    <col min="11267" max="11520" width="9.109375" style="273"/>
    <col min="11521" max="11521" width="25.33203125" style="273" customWidth="1"/>
    <col min="11522" max="11522" width="82.88671875" style="273" customWidth="1"/>
    <col min="11523" max="11776" width="9.109375" style="273"/>
    <col min="11777" max="11777" width="25.33203125" style="273" customWidth="1"/>
    <col min="11778" max="11778" width="82.88671875" style="273" customWidth="1"/>
    <col min="11779" max="12032" width="9.109375" style="273"/>
    <col min="12033" max="12033" width="25.33203125" style="273" customWidth="1"/>
    <col min="12034" max="12034" width="82.88671875" style="273" customWidth="1"/>
    <col min="12035" max="12288" width="9.109375" style="273"/>
    <col min="12289" max="12289" width="25.33203125" style="273" customWidth="1"/>
    <col min="12290" max="12290" width="82.88671875" style="273" customWidth="1"/>
    <col min="12291" max="12544" width="9.109375" style="273"/>
    <col min="12545" max="12545" width="25.33203125" style="273" customWidth="1"/>
    <col min="12546" max="12546" width="82.88671875" style="273" customWidth="1"/>
    <col min="12547" max="12800" width="9.109375" style="273"/>
    <col min="12801" max="12801" width="25.33203125" style="273" customWidth="1"/>
    <col min="12802" max="12802" width="82.88671875" style="273" customWidth="1"/>
    <col min="12803" max="13056" width="9.109375" style="273"/>
    <col min="13057" max="13057" width="25.33203125" style="273" customWidth="1"/>
    <col min="13058" max="13058" width="82.88671875" style="273" customWidth="1"/>
    <col min="13059" max="13312" width="9.109375" style="273"/>
    <col min="13313" max="13313" width="25.33203125" style="273" customWidth="1"/>
    <col min="13314" max="13314" width="82.88671875" style="273" customWidth="1"/>
    <col min="13315" max="13568" width="9.109375" style="273"/>
    <col min="13569" max="13569" width="25.33203125" style="273" customWidth="1"/>
    <col min="13570" max="13570" width="82.88671875" style="273" customWidth="1"/>
    <col min="13571" max="13824" width="9.109375" style="273"/>
    <col min="13825" max="13825" width="25.33203125" style="273" customWidth="1"/>
    <col min="13826" max="13826" width="82.88671875" style="273" customWidth="1"/>
    <col min="13827" max="14080" width="9.109375" style="273"/>
    <col min="14081" max="14081" width="25.33203125" style="273" customWidth="1"/>
    <col min="14082" max="14082" width="82.88671875" style="273" customWidth="1"/>
    <col min="14083" max="14336" width="9.109375" style="273"/>
    <col min="14337" max="14337" width="25.33203125" style="273" customWidth="1"/>
    <col min="14338" max="14338" width="82.88671875" style="273" customWidth="1"/>
    <col min="14339" max="14592" width="9.109375" style="273"/>
    <col min="14593" max="14593" width="25.33203125" style="273" customWidth="1"/>
    <col min="14594" max="14594" width="82.88671875" style="273" customWidth="1"/>
    <col min="14595" max="14848" width="9.109375" style="273"/>
    <col min="14849" max="14849" width="25.33203125" style="273" customWidth="1"/>
    <col min="14850" max="14850" width="82.88671875" style="273" customWidth="1"/>
    <col min="14851" max="15104" width="9.109375" style="273"/>
    <col min="15105" max="15105" width="25.33203125" style="273" customWidth="1"/>
    <col min="15106" max="15106" width="82.88671875" style="273" customWidth="1"/>
    <col min="15107" max="15360" width="9.109375" style="273"/>
    <col min="15361" max="15361" width="25.33203125" style="273" customWidth="1"/>
    <col min="15362" max="15362" width="82.88671875" style="273" customWidth="1"/>
    <col min="15363" max="15616" width="9.109375" style="273"/>
    <col min="15617" max="15617" width="25.33203125" style="273" customWidth="1"/>
    <col min="15618" max="15618" width="82.88671875" style="273" customWidth="1"/>
    <col min="15619" max="15872" width="9.109375" style="273"/>
    <col min="15873" max="15873" width="25.33203125" style="273" customWidth="1"/>
    <col min="15874" max="15874" width="82.88671875" style="273" customWidth="1"/>
    <col min="15875" max="16128" width="9.109375" style="273"/>
    <col min="16129" max="16129" width="25.33203125" style="273" customWidth="1"/>
    <col min="16130" max="16130" width="82.88671875" style="273" customWidth="1"/>
    <col min="16131" max="16384" width="9.109375" style="273"/>
  </cols>
  <sheetData>
    <row r="1" spans="1:3">
      <c r="A1" s="271" t="s">
        <v>674</v>
      </c>
      <c r="B1" s="272" t="s">
        <v>675</v>
      </c>
      <c r="C1" s="60"/>
    </row>
    <row r="2" spans="1:3">
      <c r="A2" s="274" t="s">
        <v>676</v>
      </c>
      <c r="B2" s="275" t="s">
        <v>696</v>
      </c>
      <c r="C2" s="60"/>
    </row>
    <row r="3" spans="1:3">
      <c r="A3" s="274" t="s">
        <v>119</v>
      </c>
      <c r="B3" s="275" t="s">
        <v>697</v>
      </c>
      <c r="C3" s="60"/>
    </row>
    <row r="4" spans="1:3" ht="13.8" thickBot="1">
      <c r="A4" s="276" t="s">
        <v>677</v>
      </c>
      <c r="B4" s="301">
        <v>20240455571</v>
      </c>
      <c r="C4" s="60"/>
    </row>
    <row r="5" spans="1:3">
      <c r="A5" s="277" t="s">
        <v>678</v>
      </c>
      <c r="B5" s="278"/>
      <c r="C5" s="279"/>
    </row>
    <row r="6" spans="1:3">
      <c r="A6" s="280"/>
      <c r="B6" s="281"/>
      <c r="C6" s="279"/>
    </row>
    <row r="7" spans="1:3">
      <c r="A7" s="302" t="s">
        <v>679</v>
      </c>
      <c r="B7" s="303"/>
      <c r="C7" s="60"/>
    </row>
    <row r="8" spans="1:3">
      <c r="A8" s="303"/>
      <c r="B8" s="303"/>
      <c r="C8" s="60"/>
    </row>
    <row r="9" spans="1:3">
      <c r="A9" s="303"/>
      <c r="B9" s="303"/>
      <c r="C9" s="60"/>
    </row>
    <row r="10" spans="1:3">
      <c r="A10" s="303"/>
      <c r="B10" s="303"/>
      <c r="C10" s="60"/>
    </row>
    <row r="11" spans="1:3">
      <c r="A11" s="303"/>
      <c r="B11" s="303"/>
      <c r="C11" s="60"/>
    </row>
    <row r="12" spans="1:3">
      <c r="A12" s="303"/>
      <c r="B12" s="303"/>
      <c r="C12" s="60"/>
    </row>
    <row r="13" spans="1:3">
      <c r="A13" s="60"/>
      <c r="B13" s="221"/>
      <c r="C13" s="60"/>
    </row>
    <row r="14" spans="1:3" ht="15.6">
      <c r="A14" s="282" t="s">
        <v>680</v>
      </c>
      <c r="B14" s="283" t="s">
        <v>681</v>
      </c>
      <c r="C14" s="60"/>
    </row>
    <row r="15" spans="1:3" ht="16.2" thickBot="1">
      <c r="A15" s="282"/>
      <c r="B15" s="283"/>
      <c r="C15" s="60"/>
    </row>
    <row r="16" spans="1:3" ht="27.6" thickTop="1" thickBot="1">
      <c r="A16" s="284"/>
      <c r="B16" s="285" t="s">
        <v>682</v>
      </c>
      <c r="C16" s="60"/>
    </row>
    <row r="17" spans="1:3" ht="16.2" thickTop="1" thickBot="1">
      <c r="A17" s="284" t="s">
        <v>683</v>
      </c>
      <c r="B17" s="286">
        <v>0</v>
      </c>
      <c r="C17" s="60" t="s">
        <v>529</v>
      </c>
    </row>
    <row r="18" spans="1:3" ht="15.6" thickTop="1">
      <c r="A18" s="287"/>
      <c r="B18" s="288" t="s">
        <v>694</v>
      </c>
      <c r="C18" s="60"/>
    </row>
    <row r="19" spans="1:3" ht="15.6" thickBot="1">
      <c r="A19" s="289"/>
      <c r="B19" s="290"/>
      <c r="C19" s="60"/>
    </row>
    <row r="20" spans="1:3" ht="16.2" thickTop="1" thickBot="1">
      <c r="A20" s="289"/>
      <c r="B20" s="290"/>
      <c r="C20" s="60"/>
    </row>
    <row r="21" spans="1:3" ht="16.2" thickTop="1" thickBot="1">
      <c r="A21" s="284"/>
      <c r="B21" s="285" t="s">
        <v>693</v>
      </c>
      <c r="C21" s="60"/>
    </row>
    <row r="22" spans="1:3" ht="16.2" thickTop="1" thickBot="1">
      <c r="A22" s="284" t="s">
        <v>692</v>
      </c>
      <c r="B22" s="286">
        <v>0</v>
      </c>
      <c r="C22" s="60" t="s">
        <v>530</v>
      </c>
    </row>
    <row r="23" spans="1:3" ht="15.6" thickTop="1">
      <c r="A23" s="287"/>
      <c r="B23" s="288" t="s">
        <v>695</v>
      </c>
      <c r="C23" s="60"/>
    </row>
    <row r="24" spans="1:3" ht="15">
      <c r="A24" s="291"/>
      <c r="B24" s="292"/>
      <c r="C24" s="60"/>
    </row>
    <row r="25" spans="1:3" ht="15.6" thickBot="1">
      <c r="A25" s="293"/>
      <c r="B25" s="292"/>
      <c r="C25" s="60"/>
    </row>
    <row r="26" spans="1:3" ht="16.2" thickTop="1" thickBot="1">
      <c r="A26" s="294" t="s">
        <v>684</v>
      </c>
      <c r="B26" s="295" t="s">
        <v>685</v>
      </c>
      <c r="C26" s="60"/>
    </row>
    <row r="27" spans="1:3" ht="16.2" thickTop="1" thickBot="1">
      <c r="A27" s="296" t="s">
        <v>686</v>
      </c>
      <c r="B27" s="297">
        <f>B17+B22</f>
        <v>0</v>
      </c>
      <c r="C27" s="60"/>
    </row>
    <row r="28" spans="1:3" ht="13.8" thickTop="1">
      <c r="A28" s="60"/>
      <c r="B28" s="221"/>
      <c r="C28" s="60"/>
    </row>
    <row r="29" spans="1:3">
      <c r="A29" s="60"/>
      <c r="B29" s="221"/>
      <c r="C29" s="60"/>
    </row>
    <row r="30" spans="1:3" ht="13.8" thickBot="1">
      <c r="A30" s="60"/>
      <c r="B30" s="221"/>
      <c r="C30" s="60"/>
    </row>
    <row r="31" spans="1:3" ht="13.8" thickBot="1">
      <c r="A31" s="298" t="s">
        <v>687</v>
      </c>
      <c r="B31" s="299"/>
    </row>
    <row r="32" spans="1:3" ht="13.8" thickBot="1">
      <c r="A32" s="298" t="s">
        <v>688</v>
      </c>
      <c r="B32" s="300"/>
    </row>
    <row r="33" spans="1:2" ht="13.8" thickBot="1">
      <c r="A33" s="298" t="s">
        <v>689</v>
      </c>
      <c r="B33" s="300"/>
    </row>
    <row r="34" spans="1:2" ht="13.8" thickBot="1">
      <c r="A34" s="298" t="s">
        <v>690</v>
      </c>
      <c r="B34" s="300"/>
    </row>
    <row r="35" spans="1:2" ht="13.8" thickBot="1">
      <c r="A35" s="298" t="s">
        <v>691</v>
      </c>
      <c r="B35" s="300"/>
    </row>
  </sheetData>
  <mergeCells count="1">
    <mergeCell ref="A7:B1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&amp;L&amp;F</oddHeader>
    <oddFooter>&amp;LO2G2 - CSG&amp;R&amp;A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EA487-F35C-4A01-AE91-1ECD39F06008}">
  <dimension ref="A1:Q78"/>
  <sheetViews>
    <sheetView topLeftCell="A48" zoomScale="80" zoomScaleNormal="80" workbookViewId="0">
      <selection activeCell="B88" sqref="B88"/>
    </sheetView>
  </sheetViews>
  <sheetFormatPr defaultRowHeight="13.2"/>
  <cols>
    <col min="1" max="1" width="9.109375" style="60"/>
    <col min="2" max="2" width="31" style="60" customWidth="1"/>
    <col min="3" max="3" width="8.88671875" style="60" bestFit="1" customWidth="1"/>
    <col min="4" max="4" width="17.44140625" style="60" bestFit="1" customWidth="1"/>
    <col min="5" max="7" width="9.109375" style="60"/>
    <col min="8" max="8" width="22.44140625" style="60" customWidth="1"/>
    <col min="9" max="9" width="9.109375" style="60"/>
    <col min="10" max="10" width="41.44140625" style="60" bestFit="1" customWidth="1"/>
    <col min="11" max="15" width="9.109375" style="60"/>
    <col min="16" max="16" width="18.88671875" style="60" customWidth="1"/>
    <col min="17" max="257" width="9.109375" style="60"/>
    <col min="258" max="258" width="31" style="60" customWidth="1"/>
    <col min="259" max="259" width="8.88671875" style="60" bestFit="1" customWidth="1"/>
    <col min="260" max="260" width="17.44140625" style="60" bestFit="1" customWidth="1"/>
    <col min="261" max="263" width="9.109375" style="60"/>
    <col min="264" max="264" width="22.44140625" style="60" customWidth="1"/>
    <col min="265" max="265" width="9.109375" style="60"/>
    <col min="266" max="266" width="41.44140625" style="60" bestFit="1" customWidth="1"/>
    <col min="267" max="271" width="9.109375" style="60"/>
    <col min="272" max="272" width="18.88671875" style="60" customWidth="1"/>
    <col min="273" max="513" width="9.109375" style="60"/>
    <col min="514" max="514" width="31" style="60" customWidth="1"/>
    <col min="515" max="515" width="8.88671875" style="60" bestFit="1" customWidth="1"/>
    <col min="516" max="516" width="17.44140625" style="60" bestFit="1" customWidth="1"/>
    <col min="517" max="519" width="9.109375" style="60"/>
    <col min="520" max="520" width="22.44140625" style="60" customWidth="1"/>
    <col min="521" max="521" width="9.109375" style="60"/>
    <col min="522" max="522" width="41.44140625" style="60" bestFit="1" customWidth="1"/>
    <col min="523" max="527" width="9.109375" style="60"/>
    <col min="528" max="528" width="18.88671875" style="60" customWidth="1"/>
    <col min="529" max="769" width="9.109375" style="60"/>
    <col min="770" max="770" width="31" style="60" customWidth="1"/>
    <col min="771" max="771" width="8.88671875" style="60" bestFit="1" customWidth="1"/>
    <col min="772" max="772" width="17.44140625" style="60" bestFit="1" customWidth="1"/>
    <col min="773" max="775" width="9.109375" style="60"/>
    <col min="776" max="776" width="22.44140625" style="60" customWidth="1"/>
    <col min="777" max="777" width="9.109375" style="60"/>
    <col min="778" max="778" width="41.44140625" style="60" bestFit="1" customWidth="1"/>
    <col min="779" max="783" width="9.109375" style="60"/>
    <col min="784" max="784" width="18.88671875" style="60" customWidth="1"/>
    <col min="785" max="1025" width="9.109375" style="60"/>
    <col min="1026" max="1026" width="31" style="60" customWidth="1"/>
    <col min="1027" max="1027" width="8.88671875" style="60" bestFit="1" customWidth="1"/>
    <col min="1028" max="1028" width="17.44140625" style="60" bestFit="1" customWidth="1"/>
    <col min="1029" max="1031" width="9.109375" style="60"/>
    <col min="1032" max="1032" width="22.44140625" style="60" customWidth="1"/>
    <col min="1033" max="1033" width="9.109375" style="60"/>
    <col min="1034" max="1034" width="41.44140625" style="60" bestFit="1" customWidth="1"/>
    <col min="1035" max="1039" width="9.109375" style="60"/>
    <col min="1040" max="1040" width="18.88671875" style="60" customWidth="1"/>
    <col min="1041" max="1281" width="9.109375" style="60"/>
    <col min="1282" max="1282" width="31" style="60" customWidth="1"/>
    <col min="1283" max="1283" width="8.88671875" style="60" bestFit="1" customWidth="1"/>
    <col min="1284" max="1284" width="17.44140625" style="60" bestFit="1" customWidth="1"/>
    <col min="1285" max="1287" width="9.109375" style="60"/>
    <col min="1288" max="1288" width="22.44140625" style="60" customWidth="1"/>
    <col min="1289" max="1289" width="9.109375" style="60"/>
    <col min="1290" max="1290" width="41.44140625" style="60" bestFit="1" customWidth="1"/>
    <col min="1291" max="1295" width="9.109375" style="60"/>
    <col min="1296" max="1296" width="18.88671875" style="60" customWidth="1"/>
    <col min="1297" max="1537" width="9.109375" style="60"/>
    <col min="1538" max="1538" width="31" style="60" customWidth="1"/>
    <col min="1539" max="1539" width="8.88671875" style="60" bestFit="1" customWidth="1"/>
    <col min="1540" max="1540" width="17.44140625" style="60" bestFit="1" customWidth="1"/>
    <col min="1541" max="1543" width="9.109375" style="60"/>
    <col min="1544" max="1544" width="22.44140625" style="60" customWidth="1"/>
    <col min="1545" max="1545" width="9.109375" style="60"/>
    <col min="1546" max="1546" width="41.44140625" style="60" bestFit="1" customWidth="1"/>
    <col min="1547" max="1551" width="9.109375" style="60"/>
    <col min="1552" max="1552" width="18.88671875" style="60" customWidth="1"/>
    <col min="1553" max="1793" width="9.109375" style="60"/>
    <col min="1794" max="1794" width="31" style="60" customWidth="1"/>
    <col min="1795" max="1795" width="8.88671875" style="60" bestFit="1" customWidth="1"/>
    <col min="1796" max="1796" width="17.44140625" style="60" bestFit="1" customWidth="1"/>
    <col min="1797" max="1799" width="9.109375" style="60"/>
    <col min="1800" max="1800" width="22.44140625" style="60" customWidth="1"/>
    <col min="1801" max="1801" width="9.109375" style="60"/>
    <col min="1802" max="1802" width="41.44140625" style="60" bestFit="1" customWidth="1"/>
    <col min="1803" max="1807" width="9.109375" style="60"/>
    <col min="1808" max="1808" width="18.88671875" style="60" customWidth="1"/>
    <col min="1809" max="2049" width="9.109375" style="60"/>
    <col min="2050" max="2050" width="31" style="60" customWidth="1"/>
    <col min="2051" max="2051" width="8.88671875" style="60" bestFit="1" customWidth="1"/>
    <col min="2052" max="2052" width="17.44140625" style="60" bestFit="1" customWidth="1"/>
    <col min="2053" max="2055" width="9.109375" style="60"/>
    <col min="2056" max="2056" width="22.44140625" style="60" customWidth="1"/>
    <col min="2057" max="2057" width="9.109375" style="60"/>
    <col min="2058" max="2058" width="41.44140625" style="60" bestFit="1" customWidth="1"/>
    <col min="2059" max="2063" width="9.109375" style="60"/>
    <col min="2064" max="2064" width="18.88671875" style="60" customWidth="1"/>
    <col min="2065" max="2305" width="9.109375" style="60"/>
    <col min="2306" max="2306" width="31" style="60" customWidth="1"/>
    <col min="2307" max="2307" width="8.88671875" style="60" bestFit="1" customWidth="1"/>
    <col min="2308" max="2308" width="17.44140625" style="60" bestFit="1" customWidth="1"/>
    <col min="2309" max="2311" width="9.109375" style="60"/>
    <col min="2312" max="2312" width="22.44140625" style="60" customWidth="1"/>
    <col min="2313" max="2313" width="9.109375" style="60"/>
    <col min="2314" max="2314" width="41.44140625" style="60" bestFit="1" customWidth="1"/>
    <col min="2315" max="2319" width="9.109375" style="60"/>
    <col min="2320" max="2320" width="18.88671875" style="60" customWidth="1"/>
    <col min="2321" max="2561" width="9.109375" style="60"/>
    <col min="2562" max="2562" width="31" style="60" customWidth="1"/>
    <col min="2563" max="2563" width="8.88671875" style="60" bestFit="1" customWidth="1"/>
    <col min="2564" max="2564" width="17.44140625" style="60" bestFit="1" customWidth="1"/>
    <col min="2565" max="2567" width="9.109375" style="60"/>
    <col min="2568" max="2568" width="22.44140625" style="60" customWidth="1"/>
    <col min="2569" max="2569" width="9.109375" style="60"/>
    <col min="2570" max="2570" width="41.44140625" style="60" bestFit="1" customWidth="1"/>
    <col min="2571" max="2575" width="9.109375" style="60"/>
    <col min="2576" max="2576" width="18.88671875" style="60" customWidth="1"/>
    <col min="2577" max="2817" width="9.109375" style="60"/>
    <col min="2818" max="2818" width="31" style="60" customWidth="1"/>
    <col min="2819" max="2819" width="8.88671875" style="60" bestFit="1" customWidth="1"/>
    <col min="2820" max="2820" width="17.44140625" style="60" bestFit="1" customWidth="1"/>
    <col min="2821" max="2823" width="9.109375" style="60"/>
    <col min="2824" max="2824" width="22.44140625" style="60" customWidth="1"/>
    <col min="2825" max="2825" width="9.109375" style="60"/>
    <col min="2826" max="2826" width="41.44140625" style="60" bestFit="1" customWidth="1"/>
    <col min="2827" max="2831" width="9.109375" style="60"/>
    <col min="2832" max="2832" width="18.88671875" style="60" customWidth="1"/>
    <col min="2833" max="3073" width="9.109375" style="60"/>
    <col min="3074" max="3074" width="31" style="60" customWidth="1"/>
    <col min="3075" max="3075" width="8.88671875" style="60" bestFit="1" customWidth="1"/>
    <col min="3076" max="3076" width="17.44140625" style="60" bestFit="1" customWidth="1"/>
    <col min="3077" max="3079" width="9.109375" style="60"/>
    <col min="3080" max="3080" width="22.44140625" style="60" customWidth="1"/>
    <col min="3081" max="3081" width="9.109375" style="60"/>
    <col min="3082" max="3082" width="41.44140625" style="60" bestFit="1" customWidth="1"/>
    <col min="3083" max="3087" width="9.109375" style="60"/>
    <col min="3088" max="3088" width="18.88671875" style="60" customWidth="1"/>
    <col min="3089" max="3329" width="9.109375" style="60"/>
    <col min="3330" max="3330" width="31" style="60" customWidth="1"/>
    <col min="3331" max="3331" width="8.88671875" style="60" bestFit="1" customWidth="1"/>
    <col min="3332" max="3332" width="17.44140625" style="60" bestFit="1" customWidth="1"/>
    <col min="3333" max="3335" width="9.109375" style="60"/>
    <col min="3336" max="3336" width="22.44140625" style="60" customWidth="1"/>
    <col min="3337" max="3337" width="9.109375" style="60"/>
    <col min="3338" max="3338" width="41.44140625" style="60" bestFit="1" customWidth="1"/>
    <col min="3339" max="3343" width="9.109375" style="60"/>
    <col min="3344" max="3344" width="18.88671875" style="60" customWidth="1"/>
    <col min="3345" max="3585" width="9.109375" style="60"/>
    <col min="3586" max="3586" width="31" style="60" customWidth="1"/>
    <col min="3587" max="3587" width="8.88671875" style="60" bestFit="1" customWidth="1"/>
    <col min="3588" max="3588" width="17.44140625" style="60" bestFit="1" customWidth="1"/>
    <col min="3589" max="3591" width="9.109375" style="60"/>
    <col min="3592" max="3592" width="22.44140625" style="60" customWidth="1"/>
    <col min="3593" max="3593" width="9.109375" style="60"/>
    <col min="3594" max="3594" width="41.44140625" style="60" bestFit="1" customWidth="1"/>
    <col min="3595" max="3599" width="9.109375" style="60"/>
    <col min="3600" max="3600" width="18.88671875" style="60" customWidth="1"/>
    <col min="3601" max="3841" width="9.109375" style="60"/>
    <col min="3842" max="3842" width="31" style="60" customWidth="1"/>
    <col min="3843" max="3843" width="8.88671875" style="60" bestFit="1" customWidth="1"/>
    <col min="3844" max="3844" width="17.44140625" style="60" bestFit="1" customWidth="1"/>
    <col min="3845" max="3847" width="9.109375" style="60"/>
    <col min="3848" max="3848" width="22.44140625" style="60" customWidth="1"/>
    <col min="3849" max="3849" width="9.109375" style="60"/>
    <col min="3850" max="3850" width="41.44140625" style="60" bestFit="1" customWidth="1"/>
    <col min="3851" max="3855" width="9.109375" style="60"/>
    <col min="3856" max="3856" width="18.88671875" style="60" customWidth="1"/>
    <col min="3857" max="4097" width="9.109375" style="60"/>
    <col min="4098" max="4098" width="31" style="60" customWidth="1"/>
    <col min="4099" max="4099" width="8.88671875" style="60" bestFit="1" customWidth="1"/>
    <col min="4100" max="4100" width="17.44140625" style="60" bestFit="1" customWidth="1"/>
    <col min="4101" max="4103" width="9.109375" style="60"/>
    <col min="4104" max="4104" width="22.44140625" style="60" customWidth="1"/>
    <col min="4105" max="4105" width="9.109375" style="60"/>
    <col min="4106" max="4106" width="41.44140625" style="60" bestFit="1" customWidth="1"/>
    <col min="4107" max="4111" width="9.109375" style="60"/>
    <col min="4112" max="4112" width="18.88671875" style="60" customWidth="1"/>
    <col min="4113" max="4353" width="9.109375" style="60"/>
    <col min="4354" max="4354" width="31" style="60" customWidth="1"/>
    <col min="4355" max="4355" width="8.88671875" style="60" bestFit="1" customWidth="1"/>
    <col min="4356" max="4356" width="17.44140625" style="60" bestFit="1" customWidth="1"/>
    <col min="4357" max="4359" width="9.109375" style="60"/>
    <col min="4360" max="4360" width="22.44140625" style="60" customWidth="1"/>
    <col min="4361" max="4361" width="9.109375" style="60"/>
    <col min="4362" max="4362" width="41.44140625" style="60" bestFit="1" customWidth="1"/>
    <col min="4363" max="4367" width="9.109375" style="60"/>
    <col min="4368" max="4368" width="18.88671875" style="60" customWidth="1"/>
    <col min="4369" max="4609" width="9.109375" style="60"/>
    <col min="4610" max="4610" width="31" style="60" customWidth="1"/>
    <col min="4611" max="4611" width="8.88671875" style="60" bestFit="1" customWidth="1"/>
    <col min="4612" max="4612" width="17.44140625" style="60" bestFit="1" customWidth="1"/>
    <col min="4613" max="4615" width="9.109375" style="60"/>
    <col min="4616" max="4616" width="22.44140625" style="60" customWidth="1"/>
    <col min="4617" max="4617" width="9.109375" style="60"/>
    <col min="4618" max="4618" width="41.44140625" style="60" bestFit="1" customWidth="1"/>
    <col min="4619" max="4623" width="9.109375" style="60"/>
    <col min="4624" max="4624" width="18.88671875" style="60" customWidth="1"/>
    <col min="4625" max="4865" width="9.109375" style="60"/>
    <col min="4866" max="4866" width="31" style="60" customWidth="1"/>
    <col min="4867" max="4867" width="8.88671875" style="60" bestFit="1" customWidth="1"/>
    <col min="4868" max="4868" width="17.44140625" style="60" bestFit="1" customWidth="1"/>
    <col min="4869" max="4871" width="9.109375" style="60"/>
    <col min="4872" max="4872" width="22.44140625" style="60" customWidth="1"/>
    <col min="4873" max="4873" width="9.109375" style="60"/>
    <col min="4874" max="4874" width="41.44140625" style="60" bestFit="1" customWidth="1"/>
    <col min="4875" max="4879" width="9.109375" style="60"/>
    <col min="4880" max="4880" width="18.88671875" style="60" customWidth="1"/>
    <col min="4881" max="5121" width="9.109375" style="60"/>
    <col min="5122" max="5122" width="31" style="60" customWidth="1"/>
    <col min="5123" max="5123" width="8.88671875" style="60" bestFit="1" customWidth="1"/>
    <col min="5124" max="5124" width="17.44140625" style="60" bestFit="1" customWidth="1"/>
    <col min="5125" max="5127" width="9.109375" style="60"/>
    <col min="5128" max="5128" width="22.44140625" style="60" customWidth="1"/>
    <col min="5129" max="5129" width="9.109375" style="60"/>
    <col min="5130" max="5130" width="41.44140625" style="60" bestFit="1" customWidth="1"/>
    <col min="5131" max="5135" width="9.109375" style="60"/>
    <col min="5136" max="5136" width="18.88671875" style="60" customWidth="1"/>
    <col min="5137" max="5377" width="9.109375" style="60"/>
    <col min="5378" max="5378" width="31" style="60" customWidth="1"/>
    <col min="5379" max="5379" width="8.88671875" style="60" bestFit="1" customWidth="1"/>
    <col min="5380" max="5380" width="17.44140625" style="60" bestFit="1" customWidth="1"/>
    <col min="5381" max="5383" width="9.109375" style="60"/>
    <col min="5384" max="5384" width="22.44140625" style="60" customWidth="1"/>
    <col min="5385" max="5385" width="9.109375" style="60"/>
    <col min="5386" max="5386" width="41.44140625" style="60" bestFit="1" customWidth="1"/>
    <col min="5387" max="5391" width="9.109375" style="60"/>
    <col min="5392" max="5392" width="18.88671875" style="60" customWidth="1"/>
    <col min="5393" max="5633" width="9.109375" style="60"/>
    <col min="5634" max="5634" width="31" style="60" customWidth="1"/>
    <col min="5635" max="5635" width="8.88671875" style="60" bestFit="1" customWidth="1"/>
    <col min="5636" max="5636" width="17.44140625" style="60" bestFit="1" customWidth="1"/>
    <col min="5637" max="5639" width="9.109375" style="60"/>
    <col min="5640" max="5640" width="22.44140625" style="60" customWidth="1"/>
    <col min="5641" max="5641" width="9.109375" style="60"/>
    <col min="5642" max="5642" width="41.44140625" style="60" bestFit="1" customWidth="1"/>
    <col min="5643" max="5647" width="9.109375" style="60"/>
    <col min="5648" max="5648" width="18.88671875" style="60" customWidth="1"/>
    <col min="5649" max="5889" width="9.109375" style="60"/>
    <col min="5890" max="5890" width="31" style="60" customWidth="1"/>
    <col min="5891" max="5891" width="8.88671875" style="60" bestFit="1" customWidth="1"/>
    <col min="5892" max="5892" width="17.44140625" style="60" bestFit="1" customWidth="1"/>
    <col min="5893" max="5895" width="9.109375" style="60"/>
    <col min="5896" max="5896" width="22.44140625" style="60" customWidth="1"/>
    <col min="5897" max="5897" width="9.109375" style="60"/>
    <col min="5898" max="5898" width="41.44140625" style="60" bestFit="1" customWidth="1"/>
    <col min="5899" max="5903" width="9.109375" style="60"/>
    <col min="5904" max="5904" width="18.88671875" style="60" customWidth="1"/>
    <col min="5905" max="6145" width="9.109375" style="60"/>
    <col min="6146" max="6146" width="31" style="60" customWidth="1"/>
    <col min="6147" max="6147" width="8.88671875" style="60" bestFit="1" customWidth="1"/>
    <col min="6148" max="6148" width="17.44140625" style="60" bestFit="1" customWidth="1"/>
    <col min="6149" max="6151" width="9.109375" style="60"/>
    <col min="6152" max="6152" width="22.44140625" style="60" customWidth="1"/>
    <col min="6153" max="6153" width="9.109375" style="60"/>
    <col min="6154" max="6154" width="41.44140625" style="60" bestFit="1" customWidth="1"/>
    <col min="6155" max="6159" width="9.109375" style="60"/>
    <col min="6160" max="6160" width="18.88671875" style="60" customWidth="1"/>
    <col min="6161" max="6401" width="9.109375" style="60"/>
    <col min="6402" max="6402" width="31" style="60" customWidth="1"/>
    <col min="6403" max="6403" width="8.88671875" style="60" bestFit="1" customWidth="1"/>
    <col min="6404" max="6404" width="17.44140625" style="60" bestFit="1" customWidth="1"/>
    <col min="6405" max="6407" width="9.109375" style="60"/>
    <col min="6408" max="6408" width="22.44140625" style="60" customWidth="1"/>
    <col min="6409" max="6409" width="9.109375" style="60"/>
    <col min="6410" max="6410" width="41.44140625" style="60" bestFit="1" customWidth="1"/>
    <col min="6411" max="6415" width="9.109375" style="60"/>
    <col min="6416" max="6416" width="18.88671875" style="60" customWidth="1"/>
    <col min="6417" max="6657" width="9.109375" style="60"/>
    <col min="6658" max="6658" width="31" style="60" customWidth="1"/>
    <col min="6659" max="6659" width="8.88671875" style="60" bestFit="1" customWidth="1"/>
    <col min="6660" max="6660" width="17.44140625" style="60" bestFit="1" customWidth="1"/>
    <col min="6661" max="6663" width="9.109375" style="60"/>
    <col min="6664" max="6664" width="22.44140625" style="60" customWidth="1"/>
    <col min="6665" max="6665" width="9.109375" style="60"/>
    <col min="6666" max="6666" width="41.44140625" style="60" bestFit="1" customWidth="1"/>
    <col min="6667" max="6671" width="9.109375" style="60"/>
    <col min="6672" max="6672" width="18.88671875" style="60" customWidth="1"/>
    <col min="6673" max="6913" width="9.109375" style="60"/>
    <col min="6914" max="6914" width="31" style="60" customWidth="1"/>
    <col min="6915" max="6915" width="8.88671875" style="60" bestFit="1" customWidth="1"/>
    <col min="6916" max="6916" width="17.44140625" style="60" bestFit="1" customWidth="1"/>
    <col min="6917" max="6919" width="9.109375" style="60"/>
    <col min="6920" max="6920" width="22.44140625" style="60" customWidth="1"/>
    <col min="6921" max="6921" width="9.109375" style="60"/>
    <col min="6922" max="6922" width="41.44140625" style="60" bestFit="1" customWidth="1"/>
    <col min="6923" max="6927" width="9.109375" style="60"/>
    <col min="6928" max="6928" width="18.88671875" style="60" customWidth="1"/>
    <col min="6929" max="7169" width="9.109375" style="60"/>
    <col min="7170" max="7170" width="31" style="60" customWidth="1"/>
    <col min="7171" max="7171" width="8.88671875" style="60" bestFit="1" customWidth="1"/>
    <col min="7172" max="7172" width="17.44140625" style="60" bestFit="1" customWidth="1"/>
    <col min="7173" max="7175" width="9.109375" style="60"/>
    <col min="7176" max="7176" width="22.44140625" style="60" customWidth="1"/>
    <col min="7177" max="7177" width="9.109375" style="60"/>
    <col min="7178" max="7178" width="41.44140625" style="60" bestFit="1" customWidth="1"/>
    <col min="7179" max="7183" width="9.109375" style="60"/>
    <col min="7184" max="7184" width="18.88671875" style="60" customWidth="1"/>
    <col min="7185" max="7425" width="9.109375" style="60"/>
    <col min="7426" max="7426" width="31" style="60" customWidth="1"/>
    <col min="7427" max="7427" width="8.88671875" style="60" bestFit="1" customWidth="1"/>
    <col min="7428" max="7428" width="17.44140625" style="60" bestFit="1" customWidth="1"/>
    <col min="7429" max="7431" width="9.109375" style="60"/>
    <col min="7432" max="7432" width="22.44140625" style="60" customWidth="1"/>
    <col min="7433" max="7433" width="9.109375" style="60"/>
    <col min="7434" max="7434" width="41.44140625" style="60" bestFit="1" customWidth="1"/>
    <col min="7435" max="7439" width="9.109375" style="60"/>
    <col min="7440" max="7440" width="18.88671875" style="60" customWidth="1"/>
    <col min="7441" max="7681" width="9.109375" style="60"/>
    <col min="7682" max="7682" width="31" style="60" customWidth="1"/>
    <col min="7683" max="7683" width="8.88671875" style="60" bestFit="1" customWidth="1"/>
    <col min="7684" max="7684" width="17.44140625" style="60" bestFit="1" customWidth="1"/>
    <col min="7685" max="7687" width="9.109375" style="60"/>
    <col min="7688" max="7688" width="22.44140625" style="60" customWidth="1"/>
    <col min="7689" max="7689" width="9.109375" style="60"/>
    <col min="7690" max="7690" width="41.44140625" style="60" bestFit="1" customWidth="1"/>
    <col min="7691" max="7695" width="9.109375" style="60"/>
    <col min="7696" max="7696" width="18.88671875" style="60" customWidth="1"/>
    <col min="7697" max="7937" width="9.109375" style="60"/>
    <col min="7938" max="7938" width="31" style="60" customWidth="1"/>
    <col min="7939" max="7939" width="8.88671875" style="60" bestFit="1" customWidth="1"/>
    <col min="7940" max="7940" width="17.44140625" style="60" bestFit="1" customWidth="1"/>
    <col min="7941" max="7943" width="9.109375" style="60"/>
    <col min="7944" max="7944" width="22.44140625" style="60" customWidth="1"/>
    <col min="7945" max="7945" width="9.109375" style="60"/>
    <col min="7946" max="7946" width="41.44140625" style="60" bestFit="1" customWidth="1"/>
    <col min="7947" max="7951" width="9.109375" style="60"/>
    <col min="7952" max="7952" width="18.88671875" style="60" customWidth="1"/>
    <col min="7953" max="8193" width="9.109375" style="60"/>
    <col min="8194" max="8194" width="31" style="60" customWidth="1"/>
    <col min="8195" max="8195" width="8.88671875" style="60" bestFit="1" customWidth="1"/>
    <col min="8196" max="8196" width="17.44140625" style="60" bestFit="1" customWidth="1"/>
    <col min="8197" max="8199" width="9.109375" style="60"/>
    <col min="8200" max="8200" width="22.44140625" style="60" customWidth="1"/>
    <col min="8201" max="8201" width="9.109375" style="60"/>
    <col min="8202" max="8202" width="41.44140625" style="60" bestFit="1" customWidth="1"/>
    <col min="8203" max="8207" width="9.109375" style="60"/>
    <col min="8208" max="8208" width="18.88671875" style="60" customWidth="1"/>
    <col min="8209" max="8449" width="9.109375" style="60"/>
    <col min="8450" max="8450" width="31" style="60" customWidth="1"/>
    <col min="8451" max="8451" width="8.88671875" style="60" bestFit="1" customWidth="1"/>
    <col min="8452" max="8452" width="17.44140625" style="60" bestFit="1" customWidth="1"/>
    <col min="8453" max="8455" width="9.109375" style="60"/>
    <col min="8456" max="8456" width="22.44140625" style="60" customWidth="1"/>
    <col min="8457" max="8457" width="9.109375" style="60"/>
    <col min="8458" max="8458" width="41.44140625" style="60" bestFit="1" customWidth="1"/>
    <col min="8459" max="8463" width="9.109375" style="60"/>
    <col min="8464" max="8464" width="18.88671875" style="60" customWidth="1"/>
    <col min="8465" max="8705" width="9.109375" style="60"/>
    <col min="8706" max="8706" width="31" style="60" customWidth="1"/>
    <col min="8707" max="8707" width="8.88671875" style="60" bestFit="1" customWidth="1"/>
    <col min="8708" max="8708" width="17.44140625" style="60" bestFit="1" customWidth="1"/>
    <col min="8709" max="8711" width="9.109375" style="60"/>
    <col min="8712" max="8712" width="22.44140625" style="60" customWidth="1"/>
    <col min="8713" max="8713" width="9.109375" style="60"/>
    <col min="8714" max="8714" width="41.44140625" style="60" bestFit="1" customWidth="1"/>
    <col min="8715" max="8719" width="9.109375" style="60"/>
    <col min="8720" max="8720" width="18.88671875" style="60" customWidth="1"/>
    <col min="8721" max="8961" width="9.109375" style="60"/>
    <col min="8962" max="8962" width="31" style="60" customWidth="1"/>
    <col min="8963" max="8963" width="8.88671875" style="60" bestFit="1" customWidth="1"/>
    <col min="8964" max="8964" width="17.44140625" style="60" bestFit="1" customWidth="1"/>
    <col min="8965" max="8967" width="9.109375" style="60"/>
    <col min="8968" max="8968" width="22.44140625" style="60" customWidth="1"/>
    <col min="8969" max="8969" width="9.109375" style="60"/>
    <col min="8970" max="8970" width="41.44140625" style="60" bestFit="1" customWidth="1"/>
    <col min="8971" max="8975" width="9.109375" style="60"/>
    <col min="8976" max="8976" width="18.88671875" style="60" customWidth="1"/>
    <col min="8977" max="9217" width="9.109375" style="60"/>
    <col min="9218" max="9218" width="31" style="60" customWidth="1"/>
    <col min="9219" max="9219" width="8.88671875" style="60" bestFit="1" customWidth="1"/>
    <col min="9220" max="9220" width="17.44140625" style="60" bestFit="1" customWidth="1"/>
    <col min="9221" max="9223" width="9.109375" style="60"/>
    <col min="9224" max="9224" width="22.44140625" style="60" customWidth="1"/>
    <col min="9225" max="9225" width="9.109375" style="60"/>
    <col min="9226" max="9226" width="41.44140625" style="60" bestFit="1" customWidth="1"/>
    <col min="9227" max="9231" width="9.109375" style="60"/>
    <col min="9232" max="9232" width="18.88671875" style="60" customWidth="1"/>
    <col min="9233" max="9473" width="9.109375" style="60"/>
    <col min="9474" max="9474" width="31" style="60" customWidth="1"/>
    <col min="9475" max="9475" width="8.88671875" style="60" bestFit="1" customWidth="1"/>
    <col min="9476" max="9476" width="17.44140625" style="60" bestFit="1" customWidth="1"/>
    <col min="9477" max="9479" width="9.109375" style="60"/>
    <col min="9480" max="9480" width="22.44140625" style="60" customWidth="1"/>
    <col min="9481" max="9481" width="9.109375" style="60"/>
    <col min="9482" max="9482" width="41.44140625" style="60" bestFit="1" customWidth="1"/>
    <col min="9483" max="9487" width="9.109375" style="60"/>
    <col min="9488" max="9488" width="18.88671875" style="60" customWidth="1"/>
    <col min="9489" max="9729" width="9.109375" style="60"/>
    <col min="9730" max="9730" width="31" style="60" customWidth="1"/>
    <col min="9731" max="9731" width="8.88671875" style="60" bestFit="1" customWidth="1"/>
    <col min="9732" max="9732" width="17.44140625" style="60" bestFit="1" customWidth="1"/>
    <col min="9733" max="9735" width="9.109375" style="60"/>
    <col min="9736" max="9736" width="22.44140625" style="60" customWidth="1"/>
    <col min="9737" max="9737" width="9.109375" style="60"/>
    <col min="9738" max="9738" width="41.44140625" style="60" bestFit="1" customWidth="1"/>
    <col min="9739" max="9743" width="9.109375" style="60"/>
    <col min="9744" max="9744" width="18.88671875" style="60" customWidth="1"/>
    <col min="9745" max="9985" width="9.109375" style="60"/>
    <col min="9986" max="9986" width="31" style="60" customWidth="1"/>
    <col min="9987" max="9987" width="8.88671875" style="60" bestFit="1" customWidth="1"/>
    <col min="9988" max="9988" width="17.44140625" style="60" bestFit="1" customWidth="1"/>
    <col min="9989" max="9991" width="9.109375" style="60"/>
    <col min="9992" max="9992" width="22.44140625" style="60" customWidth="1"/>
    <col min="9993" max="9993" width="9.109375" style="60"/>
    <col min="9994" max="9994" width="41.44140625" style="60" bestFit="1" customWidth="1"/>
    <col min="9995" max="9999" width="9.109375" style="60"/>
    <col min="10000" max="10000" width="18.88671875" style="60" customWidth="1"/>
    <col min="10001" max="10241" width="9.109375" style="60"/>
    <col min="10242" max="10242" width="31" style="60" customWidth="1"/>
    <col min="10243" max="10243" width="8.88671875" style="60" bestFit="1" customWidth="1"/>
    <col min="10244" max="10244" width="17.44140625" style="60" bestFit="1" customWidth="1"/>
    <col min="10245" max="10247" width="9.109375" style="60"/>
    <col min="10248" max="10248" width="22.44140625" style="60" customWidth="1"/>
    <col min="10249" max="10249" width="9.109375" style="60"/>
    <col min="10250" max="10250" width="41.44140625" style="60" bestFit="1" customWidth="1"/>
    <col min="10251" max="10255" width="9.109375" style="60"/>
    <col min="10256" max="10256" width="18.88671875" style="60" customWidth="1"/>
    <col min="10257" max="10497" width="9.109375" style="60"/>
    <col min="10498" max="10498" width="31" style="60" customWidth="1"/>
    <col min="10499" max="10499" width="8.88671875" style="60" bestFit="1" customWidth="1"/>
    <col min="10500" max="10500" width="17.44140625" style="60" bestFit="1" customWidth="1"/>
    <col min="10501" max="10503" width="9.109375" style="60"/>
    <col min="10504" max="10504" width="22.44140625" style="60" customWidth="1"/>
    <col min="10505" max="10505" width="9.109375" style="60"/>
    <col min="10506" max="10506" width="41.44140625" style="60" bestFit="1" customWidth="1"/>
    <col min="10507" max="10511" width="9.109375" style="60"/>
    <col min="10512" max="10512" width="18.88671875" style="60" customWidth="1"/>
    <col min="10513" max="10753" width="9.109375" style="60"/>
    <col min="10754" max="10754" width="31" style="60" customWidth="1"/>
    <col min="10755" max="10755" width="8.88671875" style="60" bestFit="1" customWidth="1"/>
    <col min="10756" max="10756" width="17.44140625" style="60" bestFit="1" customWidth="1"/>
    <col min="10757" max="10759" width="9.109375" style="60"/>
    <col min="10760" max="10760" width="22.44140625" style="60" customWidth="1"/>
    <col min="10761" max="10761" width="9.109375" style="60"/>
    <col min="10762" max="10762" width="41.44140625" style="60" bestFit="1" customWidth="1"/>
    <col min="10763" max="10767" width="9.109375" style="60"/>
    <col min="10768" max="10768" width="18.88671875" style="60" customWidth="1"/>
    <col min="10769" max="11009" width="9.109375" style="60"/>
    <col min="11010" max="11010" width="31" style="60" customWidth="1"/>
    <col min="11011" max="11011" width="8.88671875" style="60" bestFit="1" customWidth="1"/>
    <col min="11012" max="11012" width="17.44140625" style="60" bestFit="1" customWidth="1"/>
    <col min="11013" max="11015" width="9.109375" style="60"/>
    <col min="11016" max="11016" width="22.44140625" style="60" customWidth="1"/>
    <col min="11017" max="11017" width="9.109375" style="60"/>
    <col min="11018" max="11018" width="41.44140625" style="60" bestFit="1" customWidth="1"/>
    <col min="11019" max="11023" width="9.109375" style="60"/>
    <col min="11024" max="11024" width="18.88671875" style="60" customWidth="1"/>
    <col min="11025" max="11265" width="9.109375" style="60"/>
    <col min="11266" max="11266" width="31" style="60" customWidth="1"/>
    <col min="11267" max="11267" width="8.88671875" style="60" bestFit="1" customWidth="1"/>
    <col min="11268" max="11268" width="17.44140625" style="60" bestFit="1" customWidth="1"/>
    <col min="11269" max="11271" width="9.109375" style="60"/>
    <col min="11272" max="11272" width="22.44140625" style="60" customWidth="1"/>
    <col min="11273" max="11273" width="9.109375" style="60"/>
    <col min="11274" max="11274" width="41.44140625" style="60" bestFit="1" customWidth="1"/>
    <col min="11275" max="11279" width="9.109375" style="60"/>
    <col min="11280" max="11280" width="18.88671875" style="60" customWidth="1"/>
    <col min="11281" max="11521" width="9.109375" style="60"/>
    <col min="11522" max="11522" width="31" style="60" customWidth="1"/>
    <col min="11523" max="11523" width="8.88671875" style="60" bestFit="1" customWidth="1"/>
    <col min="11524" max="11524" width="17.44140625" style="60" bestFit="1" customWidth="1"/>
    <col min="11525" max="11527" width="9.109375" style="60"/>
    <col min="11528" max="11528" width="22.44140625" style="60" customWidth="1"/>
    <col min="11529" max="11529" width="9.109375" style="60"/>
    <col min="11530" max="11530" width="41.44140625" style="60" bestFit="1" customWidth="1"/>
    <col min="11531" max="11535" width="9.109375" style="60"/>
    <col min="11536" max="11536" width="18.88671875" style="60" customWidth="1"/>
    <col min="11537" max="11777" width="9.109375" style="60"/>
    <col min="11778" max="11778" width="31" style="60" customWidth="1"/>
    <col min="11779" max="11779" width="8.88671875" style="60" bestFit="1" customWidth="1"/>
    <col min="11780" max="11780" width="17.44140625" style="60" bestFit="1" customWidth="1"/>
    <col min="11781" max="11783" width="9.109375" style="60"/>
    <col min="11784" max="11784" width="22.44140625" style="60" customWidth="1"/>
    <col min="11785" max="11785" width="9.109375" style="60"/>
    <col min="11786" max="11786" width="41.44140625" style="60" bestFit="1" customWidth="1"/>
    <col min="11787" max="11791" width="9.109375" style="60"/>
    <col min="11792" max="11792" width="18.88671875" style="60" customWidth="1"/>
    <col min="11793" max="12033" width="9.109375" style="60"/>
    <col min="12034" max="12034" width="31" style="60" customWidth="1"/>
    <col min="12035" max="12035" width="8.88671875" style="60" bestFit="1" customWidth="1"/>
    <col min="12036" max="12036" width="17.44140625" style="60" bestFit="1" customWidth="1"/>
    <col min="12037" max="12039" width="9.109375" style="60"/>
    <col min="12040" max="12040" width="22.44140625" style="60" customWidth="1"/>
    <col min="12041" max="12041" width="9.109375" style="60"/>
    <col min="12042" max="12042" width="41.44140625" style="60" bestFit="1" customWidth="1"/>
    <col min="12043" max="12047" width="9.109375" style="60"/>
    <col min="12048" max="12048" width="18.88671875" style="60" customWidth="1"/>
    <col min="12049" max="12289" width="9.109375" style="60"/>
    <col min="12290" max="12290" width="31" style="60" customWidth="1"/>
    <col min="12291" max="12291" width="8.88671875" style="60" bestFit="1" customWidth="1"/>
    <col min="12292" max="12292" width="17.44140625" style="60" bestFit="1" customWidth="1"/>
    <col min="12293" max="12295" width="9.109375" style="60"/>
    <col min="12296" max="12296" width="22.44140625" style="60" customWidth="1"/>
    <col min="12297" max="12297" width="9.109375" style="60"/>
    <col min="12298" max="12298" width="41.44140625" style="60" bestFit="1" customWidth="1"/>
    <col min="12299" max="12303" width="9.109375" style="60"/>
    <col min="12304" max="12304" width="18.88671875" style="60" customWidth="1"/>
    <col min="12305" max="12545" width="9.109375" style="60"/>
    <col min="12546" max="12546" width="31" style="60" customWidth="1"/>
    <col min="12547" max="12547" width="8.88671875" style="60" bestFit="1" customWidth="1"/>
    <col min="12548" max="12548" width="17.44140625" style="60" bestFit="1" customWidth="1"/>
    <col min="12549" max="12551" width="9.109375" style="60"/>
    <col min="12552" max="12552" width="22.44140625" style="60" customWidth="1"/>
    <col min="12553" max="12553" width="9.109375" style="60"/>
    <col min="12554" max="12554" width="41.44140625" style="60" bestFit="1" customWidth="1"/>
    <col min="12555" max="12559" width="9.109375" style="60"/>
    <col min="12560" max="12560" width="18.88671875" style="60" customWidth="1"/>
    <col min="12561" max="12801" width="9.109375" style="60"/>
    <col min="12802" max="12802" width="31" style="60" customWidth="1"/>
    <col min="12803" max="12803" width="8.88671875" style="60" bestFit="1" customWidth="1"/>
    <col min="12804" max="12804" width="17.44140625" style="60" bestFit="1" customWidth="1"/>
    <col min="12805" max="12807" width="9.109375" style="60"/>
    <col min="12808" max="12808" width="22.44140625" style="60" customWidth="1"/>
    <col min="12809" max="12809" width="9.109375" style="60"/>
    <col min="12810" max="12810" width="41.44140625" style="60" bestFit="1" customWidth="1"/>
    <col min="12811" max="12815" width="9.109375" style="60"/>
    <col min="12816" max="12816" width="18.88671875" style="60" customWidth="1"/>
    <col min="12817" max="13057" width="9.109375" style="60"/>
    <col min="13058" max="13058" width="31" style="60" customWidth="1"/>
    <col min="13059" max="13059" width="8.88671875" style="60" bestFit="1" customWidth="1"/>
    <col min="13060" max="13060" width="17.44140625" style="60" bestFit="1" customWidth="1"/>
    <col min="13061" max="13063" width="9.109375" style="60"/>
    <col min="13064" max="13064" width="22.44140625" style="60" customWidth="1"/>
    <col min="13065" max="13065" width="9.109375" style="60"/>
    <col min="13066" max="13066" width="41.44140625" style="60" bestFit="1" customWidth="1"/>
    <col min="13067" max="13071" width="9.109375" style="60"/>
    <col min="13072" max="13072" width="18.88671875" style="60" customWidth="1"/>
    <col min="13073" max="13313" width="9.109375" style="60"/>
    <col min="13314" max="13314" width="31" style="60" customWidth="1"/>
    <col min="13315" max="13315" width="8.88671875" style="60" bestFit="1" customWidth="1"/>
    <col min="13316" max="13316" width="17.44140625" style="60" bestFit="1" customWidth="1"/>
    <col min="13317" max="13319" width="9.109375" style="60"/>
    <col min="13320" max="13320" width="22.44140625" style="60" customWidth="1"/>
    <col min="13321" max="13321" width="9.109375" style="60"/>
    <col min="13322" max="13322" width="41.44140625" style="60" bestFit="1" customWidth="1"/>
    <col min="13323" max="13327" width="9.109375" style="60"/>
    <col min="13328" max="13328" width="18.88671875" style="60" customWidth="1"/>
    <col min="13329" max="13569" width="9.109375" style="60"/>
    <col min="13570" max="13570" width="31" style="60" customWidth="1"/>
    <col min="13571" max="13571" width="8.88671875" style="60" bestFit="1" customWidth="1"/>
    <col min="13572" max="13572" width="17.44140625" style="60" bestFit="1" customWidth="1"/>
    <col min="13573" max="13575" width="9.109375" style="60"/>
    <col min="13576" max="13576" width="22.44140625" style="60" customWidth="1"/>
    <col min="13577" max="13577" width="9.109375" style="60"/>
    <col min="13578" max="13578" width="41.44140625" style="60" bestFit="1" customWidth="1"/>
    <col min="13579" max="13583" width="9.109375" style="60"/>
    <col min="13584" max="13584" width="18.88671875" style="60" customWidth="1"/>
    <col min="13585" max="13825" width="9.109375" style="60"/>
    <col min="13826" max="13826" width="31" style="60" customWidth="1"/>
    <col min="13827" max="13827" width="8.88671875" style="60" bestFit="1" customWidth="1"/>
    <col min="13828" max="13828" width="17.44140625" style="60" bestFit="1" customWidth="1"/>
    <col min="13829" max="13831" width="9.109375" style="60"/>
    <col min="13832" max="13832" width="22.44140625" style="60" customWidth="1"/>
    <col min="13833" max="13833" width="9.109375" style="60"/>
    <col min="13834" max="13834" width="41.44140625" style="60" bestFit="1" customWidth="1"/>
    <col min="13835" max="13839" width="9.109375" style="60"/>
    <col min="13840" max="13840" width="18.88671875" style="60" customWidth="1"/>
    <col min="13841" max="14081" width="9.109375" style="60"/>
    <col min="14082" max="14082" width="31" style="60" customWidth="1"/>
    <col min="14083" max="14083" width="8.88671875" style="60" bestFit="1" customWidth="1"/>
    <col min="14084" max="14084" width="17.44140625" style="60" bestFit="1" customWidth="1"/>
    <col min="14085" max="14087" width="9.109375" style="60"/>
    <col min="14088" max="14088" width="22.44140625" style="60" customWidth="1"/>
    <col min="14089" max="14089" width="9.109375" style="60"/>
    <col min="14090" max="14090" width="41.44140625" style="60" bestFit="1" customWidth="1"/>
    <col min="14091" max="14095" width="9.109375" style="60"/>
    <col min="14096" max="14096" width="18.88671875" style="60" customWidth="1"/>
    <col min="14097" max="14337" width="9.109375" style="60"/>
    <col min="14338" max="14338" width="31" style="60" customWidth="1"/>
    <col min="14339" max="14339" width="8.88671875" style="60" bestFit="1" customWidth="1"/>
    <col min="14340" max="14340" width="17.44140625" style="60" bestFit="1" customWidth="1"/>
    <col min="14341" max="14343" width="9.109375" style="60"/>
    <col min="14344" max="14344" width="22.44140625" style="60" customWidth="1"/>
    <col min="14345" max="14345" width="9.109375" style="60"/>
    <col min="14346" max="14346" width="41.44140625" style="60" bestFit="1" customWidth="1"/>
    <col min="14347" max="14351" width="9.109375" style="60"/>
    <col min="14352" max="14352" width="18.88671875" style="60" customWidth="1"/>
    <col min="14353" max="14593" width="9.109375" style="60"/>
    <col min="14594" max="14594" width="31" style="60" customWidth="1"/>
    <col min="14595" max="14595" width="8.88671875" style="60" bestFit="1" customWidth="1"/>
    <col min="14596" max="14596" width="17.44140625" style="60" bestFit="1" customWidth="1"/>
    <col min="14597" max="14599" width="9.109375" style="60"/>
    <col min="14600" max="14600" width="22.44140625" style="60" customWidth="1"/>
    <col min="14601" max="14601" width="9.109375" style="60"/>
    <col min="14602" max="14602" width="41.44140625" style="60" bestFit="1" customWidth="1"/>
    <col min="14603" max="14607" width="9.109375" style="60"/>
    <col min="14608" max="14608" width="18.88671875" style="60" customWidth="1"/>
    <col min="14609" max="14849" width="9.109375" style="60"/>
    <col min="14850" max="14850" width="31" style="60" customWidth="1"/>
    <col min="14851" max="14851" width="8.88671875" style="60" bestFit="1" customWidth="1"/>
    <col min="14852" max="14852" width="17.44140625" style="60" bestFit="1" customWidth="1"/>
    <col min="14853" max="14855" width="9.109375" style="60"/>
    <col min="14856" max="14856" width="22.44140625" style="60" customWidth="1"/>
    <col min="14857" max="14857" width="9.109375" style="60"/>
    <col min="14858" max="14858" width="41.44140625" style="60" bestFit="1" customWidth="1"/>
    <col min="14859" max="14863" width="9.109375" style="60"/>
    <col min="14864" max="14864" width="18.88671875" style="60" customWidth="1"/>
    <col min="14865" max="15105" width="9.109375" style="60"/>
    <col min="15106" max="15106" width="31" style="60" customWidth="1"/>
    <col min="15107" max="15107" width="8.88671875" style="60" bestFit="1" customWidth="1"/>
    <col min="15108" max="15108" width="17.44140625" style="60" bestFit="1" customWidth="1"/>
    <col min="15109" max="15111" width="9.109375" style="60"/>
    <col min="15112" max="15112" width="22.44140625" style="60" customWidth="1"/>
    <col min="15113" max="15113" width="9.109375" style="60"/>
    <col min="15114" max="15114" width="41.44140625" style="60" bestFit="1" customWidth="1"/>
    <col min="15115" max="15119" width="9.109375" style="60"/>
    <col min="15120" max="15120" width="18.88671875" style="60" customWidth="1"/>
    <col min="15121" max="15361" width="9.109375" style="60"/>
    <col min="15362" max="15362" width="31" style="60" customWidth="1"/>
    <col min="15363" max="15363" width="8.88671875" style="60" bestFit="1" customWidth="1"/>
    <col min="15364" max="15364" width="17.44140625" style="60" bestFit="1" customWidth="1"/>
    <col min="15365" max="15367" width="9.109375" style="60"/>
    <col min="15368" max="15368" width="22.44140625" style="60" customWidth="1"/>
    <col min="15369" max="15369" width="9.109375" style="60"/>
    <col min="15370" max="15370" width="41.44140625" style="60" bestFit="1" customWidth="1"/>
    <col min="15371" max="15375" width="9.109375" style="60"/>
    <col min="15376" max="15376" width="18.88671875" style="60" customWidth="1"/>
    <col min="15377" max="15617" width="9.109375" style="60"/>
    <col min="15618" max="15618" width="31" style="60" customWidth="1"/>
    <col min="15619" max="15619" width="8.88671875" style="60" bestFit="1" customWidth="1"/>
    <col min="15620" max="15620" width="17.44140625" style="60" bestFit="1" customWidth="1"/>
    <col min="15621" max="15623" width="9.109375" style="60"/>
    <col min="15624" max="15624" width="22.44140625" style="60" customWidth="1"/>
    <col min="15625" max="15625" width="9.109375" style="60"/>
    <col min="15626" max="15626" width="41.44140625" style="60" bestFit="1" customWidth="1"/>
    <col min="15627" max="15631" width="9.109375" style="60"/>
    <col min="15632" max="15632" width="18.88671875" style="60" customWidth="1"/>
    <col min="15633" max="15873" width="9.109375" style="60"/>
    <col min="15874" max="15874" width="31" style="60" customWidth="1"/>
    <col min="15875" max="15875" width="8.88671875" style="60" bestFit="1" customWidth="1"/>
    <col min="15876" max="15876" width="17.44140625" style="60" bestFit="1" customWidth="1"/>
    <col min="15877" max="15879" width="9.109375" style="60"/>
    <col min="15880" max="15880" width="22.44140625" style="60" customWidth="1"/>
    <col min="15881" max="15881" width="9.109375" style="60"/>
    <col min="15882" max="15882" width="41.44140625" style="60" bestFit="1" customWidth="1"/>
    <col min="15883" max="15887" width="9.109375" style="60"/>
    <col min="15888" max="15888" width="18.88671875" style="60" customWidth="1"/>
    <col min="15889" max="16129" width="9.109375" style="60"/>
    <col min="16130" max="16130" width="31" style="60" customWidth="1"/>
    <col min="16131" max="16131" width="8.88671875" style="60" bestFit="1" customWidth="1"/>
    <col min="16132" max="16132" width="17.44140625" style="60" bestFit="1" customWidth="1"/>
    <col min="16133" max="16135" width="9.109375" style="60"/>
    <col min="16136" max="16136" width="22.44140625" style="60" customWidth="1"/>
    <col min="16137" max="16137" width="9.109375" style="60"/>
    <col min="16138" max="16138" width="41.44140625" style="60" bestFit="1" customWidth="1"/>
    <col min="16139" max="16143" width="9.109375" style="60"/>
    <col min="16144" max="16144" width="18.88671875" style="60" customWidth="1"/>
    <col min="16145" max="16384" width="9.109375" style="60"/>
  </cols>
  <sheetData>
    <row r="1" spans="1:17">
      <c r="A1" s="204"/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6"/>
    </row>
    <row r="2" spans="1:17">
      <c r="A2" s="309" t="s">
        <v>553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0"/>
      <c r="Q2" s="311"/>
    </row>
    <row r="3" spans="1:17" ht="12.75" customHeight="1">
      <c r="A3" s="207"/>
      <c r="F3" s="312" t="s">
        <v>554</v>
      </c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208"/>
    </row>
    <row r="4" spans="1:17">
      <c r="A4" s="207"/>
      <c r="Q4" s="208"/>
    </row>
    <row r="5" spans="1:17">
      <c r="A5" s="207"/>
      <c r="B5" s="209" t="s">
        <v>119</v>
      </c>
      <c r="C5" s="209"/>
      <c r="D5" s="209"/>
      <c r="E5" s="313" t="s">
        <v>555</v>
      </c>
      <c r="F5" s="314"/>
      <c r="G5" s="314"/>
      <c r="H5" s="314"/>
      <c r="I5" s="314"/>
      <c r="J5" s="210"/>
      <c r="K5" s="210"/>
      <c r="L5" s="210"/>
      <c r="M5" s="210"/>
      <c r="N5" s="209" t="s">
        <v>556</v>
      </c>
      <c r="O5" s="209"/>
      <c r="P5" s="210"/>
      <c r="Q5" s="208"/>
    </row>
    <row r="6" spans="1:17">
      <c r="A6" s="315"/>
      <c r="B6" s="316"/>
      <c r="C6" s="316"/>
      <c r="D6" s="316"/>
      <c r="E6" s="316"/>
      <c r="F6" s="316"/>
      <c r="G6" s="316"/>
      <c r="H6" s="316"/>
      <c r="I6" s="316"/>
      <c r="J6" s="316"/>
      <c r="K6" s="316"/>
      <c r="L6" s="316"/>
      <c r="M6" s="316"/>
      <c r="N6" s="316"/>
      <c r="O6" s="316"/>
      <c r="P6" s="316"/>
      <c r="Q6" s="317"/>
    </row>
    <row r="7" spans="1:17">
      <c r="A7" s="211" t="s">
        <v>529</v>
      </c>
      <c r="B7" s="212" t="s">
        <v>557</v>
      </c>
      <c r="C7" s="212"/>
      <c r="D7" s="212"/>
      <c r="E7" s="212" t="s">
        <v>558</v>
      </c>
      <c r="F7" s="212"/>
      <c r="G7" s="212"/>
      <c r="H7" s="212"/>
      <c r="I7" s="212"/>
      <c r="J7" s="212"/>
      <c r="K7" s="212"/>
      <c r="L7" s="212"/>
      <c r="M7" s="212"/>
      <c r="N7" s="212" t="s">
        <v>559</v>
      </c>
      <c r="O7" s="212"/>
      <c r="P7" s="212"/>
      <c r="Q7" s="208"/>
    </row>
    <row r="8" spans="1:17">
      <c r="A8" s="211" t="s">
        <v>530</v>
      </c>
      <c r="B8" s="213" t="s">
        <v>557</v>
      </c>
      <c r="C8" s="213"/>
      <c r="D8" s="213"/>
      <c r="E8" s="213" t="s">
        <v>560</v>
      </c>
      <c r="F8" s="213"/>
      <c r="G8" s="213"/>
      <c r="H8" s="213"/>
      <c r="I8" s="213"/>
      <c r="J8" s="213"/>
      <c r="K8" s="213"/>
      <c r="L8" s="213"/>
      <c r="M8" s="213"/>
      <c r="N8" s="213" t="s">
        <v>559</v>
      </c>
      <c r="O8" s="213"/>
      <c r="P8" s="213"/>
      <c r="Q8" s="208"/>
    </row>
    <row r="9" spans="1:17">
      <c r="A9" s="207"/>
      <c r="B9" s="61"/>
      <c r="C9" s="61"/>
      <c r="D9" s="61"/>
      <c r="E9" s="61"/>
      <c r="Q9" s="208"/>
    </row>
    <row r="10" spans="1:17">
      <c r="A10" s="207"/>
      <c r="B10" s="210"/>
      <c r="C10" s="210"/>
      <c r="D10" s="210"/>
      <c r="E10" s="214" t="s">
        <v>529</v>
      </c>
      <c r="F10" s="318" t="s">
        <v>561</v>
      </c>
      <c r="G10" s="318"/>
      <c r="H10" s="314"/>
      <c r="I10" s="210"/>
      <c r="J10" s="210"/>
      <c r="K10" s="210"/>
      <c r="L10" s="210"/>
      <c r="M10" s="209" t="s">
        <v>530</v>
      </c>
      <c r="N10" s="318" t="s">
        <v>562</v>
      </c>
      <c r="O10" s="314"/>
      <c r="P10" s="314"/>
      <c r="Q10" s="208"/>
    </row>
    <row r="11" spans="1:17">
      <c r="A11" s="207"/>
      <c r="B11" s="60" t="s">
        <v>563</v>
      </c>
      <c r="D11" s="60" t="s">
        <v>564</v>
      </c>
      <c r="F11" s="215"/>
      <c r="G11" s="215"/>
      <c r="J11" s="60" t="s">
        <v>563</v>
      </c>
      <c r="L11" s="60" t="s">
        <v>564</v>
      </c>
      <c r="N11" s="215"/>
      <c r="O11" s="215"/>
      <c r="Q11" s="208"/>
    </row>
    <row r="12" spans="1:17">
      <c r="A12" s="207"/>
      <c r="B12" s="216">
        <v>1</v>
      </c>
      <c r="C12" s="216"/>
      <c r="E12" s="217" t="s">
        <v>565</v>
      </c>
      <c r="F12" s="218"/>
      <c r="G12" s="215"/>
      <c r="J12" s="216"/>
      <c r="K12" s="216"/>
      <c r="M12" s="217" t="s">
        <v>565</v>
      </c>
      <c r="N12" s="218"/>
      <c r="O12" s="215"/>
      <c r="Q12" s="208"/>
    </row>
    <row r="13" spans="1:17">
      <c r="A13" s="207"/>
      <c r="B13" s="216"/>
      <c r="C13" s="216"/>
      <c r="E13" s="217" t="s">
        <v>565</v>
      </c>
      <c r="F13" s="218"/>
      <c r="G13" s="215"/>
      <c r="J13" s="216"/>
      <c r="K13" s="216"/>
      <c r="M13" s="217" t="s">
        <v>565</v>
      </c>
      <c r="N13" s="218"/>
      <c r="O13" s="215"/>
      <c r="Q13" s="208"/>
    </row>
    <row r="14" spans="1:17">
      <c r="A14" s="207"/>
      <c r="B14" s="216"/>
      <c r="C14" s="216"/>
      <c r="E14" s="217" t="s">
        <v>565</v>
      </c>
      <c r="F14" s="218"/>
      <c r="G14" s="215"/>
      <c r="J14" s="216"/>
      <c r="K14" s="216"/>
      <c r="M14" s="217" t="s">
        <v>565</v>
      </c>
      <c r="N14" s="218"/>
      <c r="O14" s="215"/>
      <c r="Q14" s="208"/>
    </row>
    <row r="15" spans="1:17">
      <c r="A15" s="207"/>
      <c r="B15" s="216"/>
      <c r="C15" s="216"/>
      <c r="E15" s="219" t="s">
        <v>565</v>
      </c>
      <c r="F15" s="220"/>
      <c r="G15" s="215"/>
      <c r="J15" s="216"/>
      <c r="K15" s="216"/>
      <c r="M15" s="219" t="s">
        <v>565</v>
      </c>
      <c r="N15" s="220"/>
      <c r="O15" s="215"/>
      <c r="Q15" s="208"/>
    </row>
    <row r="16" spans="1:17" ht="26.4">
      <c r="A16" s="207"/>
      <c r="B16" s="221" t="s">
        <v>566</v>
      </c>
      <c r="C16" s="221"/>
      <c r="D16" s="222"/>
      <c r="E16" s="219" t="s">
        <v>565</v>
      </c>
      <c r="F16" s="220">
        <f>(B12*F12)+(B13*F13)+(B14*F14)+(B15*F15)</f>
        <v>0</v>
      </c>
      <c r="G16" s="223"/>
      <c r="J16" s="221" t="s">
        <v>566</v>
      </c>
      <c r="K16" s="221"/>
      <c r="L16" s="222"/>
      <c r="M16" s="219" t="s">
        <v>565</v>
      </c>
      <c r="N16" s="220">
        <f>(J12*N12)+(J13*N13)+(J14*N14)+(J15*N15)</f>
        <v>0</v>
      </c>
      <c r="O16" s="223"/>
      <c r="Q16" s="208"/>
    </row>
    <row r="17" spans="1:17">
      <c r="A17" s="207"/>
      <c r="E17" s="224"/>
      <c r="F17" s="223"/>
      <c r="G17" s="223"/>
      <c r="M17" s="224"/>
      <c r="N17" s="223"/>
      <c r="O17" s="223"/>
      <c r="Q17" s="208"/>
    </row>
    <row r="18" spans="1:17">
      <c r="A18" s="207"/>
      <c r="C18" s="224" t="s">
        <v>497</v>
      </c>
      <c r="E18" s="225" t="s">
        <v>567</v>
      </c>
      <c r="F18" s="226"/>
      <c r="G18" s="227" t="s">
        <v>565</v>
      </c>
      <c r="H18" s="228">
        <f>F16</f>
        <v>0</v>
      </c>
      <c r="K18" s="60" t="s">
        <v>497</v>
      </c>
      <c r="M18" s="225" t="s">
        <v>567</v>
      </c>
      <c r="N18" s="226"/>
      <c r="O18" s="227" t="s">
        <v>565</v>
      </c>
      <c r="P18" s="228">
        <f>N16</f>
        <v>0</v>
      </c>
      <c r="Q18" s="208"/>
    </row>
    <row r="19" spans="1:17">
      <c r="A19" s="207"/>
      <c r="B19" s="229"/>
      <c r="C19" s="224">
        <v>260</v>
      </c>
      <c r="D19" s="60" t="s">
        <v>568</v>
      </c>
      <c r="E19" s="224"/>
      <c r="J19" s="229"/>
      <c r="K19" s="224">
        <v>260</v>
      </c>
      <c r="L19" s="60" t="s">
        <v>568</v>
      </c>
      <c r="M19" s="224"/>
      <c r="Q19" s="208"/>
    </row>
    <row r="20" spans="1:17">
      <c r="A20" s="207"/>
      <c r="B20" s="60" t="s">
        <v>569</v>
      </c>
      <c r="C20" s="230"/>
      <c r="D20" s="231">
        <f>C20/C$23</f>
        <v>0</v>
      </c>
      <c r="E20" s="219" t="s">
        <v>565</v>
      </c>
      <c r="F20" s="220">
        <f>H$18*D20</f>
        <v>0</v>
      </c>
      <c r="G20" s="223"/>
      <c r="J20" s="60" t="s">
        <v>569</v>
      </c>
      <c r="K20" s="232"/>
      <c r="L20" s="231">
        <f>K20/K$23</f>
        <v>0</v>
      </c>
      <c r="M20" s="219" t="s">
        <v>565</v>
      </c>
      <c r="N20" s="220">
        <f>P$18*L20</f>
        <v>0</v>
      </c>
      <c r="O20" s="223"/>
      <c r="Q20" s="208"/>
    </row>
    <row r="21" spans="1:17">
      <c r="A21" s="207"/>
      <c r="B21" s="60" t="s">
        <v>570</v>
      </c>
      <c r="C21" s="230"/>
      <c r="D21" s="231">
        <f>C21/C$23</f>
        <v>0</v>
      </c>
      <c r="E21" s="219" t="s">
        <v>565</v>
      </c>
      <c r="F21" s="220">
        <f>H$18*D21</f>
        <v>0</v>
      </c>
      <c r="G21" s="223"/>
      <c r="J21" s="60" t="s">
        <v>570</v>
      </c>
      <c r="K21" s="232"/>
      <c r="L21" s="231">
        <f>K21/K$23</f>
        <v>0</v>
      </c>
      <c r="M21" s="219" t="s">
        <v>565</v>
      </c>
      <c r="N21" s="220">
        <f>P$18*L21</f>
        <v>0</v>
      </c>
      <c r="O21" s="223"/>
      <c r="Q21" s="208"/>
    </row>
    <row r="22" spans="1:17">
      <c r="A22" s="207"/>
      <c r="B22" s="60" t="s">
        <v>571</v>
      </c>
      <c r="C22" s="230"/>
      <c r="D22" s="231">
        <f>C22/C$23</f>
        <v>0</v>
      </c>
      <c r="E22" s="219" t="s">
        <v>565</v>
      </c>
      <c r="F22" s="220">
        <f>H$18*D22</f>
        <v>0</v>
      </c>
      <c r="G22" s="223"/>
      <c r="J22" s="60" t="s">
        <v>571</v>
      </c>
      <c r="K22" s="232"/>
      <c r="L22" s="231">
        <f>K22/K$23</f>
        <v>0</v>
      </c>
      <c r="M22" s="219" t="s">
        <v>565</v>
      </c>
      <c r="N22" s="220">
        <f>P$18*L22</f>
        <v>0</v>
      </c>
      <c r="O22" s="223"/>
      <c r="Q22" s="208"/>
    </row>
    <row r="23" spans="1:17">
      <c r="A23" s="207"/>
      <c r="C23" s="224">
        <f>C19-C20-C21-C22</f>
        <v>260</v>
      </c>
      <c r="D23" s="231"/>
      <c r="E23" s="224"/>
      <c r="F23" s="223"/>
      <c r="G23" s="223"/>
      <c r="K23" s="224">
        <f>K19-K20-K21-K22</f>
        <v>260</v>
      </c>
      <c r="L23" s="231"/>
      <c r="M23" s="224"/>
      <c r="N23" s="223"/>
      <c r="O23" s="223"/>
      <c r="Q23" s="208"/>
    </row>
    <row r="24" spans="1:17">
      <c r="A24" s="207"/>
      <c r="E24" s="225" t="s">
        <v>572</v>
      </c>
      <c r="F24" s="226"/>
      <c r="G24" s="227" t="s">
        <v>565</v>
      </c>
      <c r="H24" s="228">
        <f>SUM(F20:F22)</f>
        <v>0</v>
      </c>
      <c r="M24" s="225" t="s">
        <v>572</v>
      </c>
      <c r="N24" s="226"/>
      <c r="O24" s="227" t="s">
        <v>565</v>
      </c>
      <c r="P24" s="228">
        <f>SUM(N20:N22)</f>
        <v>0</v>
      </c>
      <c r="Q24" s="208"/>
    </row>
    <row r="25" spans="1:17">
      <c r="A25" s="207"/>
      <c r="B25" s="229"/>
      <c r="C25" s="229"/>
      <c r="D25" s="229"/>
      <c r="E25" s="224"/>
      <c r="J25" s="229"/>
      <c r="K25" s="229"/>
      <c r="L25" s="229"/>
      <c r="M25" s="224"/>
      <c r="Q25" s="208"/>
    </row>
    <row r="26" spans="1:17">
      <c r="A26" s="207"/>
      <c r="B26" s="60" t="s">
        <v>573</v>
      </c>
      <c r="D26" s="233"/>
      <c r="E26" s="219" t="s">
        <v>565</v>
      </c>
      <c r="F26" s="220">
        <f>(H$18+H$24)*D26</f>
        <v>0</v>
      </c>
      <c r="J26" s="60" t="s">
        <v>573</v>
      </c>
      <c r="L26" s="233"/>
      <c r="M26" s="219" t="s">
        <v>565</v>
      </c>
      <c r="N26" s="220">
        <f>(P$18+P$24)*L26</f>
        <v>0</v>
      </c>
      <c r="Q26" s="208"/>
    </row>
    <row r="27" spans="1:17">
      <c r="A27" s="207"/>
      <c r="B27" s="60" t="s">
        <v>574</v>
      </c>
      <c r="D27" s="233"/>
      <c r="E27" s="219" t="s">
        <v>565</v>
      </c>
      <c r="F27" s="220">
        <f>(H$18+H$24)*D27</f>
        <v>0</v>
      </c>
      <c r="J27" s="60" t="s">
        <v>574</v>
      </c>
      <c r="L27" s="233"/>
      <c r="M27" s="219" t="s">
        <v>565</v>
      </c>
      <c r="N27" s="220">
        <f>(P$18+P$24)*L27</f>
        <v>0</v>
      </c>
      <c r="Q27" s="208"/>
    </row>
    <row r="28" spans="1:17">
      <c r="A28" s="207"/>
      <c r="E28" s="224"/>
      <c r="F28" s="223"/>
      <c r="M28" s="224"/>
      <c r="N28" s="223"/>
      <c r="Q28" s="208"/>
    </row>
    <row r="29" spans="1:17">
      <c r="A29" s="207"/>
      <c r="E29" s="225" t="s">
        <v>567</v>
      </c>
      <c r="F29" s="226"/>
      <c r="G29" s="227" t="s">
        <v>565</v>
      </c>
      <c r="H29" s="228">
        <f>SUM(F26:F27)</f>
        <v>0</v>
      </c>
      <c r="M29" s="225" t="s">
        <v>567</v>
      </c>
      <c r="N29" s="226"/>
      <c r="O29" s="227" t="s">
        <v>565</v>
      </c>
      <c r="P29" s="228">
        <f>SUM(N26:N27)</f>
        <v>0</v>
      </c>
      <c r="Q29" s="208"/>
    </row>
    <row r="30" spans="1:17">
      <c r="A30" s="207"/>
      <c r="B30" s="229"/>
      <c r="C30" s="229"/>
      <c r="D30" s="229"/>
      <c r="E30" s="224"/>
      <c r="J30" s="229"/>
      <c r="K30" s="229"/>
      <c r="L30" s="229"/>
      <c r="M30" s="224"/>
      <c r="Q30" s="208"/>
    </row>
    <row r="31" spans="1:17">
      <c r="A31" s="207"/>
      <c r="B31" s="60" t="s">
        <v>575</v>
      </c>
      <c r="D31" s="233"/>
      <c r="E31" s="219" t="s">
        <v>565</v>
      </c>
      <c r="F31" s="220">
        <f>(H$18+H$24+H$29)*D31</f>
        <v>0</v>
      </c>
      <c r="J31" s="60" t="s">
        <v>575</v>
      </c>
      <c r="L31" s="233"/>
      <c r="M31" s="219" t="s">
        <v>565</v>
      </c>
      <c r="N31" s="220">
        <f>(P$18+P$24+P$29)*L31</f>
        <v>0</v>
      </c>
      <c r="Q31" s="208"/>
    </row>
    <row r="32" spans="1:17">
      <c r="A32" s="207"/>
      <c r="B32" s="60" t="s">
        <v>576</v>
      </c>
      <c r="D32" s="233"/>
      <c r="E32" s="219" t="s">
        <v>565</v>
      </c>
      <c r="F32" s="220">
        <f t="shared" ref="F32:F41" si="0">(H$18+H$24+H$29)*D32</f>
        <v>0</v>
      </c>
      <c r="J32" s="60" t="s">
        <v>576</v>
      </c>
      <c r="L32" s="233"/>
      <c r="M32" s="219" t="s">
        <v>565</v>
      </c>
      <c r="N32" s="220">
        <f t="shared" ref="N32:N41" si="1">(P$18+P$24+P$29)*L32</f>
        <v>0</v>
      </c>
      <c r="Q32" s="208"/>
    </row>
    <row r="33" spans="1:17">
      <c r="A33" s="207"/>
      <c r="B33" s="60" t="s">
        <v>577</v>
      </c>
      <c r="D33" s="233"/>
      <c r="E33" s="219" t="s">
        <v>565</v>
      </c>
      <c r="F33" s="220">
        <f t="shared" si="0"/>
        <v>0</v>
      </c>
      <c r="J33" s="60" t="s">
        <v>577</v>
      </c>
      <c r="L33" s="233"/>
      <c r="M33" s="219" t="s">
        <v>565</v>
      </c>
      <c r="N33" s="220">
        <f t="shared" si="1"/>
        <v>0</v>
      </c>
      <c r="Q33" s="208"/>
    </row>
    <row r="34" spans="1:17">
      <c r="A34" s="207"/>
      <c r="B34" s="60" t="s">
        <v>578</v>
      </c>
      <c r="D34" s="233"/>
      <c r="E34" s="219" t="s">
        <v>565</v>
      </c>
      <c r="F34" s="220">
        <f t="shared" si="0"/>
        <v>0</v>
      </c>
      <c r="J34" s="60" t="s">
        <v>578</v>
      </c>
      <c r="L34" s="233"/>
      <c r="M34" s="219" t="s">
        <v>565</v>
      </c>
      <c r="N34" s="220">
        <f t="shared" si="1"/>
        <v>0</v>
      </c>
      <c r="Q34" s="208"/>
    </row>
    <row r="35" spans="1:17">
      <c r="A35" s="207"/>
      <c r="B35" s="60" t="s">
        <v>579</v>
      </c>
      <c r="D35" s="233"/>
      <c r="E35" s="219" t="s">
        <v>565</v>
      </c>
      <c r="F35" s="220">
        <f t="shared" si="0"/>
        <v>0</v>
      </c>
      <c r="J35" s="60" t="s">
        <v>579</v>
      </c>
      <c r="L35" s="233"/>
      <c r="M35" s="219" t="s">
        <v>565</v>
      </c>
      <c r="N35" s="220">
        <f t="shared" si="1"/>
        <v>0</v>
      </c>
      <c r="Q35" s="208"/>
    </row>
    <row r="36" spans="1:17">
      <c r="A36" s="207"/>
      <c r="B36" s="60" t="s">
        <v>580</v>
      </c>
      <c r="D36" s="233"/>
      <c r="E36" s="219" t="s">
        <v>565</v>
      </c>
      <c r="F36" s="220">
        <f t="shared" si="0"/>
        <v>0</v>
      </c>
      <c r="J36" s="60" t="s">
        <v>580</v>
      </c>
      <c r="L36" s="233"/>
      <c r="M36" s="219" t="s">
        <v>565</v>
      </c>
      <c r="N36" s="220">
        <f t="shared" si="1"/>
        <v>0</v>
      </c>
      <c r="Q36" s="208"/>
    </row>
    <row r="37" spans="1:17">
      <c r="A37" s="207"/>
      <c r="B37" s="60" t="s">
        <v>581</v>
      </c>
      <c r="D37" s="233"/>
      <c r="E37" s="219" t="s">
        <v>565</v>
      </c>
      <c r="F37" s="220">
        <f t="shared" si="0"/>
        <v>0</v>
      </c>
      <c r="J37" s="60" t="s">
        <v>581</v>
      </c>
      <c r="L37" s="233"/>
      <c r="M37" s="219" t="s">
        <v>565</v>
      </c>
      <c r="N37" s="220">
        <f t="shared" si="1"/>
        <v>0</v>
      </c>
      <c r="Q37" s="208"/>
    </row>
    <row r="38" spans="1:17">
      <c r="A38" s="207"/>
      <c r="B38" s="60" t="s">
        <v>582</v>
      </c>
      <c r="D38" s="233"/>
      <c r="E38" s="219" t="s">
        <v>565</v>
      </c>
      <c r="F38" s="220">
        <f t="shared" si="0"/>
        <v>0</v>
      </c>
      <c r="J38" s="60" t="s">
        <v>582</v>
      </c>
      <c r="L38" s="233"/>
      <c r="M38" s="219" t="s">
        <v>565</v>
      </c>
      <c r="N38" s="220">
        <f t="shared" si="1"/>
        <v>0</v>
      </c>
      <c r="Q38" s="208"/>
    </row>
    <row r="39" spans="1:17">
      <c r="A39" s="207"/>
      <c r="B39" s="60" t="s">
        <v>583</v>
      </c>
      <c r="D39" s="233"/>
      <c r="E39" s="219" t="s">
        <v>565</v>
      </c>
      <c r="F39" s="220">
        <f t="shared" si="0"/>
        <v>0</v>
      </c>
      <c r="J39" s="60" t="s">
        <v>583</v>
      </c>
      <c r="L39" s="233"/>
      <c r="M39" s="219" t="s">
        <v>565</v>
      </c>
      <c r="N39" s="220">
        <f t="shared" si="1"/>
        <v>0</v>
      </c>
      <c r="Q39" s="208"/>
    </row>
    <row r="40" spans="1:17">
      <c r="A40" s="207"/>
      <c r="B40" s="60" t="s">
        <v>584</v>
      </c>
      <c r="D40" s="233"/>
      <c r="E40" s="219" t="s">
        <v>565</v>
      </c>
      <c r="F40" s="220">
        <f t="shared" si="0"/>
        <v>0</v>
      </c>
      <c r="J40" s="60" t="s">
        <v>584</v>
      </c>
      <c r="L40" s="233"/>
      <c r="M40" s="219" t="s">
        <v>565</v>
      </c>
      <c r="N40" s="220">
        <f t="shared" si="1"/>
        <v>0</v>
      </c>
      <c r="Q40" s="208"/>
    </row>
    <row r="41" spans="1:17">
      <c r="A41" s="207"/>
      <c r="B41" s="60" t="s">
        <v>585</v>
      </c>
      <c r="D41" s="233"/>
      <c r="E41" s="219" t="s">
        <v>565</v>
      </c>
      <c r="F41" s="220">
        <f t="shared" si="0"/>
        <v>0</v>
      </c>
      <c r="J41" s="60" t="s">
        <v>585</v>
      </c>
      <c r="L41" s="233"/>
      <c r="M41" s="219" t="s">
        <v>565</v>
      </c>
      <c r="N41" s="220">
        <f t="shared" si="1"/>
        <v>0</v>
      </c>
      <c r="Q41" s="208"/>
    </row>
    <row r="42" spans="1:17">
      <c r="A42" s="207"/>
      <c r="E42" s="224"/>
      <c r="F42" s="223"/>
      <c r="M42" s="224"/>
      <c r="N42" s="223"/>
      <c r="Q42" s="208"/>
    </row>
    <row r="43" spans="1:17">
      <c r="A43" s="207"/>
      <c r="E43" s="225" t="s">
        <v>567</v>
      </c>
      <c r="F43" s="226"/>
      <c r="G43" s="227" t="s">
        <v>565</v>
      </c>
      <c r="H43" s="228">
        <f>SUM(F31:F41)</f>
        <v>0</v>
      </c>
      <c r="I43" s="234"/>
      <c r="M43" s="225" t="s">
        <v>567</v>
      </c>
      <c r="N43" s="226"/>
      <c r="O43" s="227" t="s">
        <v>565</v>
      </c>
      <c r="P43" s="228">
        <f>SUM(N31:N41)</f>
        <v>0</v>
      </c>
      <c r="Q43" s="235"/>
    </row>
    <row r="44" spans="1:17">
      <c r="A44" s="207"/>
      <c r="B44" s="229"/>
      <c r="C44" s="229"/>
      <c r="D44" s="229"/>
      <c r="E44" s="224"/>
      <c r="J44" s="229"/>
      <c r="K44" s="229"/>
      <c r="L44" s="229"/>
      <c r="M44" s="224"/>
      <c r="Q44" s="208"/>
    </row>
    <row r="45" spans="1:17">
      <c r="A45" s="207"/>
      <c r="B45" s="60" t="s">
        <v>586</v>
      </c>
      <c r="D45" s="233"/>
      <c r="E45" s="219" t="s">
        <v>565</v>
      </c>
      <c r="F45" s="220">
        <f>(H$18+H$24+H$29+H$43)*D45</f>
        <v>0</v>
      </c>
      <c r="J45" s="60" t="s">
        <v>586</v>
      </c>
      <c r="L45" s="233"/>
      <c r="M45" s="219" t="s">
        <v>565</v>
      </c>
      <c r="N45" s="220">
        <f>(P$18+P$24+P$29+P$43)*L45</f>
        <v>0</v>
      </c>
      <c r="Q45" s="208"/>
    </row>
    <row r="46" spans="1:17">
      <c r="A46" s="207"/>
      <c r="B46" s="60" t="s">
        <v>587</v>
      </c>
      <c r="D46" s="233"/>
      <c r="E46" s="219" t="s">
        <v>565</v>
      </c>
      <c r="F46" s="220">
        <f>(H$18+H$24+H$29+H$43)*D46</f>
        <v>0</v>
      </c>
      <c r="J46" s="60" t="s">
        <v>587</v>
      </c>
      <c r="L46" s="233"/>
      <c r="M46" s="219" t="s">
        <v>565</v>
      </c>
      <c r="N46" s="220">
        <f>(P$18+P$24+P$29+P$43)*L46</f>
        <v>0</v>
      </c>
      <c r="Q46" s="208"/>
    </row>
    <row r="47" spans="1:17">
      <c r="A47" s="207"/>
      <c r="B47" s="60" t="s">
        <v>588</v>
      </c>
      <c r="D47" s="233"/>
      <c r="E47" s="219" t="s">
        <v>565</v>
      </c>
      <c r="F47" s="220">
        <f>(H$18+H$24+H$29+H$43)*D47</f>
        <v>0</v>
      </c>
      <c r="J47" s="60" t="s">
        <v>588</v>
      </c>
      <c r="L47" s="233"/>
      <c r="M47" s="219" t="s">
        <v>565</v>
      </c>
      <c r="N47" s="220">
        <f>(P$18+P$24+P$29+P$43)*L47</f>
        <v>0</v>
      </c>
      <c r="Q47" s="208"/>
    </row>
    <row r="48" spans="1:17">
      <c r="A48" s="207"/>
      <c r="B48" s="60" t="s">
        <v>589</v>
      </c>
      <c r="D48" s="233"/>
      <c r="E48" s="219" t="s">
        <v>565</v>
      </c>
      <c r="F48" s="220">
        <f>(H$18+H$24+H$29+H$43)*D48</f>
        <v>0</v>
      </c>
      <c r="J48" s="60" t="s">
        <v>589</v>
      </c>
      <c r="L48" s="233"/>
      <c r="M48" s="219" t="s">
        <v>565</v>
      </c>
      <c r="N48" s="220">
        <f>(P$18+P$24+P$29+P$43)*L48</f>
        <v>0</v>
      </c>
      <c r="Q48" s="208"/>
    </row>
    <row r="49" spans="1:17">
      <c r="A49" s="207"/>
      <c r="E49" s="224"/>
      <c r="F49" s="223"/>
      <c r="M49" s="224"/>
      <c r="N49" s="223"/>
      <c r="Q49" s="208"/>
    </row>
    <row r="50" spans="1:17">
      <c r="A50" s="207"/>
      <c r="E50" s="225" t="s">
        <v>567</v>
      </c>
      <c r="F50" s="226"/>
      <c r="G50" s="227" t="s">
        <v>565</v>
      </c>
      <c r="H50" s="228">
        <f>SUM(F45:F48)</f>
        <v>0</v>
      </c>
      <c r="I50" s="229"/>
      <c r="M50" s="225" t="s">
        <v>567</v>
      </c>
      <c r="N50" s="226"/>
      <c r="O50" s="227" t="s">
        <v>565</v>
      </c>
      <c r="P50" s="228">
        <f>SUM(N45:N48)</f>
        <v>0</v>
      </c>
      <c r="Q50" s="235"/>
    </row>
    <row r="51" spans="1:17">
      <c r="A51" s="207"/>
      <c r="B51" s="229"/>
      <c r="C51" s="229"/>
      <c r="D51" s="229"/>
      <c r="E51" s="224"/>
      <c r="J51" s="229"/>
      <c r="K51" s="229"/>
      <c r="L51" s="229"/>
      <c r="M51" s="224"/>
      <c r="Q51" s="208"/>
    </row>
    <row r="52" spans="1:17">
      <c r="A52" s="207"/>
      <c r="B52" s="60" t="s">
        <v>590</v>
      </c>
      <c r="D52" s="233"/>
      <c r="E52" s="219" t="s">
        <v>565</v>
      </c>
      <c r="F52" s="220">
        <f>(H$18+H$24+H$29+H$43+H$50)*D52</f>
        <v>0</v>
      </c>
      <c r="G52" s="223"/>
      <c r="J52" s="60" t="s">
        <v>590</v>
      </c>
      <c r="L52" s="233"/>
      <c r="M52" s="219" t="s">
        <v>565</v>
      </c>
      <c r="N52" s="220">
        <f>(P$18+P$24+P$29+P$43+P$50)*L52</f>
        <v>0</v>
      </c>
      <c r="O52" s="223"/>
      <c r="Q52" s="208"/>
    </row>
    <row r="53" spans="1:17">
      <c r="A53" s="207"/>
      <c r="B53" s="60" t="s">
        <v>591</v>
      </c>
      <c r="D53" s="233"/>
      <c r="E53" s="219" t="s">
        <v>565</v>
      </c>
      <c r="F53" s="220">
        <f t="shared" ref="F53:F58" si="2">(H$18+H$24+H$29+H$43+H$50)*D53</f>
        <v>0</v>
      </c>
      <c r="G53" s="223"/>
      <c r="J53" s="60" t="s">
        <v>591</v>
      </c>
      <c r="L53" s="233"/>
      <c r="M53" s="219" t="s">
        <v>565</v>
      </c>
      <c r="N53" s="220">
        <f t="shared" ref="N53:N58" si="3">(P$18+P$24+P$29+P$43+P$50)*L53</f>
        <v>0</v>
      </c>
      <c r="O53" s="223"/>
      <c r="Q53" s="208"/>
    </row>
    <row r="54" spans="1:17">
      <c r="A54" s="207"/>
      <c r="B54" s="60" t="s">
        <v>592</v>
      </c>
      <c r="D54" s="233"/>
      <c r="E54" s="219" t="s">
        <v>565</v>
      </c>
      <c r="F54" s="220">
        <f t="shared" si="2"/>
        <v>0</v>
      </c>
      <c r="G54" s="223"/>
      <c r="J54" s="60" t="s">
        <v>592</v>
      </c>
      <c r="L54" s="233"/>
      <c r="M54" s="219" t="s">
        <v>565</v>
      </c>
      <c r="N54" s="220">
        <f t="shared" si="3"/>
        <v>0</v>
      </c>
      <c r="O54" s="223"/>
      <c r="Q54" s="208"/>
    </row>
    <row r="55" spans="1:17">
      <c r="A55" s="207"/>
      <c r="B55" s="60" t="s">
        <v>593</v>
      </c>
      <c r="D55" s="233"/>
      <c r="E55" s="219" t="s">
        <v>565</v>
      </c>
      <c r="F55" s="220">
        <f t="shared" si="2"/>
        <v>0</v>
      </c>
      <c r="G55" s="223"/>
      <c r="J55" s="60" t="s">
        <v>593</v>
      </c>
      <c r="L55" s="233"/>
      <c r="M55" s="219" t="s">
        <v>565</v>
      </c>
      <c r="N55" s="220">
        <f t="shared" si="3"/>
        <v>0</v>
      </c>
      <c r="O55" s="223"/>
      <c r="Q55" s="208"/>
    </row>
    <row r="56" spans="1:17">
      <c r="A56" s="207"/>
      <c r="B56" s="60" t="s">
        <v>594</v>
      </c>
      <c r="D56" s="233"/>
      <c r="E56" s="219" t="s">
        <v>565</v>
      </c>
      <c r="F56" s="220">
        <f t="shared" si="2"/>
        <v>0</v>
      </c>
      <c r="G56" s="223"/>
      <c r="J56" s="60" t="s">
        <v>594</v>
      </c>
      <c r="L56" s="233"/>
      <c r="M56" s="219" t="s">
        <v>565</v>
      </c>
      <c r="N56" s="220">
        <f t="shared" si="3"/>
        <v>0</v>
      </c>
      <c r="O56" s="223"/>
      <c r="Q56" s="208"/>
    </row>
    <row r="57" spans="1:17">
      <c r="A57" s="207"/>
      <c r="B57" s="60" t="s">
        <v>595</v>
      </c>
      <c r="D57" s="233"/>
      <c r="E57" s="219" t="s">
        <v>565</v>
      </c>
      <c r="F57" s="220">
        <f t="shared" si="2"/>
        <v>0</v>
      </c>
      <c r="G57" s="223"/>
      <c r="J57" s="60" t="s">
        <v>595</v>
      </c>
      <c r="L57" s="233"/>
      <c r="M57" s="219" t="s">
        <v>565</v>
      </c>
      <c r="N57" s="220">
        <f t="shared" si="3"/>
        <v>0</v>
      </c>
      <c r="O57" s="223"/>
      <c r="Q57" s="208"/>
    </row>
    <row r="58" spans="1:17">
      <c r="A58" s="207"/>
      <c r="B58" s="60" t="s">
        <v>596</v>
      </c>
      <c r="D58" s="233"/>
      <c r="E58" s="219" t="s">
        <v>565</v>
      </c>
      <c r="F58" s="220">
        <f t="shared" si="2"/>
        <v>0</v>
      </c>
      <c r="G58" s="223"/>
      <c r="J58" s="60" t="s">
        <v>596</v>
      </c>
      <c r="L58" s="233"/>
      <c r="M58" s="219" t="s">
        <v>565</v>
      </c>
      <c r="N58" s="220">
        <f t="shared" si="3"/>
        <v>0</v>
      </c>
      <c r="O58" s="223"/>
      <c r="Q58" s="208"/>
    </row>
    <row r="59" spans="1:17">
      <c r="A59" s="207"/>
      <c r="E59" s="224"/>
      <c r="F59" s="223"/>
      <c r="G59" s="223"/>
      <c r="M59" s="224"/>
      <c r="N59" s="223"/>
      <c r="O59" s="223"/>
      <c r="Q59" s="208"/>
    </row>
    <row r="60" spans="1:17">
      <c r="A60" s="207"/>
      <c r="E60" s="225" t="s">
        <v>567</v>
      </c>
      <c r="F60" s="226"/>
      <c r="G60" s="227" t="s">
        <v>565</v>
      </c>
      <c r="H60" s="228">
        <f>SUM(F52:F58)</f>
        <v>0</v>
      </c>
      <c r="I60" s="234"/>
      <c r="M60" s="225" t="s">
        <v>567</v>
      </c>
      <c r="N60" s="226"/>
      <c r="O60" s="227" t="s">
        <v>565</v>
      </c>
      <c r="P60" s="228">
        <f>SUM(N52:N58)</f>
        <v>0</v>
      </c>
      <c r="Q60" s="235"/>
    </row>
    <row r="61" spans="1:17">
      <c r="A61" s="207"/>
      <c r="E61" s="229"/>
      <c r="F61" s="229"/>
      <c r="G61" s="229"/>
      <c r="H61" s="229"/>
      <c r="I61" s="229"/>
      <c r="M61" s="229"/>
      <c r="N61" s="229"/>
      <c r="O61" s="229"/>
      <c r="P61" s="229"/>
      <c r="Q61" s="235"/>
    </row>
    <row r="62" spans="1:17">
      <c r="A62" s="207"/>
      <c r="B62" s="60" t="s">
        <v>597</v>
      </c>
      <c r="D62" s="233"/>
      <c r="E62" s="219" t="s">
        <v>565</v>
      </c>
      <c r="F62" s="220">
        <f>((H$18+H$24+H$29+H$43+H$50+H$60)/(100%-D62))*D62</f>
        <v>0</v>
      </c>
      <c r="I62" s="216"/>
      <c r="J62" s="60" t="s">
        <v>597</v>
      </c>
      <c r="L62" s="233"/>
      <c r="M62" s="219" t="s">
        <v>565</v>
      </c>
      <c r="N62" s="220">
        <f>((P$18+P$24+P$29+P$43+P$50+P$60)/(100%-L62))*L62</f>
        <v>0</v>
      </c>
      <c r="Q62" s="208"/>
    </row>
    <row r="63" spans="1:17">
      <c r="A63" s="207"/>
      <c r="Q63" s="208"/>
    </row>
    <row r="64" spans="1:17">
      <c r="A64" s="207"/>
      <c r="E64" s="225" t="s">
        <v>567</v>
      </c>
      <c r="F64" s="226"/>
      <c r="G64" s="227" t="s">
        <v>565</v>
      </c>
      <c r="H64" s="228">
        <f>F62</f>
        <v>0</v>
      </c>
      <c r="M64" s="225" t="s">
        <v>567</v>
      </c>
      <c r="N64" s="226"/>
      <c r="O64" s="227" t="s">
        <v>565</v>
      </c>
      <c r="P64" s="228">
        <f>N62</f>
        <v>0</v>
      </c>
      <c r="Q64" s="208"/>
    </row>
    <row r="65" spans="1:17" ht="13.8" thickBot="1">
      <c r="A65" s="207"/>
      <c r="B65" s="229"/>
      <c r="C65" s="229"/>
      <c r="D65" s="229"/>
      <c r="E65" s="215"/>
      <c r="J65" s="229"/>
      <c r="K65" s="229"/>
      <c r="L65" s="229"/>
      <c r="M65" s="215"/>
      <c r="Q65" s="208"/>
    </row>
    <row r="66" spans="1:17" ht="13.8" thickBot="1">
      <c r="A66" s="207"/>
      <c r="D66" s="209" t="s">
        <v>547</v>
      </c>
      <c r="E66" s="209" t="s">
        <v>598</v>
      </c>
      <c r="F66" s="209"/>
      <c r="G66" s="209" t="s">
        <v>565</v>
      </c>
      <c r="H66" s="236">
        <f>H18+H24+H29+H43+H50+H60+H64</f>
        <v>0</v>
      </c>
      <c r="I66" s="229"/>
      <c r="J66" s="237"/>
      <c r="K66" s="237"/>
      <c r="M66" s="209" t="s">
        <v>598</v>
      </c>
      <c r="N66" s="209"/>
      <c r="O66" s="209" t="s">
        <v>565</v>
      </c>
      <c r="P66" s="236">
        <f>P18+P24+P29+P43+P50+P60+P64</f>
        <v>0</v>
      </c>
      <c r="Q66" s="235"/>
    </row>
    <row r="67" spans="1:17" ht="13.8" thickBot="1">
      <c r="A67" s="207"/>
      <c r="Q67" s="208"/>
    </row>
    <row r="68" spans="1:17" ht="13.8" thickBot="1">
      <c r="A68" s="207"/>
      <c r="D68" s="209" t="s">
        <v>599</v>
      </c>
      <c r="E68" s="209" t="s">
        <v>598</v>
      </c>
      <c r="F68" s="209"/>
      <c r="G68" s="209" t="s">
        <v>565</v>
      </c>
      <c r="H68" s="236">
        <f>(((H$18+H$24+H$29+H$43)*1.3)+H$50+H$60)/((100%-D$62)*100%)</f>
        <v>0</v>
      </c>
      <c r="I68" s="229"/>
      <c r="K68" s="237"/>
      <c r="M68" s="209" t="s">
        <v>598</v>
      </c>
      <c r="N68" s="209"/>
      <c r="O68" s="209" t="s">
        <v>565</v>
      </c>
      <c r="P68" s="236">
        <f>(((P$18+P$24+P$29+P$43)*1.3)+P$50+P$60)/((100%-L$62)*100%)</f>
        <v>0</v>
      </c>
      <c r="Q68" s="208"/>
    </row>
    <row r="69" spans="1:17" ht="13.8" thickBot="1">
      <c r="A69" s="207"/>
      <c r="Q69" s="208"/>
    </row>
    <row r="70" spans="1:17" ht="13.8" thickBot="1">
      <c r="A70" s="207"/>
      <c r="D70" s="209" t="s">
        <v>600</v>
      </c>
      <c r="E70" s="209" t="s">
        <v>598</v>
      </c>
      <c r="F70" s="209"/>
      <c r="G70" s="209" t="s">
        <v>565</v>
      </c>
      <c r="H70" s="236">
        <f>(((H$18+H$24+H$29+H$43)*1.5)+H$50+H$60)/((100%-D$62)*100%)</f>
        <v>0</v>
      </c>
      <c r="I70" s="229"/>
      <c r="K70" s="237"/>
      <c r="M70" s="209" t="s">
        <v>598</v>
      </c>
      <c r="N70" s="209"/>
      <c r="O70" s="209" t="s">
        <v>565</v>
      </c>
      <c r="P70" s="236">
        <f>(((P$18+P$24+P$29+P$43)*1.5)+P$50+P$60)/((100%-L$62)*100%)</f>
        <v>0</v>
      </c>
      <c r="Q70" s="208"/>
    </row>
    <row r="71" spans="1:17" ht="13.8" thickBot="1">
      <c r="A71" s="207"/>
      <c r="Q71" s="208"/>
    </row>
    <row r="72" spans="1:17" ht="13.8" thickBot="1">
      <c r="A72" s="207"/>
      <c r="D72" s="209" t="s">
        <v>601</v>
      </c>
      <c r="E72" s="209" t="s">
        <v>598</v>
      </c>
      <c r="F72" s="209"/>
      <c r="G72" s="209" t="s">
        <v>565</v>
      </c>
      <c r="H72" s="236">
        <f>(((H$18+H$24+H$29+H$43)*2.5)+H$50+H$60)/((100%-D$62)*100%)</f>
        <v>0</v>
      </c>
      <c r="I72" s="229"/>
      <c r="K72" s="237"/>
      <c r="M72" s="209" t="s">
        <v>598</v>
      </c>
      <c r="N72" s="209"/>
      <c r="O72" s="209" t="s">
        <v>565</v>
      </c>
      <c r="P72" s="236">
        <f>(((P$18+P$24+P$29+P$43)*2.5)+P$50+P$60)/((100%-L$62)*100%)</f>
        <v>0</v>
      </c>
      <c r="Q72" s="208"/>
    </row>
    <row r="73" spans="1:17">
      <c r="A73" s="207"/>
      <c r="Q73" s="208"/>
    </row>
    <row r="74" spans="1:17">
      <c r="A74" s="207"/>
      <c r="Q74" s="208"/>
    </row>
    <row r="75" spans="1:17">
      <c r="A75" s="207"/>
      <c r="Q75" s="208"/>
    </row>
    <row r="76" spans="1:17">
      <c r="A76" s="207"/>
      <c r="B76" s="229" t="s">
        <v>602</v>
      </c>
      <c r="C76" s="229"/>
      <c r="Q76" s="208"/>
    </row>
    <row r="77" spans="1:17">
      <c r="A77" s="207"/>
      <c r="B77" s="60" t="s">
        <v>603</v>
      </c>
      <c r="Q77" s="208"/>
    </row>
    <row r="78" spans="1:17">
      <c r="A78" s="238"/>
      <c r="B78" s="239" t="s">
        <v>604</v>
      </c>
      <c r="C78" s="239"/>
      <c r="D78" s="239"/>
      <c r="E78" s="239"/>
      <c r="F78" s="239"/>
      <c r="G78" s="239"/>
      <c r="H78" s="239"/>
      <c r="I78" s="239"/>
      <c r="J78" s="239"/>
      <c r="K78" s="239"/>
      <c r="L78" s="239"/>
      <c r="M78" s="239"/>
      <c r="N78" s="239"/>
      <c r="O78" s="239"/>
      <c r="P78" s="239"/>
      <c r="Q78" s="240"/>
    </row>
  </sheetData>
  <mergeCells count="6">
    <mergeCell ref="A2:Q2"/>
    <mergeCell ref="F3:P3"/>
    <mergeCell ref="E5:I5"/>
    <mergeCell ref="A6:Q6"/>
    <mergeCell ref="F10:H10"/>
    <mergeCell ref="N10:P1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27F8E-C7DD-472F-9849-86ECEAF285F1}">
  <dimension ref="A1:F53"/>
  <sheetViews>
    <sheetView workbookViewId="0">
      <selection activeCell="T39" sqref="T39"/>
    </sheetView>
  </sheetViews>
  <sheetFormatPr defaultRowHeight="13.2"/>
  <cols>
    <col min="1" max="1" width="75.33203125" style="242" bestFit="1" customWidth="1"/>
    <col min="2" max="2" width="15" style="242" bestFit="1" customWidth="1"/>
    <col min="3" max="3" width="16.44140625" style="242" bestFit="1" customWidth="1"/>
    <col min="4" max="4" width="16.88671875" style="242" customWidth="1"/>
    <col min="5" max="5" width="17.33203125" style="242" customWidth="1"/>
    <col min="6" max="256" width="9.109375" style="242"/>
    <col min="257" max="257" width="75.33203125" style="242" bestFit="1" customWidth="1"/>
    <col min="258" max="258" width="15" style="242" bestFit="1" customWidth="1"/>
    <col min="259" max="259" width="16.44140625" style="242" bestFit="1" customWidth="1"/>
    <col min="260" max="260" width="16.88671875" style="242" customWidth="1"/>
    <col min="261" max="261" width="17.33203125" style="242" customWidth="1"/>
    <col min="262" max="512" width="9.109375" style="242"/>
    <col min="513" max="513" width="75.33203125" style="242" bestFit="1" customWidth="1"/>
    <col min="514" max="514" width="15" style="242" bestFit="1" customWidth="1"/>
    <col min="515" max="515" width="16.44140625" style="242" bestFit="1" customWidth="1"/>
    <col min="516" max="516" width="16.88671875" style="242" customWidth="1"/>
    <col min="517" max="517" width="17.33203125" style="242" customWidth="1"/>
    <col min="518" max="768" width="9.109375" style="242"/>
    <col min="769" max="769" width="75.33203125" style="242" bestFit="1" customWidth="1"/>
    <col min="770" max="770" width="15" style="242" bestFit="1" customWidth="1"/>
    <col min="771" max="771" width="16.44140625" style="242" bestFit="1" customWidth="1"/>
    <col min="772" max="772" width="16.88671875" style="242" customWidth="1"/>
    <col min="773" max="773" width="17.33203125" style="242" customWidth="1"/>
    <col min="774" max="1024" width="9.109375" style="242"/>
    <col min="1025" max="1025" width="75.33203125" style="242" bestFit="1" customWidth="1"/>
    <col min="1026" max="1026" width="15" style="242" bestFit="1" customWidth="1"/>
    <col min="1027" max="1027" width="16.44140625" style="242" bestFit="1" customWidth="1"/>
    <col min="1028" max="1028" width="16.88671875" style="242" customWidth="1"/>
    <col min="1029" max="1029" width="17.33203125" style="242" customWidth="1"/>
    <col min="1030" max="1280" width="9.109375" style="242"/>
    <col min="1281" max="1281" width="75.33203125" style="242" bestFit="1" customWidth="1"/>
    <col min="1282" max="1282" width="15" style="242" bestFit="1" customWidth="1"/>
    <col min="1283" max="1283" width="16.44140625" style="242" bestFit="1" customWidth="1"/>
    <col min="1284" max="1284" width="16.88671875" style="242" customWidth="1"/>
    <col min="1285" max="1285" width="17.33203125" style="242" customWidth="1"/>
    <col min="1286" max="1536" width="9.109375" style="242"/>
    <col min="1537" max="1537" width="75.33203125" style="242" bestFit="1" customWidth="1"/>
    <col min="1538" max="1538" width="15" style="242" bestFit="1" customWidth="1"/>
    <col min="1539" max="1539" width="16.44140625" style="242" bestFit="1" customWidth="1"/>
    <col min="1540" max="1540" width="16.88671875" style="242" customWidth="1"/>
    <col min="1541" max="1541" width="17.33203125" style="242" customWidth="1"/>
    <col min="1542" max="1792" width="9.109375" style="242"/>
    <col min="1793" max="1793" width="75.33203125" style="242" bestFit="1" customWidth="1"/>
    <col min="1794" max="1794" width="15" style="242" bestFit="1" customWidth="1"/>
    <col min="1795" max="1795" width="16.44140625" style="242" bestFit="1" customWidth="1"/>
    <col min="1796" max="1796" width="16.88671875" style="242" customWidth="1"/>
    <col min="1797" max="1797" width="17.33203125" style="242" customWidth="1"/>
    <col min="1798" max="2048" width="9.109375" style="242"/>
    <col min="2049" max="2049" width="75.33203125" style="242" bestFit="1" customWidth="1"/>
    <col min="2050" max="2050" width="15" style="242" bestFit="1" customWidth="1"/>
    <col min="2051" max="2051" width="16.44140625" style="242" bestFit="1" customWidth="1"/>
    <col min="2052" max="2052" width="16.88671875" style="242" customWidth="1"/>
    <col min="2053" max="2053" width="17.33203125" style="242" customWidth="1"/>
    <col min="2054" max="2304" width="9.109375" style="242"/>
    <col min="2305" max="2305" width="75.33203125" style="242" bestFit="1" customWidth="1"/>
    <col min="2306" max="2306" width="15" style="242" bestFit="1" customWidth="1"/>
    <col min="2307" max="2307" width="16.44140625" style="242" bestFit="1" customWidth="1"/>
    <col min="2308" max="2308" width="16.88671875" style="242" customWidth="1"/>
    <col min="2309" max="2309" width="17.33203125" style="242" customWidth="1"/>
    <col min="2310" max="2560" width="9.109375" style="242"/>
    <col min="2561" max="2561" width="75.33203125" style="242" bestFit="1" customWidth="1"/>
    <col min="2562" max="2562" width="15" style="242" bestFit="1" customWidth="1"/>
    <col min="2563" max="2563" width="16.44140625" style="242" bestFit="1" customWidth="1"/>
    <col min="2564" max="2564" width="16.88671875" style="242" customWidth="1"/>
    <col min="2565" max="2565" width="17.33203125" style="242" customWidth="1"/>
    <col min="2566" max="2816" width="9.109375" style="242"/>
    <col min="2817" max="2817" width="75.33203125" style="242" bestFit="1" customWidth="1"/>
    <col min="2818" max="2818" width="15" style="242" bestFit="1" customWidth="1"/>
    <col min="2819" max="2819" width="16.44140625" style="242" bestFit="1" customWidth="1"/>
    <col min="2820" max="2820" width="16.88671875" style="242" customWidth="1"/>
    <col min="2821" max="2821" width="17.33203125" style="242" customWidth="1"/>
    <col min="2822" max="3072" width="9.109375" style="242"/>
    <col min="3073" max="3073" width="75.33203125" style="242" bestFit="1" customWidth="1"/>
    <col min="3074" max="3074" width="15" style="242" bestFit="1" customWidth="1"/>
    <col min="3075" max="3075" width="16.44140625" style="242" bestFit="1" customWidth="1"/>
    <col min="3076" max="3076" width="16.88671875" style="242" customWidth="1"/>
    <col min="3077" max="3077" width="17.33203125" style="242" customWidth="1"/>
    <col min="3078" max="3328" width="9.109375" style="242"/>
    <col min="3329" max="3329" width="75.33203125" style="242" bestFit="1" customWidth="1"/>
    <col min="3330" max="3330" width="15" style="242" bestFit="1" customWidth="1"/>
    <col min="3331" max="3331" width="16.44140625" style="242" bestFit="1" customWidth="1"/>
    <col min="3332" max="3332" width="16.88671875" style="242" customWidth="1"/>
    <col min="3333" max="3333" width="17.33203125" style="242" customWidth="1"/>
    <col min="3334" max="3584" width="9.109375" style="242"/>
    <col min="3585" max="3585" width="75.33203125" style="242" bestFit="1" customWidth="1"/>
    <col min="3586" max="3586" width="15" style="242" bestFit="1" customWidth="1"/>
    <col min="3587" max="3587" width="16.44140625" style="242" bestFit="1" customWidth="1"/>
    <col min="3588" max="3588" width="16.88671875" style="242" customWidth="1"/>
    <col min="3589" max="3589" width="17.33203125" style="242" customWidth="1"/>
    <col min="3590" max="3840" width="9.109375" style="242"/>
    <col min="3841" max="3841" width="75.33203125" style="242" bestFit="1" customWidth="1"/>
    <col min="3842" max="3842" width="15" style="242" bestFit="1" customWidth="1"/>
    <col min="3843" max="3843" width="16.44140625" style="242" bestFit="1" customWidth="1"/>
    <col min="3844" max="3844" width="16.88671875" style="242" customWidth="1"/>
    <col min="3845" max="3845" width="17.33203125" style="242" customWidth="1"/>
    <col min="3846" max="4096" width="9.109375" style="242"/>
    <col min="4097" max="4097" width="75.33203125" style="242" bestFit="1" customWidth="1"/>
    <col min="4098" max="4098" width="15" style="242" bestFit="1" customWidth="1"/>
    <col min="4099" max="4099" width="16.44140625" style="242" bestFit="1" customWidth="1"/>
    <col min="4100" max="4100" width="16.88671875" style="242" customWidth="1"/>
    <col min="4101" max="4101" width="17.33203125" style="242" customWidth="1"/>
    <col min="4102" max="4352" width="9.109375" style="242"/>
    <col min="4353" max="4353" width="75.33203125" style="242" bestFit="1" customWidth="1"/>
    <col min="4354" max="4354" width="15" style="242" bestFit="1" customWidth="1"/>
    <col min="4355" max="4355" width="16.44140625" style="242" bestFit="1" customWidth="1"/>
    <col min="4356" max="4356" width="16.88671875" style="242" customWidth="1"/>
    <col min="4357" max="4357" width="17.33203125" style="242" customWidth="1"/>
    <col min="4358" max="4608" width="9.109375" style="242"/>
    <col min="4609" max="4609" width="75.33203125" style="242" bestFit="1" customWidth="1"/>
    <col min="4610" max="4610" width="15" style="242" bestFit="1" customWidth="1"/>
    <col min="4611" max="4611" width="16.44140625" style="242" bestFit="1" customWidth="1"/>
    <col min="4612" max="4612" width="16.88671875" style="242" customWidth="1"/>
    <col min="4613" max="4613" width="17.33203125" style="242" customWidth="1"/>
    <col min="4614" max="4864" width="9.109375" style="242"/>
    <col min="4865" max="4865" width="75.33203125" style="242" bestFit="1" customWidth="1"/>
    <col min="4866" max="4866" width="15" style="242" bestFit="1" customWidth="1"/>
    <col min="4867" max="4867" width="16.44140625" style="242" bestFit="1" customWidth="1"/>
    <col min="4868" max="4868" width="16.88671875" style="242" customWidth="1"/>
    <col min="4869" max="4869" width="17.33203125" style="242" customWidth="1"/>
    <col min="4870" max="5120" width="9.109375" style="242"/>
    <col min="5121" max="5121" width="75.33203125" style="242" bestFit="1" customWidth="1"/>
    <col min="5122" max="5122" width="15" style="242" bestFit="1" customWidth="1"/>
    <col min="5123" max="5123" width="16.44140625" style="242" bestFit="1" customWidth="1"/>
    <col min="5124" max="5124" width="16.88671875" style="242" customWidth="1"/>
    <col min="5125" max="5125" width="17.33203125" style="242" customWidth="1"/>
    <col min="5126" max="5376" width="9.109375" style="242"/>
    <col min="5377" max="5377" width="75.33203125" style="242" bestFit="1" customWidth="1"/>
    <col min="5378" max="5378" width="15" style="242" bestFit="1" customWidth="1"/>
    <col min="5379" max="5379" width="16.44140625" style="242" bestFit="1" customWidth="1"/>
    <col min="5380" max="5380" width="16.88671875" style="242" customWidth="1"/>
    <col min="5381" max="5381" width="17.33203125" style="242" customWidth="1"/>
    <col min="5382" max="5632" width="9.109375" style="242"/>
    <col min="5633" max="5633" width="75.33203125" style="242" bestFit="1" customWidth="1"/>
    <col min="5634" max="5634" width="15" style="242" bestFit="1" customWidth="1"/>
    <col min="5635" max="5635" width="16.44140625" style="242" bestFit="1" customWidth="1"/>
    <col min="5636" max="5636" width="16.88671875" style="242" customWidth="1"/>
    <col min="5637" max="5637" width="17.33203125" style="242" customWidth="1"/>
    <col min="5638" max="5888" width="9.109375" style="242"/>
    <col min="5889" max="5889" width="75.33203125" style="242" bestFit="1" customWidth="1"/>
    <col min="5890" max="5890" width="15" style="242" bestFit="1" customWidth="1"/>
    <col min="5891" max="5891" width="16.44140625" style="242" bestFit="1" customWidth="1"/>
    <col min="5892" max="5892" width="16.88671875" style="242" customWidth="1"/>
    <col min="5893" max="5893" width="17.33203125" style="242" customWidth="1"/>
    <col min="5894" max="6144" width="9.109375" style="242"/>
    <col min="6145" max="6145" width="75.33203125" style="242" bestFit="1" customWidth="1"/>
    <col min="6146" max="6146" width="15" style="242" bestFit="1" customWidth="1"/>
    <col min="6147" max="6147" width="16.44140625" style="242" bestFit="1" customWidth="1"/>
    <col min="6148" max="6148" width="16.88671875" style="242" customWidth="1"/>
    <col min="6149" max="6149" width="17.33203125" style="242" customWidth="1"/>
    <col min="6150" max="6400" width="9.109375" style="242"/>
    <col min="6401" max="6401" width="75.33203125" style="242" bestFit="1" customWidth="1"/>
    <col min="6402" max="6402" width="15" style="242" bestFit="1" customWidth="1"/>
    <col min="6403" max="6403" width="16.44140625" style="242" bestFit="1" customWidth="1"/>
    <col min="6404" max="6404" width="16.88671875" style="242" customWidth="1"/>
    <col min="6405" max="6405" width="17.33203125" style="242" customWidth="1"/>
    <col min="6406" max="6656" width="9.109375" style="242"/>
    <col min="6657" max="6657" width="75.33203125" style="242" bestFit="1" customWidth="1"/>
    <col min="6658" max="6658" width="15" style="242" bestFit="1" customWidth="1"/>
    <col min="6659" max="6659" width="16.44140625" style="242" bestFit="1" customWidth="1"/>
    <col min="6660" max="6660" width="16.88671875" style="242" customWidth="1"/>
    <col min="6661" max="6661" width="17.33203125" style="242" customWidth="1"/>
    <col min="6662" max="6912" width="9.109375" style="242"/>
    <col min="6913" max="6913" width="75.33203125" style="242" bestFit="1" customWidth="1"/>
    <col min="6914" max="6914" width="15" style="242" bestFit="1" customWidth="1"/>
    <col min="6915" max="6915" width="16.44140625" style="242" bestFit="1" customWidth="1"/>
    <col min="6916" max="6916" width="16.88671875" style="242" customWidth="1"/>
    <col min="6917" max="6917" width="17.33203125" style="242" customWidth="1"/>
    <col min="6918" max="7168" width="9.109375" style="242"/>
    <col min="7169" max="7169" width="75.33203125" style="242" bestFit="1" customWidth="1"/>
    <col min="7170" max="7170" width="15" style="242" bestFit="1" customWidth="1"/>
    <col min="7171" max="7171" width="16.44140625" style="242" bestFit="1" customWidth="1"/>
    <col min="7172" max="7172" width="16.88671875" style="242" customWidth="1"/>
    <col min="7173" max="7173" width="17.33203125" style="242" customWidth="1"/>
    <col min="7174" max="7424" width="9.109375" style="242"/>
    <col min="7425" max="7425" width="75.33203125" style="242" bestFit="1" customWidth="1"/>
    <col min="7426" max="7426" width="15" style="242" bestFit="1" customWidth="1"/>
    <col min="7427" max="7427" width="16.44140625" style="242" bestFit="1" customWidth="1"/>
    <col min="7428" max="7428" width="16.88671875" style="242" customWidth="1"/>
    <col min="7429" max="7429" width="17.33203125" style="242" customWidth="1"/>
    <col min="7430" max="7680" width="9.109375" style="242"/>
    <col min="7681" max="7681" width="75.33203125" style="242" bestFit="1" customWidth="1"/>
    <col min="7682" max="7682" width="15" style="242" bestFit="1" customWidth="1"/>
    <col min="7683" max="7683" width="16.44140625" style="242" bestFit="1" customWidth="1"/>
    <col min="7684" max="7684" width="16.88671875" style="242" customWidth="1"/>
    <col min="7685" max="7685" width="17.33203125" style="242" customWidth="1"/>
    <col min="7686" max="7936" width="9.109375" style="242"/>
    <col min="7937" max="7937" width="75.33203125" style="242" bestFit="1" customWidth="1"/>
    <col min="7938" max="7938" width="15" style="242" bestFit="1" customWidth="1"/>
    <col min="7939" max="7939" width="16.44140625" style="242" bestFit="1" customWidth="1"/>
    <col min="7940" max="7940" width="16.88671875" style="242" customWidth="1"/>
    <col min="7941" max="7941" width="17.33203125" style="242" customWidth="1"/>
    <col min="7942" max="8192" width="9.109375" style="242"/>
    <col min="8193" max="8193" width="75.33203125" style="242" bestFit="1" customWidth="1"/>
    <col min="8194" max="8194" width="15" style="242" bestFit="1" customWidth="1"/>
    <col min="8195" max="8195" width="16.44140625" style="242" bestFit="1" customWidth="1"/>
    <col min="8196" max="8196" width="16.88671875" style="242" customWidth="1"/>
    <col min="8197" max="8197" width="17.33203125" style="242" customWidth="1"/>
    <col min="8198" max="8448" width="9.109375" style="242"/>
    <col min="8449" max="8449" width="75.33203125" style="242" bestFit="1" customWidth="1"/>
    <col min="8450" max="8450" width="15" style="242" bestFit="1" customWidth="1"/>
    <col min="8451" max="8451" width="16.44140625" style="242" bestFit="1" customWidth="1"/>
    <col min="8452" max="8452" width="16.88671875" style="242" customWidth="1"/>
    <col min="8453" max="8453" width="17.33203125" style="242" customWidth="1"/>
    <col min="8454" max="8704" width="9.109375" style="242"/>
    <col min="8705" max="8705" width="75.33203125" style="242" bestFit="1" customWidth="1"/>
    <col min="8706" max="8706" width="15" style="242" bestFit="1" customWidth="1"/>
    <col min="8707" max="8707" width="16.44140625" style="242" bestFit="1" customWidth="1"/>
    <col min="8708" max="8708" width="16.88671875" style="242" customWidth="1"/>
    <col min="8709" max="8709" width="17.33203125" style="242" customWidth="1"/>
    <col min="8710" max="8960" width="9.109375" style="242"/>
    <col min="8961" max="8961" width="75.33203125" style="242" bestFit="1" customWidth="1"/>
    <col min="8962" max="8962" width="15" style="242" bestFit="1" customWidth="1"/>
    <col min="8963" max="8963" width="16.44140625" style="242" bestFit="1" customWidth="1"/>
    <col min="8964" max="8964" width="16.88671875" style="242" customWidth="1"/>
    <col min="8965" max="8965" width="17.33203125" style="242" customWidth="1"/>
    <col min="8966" max="9216" width="9.109375" style="242"/>
    <col min="9217" max="9217" width="75.33203125" style="242" bestFit="1" customWidth="1"/>
    <col min="9218" max="9218" width="15" style="242" bestFit="1" customWidth="1"/>
    <col min="9219" max="9219" width="16.44140625" style="242" bestFit="1" customWidth="1"/>
    <col min="9220" max="9220" width="16.88671875" style="242" customWidth="1"/>
    <col min="9221" max="9221" width="17.33203125" style="242" customWidth="1"/>
    <col min="9222" max="9472" width="9.109375" style="242"/>
    <col min="9473" max="9473" width="75.33203125" style="242" bestFit="1" customWidth="1"/>
    <col min="9474" max="9474" width="15" style="242" bestFit="1" customWidth="1"/>
    <col min="9475" max="9475" width="16.44140625" style="242" bestFit="1" customWidth="1"/>
    <col min="9476" max="9476" width="16.88671875" style="242" customWidth="1"/>
    <col min="9477" max="9477" width="17.33203125" style="242" customWidth="1"/>
    <col min="9478" max="9728" width="9.109375" style="242"/>
    <col min="9729" max="9729" width="75.33203125" style="242" bestFit="1" customWidth="1"/>
    <col min="9730" max="9730" width="15" style="242" bestFit="1" customWidth="1"/>
    <col min="9731" max="9731" width="16.44140625" style="242" bestFit="1" customWidth="1"/>
    <col min="9732" max="9732" width="16.88671875" style="242" customWidth="1"/>
    <col min="9733" max="9733" width="17.33203125" style="242" customWidth="1"/>
    <col min="9734" max="9984" width="9.109375" style="242"/>
    <col min="9985" max="9985" width="75.33203125" style="242" bestFit="1" customWidth="1"/>
    <col min="9986" max="9986" width="15" style="242" bestFit="1" customWidth="1"/>
    <col min="9987" max="9987" width="16.44140625" style="242" bestFit="1" customWidth="1"/>
    <col min="9988" max="9988" width="16.88671875" style="242" customWidth="1"/>
    <col min="9989" max="9989" width="17.33203125" style="242" customWidth="1"/>
    <col min="9990" max="10240" width="9.109375" style="242"/>
    <col min="10241" max="10241" width="75.33203125" style="242" bestFit="1" customWidth="1"/>
    <col min="10242" max="10242" width="15" style="242" bestFit="1" customWidth="1"/>
    <col min="10243" max="10243" width="16.44140625" style="242" bestFit="1" customWidth="1"/>
    <col min="10244" max="10244" width="16.88671875" style="242" customWidth="1"/>
    <col min="10245" max="10245" width="17.33203125" style="242" customWidth="1"/>
    <col min="10246" max="10496" width="9.109375" style="242"/>
    <col min="10497" max="10497" width="75.33203125" style="242" bestFit="1" customWidth="1"/>
    <col min="10498" max="10498" width="15" style="242" bestFit="1" customWidth="1"/>
    <col min="10499" max="10499" width="16.44140625" style="242" bestFit="1" customWidth="1"/>
    <col min="10500" max="10500" width="16.88671875" style="242" customWidth="1"/>
    <col min="10501" max="10501" width="17.33203125" style="242" customWidth="1"/>
    <col min="10502" max="10752" width="9.109375" style="242"/>
    <col min="10753" max="10753" width="75.33203125" style="242" bestFit="1" customWidth="1"/>
    <col min="10754" max="10754" width="15" style="242" bestFit="1" customWidth="1"/>
    <col min="10755" max="10755" width="16.44140625" style="242" bestFit="1" customWidth="1"/>
    <col min="10756" max="10756" width="16.88671875" style="242" customWidth="1"/>
    <col min="10757" max="10757" width="17.33203125" style="242" customWidth="1"/>
    <col min="10758" max="11008" width="9.109375" style="242"/>
    <col min="11009" max="11009" width="75.33203125" style="242" bestFit="1" customWidth="1"/>
    <col min="11010" max="11010" width="15" style="242" bestFit="1" customWidth="1"/>
    <col min="11011" max="11011" width="16.44140625" style="242" bestFit="1" customWidth="1"/>
    <col min="11012" max="11012" width="16.88671875" style="242" customWidth="1"/>
    <col min="11013" max="11013" width="17.33203125" style="242" customWidth="1"/>
    <col min="11014" max="11264" width="9.109375" style="242"/>
    <col min="11265" max="11265" width="75.33203125" style="242" bestFit="1" customWidth="1"/>
    <col min="11266" max="11266" width="15" style="242" bestFit="1" customWidth="1"/>
    <col min="11267" max="11267" width="16.44140625" style="242" bestFit="1" customWidth="1"/>
    <col min="11268" max="11268" width="16.88671875" style="242" customWidth="1"/>
    <col min="11269" max="11269" width="17.33203125" style="242" customWidth="1"/>
    <col min="11270" max="11520" width="9.109375" style="242"/>
    <col min="11521" max="11521" width="75.33203125" style="242" bestFit="1" customWidth="1"/>
    <col min="11522" max="11522" width="15" style="242" bestFit="1" customWidth="1"/>
    <col min="11523" max="11523" width="16.44140625" style="242" bestFit="1" customWidth="1"/>
    <col min="11524" max="11524" width="16.88671875" style="242" customWidth="1"/>
    <col min="11525" max="11525" width="17.33203125" style="242" customWidth="1"/>
    <col min="11526" max="11776" width="9.109375" style="242"/>
    <col min="11777" max="11777" width="75.33203125" style="242" bestFit="1" customWidth="1"/>
    <col min="11778" max="11778" width="15" style="242" bestFit="1" customWidth="1"/>
    <col min="11779" max="11779" width="16.44140625" style="242" bestFit="1" customWidth="1"/>
    <col min="11780" max="11780" width="16.88671875" style="242" customWidth="1"/>
    <col min="11781" max="11781" width="17.33203125" style="242" customWidth="1"/>
    <col min="11782" max="12032" width="9.109375" style="242"/>
    <col min="12033" max="12033" width="75.33203125" style="242" bestFit="1" customWidth="1"/>
    <col min="12034" max="12034" width="15" style="242" bestFit="1" customWidth="1"/>
    <col min="12035" max="12035" width="16.44140625" style="242" bestFit="1" customWidth="1"/>
    <col min="12036" max="12036" width="16.88671875" style="242" customWidth="1"/>
    <col min="12037" max="12037" width="17.33203125" style="242" customWidth="1"/>
    <col min="12038" max="12288" width="9.109375" style="242"/>
    <col min="12289" max="12289" width="75.33203125" style="242" bestFit="1" customWidth="1"/>
    <col min="12290" max="12290" width="15" style="242" bestFit="1" customWidth="1"/>
    <col min="12291" max="12291" width="16.44140625" style="242" bestFit="1" customWidth="1"/>
    <col min="12292" max="12292" width="16.88671875" style="242" customWidth="1"/>
    <col min="12293" max="12293" width="17.33203125" style="242" customWidth="1"/>
    <col min="12294" max="12544" width="9.109375" style="242"/>
    <col min="12545" max="12545" width="75.33203125" style="242" bestFit="1" customWidth="1"/>
    <col min="12546" max="12546" width="15" style="242" bestFit="1" customWidth="1"/>
    <col min="12547" max="12547" width="16.44140625" style="242" bestFit="1" customWidth="1"/>
    <col min="12548" max="12548" width="16.88671875" style="242" customWidth="1"/>
    <col min="12549" max="12549" width="17.33203125" style="242" customWidth="1"/>
    <col min="12550" max="12800" width="9.109375" style="242"/>
    <col min="12801" max="12801" width="75.33203125" style="242" bestFit="1" customWidth="1"/>
    <col min="12802" max="12802" width="15" style="242" bestFit="1" customWidth="1"/>
    <col min="12803" max="12803" width="16.44140625" style="242" bestFit="1" customWidth="1"/>
    <col min="12804" max="12804" width="16.88671875" style="242" customWidth="1"/>
    <col min="12805" max="12805" width="17.33203125" style="242" customWidth="1"/>
    <col min="12806" max="13056" width="9.109375" style="242"/>
    <col min="13057" max="13057" width="75.33203125" style="242" bestFit="1" customWidth="1"/>
    <col min="13058" max="13058" width="15" style="242" bestFit="1" customWidth="1"/>
    <col min="13059" max="13059" width="16.44140625" style="242" bestFit="1" customWidth="1"/>
    <col min="13060" max="13060" width="16.88671875" style="242" customWidth="1"/>
    <col min="13061" max="13061" width="17.33203125" style="242" customWidth="1"/>
    <col min="13062" max="13312" width="9.109375" style="242"/>
    <col min="13313" max="13313" width="75.33203125" style="242" bestFit="1" customWidth="1"/>
    <col min="13314" max="13314" width="15" style="242" bestFit="1" customWidth="1"/>
    <col min="13315" max="13315" width="16.44140625" style="242" bestFit="1" customWidth="1"/>
    <col min="13316" max="13316" width="16.88671875" style="242" customWidth="1"/>
    <col min="13317" max="13317" width="17.33203125" style="242" customWidth="1"/>
    <col min="13318" max="13568" width="9.109375" style="242"/>
    <col min="13569" max="13569" width="75.33203125" style="242" bestFit="1" customWidth="1"/>
    <col min="13570" max="13570" width="15" style="242" bestFit="1" customWidth="1"/>
    <col min="13571" max="13571" width="16.44140625" style="242" bestFit="1" customWidth="1"/>
    <col min="13572" max="13572" width="16.88671875" style="242" customWidth="1"/>
    <col min="13573" max="13573" width="17.33203125" style="242" customWidth="1"/>
    <col min="13574" max="13824" width="9.109375" style="242"/>
    <col min="13825" max="13825" width="75.33203125" style="242" bestFit="1" customWidth="1"/>
    <col min="13826" max="13826" width="15" style="242" bestFit="1" customWidth="1"/>
    <col min="13827" max="13827" width="16.44140625" style="242" bestFit="1" customWidth="1"/>
    <col min="13828" max="13828" width="16.88671875" style="242" customWidth="1"/>
    <col min="13829" max="13829" width="17.33203125" style="242" customWidth="1"/>
    <col min="13830" max="14080" width="9.109375" style="242"/>
    <col min="14081" max="14081" width="75.33203125" style="242" bestFit="1" customWidth="1"/>
    <col min="14082" max="14082" width="15" style="242" bestFit="1" customWidth="1"/>
    <col min="14083" max="14083" width="16.44140625" style="242" bestFit="1" customWidth="1"/>
    <col min="14084" max="14084" width="16.88671875" style="242" customWidth="1"/>
    <col min="14085" max="14085" width="17.33203125" style="242" customWidth="1"/>
    <col min="14086" max="14336" width="9.109375" style="242"/>
    <col min="14337" max="14337" width="75.33203125" style="242" bestFit="1" customWidth="1"/>
    <col min="14338" max="14338" width="15" style="242" bestFit="1" customWidth="1"/>
    <col min="14339" max="14339" width="16.44140625" style="242" bestFit="1" customWidth="1"/>
    <col min="14340" max="14340" width="16.88671875" style="242" customWidth="1"/>
    <col min="14341" max="14341" width="17.33203125" style="242" customWidth="1"/>
    <col min="14342" max="14592" width="9.109375" style="242"/>
    <col min="14593" max="14593" width="75.33203125" style="242" bestFit="1" customWidth="1"/>
    <col min="14594" max="14594" width="15" style="242" bestFit="1" customWidth="1"/>
    <col min="14595" max="14595" width="16.44140625" style="242" bestFit="1" customWidth="1"/>
    <col min="14596" max="14596" width="16.88671875" style="242" customWidth="1"/>
    <col min="14597" max="14597" width="17.33203125" style="242" customWidth="1"/>
    <col min="14598" max="14848" width="9.109375" style="242"/>
    <col min="14849" max="14849" width="75.33203125" style="242" bestFit="1" customWidth="1"/>
    <col min="14850" max="14850" width="15" style="242" bestFit="1" customWidth="1"/>
    <col min="14851" max="14851" width="16.44140625" style="242" bestFit="1" customWidth="1"/>
    <col min="14852" max="14852" width="16.88671875" style="242" customWidth="1"/>
    <col min="14853" max="14853" width="17.33203125" style="242" customWidth="1"/>
    <col min="14854" max="15104" width="9.109375" style="242"/>
    <col min="15105" max="15105" width="75.33203125" style="242" bestFit="1" customWidth="1"/>
    <col min="15106" max="15106" width="15" style="242" bestFit="1" customWidth="1"/>
    <col min="15107" max="15107" width="16.44140625" style="242" bestFit="1" customWidth="1"/>
    <col min="15108" max="15108" width="16.88671875" style="242" customWidth="1"/>
    <col min="15109" max="15109" width="17.33203125" style="242" customWidth="1"/>
    <col min="15110" max="15360" width="9.109375" style="242"/>
    <col min="15361" max="15361" width="75.33203125" style="242" bestFit="1" customWidth="1"/>
    <col min="15362" max="15362" width="15" style="242" bestFit="1" customWidth="1"/>
    <col min="15363" max="15363" width="16.44140625" style="242" bestFit="1" customWidth="1"/>
    <col min="15364" max="15364" width="16.88671875" style="242" customWidth="1"/>
    <col min="15365" max="15365" width="17.33203125" style="242" customWidth="1"/>
    <col min="15366" max="15616" width="9.109375" style="242"/>
    <col min="15617" max="15617" width="75.33203125" style="242" bestFit="1" customWidth="1"/>
    <col min="15618" max="15618" width="15" style="242" bestFit="1" customWidth="1"/>
    <col min="15619" max="15619" width="16.44140625" style="242" bestFit="1" customWidth="1"/>
    <col min="15620" max="15620" width="16.88671875" style="242" customWidth="1"/>
    <col min="15621" max="15621" width="17.33203125" style="242" customWidth="1"/>
    <col min="15622" max="15872" width="9.109375" style="242"/>
    <col min="15873" max="15873" width="75.33203125" style="242" bestFit="1" customWidth="1"/>
    <col min="15874" max="15874" width="15" style="242" bestFit="1" customWidth="1"/>
    <col min="15875" max="15875" width="16.44140625" style="242" bestFit="1" customWidth="1"/>
    <col min="15876" max="15876" width="16.88671875" style="242" customWidth="1"/>
    <col min="15877" max="15877" width="17.33203125" style="242" customWidth="1"/>
    <col min="15878" max="16128" width="9.109375" style="242"/>
    <col min="16129" max="16129" width="75.33203125" style="242" bestFit="1" customWidth="1"/>
    <col min="16130" max="16130" width="15" style="242" bestFit="1" customWidth="1"/>
    <col min="16131" max="16131" width="16.44140625" style="242" bestFit="1" customWidth="1"/>
    <col min="16132" max="16132" width="16.88671875" style="242" customWidth="1"/>
    <col min="16133" max="16133" width="17.33203125" style="242" customWidth="1"/>
    <col min="16134" max="16384" width="9.109375" style="242"/>
  </cols>
  <sheetData>
    <row r="1" spans="1:5">
      <c r="A1" s="241"/>
    </row>
    <row r="2" spans="1:5">
      <c r="A2" s="241" t="s">
        <v>605</v>
      </c>
    </row>
    <row r="4" spans="1:5">
      <c r="A4" s="243" t="s">
        <v>606</v>
      </c>
    </row>
    <row r="5" spans="1:5" ht="13.8" thickBot="1">
      <c r="B5" s="243" t="s">
        <v>607</v>
      </c>
    </row>
    <row r="6" spans="1:5" ht="13.8" thickBot="1">
      <c r="A6" s="244" t="s">
        <v>608</v>
      </c>
      <c r="B6" s="245" t="s">
        <v>609</v>
      </c>
    </row>
    <row r="7" spans="1:5">
      <c r="A7" s="246" t="s">
        <v>610</v>
      </c>
      <c r="B7" s="247">
        <v>0</v>
      </c>
    </row>
    <row r="8" spans="1:5">
      <c r="A8" s="248" t="s">
        <v>611</v>
      </c>
      <c r="B8" s="249">
        <v>0</v>
      </c>
    </row>
    <row r="9" spans="1:5">
      <c r="A9" s="248" t="s">
        <v>612</v>
      </c>
      <c r="B9" s="249">
        <v>0</v>
      </c>
    </row>
    <row r="10" spans="1:5">
      <c r="A10" s="248" t="s">
        <v>613</v>
      </c>
      <c r="B10" s="249">
        <v>0</v>
      </c>
    </row>
    <row r="11" spans="1:5">
      <c r="A11" s="248" t="s">
        <v>614</v>
      </c>
      <c r="B11" s="249">
        <v>0</v>
      </c>
    </row>
    <row r="12" spans="1:5" ht="13.8" thickBot="1">
      <c r="A12" s="250" t="s">
        <v>615</v>
      </c>
      <c r="B12" s="251">
        <v>0</v>
      </c>
    </row>
    <row r="13" spans="1:5">
      <c r="A13" s="252"/>
      <c r="B13" s="253"/>
      <c r="C13" s="253"/>
      <c r="D13" s="253"/>
      <c r="E13" s="253"/>
    </row>
    <row r="14" spans="1:5" ht="13.8" thickBot="1"/>
    <row r="15" spans="1:5" ht="13.8" thickBot="1">
      <c r="A15" s="244" t="s">
        <v>616</v>
      </c>
      <c r="B15" s="254" t="s">
        <v>617</v>
      </c>
      <c r="C15" s="254" t="s">
        <v>618</v>
      </c>
      <c r="D15" s="254" t="s">
        <v>619</v>
      </c>
      <c r="E15" s="245" t="s">
        <v>620</v>
      </c>
    </row>
    <row r="16" spans="1:5">
      <c r="A16" s="255" t="s">
        <v>621</v>
      </c>
      <c r="B16" s="256">
        <v>0</v>
      </c>
      <c r="C16" s="256">
        <v>0</v>
      </c>
      <c r="D16" s="256">
        <v>0</v>
      </c>
      <c r="E16" s="247">
        <v>0</v>
      </c>
    </row>
    <row r="17" spans="1:5">
      <c r="A17" s="248" t="s">
        <v>622</v>
      </c>
      <c r="B17" s="256">
        <v>0</v>
      </c>
      <c r="C17" s="256">
        <v>0</v>
      </c>
      <c r="D17" s="256">
        <v>0</v>
      </c>
      <c r="E17" s="257">
        <v>0</v>
      </c>
    </row>
    <row r="18" spans="1:5" ht="13.8" thickBot="1">
      <c r="A18" s="258" t="s">
        <v>623</v>
      </c>
      <c r="B18" s="256">
        <v>0</v>
      </c>
      <c r="C18" s="256">
        <v>0</v>
      </c>
      <c r="D18" s="256">
        <v>0</v>
      </c>
      <c r="E18" s="259">
        <v>0</v>
      </c>
    </row>
    <row r="19" spans="1:5" ht="13.8" thickBot="1">
      <c r="A19" s="244" t="s">
        <v>624</v>
      </c>
      <c r="B19" s="254" t="s">
        <v>617</v>
      </c>
      <c r="C19" s="254" t="s">
        <v>618</v>
      </c>
      <c r="D19" s="254" t="s">
        <v>619</v>
      </c>
      <c r="E19" s="245" t="s">
        <v>620</v>
      </c>
    </row>
    <row r="20" spans="1:5">
      <c r="A20" s="255" t="s">
        <v>625</v>
      </c>
      <c r="B20" s="256">
        <v>0</v>
      </c>
      <c r="C20" s="256">
        <v>0</v>
      </c>
      <c r="D20" s="256">
        <v>0</v>
      </c>
      <c r="E20" s="247">
        <v>0</v>
      </c>
    </row>
    <row r="21" spans="1:5">
      <c r="A21" s="260" t="s">
        <v>626</v>
      </c>
      <c r="B21" s="256">
        <v>0</v>
      </c>
      <c r="C21" s="256">
        <v>0</v>
      </c>
      <c r="D21" s="256">
        <v>0</v>
      </c>
      <c r="E21" s="257">
        <v>0</v>
      </c>
    </row>
    <row r="22" spans="1:5" ht="13.8" thickBot="1">
      <c r="A22" s="260" t="s">
        <v>627</v>
      </c>
      <c r="B22" s="256">
        <v>0</v>
      </c>
      <c r="C22" s="256">
        <v>0</v>
      </c>
      <c r="D22" s="256">
        <v>0</v>
      </c>
      <c r="E22" s="257">
        <v>0</v>
      </c>
    </row>
    <row r="23" spans="1:5" ht="13.8" thickBot="1">
      <c r="A23" s="244" t="s">
        <v>628</v>
      </c>
      <c r="B23" s="254" t="s">
        <v>617</v>
      </c>
      <c r="C23" s="254" t="s">
        <v>618</v>
      </c>
      <c r="D23" s="254" t="s">
        <v>619</v>
      </c>
      <c r="E23" s="245" t="s">
        <v>620</v>
      </c>
    </row>
    <row r="24" spans="1:5">
      <c r="A24" s="248" t="s">
        <v>629</v>
      </c>
      <c r="B24" s="256">
        <v>0</v>
      </c>
      <c r="C24" s="256">
        <v>0</v>
      </c>
      <c r="D24" s="256">
        <v>0</v>
      </c>
      <c r="E24" s="247">
        <v>0</v>
      </c>
    </row>
    <row r="25" spans="1:5">
      <c r="A25" s="260" t="s">
        <v>630</v>
      </c>
      <c r="B25" s="256">
        <v>0</v>
      </c>
      <c r="C25" s="256">
        <v>0</v>
      </c>
      <c r="D25" s="256">
        <v>0</v>
      </c>
      <c r="E25" s="257">
        <v>0</v>
      </c>
    </row>
    <row r="26" spans="1:5" ht="13.8" thickBot="1">
      <c r="A26" s="261" t="s">
        <v>631</v>
      </c>
      <c r="B26" s="256">
        <v>0</v>
      </c>
      <c r="C26" s="256">
        <v>0</v>
      </c>
      <c r="D26" s="262"/>
      <c r="E26" s="263"/>
    </row>
    <row r="27" spans="1:5" ht="13.8" thickBot="1">
      <c r="A27" s="244" t="s">
        <v>632</v>
      </c>
      <c r="B27" s="254" t="s">
        <v>617</v>
      </c>
      <c r="C27" s="254" t="s">
        <v>618</v>
      </c>
      <c r="D27" s="254" t="s">
        <v>619</v>
      </c>
      <c r="E27" s="245" t="s">
        <v>620</v>
      </c>
    </row>
    <row r="28" spans="1:5">
      <c r="A28" s="248" t="s">
        <v>633</v>
      </c>
      <c r="B28" s="256">
        <v>0</v>
      </c>
      <c r="C28" s="256">
        <v>0</v>
      </c>
      <c r="D28" s="256">
        <v>0</v>
      </c>
      <c r="E28" s="247">
        <v>0</v>
      </c>
    </row>
    <row r="29" spans="1:5">
      <c r="A29" s="260" t="s">
        <v>634</v>
      </c>
      <c r="B29" s="256">
        <v>0</v>
      </c>
      <c r="C29" s="256">
        <v>0</v>
      </c>
      <c r="D29" s="256">
        <v>0</v>
      </c>
      <c r="E29" s="257">
        <v>0</v>
      </c>
    </row>
    <row r="30" spans="1:5" ht="13.8" thickBot="1">
      <c r="A30" s="250" t="s">
        <v>635</v>
      </c>
      <c r="B30" s="256">
        <v>0</v>
      </c>
      <c r="C30" s="256">
        <v>0</v>
      </c>
      <c r="D30" s="256">
        <v>0</v>
      </c>
      <c r="E30" s="259">
        <v>0</v>
      </c>
    </row>
    <row r="31" spans="1:5" ht="13.8" thickBot="1">
      <c r="A31" s="244" t="s">
        <v>636</v>
      </c>
      <c r="B31" s="254" t="s">
        <v>617</v>
      </c>
      <c r="C31" s="254" t="s">
        <v>618</v>
      </c>
      <c r="D31" s="254" t="s">
        <v>619</v>
      </c>
      <c r="E31" s="245" t="s">
        <v>620</v>
      </c>
    </row>
    <row r="32" spans="1:5">
      <c r="A32" s="248" t="s">
        <v>637</v>
      </c>
      <c r="B32" s="256">
        <v>0</v>
      </c>
      <c r="C32" s="256">
        <v>0</v>
      </c>
      <c r="D32" s="256">
        <v>0</v>
      </c>
      <c r="E32" s="247">
        <v>0</v>
      </c>
    </row>
    <row r="33" spans="1:5">
      <c r="A33" s="248" t="s">
        <v>638</v>
      </c>
      <c r="B33" s="256">
        <v>0</v>
      </c>
      <c r="C33" s="256">
        <v>0</v>
      </c>
      <c r="D33" s="256">
        <v>0</v>
      </c>
      <c r="E33" s="257">
        <v>0</v>
      </c>
    </row>
    <row r="34" spans="1:5" ht="13.8" thickBot="1">
      <c r="A34" s="248" t="s">
        <v>639</v>
      </c>
      <c r="B34" s="256">
        <v>0</v>
      </c>
      <c r="C34" s="256">
        <v>0</v>
      </c>
      <c r="D34" s="256">
        <v>0</v>
      </c>
      <c r="E34" s="259">
        <v>0</v>
      </c>
    </row>
    <row r="35" spans="1:5" ht="13.8" thickBot="1">
      <c r="A35" s="244" t="s">
        <v>640</v>
      </c>
      <c r="B35" s="254" t="s">
        <v>617</v>
      </c>
      <c r="C35" s="254" t="s">
        <v>618</v>
      </c>
      <c r="D35" s="254" t="s">
        <v>619</v>
      </c>
      <c r="E35" s="245" t="s">
        <v>620</v>
      </c>
    </row>
    <row r="36" spans="1:5">
      <c r="A36" s="248" t="s">
        <v>641</v>
      </c>
      <c r="B36" s="256">
        <v>0</v>
      </c>
      <c r="C36" s="256">
        <v>0</v>
      </c>
      <c r="D36" s="256">
        <v>0</v>
      </c>
      <c r="E36" s="247">
        <v>0</v>
      </c>
    </row>
    <row r="37" spans="1:5" ht="13.8" thickBot="1">
      <c r="A37" s="248" t="s">
        <v>642</v>
      </c>
      <c r="B37" s="256">
        <v>0</v>
      </c>
      <c r="C37" s="256">
        <v>0</v>
      </c>
      <c r="D37" s="256">
        <v>0</v>
      </c>
      <c r="E37" s="257">
        <v>0</v>
      </c>
    </row>
    <row r="38" spans="1:5" ht="13.8" thickBot="1">
      <c r="A38" s="244" t="s">
        <v>643</v>
      </c>
      <c r="B38" s="254" t="s">
        <v>617</v>
      </c>
      <c r="C38" s="264" t="s">
        <v>644</v>
      </c>
      <c r="D38" s="264" t="s">
        <v>645</v>
      </c>
      <c r="E38" s="265"/>
    </row>
    <row r="39" spans="1:5" ht="13.8" thickBot="1">
      <c r="A39" s="260" t="s">
        <v>646</v>
      </c>
      <c r="B39" s="256">
        <v>0</v>
      </c>
      <c r="C39" s="256">
        <v>0</v>
      </c>
      <c r="D39" s="256">
        <v>0</v>
      </c>
      <c r="E39" s="263"/>
    </row>
    <row r="40" spans="1:5" ht="13.8" thickBot="1">
      <c r="A40" s="244" t="s">
        <v>647</v>
      </c>
      <c r="B40" s="254" t="s">
        <v>617</v>
      </c>
      <c r="C40" s="264" t="s">
        <v>644</v>
      </c>
      <c r="D40" s="264" t="s">
        <v>645</v>
      </c>
      <c r="E40" s="265"/>
    </row>
    <row r="41" spans="1:5">
      <c r="A41" s="248" t="s">
        <v>648</v>
      </c>
      <c r="B41" s="256">
        <v>0</v>
      </c>
      <c r="C41" s="256">
        <v>0</v>
      </c>
      <c r="D41" s="256">
        <v>0</v>
      </c>
      <c r="E41" s="263"/>
    </row>
    <row r="42" spans="1:5" ht="13.8" thickBot="1">
      <c r="A42" s="260" t="s">
        <v>649</v>
      </c>
      <c r="B42" s="256">
        <v>0</v>
      </c>
      <c r="C42" s="256">
        <v>0</v>
      </c>
      <c r="D42" s="256">
        <v>0</v>
      </c>
      <c r="E42" s="263"/>
    </row>
    <row r="43" spans="1:5" ht="13.8" thickBot="1">
      <c r="A43" s="244" t="s">
        <v>650</v>
      </c>
      <c r="B43" s="254"/>
      <c r="C43" s="254"/>
      <c r="D43" s="254"/>
      <c r="E43" s="245"/>
    </row>
    <row r="44" spans="1:5">
      <c r="A44" s="248" t="s">
        <v>651</v>
      </c>
      <c r="B44" s="256">
        <v>0</v>
      </c>
      <c r="C44" s="262"/>
      <c r="D44" s="262"/>
      <c r="E44" s="263"/>
    </row>
    <row r="45" spans="1:5">
      <c r="A45" s="260" t="s">
        <v>652</v>
      </c>
      <c r="B45" s="256">
        <v>0</v>
      </c>
      <c r="C45" s="262"/>
      <c r="D45" s="262"/>
      <c r="E45" s="263"/>
    </row>
    <row r="46" spans="1:5" ht="13.8" thickBot="1">
      <c r="A46" s="250" t="s">
        <v>653</v>
      </c>
      <c r="B46" s="256">
        <v>0</v>
      </c>
      <c r="C46" s="262"/>
      <c r="D46" s="262"/>
      <c r="E46" s="263"/>
    </row>
    <row r="47" spans="1:5" ht="13.8" thickBot="1">
      <c r="A47" s="244" t="s">
        <v>654</v>
      </c>
      <c r="B47" s="254" t="s">
        <v>655</v>
      </c>
      <c r="C47" s="264" t="s">
        <v>656</v>
      </c>
      <c r="D47" s="264" t="s">
        <v>657</v>
      </c>
      <c r="E47" s="265" t="s">
        <v>658</v>
      </c>
    </row>
    <row r="48" spans="1:5" ht="13.8" thickBot="1">
      <c r="A48" s="248" t="s">
        <v>659</v>
      </c>
      <c r="B48" s="256">
        <v>0</v>
      </c>
      <c r="C48" s="256">
        <v>0</v>
      </c>
      <c r="D48" s="256">
        <v>0</v>
      </c>
      <c r="E48" s="247">
        <v>0</v>
      </c>
    </row>
    <row r="49" spans="1:6" ht="13.8" thickBot="1">
      <c r="A49" s="244" t="s">
        <v>660</v>
      </c>
      <c r="B49" s="254" t="s">
        <v>661</v>
      </c>
      <c r="C49" s="264" t="s">
        <v>662</v>
      </c>
      <c r="D49" s="264" t="s">
        <v>663</v>
      </c>
      <c r="E49" s="265" t="s">
        <v>664</v>
      </c>
      <c r="F49" s="266"/>
    </row>
    <row r="50" spans="1:6" ht="13.8" thickBot="1">
      <c r="A50" s="260" t="s">
        <v>665</v>
      </c>
      <c r="B50" s="256">
        <v>0</v>
      </c>
      <c r="C50" s="256">
        <v>0</v>
      </c>
      <c r="D50" s="256">
        <v>0</v>
      </c>
      <c r="E50" s="247">
        <v>0</v>
      </c>
      <c r="F50" s="266"/>
    </row>
    <row r="51" spans="1:6" ht="13.8" thickBot="1">
      <c r="A51" s="244" t="s">
        <v>666</v>
      </c>
      <c r="B51" s="254" t="s">
        <v>661</v>
      </c>
      <c r="C51" s="264" t="s">
        <v>667</v>
      </c>
      <c r="D51" s="264"/>
      <c r="E51" s="265"/>
    </row>
    <row r="52" spans="1:6">
      <c r="A52" s="260" t="s">
        <v>665</v>
      </c>
      <c r="B52" s="256">
        <v>0</v>
      </c>
      <c r="C52" s="256">
        <v>0</v>
      </c>
      <c r="D52" s="262"/>
      <c r="E52" s="263"/>
    </row>
    <row r="53" spans="1:6" ht="13.8" thickBot="1">
      <c r="A53" s="267" t="s">
        <v>668</v>
      </c>
      <c r="B53" s="268">
        <v>0</v>
      </c>
      <c r="C53" s="268">
        <v>0</v>
      </c>
      <c r="D53" s="269"/>
      <c r="E53" s="270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030A5-A13A-422C-96FB-431CFDA901B5}">
  <dimension ref="A1:E53"/>
  <sheetViews>
    <sheetView workbookViewId="0">
      <selection activeCell="T39" sqref="T39"/>
    </sheetView>
  </sheetViews>
  <sheetFormatPr defaultRowHeight="13.2"/>
  <cols>
    <col min="1" max="1" width="75.33203125" style="242" bestFit="1" customWidth="1"/>
    <col min="2" max="2" width="15" style="242" bestFit="1" customWidth="1"/>
    <col min="3" max="3" width="16.44140625" style="242" bestFit="1" customWidth="1"/>
    <col min="4" max="4" width="16.88671875" style="242" customWidth="1"/>
    <col min="5" max="5" width="17.33203125" style="242" customWidth="1"/>
    <col min="6" max="7" width="9.109375" style="242"/>
    <col min="8" max="8" width="15.109375" style="242" customWidth="1"/>
    <col min="9" max="256" width="9.109375" style="242"/>
    <col min="257" max="257" width="75.33203125" style="242" bestFit="1" customWidth="1"/>
    <col min="258" max="258" width="15" style="242" bestFit="1" customWidth="1"/>
    <col min="259" max="259" width="16.44140625" style="242" bestFit="1" customWidth="1"/>
    <col min="260" max="260" width="16.88671875" style="242" customWidth="1"/>
    <col min="261" max="261" width="17.33203125" style="242" customWidth="1"/>
    <col min="262" max="263" width="9.109375" style="242"/>
    <col min="264" max="264" width="15.109375" style="242" customWidth="1"/>
    <col min="265" max="512" width="9.109375" style="242"/>
    <col min="513" max="513" width="75.33203125" style="242" bestFit="1" customWidth="1"/>
    <col min="514" max="514" width="15" style="242" bestFit="1" customWidth="1"/>
    <col min="515" max="515" width="16.44140625" style="242" bestFit="1" customWidth="1"/>
    <col min="516" max="516" width="16.88671875" style="242" customWidth="1"/>
    <col min="517" max="517" width="17.33203125" style="242" customWidth="1"/>
    <col min="518" max="519" width="9.109375" style="242"/>
    <col min="520" max="520" width="15.109375" style="242" customWidth="1"/>
    <col min="521" max="768" width="9.109375" style="242"/>
    <col min="769" max="769" width="75.33203125" style="242" bestFit="1" customWidth="1"/>
    <col min="770" max="770" width="15" style="242" bestFit="1" customWidth="1"/>
    <col min="771" max="771" width="16.44140625" style="242" bestFit="1" customWidth="1"/>
    <col min="772" max="772" width="16.88671875" style="242" customWidth="1"/>
    <col min="773" max="773" width="17.33203125" style="242" customWidth="1"/>
    <col min="774" max="775" width="9.109375" style="242"/>
    <col min="776" max="776" width="15.109375" style="242" customWidth="1"/>
    <col min="777" max="1024" width="9.109375" style="242"/>
    <col min="1025" max="1025" width="75.33203125" style="242" bestFit="1" customWidth="1"/>
    <col min="1026" max="1026" width="15" style="242" bestFit="1" customWidth="1"/>
    <col min="1027" max="1027" width="16.44140625" style="242" bestFit="1" customWidth="1"/>
    <col min="1028" max="1028" width="16.88671875" style="242" customWidth="1"/>
    <col min="1029" max="1029" width="17.33203125" style="242" customWidth="1"/>
    <col min="1030" max="1031" width="9.109375" style="242"/>
    <col min="1032" max="1032" width="15.109375" style="242" customWidth="1"/>
    <col min="1033" max="1280" width="9.109375" style="242"/>
    <col min="1281" max="1281" width="75.33203125" style="242" bestFit="1" customWidth="1"/>
    <col min="1282" max="1282" width="15" style="242" bestFit="1" customWidth="1"/>
    <col min="1283" max="1283" width="16.44140625" style="242" bestFit="1" customWidth="1"/>
    <col min="1284" max="1284" width="16.88671875" style="242" customWidth="1"/>
    <col min="1285" max="1285" width="17.33203125" style="242" customWidth="1"/>
    <col min="1286" max="1287" width="9.109375" style="242"/>
    <col min="1288" max="1288" width="15.109375" style="242" customWidth="1"/>
    <col min="1289" max="1536" width="9.109375" style="242"/>
    <col min="1537" max="1537" width="75.33203125" style="242" bestFit="1" customWidth="1"/>
    <col min="1538" max="1538" width="15" style="242" bestFit="1" customWidth="1"/>
    <col min="1539" max="1539" width="16.44140625" style="242" bestFit="1" customWidth="1"/>
    <col min="1540" max="1540" width="16.88671875" style="242" customWidth="1"/>
    <col min="1541" max="1541" width="17.33203125" style="242" customWidth="1"/>
    <col min="1542" max="1543" width="9.109375" style="242"/>
    <col min="1544" max="1544" width="15.109375" style="242" customWidth="1"/>
    <col min="1545" max="1792" width="9.109375" style="242"/>
    <col min="1793" max="1793" width="75.33203125" style="242" bestFit="1" customWidth="1"/>
    <col min="1794" max="1794" width="15" style="242" bestFit="1" customWidth="1"/>
    <col min="1795" max="1795" width="16.44140625" style="242" bestFit="1" customWidth="1"/>
    <col min="1796" max="1796" width="16.88671875" style="242" customWidth="1"/>
    <col min="1797" max="1797" width="17.33203125" style="242" customWidth="1"/>
    <col min="1798" max="1799" width="9.109375" style="242"/>
    <col min="1800" max="1800" width="15.109375" style="242" customWidth="1"/>
    <col min="1801" max="2048" width="9.109375" style="242"/>
    <col min="2049" max="2049" width="75.33203125" style="242" bestFit="1" customWidth="1"/>
    <col min="2050" max="2050" width="15" style="242" bestFit="1" customWidth="1"/>
    <col min="2051" max="2051" width="16.44140625" style="242" bestFit="1" customWidth="1"/>
    <col min="2052" max="2052" width="16.88671875" style="242" customWidth="1"/>
    <col min="2053" max="2053" width="17.33203125" style="242" customWidth="1"/>
    <col min="2054" max="2055" width="9.109375" style="242"/>
    <col min="2056" max="2056" width="15.109375" style="242" customWidth="1"/>
    <col min="2057" max="2304" width="9.109375" style="242"/>
    <col min="2305" max="2305" width="75.33203125" style="242" bestFit="1" customWidth="1"/>
    <col min="2306" max="2306" width="15" style="242" bestFit="1" customWidth="1"/>
    <col min="2307" max="2307" width="16.44140625" style="242" bestFit="1" customWidth="1"/>
    <col min="2308" max="2308" width="16.88671875" style="242" customWidth="1"/>
    <col min="2309" max="2309" width="17.33203125" style="242" customWidth="1"/>
    <col min="2310" max="2311" width="9.109375" style="242"/>
    <col min="2312" max="2312" width="15.109375" style="242" customWidth="1"/>
    <col min="2313" max="2560" width="9.109375" style="242"/>
    <col min="2561" max="2561" width="75.33203125" style="242" bestFit="1" customWidth="1"/>
    <col min="2562" max="2562" width="15" style="242" bestFit="1" customWidth="1"/>
    <col min="2563" max="2563" width="16.44140625" style="242" bestFit="1" customWidth="1"/>
    <col min="2564" max="2564" width="16.88671875" style="242" customWidth="1"/>
    <col min="2565" max="2565" width="17.33203125" style="242" customWidth="1"/>
    <col min="2566" max="2567" width="9.109375" style="242"/>
    <col min="2568" max="2568" width="15.109375" style="242" customWidth="1"/>
    <col min="2569" max="2816" width="9.109375" style="242"/>
    <col min="2817" max="2817" width="75.33203125" style="242" bestFit="1" customWidth="1"/>
    <col min="2818" max="2818" width="15" style="242" bestFit="1" customWidth="1"/>
    <col min="2819" max="2819" width="16.44140625" style="242" bestFit="1" customWidth="1"/>
    <col min="2820" max="2820" width="16.88671875" style="242" customWidth="1"/>
    <col min="2821" max="2821" width="17.33203125" style="242" customWidth="1"/>
    <col min="2822" max="2823" width="9.109375" style="242"/>
    <col min="2824" max="2824" width="15.109375" style="242" customWidth="1"/>
    <col min="2825" max="3072" width="9.109375" style="242"/>
    <col min="3073" max="3073" width="75.33203125" style="242" bestFit="1" customWidth="1"/>
    <col min="3074" max="3074" width="15" style="242" bestFit="1" customWidth="1"/>
    <col min="3075" max="3075" width="16.44140625" style="242" bestFit="1" customWidth="1"/>
    <col min="3076" max="3076" width="16.88671875" style="242" customWidth="1"/>
    <col min="3077" max="3077" width="17.33203125" style="242" customWidth="1"/>
    <col min="3078" max="3079" width="9.109375" style="242"/>
    <col min="3080" max="3080" width="15.109375" style="242" customWidth="1"/>
    <col min="3081" max="3328" width="9.109375" style="242"/>
    <col min="3329" max="3329" width="75.33203125" style="242" bestFit="1" customWidth="1"/>
    <col min="3330" max="3330" width="15" style="242" bestFit="1" customWidth="1"/>
    <col min="3331" max="3331" width="16.44140625" style="242" bestFit="1" customWidth="1"/>
    <col min="3332" max="3332" width="16.88671875" style="242" customWidth="1"/>
    <col min="3333" max="3333" width="17.33203125" style="242" customWidth="1"/>
    <col min="3334" max="3335" width="9.109375" style="242"/>
    <col min="3336" max="3336" width="15.109375" style="242" customWidth="1"/>
    <col min="3337" max="3584" width="9.109375" style="242"/>
    <col min="3585" max="3585" width="75.33203125" style="242" bestFit="1" customWidth="1"/>
    <col min="3586" max="3586" width="15" style="242" bestFit="1" customWidth="1"/>
    <col min="3587" max="3587" width="16.44140625" style="242" bestFit="1" customWidth="1"/>
    <col min="3588" max="3588" width="16.88671875" style="242" customWidth="1"/>
    <col min="3589" max="3589" width="17.33203125" style="242" customWidth="1"/>
    <col min="3590" max="3591" width="9.109375" style="242"/>
    <col min="3592" max="3592" width="15.109375" style="242" customWidth="1"/>
    <col min="3593" max="3840" width="9.109375" style="242"/>
    <col min="3841" max="3841" width="75.33203125" style="242" bestFit="1" customWidth="1"/>
    <col min="3842" max="3842" width="15" style="242" bestFit="1" customWidth="1"/>
    <col min="3843" max="3843" width="16.44140625" style="242" bestFit="1" customWidth="1"/>
    <col min="3844" max="3844" width="16.88671875" style="242" customWidth="1"/>
    <col min="3845" max="3845" width="17.33203125" style="242" customWidth="1"/>
    <col min="3846" max="3847" width="9.109375" style="242"/>
    <col min="3848" max="3848" width="15.109375" style="242" customWidth="1"/>
    <col min="3849" max="4096" width="9.109375" style="242"/>
    <col min="4097" max="4097" width="75.33203125" style="242" bestFit="1" customWidth="1"/>
    <col min="4098" max="4098" width="15" style="242" bestFit="1" customWidth="1"/>
    <col min="4099" max="4099" width="16.44140625" style="242" bestFit="1" customWidth="1"/>
    <col min="4100" max="4100" width="16.88671875" style="242" customWidth="1"/>
    <col min="4101" max="4101" width="17.33203125" style="242" customWidth="1"/>
    <col min="4102" max="4103" width="9.109375" style="242"/>
    <col min="4104" max="4104" width="15.109375" style="242" customWidth="1"/>
    <col min="4105" max="4352" width="9.109375" style="242"/>
    <col min="4353" max="4353" width="75.33203125" style="242" bestFit="1" customWidth="1"/>
    <col min="4354" max="4354" width="15" style="242" bestFit="1" customWidth="1"/>
    <col min="4355" max="4355" width="16.44140625" style="242" bestFit="1" customWidth="1"/>
    <col min="4356" max="4356" width="16.88671875" style="242" customWidth="1"/>
    <col min="4357" max="4357" width="17.33203125" style="242" customWidth="1"/>
    <col min="4358" max="4359" width="9.109375" style="242"/>
    <col min="4360" max="4360" width="15.109375" style="242" customWidth="1"/>
    <col min="4361" max="4608" width="9.109375" style="242"/>
    <col min="4609" max="4609" width="75.33203125" style="242" bestFit="1" customWidth="1"/>
    <col min="4610" max="4610" width="15" style="242" bestFit="1" customWidth="1"/>
    <col min="4611" max="4611" width="16.44140625" style="242" bestFit="1" customWidth="1"/>
    <col min="4612" max="4612" width="16.88671875" style="242" customWidth="1"/>
    <col min="4613" max="4613" width="17.33203125" style="242" customWidth="1"/>
    <col min="4614" max="4615" width="9.109375" style="242"/>
    <col min="4616" max="4616" width="15.109375" style="242" customWidth="1"/>
    <col min="4617" max="4864" width="9.109375" style="242"/>
    <col min="4865" max="4865" width="75.33203125" style="242" bestFit="1" customWidth="1"/>
    <col min="4866" max="4866" width="15" style="242" bestFit="1" customWidth="1"/>
    <col min="4867" max="4867" width="16.44140625" style="242" bestFit="1" customWidth="1"/>
    <col min="4868" max="4868" width="16.88671875" style="242" customWidth="1"/>
    <col min="4869" max="4869" width="17.33203125" style="242" customWidth="1"/>
    <col min="4870" max="4871" width="9.109375" style="242"/>
    <col min="4872" max="4872" width="15.109375" style="242" customWidth="1"/>
    <col min="4873" max="5120" width="9.109375" style="242"/>
    <col min="5121" max="5121" width="75.33203125" style="242" bestFit="1" customWidth="1"/>
    <col min="5122" max="5122" width="15" style="242" bestFit="1" customWidth="1"/>
    <col min="5123" max="5123" width="16.44140625" style="242" bestFit="1" customWidth="1"/>
    <col min="5124" max="5124" width="16.88671875" style="242" customWidth="1"/>
    <col min="5125" max="5125" width="17.33203125" style="242" customWidth="1"/>
    <col min="5126" max="5127" width="9.109375" style="242"/>
    <col min="5128" max="5128" width="15.109375" style="242" customWidth="1"/>
    <col min="5129" max="5376" width="9.109375" style="242"/>
    <col min="5377" max="5377" width="75.33203125" style="242" bestFit="1" customWidth="1"/>
    <col min="5378" max="5378" width="15" style="242" bestFit="1" customWidth="1"/>
    <col min="5379" max="5379" width="16.44140625" style="242" bestFit="1" customWidth="1"/>
    <col min="5380" max="5380" width="16.88671875" style="242" customWidth="1"/>
    <col min="5381" max="5381" width="17.33203125" style="242" customWidth="1"/>
    <col min="5382" max="5383" width="9.109375" style="242"/>
    <col min="5384" max="5384" width="15.109375" style="242" customWidth="1"/>
    <col min="5385" max="5632" width="9.109375" style="242"/>
    <col min="5633" max="5633" width="75.33203125" style="242" bestFit="1" customWidth="1"/>
    <col min="5634" max="5634" width="15" style="242" bestFit="1" customWidth="1"/>
    <col min="5635" max="5635" width="16.44140625" style="242" bestFit="1" customWidth="1"/>
    <col min="5636" max="5636" width="16.88671875" style="242" customWidth="1"/>
    <col min="5637" max="5637" width="17.33203125" style="242" customWidth="1"/>
    <col min="5638" max="5639" width="9.109375" style="242"/>
    <col min="5640" max="5640" width="15.109375" style="242" customWidth="1"/>
    <col min="5641" max="5888" width="9.109375" style="242"/>
    <col min="5889" max="5889" width="75.33203125" style="242" bestFit="1" customWidth="1"/>
    <col min="5890" max="5890" width="15" style="242" bestFit="1" customWidth="1"/>
    <col min="5891" max="5891" width="16.44140625" style="242" bestFit="1" customWidth="1"/>
    <col min="5892" max="5892" width="16.88671875" style="242" customWidth="1"/>
    <col min="5893" max="5893" width="17.33203125" style="242" customWidth="1"/>
    <col min="5894" max="5895" width="9.109375" style="242"/>
    <col min="5896" max="5896" width="15.109375" style="242" customWidth="1"/>
    <col min="5897" max="6144" width="9.109375" style="242"/>
    <col min="6145" max="6145" width="75.33203125" style="242" bestFit="1" customWidth="1"/>
    <col min="6146" max="6146" width="15" style="242" bestFit="1" customWidth="1"/>
    <col min="6147" max="6147" width="16.44140625" style="242" bestFit="1" customWidth="1"/>
    <col min="6148" max="6148" width="16.88671875" style="242" customWidth="1"/>
    <col min="6149" max="6149" width="17.33203125" style="242" customWidth="1"/>
    <col min="6150" max="6151" width="9.109375" style="242"/>
    <col min="6152" max="6152" width="15.109375" style="242" customWidth="1"/>
    <col min="6153" max="6400" width="9.109375" style="242"/>
    <col min="6401" max="6401" width="75.33203125" style="242" bestFit="1" customWidth="1"/>
    <col min="6402" max="6402" width="15" style="242" bestFit="1" customWidth="1"/>
    <col min="6403" max="6403" width="16.44140625" style="242" bestFit="1" customWidth="1"/>
    <col min="6404" max="6404" width="16.88671875" style="242" customWidth="1"/>
    <col min="6405" max="6405" width="17.33203125" style="242" customWidth="1"/>
    <col min="6406" max="6407" width="9.109375" style="242"/>
    <col min="6408" max="6408" width="15.109375" style="242" customWidth="1"/>
    <col min="6409" max="6656" width="9.109375" style="242"/>
    <col min="6657" max="6657" width="75.33203125" style="242" bestFit="1" customWidth="1"/>
    <col min="6658" max="6658" width="15" style="242" bestFit="1" customWidth="1"/>
    <col min="6659" max="6659" width="16.44140625" style="242" bestFit="1" customWidth="1"/>
    <col min="6660" max="6660" width="16.88671875" style="242" customWidth="1"/>
    <col min="6661" max="6661" width="17.33203125" style="242" customWidth="1"/>
    <col min="6662" max="6663" width="9.109375" style="242"/>
    <col min="6664" max="6664" width="15.109375" style="242" customWidth="1"/>
    <col min="6665" max="6912" width="9.109375" style="242"/>
    <col min="6913" max="6913" width="75.33203125" style="242" bestFit="1" customWidth="1"/>
    <col min="6914" max="6914" width="15" style="242" bestFit="1" customWidth="1"/>
    <col min="6915" max="6915" width="16.44140625" style="242" bestFit="1" customWidth="1"/>
    <col min="6916" max="6916" width="16.88671875" style="242" customWidth="1"/>
    <col min="6917" max="6917" width="17.33203125" style="242" customWidth="1"/>
    <col min="6918" max="6919" width="9.109375" style="242"/>
    <col min="6920" max="6920" width="15.109375" style="242" customWidth="1"/>
    <col min="6921" max="7168" width="9.109375" style="242"/>
    <col min="7169" max="7169" width="75.33203125" style="242" bestFit="1" customWidth="1"/>
    <col min="7170" max="7170" width="15" style="242" bestFit="1" customWidth="1"/>
    <col min="7171" max="7171" width="16.44140625" style="242" bestFit="1" customWidth="1"/>
    <col min="7172" max="7172" width="16.88671875" style="242" customWidth="1"/>
    <col min="7173" max="7173" width="17.33203125" style="242" customWidth="1"/>
    <col min="7174" max="7175" width="9.109375" style="242"/>
    <col min="7176" max="7176" width="15.109375" style="242" customWidth="1"/>
    <col min="7177" max="7424" width="9.109375" style="242"/>
    <col min="7425" max="7425" width="75.33203125" style="242" bestFit="1" customWidth="1"/>
    <col min="7426" max="7426" width="15" style="242" bestFit="1" customWidth="1"/>
    <col min="7427" max="7427" width="16.44140625" style="242" bestFit="1" customWidth="1"/>
    <col min="7428" max="7428" width="16.88671875" style="242" customWidth="1"/>
    <col min="7429" max="7429" width="17.33203125" style="242" customWidth="1"/>
    <col min="7430" max="7431" width="9.109375" style="242"/>
    <col min="7432" max="7432" width="15.109375" style="242" customWidth="1"/>
    <col min="7433" max="7680" width="9.109375" style="242"/>
    <col min="7681" max="7681" width="75.33203125" style="242" bestFit="1" customWidth="1"/>
    <col min="7682" max="7682" width="15" style="242" bestFit="1" customWidth="1"/>
    <col min="7683" max="7683" width="16.44140625" style="242" bestFit="1" customWidth="1"/>
    <col min="7684" max="7684" width="16.88671875" style="242" customWidth="1"/>
    <col min="7685" max="7685" width="17.33203125" style="242" customWidth="1"/>
    <col min="7686" max="7687" width="9.109375" style="242"/>
    <col min="7688" max="7688" width="15.109375" style="242" customWidth="1"/>
    <col min="7689" max="7936" width="9.109375" style="242"/>
    <col min="7937" max="7937" width="75.33203125" style="242" bestFit="1" customWidth="1"/>
    <col min="7938" max="7938" width="15" style="242" bestFit="1" customWidth="1"/>
    <col min="7939" max="7939" width="16.44140625" style="242" bestFit="1" customWidth="1"/>
    <col min="7940" max="7940" width="16.88671875" style="242" customWidth="1"/>
    <col min="7941" max="7941" width="17.33203125" style="242" customWidth="1"/>
    <col min="7942" max="7943" width="9.109375" style="242"/>
    <col min="7944" max="7944" width="15.109375" style="242" customWidth="1"/>
    <col min="7945" max="8192" width="9.109375" style="242"/>
    <col min="8193" max="8193" width="75.33203125" style="242" bestFit="1" customWidth="1"/>
    <col min="8194" max="8194" width="15" style="242" bestFit="1" customWidth="1"/>
    <col min="8195" max="8195" width="16.44140625" style="242" bestFit="1" customWidth="1"/>
    <col min="8196" max="8196" width="16.88671875" style="242" customWidth="1"/>
    <col min="8197" max="8197" width="17.33203125" style="242" customWidth="1"/>
    <col min="8198" max="8199" width="9.109375" style="242"/>
    <col min="8200" max="8200" width="15.109375" style="242" customWidth="1"/>
    <col min="8201" max="8448" width="9.109375" style="242"/>
    <col min="8449" max="8449" width="75.33203125" style="242" bestFit="1" customWidth="1"/>
    <col min="8450" max="8450" width="15" style="242" bestFit="1" customWidth="1"/>
    <col min="8451" max="8451" width="16.44140625" style="242" bestFit="1" customWidth="1"/>
    <col min="8452" max="8452" width="16.88671875" style="242" customWidth="1"/>
    <col min="8453" max="8453" width="17.33203125" style="242" customWidth="1"/>
    <col min="8454" max="8455" width="9.109375" style="242"/>
    <col min="8456" max="8456" width="15.109375" style="242" customWidth="1"/>
    <col min="8457" max="8704" width="9.109375" style="242"/>
    <col min="8705" max="8705" width="75.33203125" style="242" bestFit="1" customWidth="1"/>
    <col min="8706" max="8706" width="15" style="242" bestFit="1" customWidth="1"/>
    <col min="8707" max="8707" width="16.44140625" style="242" bestFit="1" customWidth="1"/>
    <col min="8708" max="8708" width="16.88671875" style="242" customWidth="1"/>
    <col min="8709" max="8709" width="17.33203125" style="242" customWidth="1"/>
    <col min="8710" max="8711" width="9.109375" style="242"/>
    <col min="8712" max="8712" width="15.109375" style="242" customWidth="1"/>
    <col min="8713" max="8960" width="9.109375" style="242"/>
    <col min="8961" max="8961" width="75.33203125" style="242" bestFit="1" customWidth="1"/>
    <col min="8962" max="8962" width="15" style="242" bestFit="1" customWidth="1"/>
    <col min="8963" max="8963" width="16.44140625" style="242" bestFit="1" customWidth="1"/>
    <col min="8964" max="8964" width="16.88671875" style="242" customWidth="1"/>
    <col min="8965" max="8965" width="17.33203125" style="242" customWidth="1"/>
    <col min="8966" max="8967" width="9.109375" style="242"/>
    <col min="8968" max="8968" width="15.109375" style="242" customWidth="1"/>
    <col min="8969" max="9216" width="9.109375" style="242"/>
    <col min="9217" max="9217" width="75.33203125" style="242" bestFit="1" customWidth="1"/>
    <col min="9218" max="9218" width="15" style="242" bestFit="1" customWidth="1"/>
    <col min="9219" max="9219" width="16.44140625" style="242" bestFit="1" customWidth="1"/>
    <col min="9220" max="9220" width="16.88671875" style="242" customWidth="1"/>
    <col min="9221" max="9221" width="17.33203125" style="242" customWidth="1"/>
    <col min="9222" max="9223" width="9.109375" style="242"/>
    <col min="9224" max="9224" width="15.109375" style="242" customWidth="1"/>
    <col min="9225" max="9472" width="9.109375" style="242"/>
    <col min="9473" max="9473" width="75.33203125" style="242" bestFit="1" customWidth="1"/>
    <col min="9474" max="9474" width="15" style="242" bestFit="1" customWidth="1"/>
    <col min="9475" max="9475" width="16.44140625" style="242" bestFit="1" customWidth="1"/>
    <col min="9476" max="9476" width="16.88671875" style="242" customWidth="1"/>
    <col min="9477" max="9477" width="17.33203125" style="242" customWidth="1"/>
    <col min="9478" max="9479" width="9.109375" style="242"/>
    <col min="9480" max="9480" width="15.109375" style="242" customWidth="1"/>
    <col min="9481" max="9728" width="9.109375" style="242"/>
    <col min="9729" max="9729" width="75.33203125" style="242" bestFit="1" customWidth="1"/>
    <col min="9730" max="9730" width="15" style="242" bestFit="1" customWidth="1"/>
    <col min="9731" max="9731" width="16.44140625" style="242" bestFit="1" customWidth="1"/>
    <col min="9732" max="9732" width="16.88671875" style="242" customWidth="1"/>
    <col min="9733" max="9733" width="17.33203125" style="242" customWidth="1"/>
    <col min="9734" max="9735" width="9.109375" style="242"/>
    <col min="9736" max="9736" width="15.109375" style="242" customWidth="1"/>
    <col min="9737" max="9984" width="9.109375" style="242"/>
    <col min="9985" max="9985" width="75.33203125" style="242" bestFit="1" customWidth="1"/>
    <col min="9986" max="9986" width="15" style="242" bestFit="1" customWidth="1"/>
    <col min="9987" max="9987" width="16.44140625" style="242" bestFit="1" customWidth="1"/>
    <col min="9988" max="9988" width="16.88671875" style="242" customWidth="1"/>
    <col min="9989" max="9989" width="17.33203125" style="242" customWidth="1"/>
    <col min="9990" max="9991" width="9.109375" style="242"/>
    <col min="9992" max="9992" width="15.109375" style="242" customWidth="1"/>
    <col min="9993" max="10240" width="9.109375" style="242"/>
    <col min="10241" max="10241" width="75.33203125" style="242" bestFit="1" customWidth="1"/>
    <col min="10242" max="10242" width="15" style="242" bestFit="1" customWidth="1"/>
    <col min="10243" max="10243" width="16.44140625" style="242" bestFit="1" customWidth="1"/>
    <col min="10244" max="10244" width="16.88671875" style="242" customWidth="1"/>
    <col min="10245" max="10245" width="17.33203125" style="242" customWidth="1"/>
    <col min="10246" max="10247" width="9.109375" style="242"/>
    <col min="10248" max="10248" width="15.109375" style="242" customWidth="1"/>
    <col min="10249" max="10496" width="9.109375" style="242"/>
    <col min="10497" max="10497" width="75.33203125" style="242" bestFit="1" customWidth="1"/>
    <col min="10498" max="10498" width="15" style="242" bestFit="1" customWidth="1"/>
    <col min="10499" max="10499" width="16.44140625" style="242" bestFit="1" customWidth="1"/>
    <col min="10500" max="10500" width="16.88671875" style="242" customWidth="1"/>
    <col min="10501" max="10501" width="17.33203125" style="242" customWidth="1"/>
    <col min="10502" max="10503" width="9.109375" style="242"/>
    <col min="10504" max="10504" width="15.109375" style="242" customWidth="1"/>
    <col min="10505" max="10752" width="9.109375" style="242"/>
    <col min="10753" max="10753" width="75.33203125" style="242" bestFit="1" customWidth="1"/>
    <col min="10754" max="10754" width="15" style="242" bestFit="1" customWidth="1"/>
    <col min="10755" max="10755" width="16.44140625" style="242" bestFit="1" customWidth="1"/>
    <col min="10756" max="10756" width="16.88671875" style="242" customWidth="1"/>
    <col min="10757" max="10757" width="17.33203125" style="242" customWidth="1"/>
    <col min="10758" max="10759" width="9.109375" style="242"/>
    <col min="10760" max="10760" width="15.109375" style="242" customWidth="1"/>
    <col min="10761" max="11008" width="9.109375" style="242"/>
    <col min="11009" max="11009" width="75.33203125" style="242" bestFit="1" customWidth="1"/>
    <col min="11010" max="11010" width="15" style="242" bestFit="1" customWidth="1"/>
    <col min="11011" max="11011" width="16.44140625" style="242" bestFit="1" customWidth="1"/>
    <col min="11012" max="11012" width="16.88671875" style="242" customWidth="1"/>
    <col min="11013" max="11013" width="17.33203125" style="242" customWidth="1"/>
    <col min="11014" max="11015" width="9.109375" style="242"/>
    <col min="11016" max="11016" width="15.109375" style="242" customWidth="1"/>
    <col min="11017" max="11264" width="9.109375" style="242"/>
    <col min="11265" max="11265" width="75.33203125" style="242" bestFit="1" customWidth="1"/>
    <col min="11266" max="11266" width="15" style="242" bestFit="1" customWidth="1"/>
    <col min="11267" max="11267" width="16.44140625" style="242" bestFit="1" customWidth="1"/>
    <col min="11268" max="11268" width="16.88671875" style="242" customWidth="1"/>
    <col min="11269" max="11269" width="17.33203125" style="242" customWidth="1"/>
    <col min="11270" max="11271" width="9.109375" style="242"/>
    <col min="11272" max="11272" width="15.109375" style="242" customWidth="1"/>
    <col min="11273" max="11520" width="9.109375" style="242"/>
    <col min="11521" max="11521" width="75.33203125" style="242" bestFit="1" customWidth="1"/>
    <col min="11522" max="11522" width="15" style="242" bestFit="1" customWidth="1"/>
    <col min="11523" max="11523" width="16.44140625" style="242" bestFit="1" customWidth="1"/>
    <col min="11524" max="11524" width="16.88671875" style="242" customWidth="1"/>
    <col min="11525" max="11525" width="17.33203125" style="242" customWidth="1"/>
    <col min="11526" max="11527" width="9.109375" style="242"/>
    <col min="11528" max="11528" width="15.109375" style="242" customWidth="1"/>
    <col min="11529" max="11776" width="9.109375" style="242"/>
    <col min="11777" max="11777" width="75.33203125" style="242" bestFit="1" customWidth="1"/>
    <col min="11778" max="11778" width="15" style="242" bestFit="1" customWidth="1"/>
    <col min="11779" max="11779" width="16.44140625" style="242" bestFit="1" customWidth="1"/>
    <col min="11780" max="11780" width="16.88671875" style="242" customWidth="1"/>
    <col min="11781" max="11781" width="17.33203125" style="242" customWidth="1"/>
    <col min="11782" max="11783" width="9.109375" style="242"/>
    <col min="11784" max="11784" width="15.109375" style="242" customWidth="1"/>
    <col min="11785" max="12032" width="9.109375" style="242"/>
    <col min="12033" max="12033" width="75.33203125" style="242" bestFit="1" customWidth="1"/>
    <col min="12034" max="12034" width="15" style="242" bestFit="1" customWidth="1"/>
    <col min="12035" max="12035" width="16.44140625" style="242" bestFit="1" customWidth="1"/>
    <col min="12036" max="12036" width="16.88671875" style="242" customWidth="1"/>
    <col min="12037" max="12037" width="17.33203125" style="242" customWidth="1"/>
    <col min="12038" max="12039" width="9.109375" style="242"/>
    <col min="12040" max="12040" width="15.109375" style="242" customWidth="1"/>
    <col min="12041" max="12288" width="9.109375" style="242"/>
    <col min="12289" max="12289" width="75.33203125" style="242" bestFit="1" customWidth="1"/>
    <col min="12290" max="12290" width="15" style="242" bestFit="1" customWidth="1"/>
    <col min="12291" max="12291" width="16.44140625" style="242" bestFit="1" customWidth="1"/>
    <col min="12292" max="12292" width="16.88671875" style="242" customWidth="1"/>
    <col min="12293" max="12293" width="17.33203125" style="242" customWidth="1"/>
    <col min="12294" max="12295" width="9.109375" style="242"/>
    <col min="12296" max="12296" width="15.109375" style="242" customWidth="1"/>
    <col min="12297" max="12544" width="9.109375" style="242"/>
    <col min="12545" max="12545" width="75.33203125" style="242" bestFit="1" customWidth="1"/>
    <col min="12546" max="12546" width="15" style="242" bestFit="1" customWidth="1"/>
    <col min="12547" max="12547" width="16.44140625" style="242" bestFit="1" customWidth="1"/>
    <col min="12548" max="12548" width="16.88671875" style="242" customWidth="1"/>
    <col min="12549" max="12549" width="17.33203125" style="242" customWidth="1"/>
    <col min="12550" max="12551" width="9.109375" style="242"/>
    <col min="12552" max="12552" width="15.109375" style="242" customWidth="1"/>
    <col min="12553" max="12800" width="9.109375" style="242"/>
    <col min="12801" max="12801" width="75.33203125" style="242" bestFit="1" customWidth="1"/>
    <col min="12802" max="12802" width="15" style="242" bestFit="1" customWidth="1"/>
    <col min="12803" max="12803" width="16.44140625" style="242" bestFit="1" customWidth="1"/>
    <col min="12804" max="12804" width="16.88671875" style="242" customWidth="1"/>
    <col min="12805" max="12805" width="17.33203125" style="242" customWidth="1"/>
    <col min="12806" max="12807" width="9.109375" style="242"/>
    <col min="12808" max="12808" width="15.109375" style="242" customWidth="1"/>
    <col min="12809" max="13056" width="9.109375" style="242"/>
    <col min="13057" max="13057" width="75.33203125" style="242" bestFit="1" customWidth="1"/>
    <col min="13058" max="13058" width="15" style="242" bestFit="1" customWidth="1"/>
    <col min="13059" max="13059" width="16.44140625" style="242" bestFit="1" customWidth="1"/>
    <col min="13060" max="13060" width="16.88671875" style="242" customWidth="1"/>
    <col min="13061" max="13061" width="17.33203125" style="242" customWidth="1"/>
    <col min="13062" max="13063" width="9.109375" style="242"/>
    <col min="13064" max="13064" width="15.109375" style="242" customWidth="1"/>
    <col min="13065" max="13312" width="9.109375" style="242"/>
    <col min="13313" max="13313" width="75.33203125" style="242" bestFit="1" customWidth="1"/>
    <col min="13314" max="13314" width="15" style="242" bestFit="1" customWidth="1"/>
    <col min="13315" max="13315" width="16.44140625" style="242" bestFit="1" customWidth="1"/>
    <col min="13316" max="13316" width="16.88671875" style="242" customWidth="1"/>
    <col min="13317" max="13317" width="17.33203125" style="242" customWidth="1"/>
    <col min="13318" max="13319" width="9.109375" style="242"/>
    <col min="13320" max="13320" width="15.109375" style="242" customWidth="1"/>
    <col min="13321" max="13568" width="9.109375" style="242"/>
    <col min="13569" max="13569" width="75.33203125" style="242" bestFit="1" customWidth="1"/>
    <col min="13570" max="13570" width="15" style="242" bestFit="1" customWidth="1"/>
    <col min="13571" max="13571" width="16.44140625" style="242" bestFit="1" customWidth="1"/>
    <col min="13572" max="13572" width="16.88671875" style="242" customWidth="1"/>
    <col min="13573" max="13573" width="17.33203125" style="242" customWidth="1"/>
    <col min="13574" max="13575" width="9.109375" style="242"/>
    <col min="13576" max="13576" width="15.109375" style="242" customWidth="1"/>
    <col min="13577" max="13824" width="9.109375" style="242"/>
    <col min="13825" max="13825" width="75.33203125" style="242" bestFit="1" customWidth="1"/>
    <col min="13826" max="13826" width="15" style="242" bestFit="1" customWidth="1"/>
    <col min="13827" max="13827" width="16.44140625" style="242" bestFit="1" customWidth="1"/>
    <col min="13828" max="13828" width="16.88671875" style="242" customWidth="1"/>
    <col min="13829" max="13829" width="17.33203125" style="242" customWidth="1"/>
    <col min="13830" max="13831" width="9.109375" style="242"/>
    <col min="13832" max="13832" width="15.109375" style="242" customWidth="1"/>
    <col min="13833" max="14080" width="9.109375" style="242"/>
    <col min="14081" max="14081" width="75.33203125" style="242" bestFit="1" customWidth="1"/>
    <col min="14082" max="14082" width="15" style="242" bestFit="1" customWidth="1"/>
    <col min="14083" max="14083" width="16.44140625" style="242" bestFit="1" customWidth="1"/>
    <col min="14084" max="14084" width="16.88671875" style="242" customWidth="1"/>
    <col min="14085" max="14085" width="17.33203125" style="242" customWidth="1"/>
    <col min="14086" max="14087" width="9.109375" style="242"/>
    <col min="14088" max="14088" width="15.109375" style="242" customWidth="1"/>
    <col min="14089" max="14336" width="9.109375" style="242"/>
    <col min="14337" max="14337" width="75.33203125" style="242" bestFit="1" customWidth="1"/>
    <col min="14338" max="14338" width="15" style="242" bestFit="1" customWidth="1"/>
    <col min="14339" max="14339" width="16.44140625" style="242" bestFit="1" customWidth="1"/>
    <col min="14340" max="14340" width="16.88671875" style="242" customWidth="1"/>
    <col min="14341" max="14341" width="17.33203125" style="242" customWidth="1"/>
    <col min="14342" max="14343" width="9.109375" style="242"/>
    <col min="14344" max="14344" width="15.109375" style="242" customWidth="1"/>
    <col min="14345" max="14592" width="9.109375" style="242"/>
    <col min="14593" max="14593" width="75.33203125" style="242" bestFit="1" customWidth="1"/>
    <col min="14594" max="14594" width="15" style="242" bestFit="1" customWidth="1"/>
    <col min="14595" max="14595" width="16.44140625" style="242" bestFit="1" customWidth="1"/>
    <col min="14596" max="14596" width="16.88671875" style="242" customWidth="1"/>
    <col min="14597" max="14597" width="17.33203125" style="242" customWidth="1"/>
    <col min="14598" max="14599" width="9.109375" style="242"/>
    <col min="14600" max="14600" width="15.109375" style="242" customWidth="1"/>
    <col min="14601" max="14848" width="9.109375" style="242"/>
    <col min="14849" max="14849" width="75.33203125" style="242" bestFit="1" customWidth="1"/>
    <col min="14850" max="14850" width="15" style="242" bestFit="1" customWidth="1"/>
    <col min="14851" max="14851" width="16.44140625" style="242" bestFit="1" customWidth="1"/>
    <col min="14852" max="14852" width="16.88671875" style="242" customWidth="1"/>
    <col min="14853" max="14853" width="17.33203125" style="242" customWidth="1"/>
    <col min="14854" max="14855" width="9.109375" style="242"/>
    <col min="14856" max="14856" width="15.109375" style="242" customWidth="1"/>
    <col min="14857" max="15104" width="9.109375" style="242"/>
    <col min="15105" max="15105" width="75.33203125" style="242" bestFit="1" customWidth="1"/>
    <col min="15106" max="15106" width="15" style="242" bestFit="1" customWidth="1"/>
    <col min="15107" max="15107" width="16.44140625" style="242" bestFit="1" customWidth="1"/>
    <col min="15108" max="15108" width="16.88671875" style="242" customWidth="1"/>
    <col min="15109" max="15109" width="17.33203125" style="242" customWidth="1"/>
    <col min="15110" max="15111" width="9.109375" style="242"/>
    <col min="15112" max="15112" width="15.109375" style="242" customWidth="1"/>
    <col min="15113" max="15360" width="9.109375" style="242"/>
    <col min="15361" max="15361" width="75.33203125" style="242" bestFit="1" customWidth="1"/>
    <col min="15362" max="15362" width="15" style="242" bestFit="1" customWidth="1"/>
    <col min="15363" max="15363" width="16.44140625" style="242" bestFit="1" customWidth="1"/>
    <col min="15364" max="15364" width="16.88671875" style="242" customWidth="1"/>
    <col min="15365" max="15365" width="17.33203125" style="242" customWidth="1"/>
    <col min="15366" max="15367" width="9.109375" style="242"/>
    <col min="15368" max="15368" width="15.109375" style="242" customWidth="1"/>
    <col min="15369" max="15616" width="9.109375" style="242"/>
    <col min="15617" max="15617" width="75.33203125" style="242" bestFit="1" customWidth="1"/>
    <col min="15618" max="15618" width="15" style="242" bestFit="1" customWidth="1"/>
    <col min="15619" max="15619" width="16.44140625" style="242" bestFit="1" customWidth="1"/>
    <col min="15620" max="15620" width="16.88671875" style="242" customWidth="1"/>
    <col min="15621" max="15621" width="17.33203125" style="242" customWidth="1"/>
    <col min="15622" max="15623" width="9.109375" style="242"/>
    <col min="15624" max="15624" width="15.109375" style="242" customWidth="1"/>
    <col min="15625" max="15872" width="9.109375" style="242"/>
    <col min="15873" max="15873" width="75.33203125" style="242" bestFit="1" customWidth="1"/>
    <col min="15874" max="15874" width="15" style="242" bestFit="1" customWidth="1"/>
    <col min="15875" max="15875" width="16.44140625" style="242" bestFit="1" customWidth="1"/>
    <col min="15876" max="15876" width="16.88671875" style="242" customWidth="1"/>
    <col min="15877" max="15877" width="17.33203125" style="242" customWidth="1"/>
    <col min="15878" max="15879" width="9.109375" style="242"/>
    <col min="15880" max="15880" width="15.109375" style="242" customWidth="1"/>
    <col min="15881" max="16128" width="9.109375" style="242"/>
    <col min="16129" max="16129" width="75.33203125" style="242" bestFit="1" customWidth="1"/>
    <col min="16130" max="16130" width="15" style="242" bestFit="1" customWidth="1"/>
    <col min="16131" max="16131" width="16.44140625" style="242" bestFit="1" customWidth="1"/>
    <col min="16132" max="16132" width="16.88671875" style="242" customWidth="1"/>
    <col min="16133" max="16133" width="17.33203125" style="242" customWidth="1"/>
    <col min="16134" max="16135" width="9.109375" style="242"/>
    <col min="16136" max="16136" width="15.109375" style="242" customWidth="1"/>
    <col min="16137" max="16384" width="9.109375" style="242"/>
  </cols>
  <sheetData>
    <row r="1" spans="1:5">
      <c r="A1" s="241"/>
    </row>
    <row r="2" spans="1:5">
      <c r="A2" s="241" t="s">
        <v>605</v>
      </c>
    </row>
    <row r="4" spans="1:5">
      <c r="A4" s="243" t="s">
        <v>669</v>
      </c>
    </row>
    <row r="5" spans="1:5" ht="13.8" thickBot="1">
      <c r="B5" s="243" t="s">
        <v>670</v>
      </c>
    </row>
    <row r="6" spans="1:5" ht="13.8" thickBot="1">
      <c r="A6" s="244" t="s">
        <v>608</v>
      </c>
      <c r="B6" s="245" t="s">
        <v>609</v>
      </c>
    </row>
    <row r="7" spans="1:5">
      <c r="A7" s="246" t="s">
        <v>610</v>
      </c>
      <c r="B7" s="247">
        <v>0</v>
      </c>
    </row>
    <row r="8" spans="1:5">
      <c r="A8" s="248" t="s">
        <v>611</v>
      </c>
      <c r="B8" s="249">
        <v>0</v>
      </c>
    </row>
    <row r="9" spans="1:5">
      <c r="A9" s="248" t="s">
        <v>612</v>
      </c>
      <c r="B9" s="249">
        <v>0</v>
      </c>
    </row>
    <row r="10" spans="1:5">
      <c r="A10" s="248" t="s">
        <v>613</v>
      </c>
      <c r="B10" s="249">
        <v>0</v>
      </c>
    </row>
    <row r="11" spans="1:5">
      <c r="A11" s="248" t="s">
        <v>614</v>
      </c>
      <c r="B11" s="249">
        <v>0</v>
      </c>
    </row>
    <row r="12" spans="1:5" ht="13.8" thickBot="1">
      <c r="A12" s="250" t="s">
        <v>615</v>
      </c>
      <c r="B12" s="251">
        <v>0</v>
      </c>
    </row>
    <row r="13" spans="1:5">
      <c r="A13" s="252"/>
      <c r="B13" s="253"/>
      <c r="C13" s="253"/>
      <c r="D13" s="253"/>
      <c r="E13" s="253"/>
    </row>
    <row r="14" spans="1:5" ht="13.8" thickBot="1"/>
    <row r="15" spans="1:5" ht="13.8" thickBot="1">
      <c r="A15" s="244" t="s">
        <v>616</v>
      </c>
      <c r="B15" s="254" t="s">
        <v>617</v>
      </c>
      <c r="C15" s="254" t="s">
        <v>618</v>
      </c>
      <c r="D15" s="254" t="s">
        <v>619</v>
      </c>
      <c r="E15" s="245" t="s">
        <v>620</v>
      </c>
    </row>
    <row r="16" spans="1:5">
      <c r="A16" s="255" t="s">
        <v>621</v>
      </c>
      <c r="B16" s="256">
        <v>0</v>
      </c>
      <c r="C16" s="256">
        <v>0</v>
      </c>
      <c r="D16" s="256">
        <v>0</v>
      </c>
      <c r="E16" s="247">
        <v>0</v>
      </c>
    </row>
    <row r="17" spans="1:5">
      <c r="A17" s="248" t="s">
        <v>622</v>
      </c>
      <c r="B17" s="256">
        <v>0</v>
      </c>
      <c r="C17" s="256">
        <v>0</v>
      </c>
      <c r="D17" s="256">
        <v>0</v>
      </c>
      <c r="E17" s="257">
        <v>0</v>
      </c>
    </row>
    <row r="18" spans="1:5" ht="13.8" thickBot="1">
      <c r="A18" s="250" t="s">
        <v>623</v>
      </c>
      <c r="B18" s="256">
        <v>0</v>
      </c>
      <c r="C18" s="256">
        <v>0</v>
      </c>
      <c r="D18" s="256">
        <v>0</v>
      </c>
      <c r="E18" s="259">
        <v>0</v>
      </c>
    </row>
    <row r="19" spans="1:5" ht="13.8" thickBot="1">
      <c r="A19" s="244" t="s">
        <v>624</v>
      </c>
      <c r="B19" s="254" t="s">
        <v>617</v>
      </c>
      <c r="C19" s="254" t="s">
        <v>618</v>
      </c>
      <c r="D19" s="254" t="s">
        <v>619</v>
      </c>
      <c r="E19" s="245" t="s">
        <v>620</v>
      </c>
    </row>
    <row r="20" spans="1:5">
      <c r="A20" s="255" t="s">
        <v>625</v>
      </c>
      <c r="B20" s="256">
        <v>0</v>
      </c>
      <c r="C20" s="256">
        <v>0</v>
      </c>
      <c r="D20" s="256">
        <v>0</v>
      </c>
      <c r="E20" s="247">
        <v>0</v>
      </c>
    </row>
    <row r="21" spans="1:5">
      <c r="A21" s="260" t="s">
        <v>626</v>
      </c>
      <c r="B21" s="256">
        <v>0</v>
      </c>
      <c r="C21" s="256">
        <v>0</v>
      </c>
      <c r="D21" s="256">
        <v>0</v>
      </c>
      <c r="E21" s="257">
        <v>0</v>
      </c>
    </row>
    <row r="22" spans="1:5" ht="13.8" thickBot="1">
      <c r="A22" s="248" t="s">
        <v>627</v>
      </c>
      <c r="B22" s="256">
        <v>0</v>
      </c>
      <c r="C22" s="256">
        <v>0</v>
      </c>
      <c r="D22" s="256">
        <v>0</v>
      </c>
      <c r="E22" s="259">
        <v>0</v>
      </c>
    </row>
    <row r="23" spans="1:5" ht="13.8" thickBot="1">
      <c r="A23" s="244" t="s">
        <v>628</v>
      </c>
      <c r="B23" s="254" t="s">
        <v>617</v>
      </c>
      <c r="C23" s="254" t="s">
        <v>618</v>
      </c>
      <c r="D23" s="254" t="s">
        <v>619</v>
      </c>
      <c r="E23" s="245" t="s">
        <v>620</v>
      </c>
    </row>
    <row r="24" spans="1:5">
      <c r="A24" s="248" t="s">
        <v>629</v>
      </c>
      <c r="B24" s="256">
        <v>0</v>
      </c>
      <c r="C24" s="256">
        <v>0</v>
      </c>
      <c r="D24" s="256">
        <v>0</v>
      </c>
      <c r="E24" s="247">
        <v>0</v>
      </c>
    </row>
    <row r="25" spans="1:5">
      <c r="A25" s="260" t="s">
        <v>630</v>
      </c>
      <c r="B25" s="256">
        <v>0</v>
      </c>
      <c r="C25" s="256">
        <v>0</v>
      </c>
      <c r="D25" s="256">
        <v>0</v>
      </c>
      <c r="E25" s="257">
        <v>0</v>
      </c>
    </row>
    <row r="26" spans="1:5" ht="13.8" thickBot="1">
      <c r="A26" s="261" t="s">
        <v>631</v>
      </c>
      <c r="B26" s="256">
        <v>0</v>
      </c>
      <c r="C26" s="256">
        <v>0</v>
      </c>
      <c r="D26" s="262"/>
      <c r="E26" s="263"/>
    </row>
    <row r="27" spans="1:5" ht="13.8" thickBot="1">
      <c r="A27" s="244" t="s">
        <v>632</v>
      </c>
      <c r="B27" s="254" t="s">
        <v>617</v>
      </c>
      <c r="C27" s="254" t="s">
        <v>618</v>
      </c>
      <c r="D27" s="254" t="s">
        <v>619</v>
      </c>
      <c r="E27" s="245" t="s">
        <v>620</v>
      </c>
    </row>
    <row r="28" spans="1:5">
      <c r="A28" s="248" t="s">
        <v>633</v>
      </c>
      <c r="B28" s="256">
        <v>0</v>
      </c>
      <c r="C28" s="256">
        <v>0</v>
      </c>
      <c r="D28" s="256">
        <v>0</v>
      </c>
      <c r="E28" s="247">
        <v>0</v>
      </c>
    </row>
    <row r="29" spans="1:5">
      <c r="A29" s="260" t="s">
        <v>634</v>
      </c>
      <c r="B29" s="256">
        <v>0</v>
      </c>
      <c r="C29" s="256">
        <v>0</v>
      </c>
      <c r="D29" s="256">
        <v>0</v>
      </c>
      <c r="E29" s="257">
        <v>0</v>
      </c>
    </row>
    <row r="30" spans="1:5" ht="13.8" thickBot="1">
      <c r="A30" s="250" t="s">
        <v>635</v>
      </c>
      <c r="B30" s="256">
        <v>0</v>
      </c>
      <c r="C30" s="256">
        <v>0</v>
      </c>
      <c r="D30" s="256">
        <v>0</v>
      </c>
      <c r="E30" s="259">
        <v>0</v>
      </c>
    </row>
    <row r="31" spans="1:5" ht="13.8" thickBot="1">
      <c r="A31" s="244" t="s">
        <v>636</v>
      </c>
      <c r="B31" s="254" t="s">
        <v>617</v>
      </c>
      <c r="C31" s="254" t="s">
        <v>618</v>
      </c>
      <c r="D31" s="254" t="s">
        <v>619</v>
      </c>
      <c r="E31" s="245" t="s">
        <v>620</v>
      </c>
    </row>
    <row r="32" spans="1:5">
      <c r="A32" s="248" t="s">
        <v>637</v>
      </c>
      <c r="B32" s="256">
        <v>0</v>
      </c>
      <c r="C32" s="256">
        <v>0</v>
      </c>
      <c r="D32" s="256">
        <v>0</v>
      </c>
      <c r="E32" s="247">
        <v>0</v>
      </c>
    </row>
    <row r="33" spans="1:5">
      <c r="A33" s="248" t="s">
        <v>638</v>
      </c>
      <c r="B33" s="256">
        <v>0</v>
      </c>
      <c r="C33" s="256">
        <v>0</v>
      </c>
      <c r="D33" s="256">
        <v>0</v>
      </c>
      <c r="E33" s="257">
        <v>0</v>
      </c>
    </row>
    <row r="34" spans="1:5" ht="13.8" thickBot="1">
      <c r="A34" s="248" t="s">
        <v>639</v>
      </c>
      <c r="B34" s="256">
        <v>0</v>
      </c>
      <c r="C34" s="256">
        <v>0</v>
      </c>
      <c r="D34" s="256">
        <v>0</v>
      </c>
      <c r="E34" s="259">
        <v>0</v>
      </c>
    </row>
    <row r="35" spans="1:5" ht="13.8" thickBot="1">
      <c r="A35" s="244" t="s">
        <v>640</v>
      </c>
      <c r="B35" s="254" t="s">
        <v>617</v>
      </c>
      <c r="C35" s="254" t="s">
        <v>618</v>
      </c>
      <c r="D35" s="254" t="s">
        <v>619</v>
      </c>
      <c r="E35" s="245" t="s">
        <v>620</v>
      </c>
    </row>
    <row r="36" spans="1:5">
      <c r="A36" s="248" t="s">
        <v>641</v>
      </c>
      <c r="B36" s="256">
        <v>0</v>
      </c>
      <c r="C36" s="256">
        <v>0</v>
      </c>
      <c r="D36" s="256">
        <v>0</v>
      </c>
      <c r="E36" s="247">
        <v>0</v>
      </c>
    </row>
    <row r="37" spans="1:5" ht="13.8" thickBot="1">
      <c r="A37" s="248" t="s">
        <v>642</v>
      </c>
      <c r="B37" s="256">
        <v>0</v>
      </c>
      <c r="C37" s="256">
        <v>0</v>
      </c>
      <c r="D37" s="256">
        <v>0</v>
      </c>
      <c r="E37" s="257">
        <v>0</v>
      </c>
    </row>
    <row r="38" spans="1:5" ht="13.8" thickBot="1">
      <c r="A38" s="244" t="s">
        <v>643</v>
      </c>
      <c r="B38" s="254" t="s">
        <v>617</v>
      </c>
      <c r="C38" s="264" t="s">
        <v>644</v>
      </c>
      <c r="D38" s="264" t="s">
        <v>645</v>
      </c>
      <c r="E38" s="265"/>
    </row>
    <row r="39" spans="1:5" ht="13.8" thickBot="1">
      <c r="A39" s="260" t="s">
        <v>646</v>
      </c>
      <c r="B39" s="256">
        <v>0</v>
      </c>
      <c r="C39" s="256">
        <v>0</v>
      </c>
      <c r="D39" s="256">
        <v>0</v>
      </c>
      <c r="E39" s="263"/>
    </row>
    <row r="40" spans="1:5" ht="13.8" thickBot="1">
      <c r="A40" s="244" t="s">
        <v>647</v>
      </c>
      <c r="B40" s="254" t="s">
        <v>617</v>
      </c>
      <c r="C40" s="264" t="s">
        <v>644</v>
      </c>
      <c r="D40" s="264" t="s">
        <v>645</v>
      </c>
      <c r="E40" s="265"/>
    </row>
    <row r="41" spans="1:5">
      <c r="A41" s="248" t="s">
        <v>648</v>
      </c>
      <c r="B41" s="256">
        <v>0</v>
      </c>
      <c r="C41" s="256">
        <v>0</v>
      </c>
      <c r="D41" s="256">
        <v>0</v>
      </c>
      <c r="E41" s="263"/>
    </row>
    <row r="42" spans="1:5" ht="13.8" thickBot="1">
      <c r="A42" s="260" t="s">
        <v>649</v>
      </c>
      <c r="B42" s="256">
        <v>0</v>
      </c>
      <c r="C42" s="256">
        <v>0</v>
      </c>
      <c r="D42" s="256">
        <v>0</v>
      </c>
      <c r="E42" s="263"/>
    </row>
    <row r="43" spans="1:5" ht="13.8" thickBot="1">
      <c r="A43" s="244" t="s">
        <v>650</v>
      </c>
      <c r="B43" s="254"/>
      <c r="C43" s="254"/>
      <c r="D43" s="254"/>
      <c r="E43" s="245"/>
    </row>
    <row r="44" spans="1:5">
      <c r="A44" s="248" t="s">
        <v>651</v>
      </c>
      <c r="B44" s="256">
        <v>0</v>
      </c>
      <c r="C44" s="262"/>
      <c r="D44" s="262"/>
      <c r="E44" s="263"/>
    </row>
    <row r="45" spans="1:5">
      <c r="A45" s="260" t="s">
        <v>652</v>
      </c>
      <c r="B45" s="256">
        <v>0</v>
      </c>
      <c r="C45" s="262"/>
      <c r="D45" s="262"/>
      <c r="E45" s="263"/>
    </row>
    <row r="46" spans="1:5" ht="13.8" thickBot="1">
      <c r="A46" s="250" t="s">
        <v>653</v>
      </c>
      <c r="B46" s="256">
        <v>0</v>
      </c>
      <c r="C46" s="262"/>
      <c r="D46" s="262"/>
      <c r="E46" s="263"/>
    </row>
    <row r="47" spans="1:5" ht="13.8" thickBot="1">
      <c r="A47" s="244" t="s">
        <v>654</v>
      </c>
      <c r="B47" s="254" t="s">
        <v>655</v>
      </c>
      <c r="C47" s="264" t="s">
        <v>656</v>
      </c>
      <c r="D47" s="264" t="s">
        <v>657</v>
      </c>
      <c r="E47" s="265" t="s">
        <v>658</v>
      </c>
    </row>
    <row r="48" spans="1:5" ht="13.8" thickBot="1">
      <c r="A48" s="248" t="s">
        <v>659</v>
      </c>
      <c r="B48" s="256">
        <v>0</v>
      </c>
      <c r="C48" s="256">
        <v>0</v>
      </c>
      <c r="D48" s="256">
        <v>0</v>
      </c>
      <c r="E48" s="247">
        <v>0</v>
      </c>
    </row>
    <row r="49" spans="1:5" ht="13.8" thickBot="1">
      <c r="A49" s="244" t="s">
        <v>660</v>
      </c>
      <c r="B49" s="254" t="s">
        <v>661</v>
      </c>
      <c r="C49" s="264" t="s">
        <v>662</v>
      </c>
      <c r="D49" s="264" t="s">
        <v>663</v>
      </c>
      <c r="E49" s="265" t="s">
        <v>664</v>
      </c>
    </row>
    <row r="50" spans="1:5" ht="13.8" thickBot="1">
      <c r="A50" s="260" t="s">
        <v>665</v>
      </c>
      <c r="B50" s="256">
        <v>0</v>
      </c>
      <c r="C50" s="256">
        <v>0</v>
      </c>
      <c r="D50" s="256">
        <v>0</v>
      </c>
      <c r="E50" s="247">
        <v>0</v>
      </c>
    </row>
    <row r="51" spans="1:5" ht="13.8" thickBot="1">
      <c r="A51" s="244" t="s">
        <v>666</v>
      </c>
      <c r="B51" s="254" t="s">
        <v>661</v>
      </c>
      <c r="C51" s="264" t="s">
        <v>667</v>
      </c>
      <c r="D51" s="264"/>
      <c r="E51" s="265"/>
    </row>
    <row r="52" spans="1:5">
      <c r="A52" s="260" t="s">
        <v>665</v>
      </c>
      <c r="B52" s="256">
        <v>0</v>
      </c>
      <c r="C52" s="256">
        <v>0</v>
      </c>
      <c r="D52" s="262"/>
      <c r="E52" s="263"/>
    </row>
    <row r="53" spans="1:5" ht="13.8" thickBot="1">
      <c r="A53" s="267" t="s">
        <v>668</v>
      </c>
      <c r="B53" s="268">
        <v>0</v>
      </c>
      <c r="C53" s="268">
        <v>0</v>
      </c>
      <c r="D53" s="269"/>
      <c r="E53" s="270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ACA67-9C8D-4B52-9917-0B04D94A1CAB}">
  <dimension ref="A1:F53"/>
  <sheetViews>
    <sheetView topLeftCell="A25" workbookViewId="0">
      <selection activeCell="T39" sqref="T39"/>
    </sheetView>
  </sheetViews>
  <sheetFormatPr defaultRowHeight="13.2"/>
  <cols>
    <col min="1" max="1" width="75.33203125" style="242" bestFit="1" customWidth="1"/>
    <col min="2" max="2" width="15" style="242" bestFit="1" customWidth="1"/>
    <col min="3" max="3" width="16.44140625" style="242" bestFit="1" customWidth="1"/>
    <col min="4" max="4" width="16.88671875" style="242" customWidth="1"/>
    <col min="5" max="6" width="17.33203125" style="242" customWidth="1"/>
    <col min="7" max="8" width="9.109375" style="242"/>
    <col min="9" max="9" width="15.109375" style="242" customWidth="1"/>
    <col min="10" max="256" width="9.109375" style="242"/>
    <col min="257" max="257" width="75.33203125" style="242" bestFit="1" customWidth="1"/>
    <col min="258" max="258" width="15" style="242" bestFit="1" customWidth="1"/>
    <col min="259" max="259" width="16.44140625" style="242" bestFit="1" customWidth="1"/>
    <col min="260" max="260" width="16.88671875" style="242" customWidth="1"/>
    <col min="261" max="262" width="17.33203125" style="242" customWidth="1"/>
    <col min="263" max="264" width="9.109375" style="242"/>
    <col min="265" max="265" width="15.109375" style="242" customWidth="1"/>
    <col min="266" max="512" width="9.109375" style="242"/>
    <col min="513" max="513" width="75.33203125" style="242" bestFit="1" customWidth="1"/>
    <col min="514" max="514" width="15" style="242" bestFit="1" customWidth="1"/>
    <col min="515" max="515" width="16.44140625" style="242" bestFit="1" customWidth="1"/>
    <col min="516" max="516" width="16.88671875" style="242" customWidth="1"/>
    <col min="517" max="518" width="17.33203125" style="242" customWidth="1"/>
    <col min="519" max="520" width="9.109375" style="242"/>
    <col min="521" max="521" width="15.109375" style="242" customWidth="1"/>
    <col min="522" max="768" width="9.109375" style="242"/>
    <col min="769" max="769" width="75.33203125" style="242" bestFit="1" customWidth="1"/>
    <col min="770" max="770" width="15" style="242" bestFit="1" customWidth="1"/>
    <col min="771" max="771" width="16.44140625" style="242" bestFit="1" customWidth="1"/>
    <col min="772" max="772" width="16.88671875" style="242" customWidth="1"/>
    <col min="773" max="774" width="17.33203125" style="242" customWidth="1"/>
    <col min="775" max="776" width="9.109375" style="242"/>
    <col min="777" max="777" width="15.109375" style="242" customWidth="1"/>
    <col min="778" max="1024" width="9.109375" style="242"/>
    <col min="1025" max="1025" width="75.33203125" style="242" bestFit="1" customWidth="1"/>
    <col min="1026" max="1026" width="15" style="242" bestFit="1" customWidth="1"/>
    <col min="1027" max="1027" width="16.44140625" style="242" bestFit="1" customWidth="1"/>
    <col min="1028" max="1028" width="16.88671875" style="242" customWidth="1"/>
    <col min="1029" max="1030" width="17.33203125" style="242" customWidth="1"/>
    <col min="1031" max="1032" width="9.109375" style="242"/>
    <col min="1033" max="1033" width="15.109375" style="242" customWidth="1"/>
    <col min="1034" max="1280" width="9.109375" style="242"/>
    <col min="1281" max="1281" width="75.33203125" style="242" bestFit="1" customWidth="1"/>
    <col min="1282" max="1282" width="15" style="242" bestFit="1" customWidth="1"/>
    <col min="1283" max="1283" width="16.44140625" style="242" bestFit="1" customWidth="1"/>
    <col min="1284" max="1284" width="16.88671875" style="242" customWidth="1"/>
    <col min="1285" max="1286" width="17.33203125" style="242" customWidth="1"/>
    <col min="1287" max="1288" width="9.109375" style="242"/>
    <col min="1289" max="1289" width="15.109375" style="242" customWidth="1"/>
    <col min="1290" max="1536" width="9.109375" style="242"/>
    <col min="1537" max="1537" width="75.33203125" style="242" bestFit="1" customWidth="1"/>
    <col min="1538" max="1538" width="15" style="242" bestFit="1" customWidth="1"/>
    <col min="1539" max="1539" width="16.44140625" style="242" bestFit="1" customWidth="1"/>
    <col min="1540" max="1540" width="16.88671875" style="242" customWidth="1"/>
    <col min="1541" max="1542" width="17.33203125" style="242" customWidth="1"/>
    <col min="1543" max="1544" width="9.109375" style="242"/>
    <col min="1545" max="1545" width="15.109375" style="242" customWidth="1"/>
    <col min="1546" max="1792" width="9.109375" style="242"/>
    <col min="1793" max="1793" width="75.33203125" style="242" bestFit="1" customWidth="1"/>
    <col min="1794" max="1794" width="15" style="242" bestFit="1" customWidth="1"/>
    <col min="1795" max="1795" width="16.44140625" style="242" bestFit="1" customWidth="1"/>
    <col min="1796" max="1796" width="16.88671875" style="242" customWidth="1"/>
    <col min="1797" max="1798" width="17.33203125" style="242" customWidth="1"/>
    <col min="1799" max="1800" width="9.109375" style="242"/>
    <col min="1801" max="1801" width="15.109375" style="242" customWidth="1"/>
    <col min="1802" max="2048" width="9.109375" style="242"/>
    <col min="2049" max="2049" width="75.33203125" style="242" bestFit="1" customWidth="1"/>
    <col min="2050" max="2050" width="15" style="242" bestFit="1" customWidth="1"/>
    <col min="2051" max="2051" width="16.44140625" style="242" bestFit="1" customWidth="1"/>
    <col min="2052" max="2052" width="16.88671875" style="242" customWidth="1"/>
    <col min="2053" max="2054" width="17.33203125" style="242" customWidth="1"/>
    <col min="2055" max="2056" width="9.109375" style="242"/>
    <col min="2057" max="2057" width="15.109375" style="242" customWidth="1"/>
    <col min="2058" max="2304" width="9.109375" style="242"/>
    <col min="2305" max="2305" width="75.33203125" style="242" bestFit="1" customWidth="1"/>
    <col min="2306" max="2306" width="15" style="242" bestFit="1" customWidth="1"/>
    <col min="2307" max="2307" width="16.44140625" style="242" bestFit="1" customWidth="1"/>
    <col min="2308" max="2308" width="16.88671875" style="242" customWidth="1"/>
    <col min="2309" max="2310" width="17.33203125" style="242" customWidth="1"/>
    <col min="2311" max="2312" width="9.109375" style="242"/>
    <col min="2313" max="2313" width="15.109375" style="242" customWidth="1"/>
    <col min="2314" max="2560" width="9.109375" style="242"/>
    <col min="2561" max="2561" width="75.33203125" style="242" bestFit="1" customWidth="1"/>
    <col min="2562" max="2562" width="15" style="242" bestFit="1" customWidth="1"/>
    <col min="2563" max="2563" width="16.44140625" style="242" bestFit="1" customWidth="1"/>
    <col min="2564" max="2564" width="16.88671875" style="242" customWidth="1"/>
    <col min="2565" max="2566" width="17.33203125" style="242" customWidth="1"/>
    <col min="2567" max="2568" width="9.109375" style="242"/>
    <col min="2569" max="2569" width="15.109375" style="242" customWidth="1"/>
    <col min="2570" max="2816" width="9.109375" style="242"/>
    <col min="2817" max="2817" width="75.33203125" style="242" bestFit="1" customWidth="1"/>
    <col min="2818" max="2818" width="15" style="242" bestFit="1" customWidth="1"/>
    <col min="2819" max="2819" width="16.44140625" style="242" bestFit="1" customWidth="1"/>
    <col min="2820" max="2820" width="16.88671875" style="242" customWidth="1"/>
    <col min="2821" max="2822" width="17.33203125" style="242" customWidth="1"/>
    <col min="2823" max="2824" width="9.109375" style="242"/>
    <col min="2825" max="2825" width="15.109375" style="242" customWidth="1"/>
    <col min="2826" max="3072" width="9.109375" style="242"/>
    <col min="3073" max="3073" width="75.33203125" style="242" bestFit="1" customWidth="1"/>
    <col min="3074" max="3074" width="15" style="242" bestFit="1" customWidth="1"/>
    <col min="3075" max="3075" width="16.44140625" style="242" bestFit="1" customWidth="1"/>
    <col min="3076" max="3076" width="16.88671875" style="242" customWidth="1"/>
    <col min="3077" max="3078" width="17.33203125" style="242" customWidth="1"/>
    <col min="3079" max="3080" width="9.109375" style="242"/>
    <col min="3081" max="3081" width="15.109375" style="242" customWidth="1"/>
    <col min="3082" max="3328" width="9.109375" style="242"/>
    <col min="3329" max="3329" width="75.33203125" style="242" bestFit="1" customWidth="1"/>
    <col min="3330" max="3330" width="15" style="242" bestFit="1" customWidth="1"/>
    <col min="3331" max="3331" width="16.44140625" style="242" bestFit="1" customWidth="1"/>
    <col min="3332" max="3332" width="16.88671875" style="242" customWidth="1"/>
    <col min="3333" max="3334" width="17.33203125" style="242" customWidth="1"/>
    <col min="3335" max="3336" width="9.109375" style="242"/>
    <col min="3337" max="3337" width="15.109375" style="242" customWidth="1"/>
    <col min="3338" max="3584" width="9.109375" style="242"/>
    <col min="3585" max="3585" width="75.33203125" style="242" bestFit="1" customWidth="1"/>
    <col min="3586" max="3586" width="15" style="242" bestFit="1" customWidth="1"/>
    <col min="3587" max="3587" width="16.44140625" style="242" bestFit="1" customWidth="1"/>
    <col min="3588" max="3588" width="16.88671875" style="242" customWidth="1"/>
    <col min="3589" max="3590" width="17.33203125" style="242" customWidth="1"/>
    <col min="3591" max="3592" width="9.109375" style="242"/>
    <col min="3593" max="3593" width="15.109375" style="242" customWidth="1"/>
    <col min="3594" max="3840" width="9.109375" style="242"/>
    <col min="3841" max="3841" width="75.33203125" style="242" bestFit="1" customWidth="1"/>
    <col min="3842" max="3842" width="15" style="242" bestFit="1" customWidth="1"/>
    <col min="3843" max="3843" width="16.44140625" style="242" bestFit="1" customWidth="1"/>
    <col min="3844" max="3844" width="16.88671875" style="242" customWidth="1"/>
    <col min="3845" max="3846" width="17.33203125" style="242" customWidth="1"/>
    <col min="3847" max="3848" width="9.109375" style="242"/>
    <col min="3849" max="3849" width="15.109375" style="242" customWidth="1"/>
    <col min="3850" max="4096" width="9.109375" style="242"/>
    <col min="4097" max="4097" width="75.33203125" style="242" bestFit="1" customWidth="1"/>
    <col min="4098" max="4098" width="15" style="242" bestFit="1" customWidth="1"/>
    <col min="4099" max="4099" width="16.44140625" style="242" bestFit="1" customWidth="1"/>
    <col min="4100" max="4100" width="16.88671875" style="242" customWidth="1"/>
    <col min="4101" max="4102" width="17.33203125" style="242" customWidth="1"/>
    <col min="4103" max="4104" width="9.109375" style="242"/>
    <col min="4105" max="4105" width="15.109375" style="242" customWidth="1"/>
    <col min="4106" max="4352" width="9.109375" style="242"/>
    <col min="4353" max="4353" width="75.33203125" style="242" bestFit="1" customWidth="1"/>
    <col min="4354" max="4354" width="15" style="242" bestFit="1" customWidth="1"/>
    <col min="4355" max="4355" width="16.44140625" style="242" bestFit="1" customWidth="1"/>
    <col min="4356" max="4356" width="16.88671875" style="242" customWidth="1"/>
    <col min="4357" max="4358" width="17.33203125" style="242" customWidth="1"/>
    <col min="4359" max="4360" width="9.109375" style="242"/>
    <col min="4361" max="4361" width="15.109375" style="242" customWidth="1"/>
    <col min="4362" max="4608" width="9.109375" style="242"/>
    <col min="4609" max="4609" width="75.33203125" style="242" bestFit="1" customWidth="1"/>
    <col min="4610" max="4610" width="15" style="242" bestFit="1" customWidth="1"/>
    <col min="4611" max="4611" width="16.44140625" style="242" bestFit="1" customWidth="1"/>
    <col min="4612" max="4612" width="16.88671875" style="242" customWidth="1"/>
    <col min="4613" max="4614" width="17.33203125" style="242" customWidth="1"/>
    <col min="4615" max="4616" width="9.109375" style="242"/>
    <col min="4617" max="4617" width="15.109375" style="242" customWidth="1"/>
    <col min="4618" max="4864" width="9.109375" style="242"/>
    <col min="4865" max="4865" width="75.33203125" style="242" bestFit="1" customWidth="1"/>
    <col min="4866" max="4866" width="15" style="242" bestFit="1" customWidth="1"/>
    <col min="4867" max="4867" width="16.44140625" style="242" bestFit="1" customWidth="1"/>
    <col min="4868" max="4868" width="16.88671875" style="242" customWidth="1"/>
    <col min="4869" max="4870" width="17.33203125" style="242" customWidth="1"/>
    <col min="4871" max="4872" width="9.109375" style="242"/>
    <col min="4873" max="4873" width="15.109375" style="242" customWidth="1"/>
    <col min="4874" max="5120" width="9.109375" style="242"/>
    <col min="5121" max="5121" width="75.33203125" style="242" bestFit="1" customWidth="1"/>
    <col min="5122" max="5122" width="15" style="242" bestFit="1" customWidth="1"/>
    <col min="5123" max="5123" width="16.44140625" style="242" bestFit="1" customWidth="1"/>
    <col min="5124" max="5124" width="16.88671875" style="242" customWidth="1"/>
    <col min="5125" max="5126" width="17.33203125" style="242" customWidth="1"/>
    <col min="5127" max="5128" width="9.109375" style="242"/>
    <col min="5129" max="5129" width="15.109375" style="242" customWidth="1"/>
    <col min="5130" max="5376" width="9.109375" style="242"/>
    <col min="5377" max="5377" width="75.33203125" style="242" bestFit="1" customWidth="1"/>
    <col min="5378" max="5378" width="15" style="242" bestFit="1" customWidth="1"/>
    <col min="5379" max="5379" width="16.44140625" style="242" bestFit="1" customWidth="1"/>
    <col min="5380" max="5380" width="16.88671875" style="242" customWidth="1"/>
    <col min="5381" max="5382" width="17.33203125" style="242" customWidth="1"/>
    <col min="5383" max="5384" width="9.109375" style="242"/>
    <col min="5385" max="5385" width="15.109375" style="242" customWidth="1"/>
    <col min="5386" max="5632" width="9.109375" style="242"/>
    <col min="5633" max="5633" width="75.33203125" style="242" bestFit="1" customWidth="1"/>
    <col min="5634" max="5634" width="15" style="242" bestFit="1" customWidth="1"/>
    <col min="5635" max="5635" width="16.44140625" style="242" bestFit="1" customWidth="1"/>
    <col min="5636" max="5636" width="16.88671875" style="242" customWidth="1"/>
    <col min="5637" max="5638" width="17.33203125" style="242" customWidth="1"/>
    <col min="5639" max="5640" width="9.109375" style="242"/>
    <col min="5641" max="5641" width="15.109375" style="242" customWidth="1"/>
    <col min="5642" max="5888" width="9.109375" style="242"/>
    <col min="5889" max="5889" width="75.33203125" style="242" bestFit="1" customWidth="1"/>
    <col min="5890" max="5890" width="15" style="242" bestFit="1" customWidth="1"/>
    <col min="5891" max="5891" width="16.44140625" style="242" bestFit="1" customWidth="1"/>
    <col min="5892" max="5892" width="16.88671875" style="242" customWidth="1"/>
    <col min="5893" max="5894" width="17.33203125" style="242" customWidth="1"/>
    <col min="5895" max="5896" width="9.109375" style="242"/>
    <col min="5897" max="5897" width="15.109375" style="242" customWidth="1"/>
    <col min="5898" max="6144" width="9.109375" style="242"/>
    <col min="6145" max="6145" width="75.33203125" style="242" bestFit="1" customWidth="1"/>
    <col min="6146" max="6146" width="15" style="242" bestFit="1" customWidth="1"/>
    <col min="6147" max="6147" width="16.44140625" style="242" bestFit="1" customWidth="1"/>
    <col min="6148" max="6148" width="16.88671875" style="242" customWidth="1"/>
    <col min="6149" max="6150" width="17.33203125" style="242" customWidth="1"/>
    <col min="6151" max="6152" width="9.109375" style="242"/>
    <col min="6153" max="6153" width="15.109375" style="242" customWidth="1"/>
    <col min="6154" max="6400" width="9.109375" style="242"/>
    <col min="6401" max="6401" width="75.33203125" style="242" bestFit="1" customWidth="1"/>
    <col min="6402" max="6402" width="15" style="242" bestFit="1" customWidth="1"/>
    <col min="6403" max="6403" width="16.44140625" style="242" bestFit="1" customWidth="1"/>
    <col min="6404" max="6404" width="16.88671875" style="242" customWidth="1"/>
    <col min="6405" max="6406" width="17.33203125" style="242" customWidth="1"/>
    <col min="6407" max="6408" width="9.109375" style="242"/>
    <col min="6409" max="6409" width="15.109375" style="242" customWidth="1"/>
    <col min="6410" max="6656" width="9.109375" style="242"/>
    <col min="6657" max="6657" width="75.33203125" style="242" bestFit="1" customWidth="1"/>
    <col min="6658" max="6658" width="15" style="242" bestFit="1" customWidth="1"/>
    <col min="6659" max="6659" width="16.44140625" style="242" bestFit="1" customWidth="1"/>
    <col min="6660" max="6660" width="16.88671875" style="242" customWidth="1"/>
    <col min="6661" max="6662" width="17.33203125" style="242" customWidth="1"/>
    <col min="6663" max="6664" width="9.109375" style="242"/>
    <col min="6665" max="6665" width="15.109375" style="242" customWidth="1"/>
    <col min="6666" max="6912" width="9.109375" style="242"/>
    <col min="6913" max="6913" width="75.33203125" style="242" bestFit="1" customWidth="1"/>
    <col min="6914" max="6914" width="15" style="242" bestFit="1" customWidth="1"/>
    <col min="6915" max="6915" width="16.44140625" style="242" bestFit="1" customWidth="1"/>
    <col min="6916" max="6916" width="16.88671875" style="242" customWidth="1"/>
    <col min="6917" max="6918" width="17.33203125" style="242" customWidth="1"/>
    <col min="6919" max="6920" width="9.109375" style="242"/>
    <col min="6921" max="6921" width="15.109375" style="242" customWidth="1"/>
    <col min="6922" max="7168" width="9.109375" style="242"/>
    <col min="7169" max="7169" width="75.33203125" style="242" bestFit="1" customWidth="1"/>
    <col min="7170" max="7170" width="15" style="242" bestFit="1" customWidth="1"/>
    <col min="7171" max="7171" width="16.44140625" style="242" bestFit="1" customWidth="1"/>
    <col min="7172" max="7172" width="16.88671875" style="242" customWidth="1"/>
    <col min="7173" max="7174" width="17.33203125" style="242" customWidth="1"/>
    <col min="7175" max="7176" width="9.109375" style="242"/>
    <col min="7177" max="7177" width="15.109375" style="242" customWidth="1"/>
    <col min="7178" max="7424" width="9.109375" style="242"/>
    <col min="7425" max="7425" width="75.33203125" style="242" bestFit="1" customWidth="1"/>
    <col min="7426" max="7426" width="15" style="242" bestFit="1" customWidth="1"/>
    <col min="7427" max="7427" width="16.44140625" style="242" bestFit="1" customWidth="1"/>
    <col min="7428" max="7428" width="16.88671875" style="242" customWidth="1"/>
    <col min="7429" max="7430" width="17.33203125" style="242" customWidth="1"/>
    <col min="7431" max="7432" width="9.109375" style="242"/>
    <col min="7433" max="7433" width="15.109375" style="242" customWidth="1"/>
    <col min="7434" max="7680" width="9.109375" style="242"/>
    <col min="7681" max="7681" width="75.33203125" style="242" bestFit="1" customWidth="1"/>
    <col min="7682" max="7682" width="15" style="242" bestFit="1" customWidth="1"/>
    <col min="7683" max="7683" width="16.44140625" style="242" bestFit="1" customWidth="1"/>
    <col min="7684" max="7684" width="16.88671875" style="242" customWidth="1"/>
    <col min="7685" max="7686" width="17.33203125" style="242" customWidth="1"/>
    <col min="7687" max="7688" width="9.109375" style="242"/>
    <col min="7689" max="7689" width="15.109375" style="242" customWidth="1"/>
    <col min="7690" max="7936" width="9.109375" style="242"/>
    <col min="7937" max="7937" width="75.33203125" style="242" bestFit="1" customWidth="1"/>
    <col min="7938" max="7938" width="15" style="242" bestFit="1" customWidth="1"/>
    <col min="7939" max="7939" width="16.44140625" style="242" bestFit="1" customWidth="1"/>
    <col min="7940" max="7940" width="16.88671875" style="242" customWidth="1"/>
    <col min="7941" max="7942" width="17.33203125" style="242" customWidth="1"/>
    <col min="7943" max="7944" width="9.109375" style="242"/>
    <col min="7945" max="7945" width="15.109375" style="242" customWidth="1"/>
    <col min="7946" max="8192" width="9.109375" style="242"/>
    <col min="8193" max="8193" width="75.33203125" style="242" bestFit="1" customWidth="1"/>
    <col min="8194" max="8194" width="15" style="242" bestFit="1" customWidth="1"/>
    <col min="8195" max="8195" width="16.44140625" style="242" bestFit="1" customWidth="1"/>
    <col min="8196" max="8196" width="16.88671875" style="242" customWidth="1"/>
    <col min="8197" max="8198" width="17.33203125" style="242" customWidth="1"/>
    <col min="8199" max="8200" width="9.109375" style="242"/>
    <col min="8201" max="8201" width="15.109375" style="242" customWidth="1"/>
    <col min="8202" max="8448" width="9.109375" style="242"/>
    <col min="8449" max="8449" width="75.33203125" style="242" bestFit="1" customWidth="1"/>
    <col min="8450" max="8450" width="15" style="242" bestFit="1" customWidth="1"/>
    <col min="8451" max="8451" width="16.44140625" style="242" bestFit="1" customWidth="1"/>
    <col min="8452" max="8452" width="16.88671875" style="242" customWidth="1"/>
    <col min="8453" max="8454" width="17.33203125" style="242" customWidth="1"/>
    <col min="8455" max="8456" width="9.109375" style="242"/>
    <col min="8457" max="8457" width="15.109375" style="242" customWidth="1"/>
    <col min="8458" max="8704" width="9.109375" style="242"/>
    <col min="8705" max="8705" width="75.33203125" style="242" bestFit="1" customWidth="1"/>
    <col min="8706" max="8706" width="15" style="242" bestFit="1" customWidth="1"/>
    <col min="8707" max="8707" width="16.44140625" style="242" bestFit="1" customWidth="1"/>
    <col min="8708" max="8708" width="16.88671875" style="242" customWidth="1"/>
    <col min="8709" max="8710" width="17.33203125" style="242" customWidth="1"/>
    <col min="8711" max="8712" width="9.109375" style="242"/>
    <col min="8713" max="8713" width="15.109375" style="242" customWidth="1"/>
    <col min="8714" max="8960" width="9.109375" style="242"/>
    <col min="8961" max="8961" width="75.33203125" style="242" bestFit="1" customWidth="1"/>
    <col min="8962" max="8962" width="15" style="242" bestFit="1" customWidth="1"/>
    <col min="8963" max="8963" width="16.44140625" style="242" bestFit="1" customWidth="1"/>
    <col min="8964" max="8964" width="16.88671875" style="242" customWidth="1"/>
    <col min="8965" max="8966" width="17.33203125" style="242" customWidth="1"/>
    <col min="8967" max="8968" width="9.109375" style="242"/>
    <col min="8969" max="8969" width="15.109375" style="242" customWidth="1"/>
    <col min="8970" max="9216" width="9.109375" style="242"/>
    <col min="9217" max="9217" width="75.33203125" style="242" bestFit="1" customWidth="1"/>
    <col min="9218" max="9218" width="15" style="242" bestFit="1" customWidth="1"/>
    <col min="9219" max="9219" width="16.44140625" style="242" bestFit="1" customWidth="1"/>
    <col min="9220" max="9220" width="16.88671875" style="242" customWidth="1"/>
    <col min="9221" max="9222" width="17.33203125" style="242" customWidth="1"/>
    <col min="9223" max="9224" width="9.109375" style="242"/>
    <col min="9225" max="9225" width="15.109375" style="242" customWidth="1"/>
    <col min="9226" max="9472" width="9.109375" style="242"/>
    <col min="9473" max="9473" width="75.33203125" style="242" bestFit="1" customWidth="1"/>
    <col min="9474" max="9474" width="15" style="242" bestFit="1" customWidth="1"/>
    <col min="9475" max="9475" width="16.44140625" style="242" bestFit="1" customWidth="1"/>
    <col min="9476" max="9476" width="16.88671875" style="242" customWidth="1"/>
    <col min="9477" max="9478" width="17.33203125" style="242" customWidth="1"/>
    <col min="9479" max="9480" width="9.109375" style="242"/>
    <col min="9481" max="9481" width="15.109375" style="242" customWidth="1"/>
    <col min="9482" max="9728" width="9.109375" style="242"/>
    <col min="9729" max="9729" width="75.33203125" style="242" bestFit="1" customWidth="1"/>
    <col min="9730" max="9730" width="15" style="242" bestFit="1" customWidth="1"/>
    <col min="9731" max="9731" width="16.44140625" style="242" bestFit="1" customWidth="1"/>
    <col min="9732" max="9732" width="16.88671875" style="242" customWidth="1"/>
    <col min="9733" max="9734" width="17.33203125" style="242" customWidth="1"/>
    <col min="9735" max="9736" width="9.109375" style="242"/>
    <col min="9737" max="9737" width="15.109375" style="242" customWidth="1"/>
    <col min="9738" max="9984" width="9.109375" style="242"/>
    <col min="9985" max="9985" width="75.33203125" style="242" bestFit="1" customWidth="1"/>
    <col min="9986" max="9986" width="15" style="242" bestFit="1" customWidth="1"/>
    <col min="9987" max="9987" width="16.44140625" style="242" bestFit="1" customWidth="1"/>
    <col min="9988" max="9988" width="16.88671875" style="242" customWidth="1"/>
    <col min="9989" max="9990" width="17.33203125" style="242" customWidth="1"/>
    <col min="9991" max="9992" width="9.109375" style="242"/>
    <col min="9993" max="9993" width="15.109375" style="242" customWidth="1"/>
    <col min="9994" max="10240" width="9.109375" style="242"/>
    <col min="10241" max="10241" width="75.33203125" style="242" bestFit="1" customWidth="1"/>
    <col min="10242" max="10242" width="15" style="242" bestFit="1" customWidth="1"/>
    <col min="10243" max="10243" width="16.44140625" style="242" bestFit="1" customWidth="1"/>
    <col min="10244" max="10244" width="16.88671875" style="242" customWidth="1"/>
    <col min="10245" max="10246" width="17.33203125" style="242" customWidth="1"/>
    <col min="10247" max="10248" width="9.109375" style="242"/>
    <col min="10249" max="10249" width="15.109375" style="242" customWidth="1"/>
    <col min="10250" max="10496" width="9.109375" style="242"/>
    <col min="10497" max="10497" width="75.33203125" style="242" bestFit="1" customWidth="1"/>
    <col min="10498" max="10498" width="15" style="242" bestFit="1" customWidth="1"/>
    <col min="10499" max="10499" width="16.44140625" style="242" bestFit="1" customWidth="1"/>
    <col min="10500" max="10500" width="16.88671875" style="242" customWidth="1"/>
    <col min="10501" max="10502" width="17.33203125" style="242" customWidth="1"/>
    <col min="10503" max="10504" width="9.109375" style="242"/>
    <col min="10505" max="10505" width="15.109375" style="242" customWidth="1"/>
    <col min="10506" max="10752" width="9.109375" style="242"/>
    <col min="10753" max="10753" width="75.33203125" style="242" bestFit="1" customWidth="1"/>
    <col min="10754" max="10754" width="15" style="242" bestFit="1" customWidth="1"/>
    <col min="10755" max="10755" width="16.44140625" style="242" bestFit="1" customWidth="1"/>
    <col min="10756" max="10756" width="16.88671875" style="242" customWidth="1"/>
    <col min="10757" max="10758" width="17.33203125" style="242" customWidth="1"/>
    <col min="10759" max="10760" width="9.109375" style="242"/>
    <col min="10761" max="10761" width="15.109375" style="242" customWidth="1"/>
    <col min="10762" max="11008" width="9.109375" style="242"/>
    <col min="11009" max="11009" width="75.33203125" style="242" bestFit="1" customWidth="1"/>
    <col min="11010" max="11010" width="15" style="242" bestFit="1" customWidth="1"/>
    <col min="11011" max="11011" width="16.44140625" style="242" bestFit="1" customWidth="1"/>
    <col min="11012" max="11012" width="16.88671875" style="242" customWidth="1"/>
    <col min="11013" max="11014" width="17.33203125" style="242" customWidth="1"/>
    <col min="11015" max="11016" width="9.109375" style="242"/>
    <col min="11017" max="11017" width="15.109375" style="242" customWidth="1"/>
    <col min="11018" max="11264" width="9.109375" style="242"/>
    <col min="11265" max="11265" width="75.33203125" style="242" bestFit="1" customWidth="1"/>
    <col min="11266" max="11266" width="15" style="242" bestFit="1" customWidth="1"/>
    <col min="11267" max="11267" width="16.44140625" style="242" bestFit="1" customWidth="1"/>
    <col min="11268" max="11268" width="16.88671875" style="242" customWidth="1"/>
    <col min="11269" max="11270" width="17.33203125" style="242" customWidth="1"/>
    <col min="11271" max="11272" width="9.109375" style="242"/>
    <col min="11273" max="11273" width="15.109375" style="242" customWidth="1"/>
    <col min="11274" max="11520" width="9.109375" style="242"/>
    <col min="11521" max="11521" width="75.33203125" style="242" bestFit="1" customWidth="1"/>
    <col min="11522" max="11522" width="15" style="242" bestFit="1" customWidth="1"/>
    <col min="11523" max="11523" width="16.44140625" style="242" bestFit="1" customWidth="1"/>
    <col min="11524" max="11524" width="16.88671875" style="242" customWidth="1"/>
    <col min="11525" max="11526" width="17.33203125" style="242" customWidth="1"/>
    <col min="11527" max="11528" width="9.109375" style="242"/>
    <col min="11529" max="11529" width="15.109375" style="242" customWidth="1"/>
    <col min="11530" max="11776" width="9.109375" style="242"/>
    <col min="11777" max="11777" width="75.33203125" style="242" bestFit="1" customWidth="1"/>
    <col min="11778" max="11778" width="15" style="242" bestFit="1" customWidth="1"/>
    <col min="11779" max="11779" width="16.44140625" style="242" bestFit="1" customWidth="1"/>
    <col min="11780" max="11780" width="16.88671875" style="242" customWidth="1"/>
    <col min="11781" max="11782" width="17.33203125" style="242" customWidth="1"/>
    <col min="11783" max="11784" width="9.109375" style="242"/>
    <col min="11785" max="11785" width="15.109375" style="242" customWidth="1"/>
    <col min="11786" max="12032" width="9.109375" style="242"/>
    <col min="12033" max="12033" width="75.33203125" style="242" bestFit="1" customWidth="1"/>
    <col min="12034" max="12034" width="15" style="242" bestFit="1" customWidth="1"/>
    <col min="12035" max="12035" width="16.44140625" style="242" bestFit="1" customWidth="1"/>
    <col min="12036" max="12036" width="16.88671875" style="242" customWidth="1"/>
    <col min="12037" max="12038" width="17.33203125" style="242" customWidth="1"/>
    <col min="12039" max="12040" width="9.109375" style="242"/>
    <col min="12041" max="12041" width="15.109375" style="242" customWidth="1"/>
    <col min="12042" max="12288" width="9.109375" style="242"/>
    <col min="12289" max="12289" width="75.33203125" style="242" bestFit="1" customWidth="1"/>
    <col min="12290" max="12290" width="15" style="242" bestFit="1" customWidth="1"/>
    <col min="12291" max="12291" width="16.44140625" style="242" bestFit="1" customWidth="1"/>
    <col min="12292" max="12292" width="16.88671875" style="242" customWidth="1"/>
    <col min="12293" max="12294" width="17.33203125" style="242" customWidth="1"/>
    <col min="12295" max="12296" width="9.109375" style="242"/>
    <col min="12297" max="12297" width="15.109375" style="242" customWidth="1"/>
    <col min="12298" max="12544" width="9.109375" style="242"/>
    <col min="12545" max="12545" width="75.33203125" style="242" bestFit="1" customWidth="1"/>
    <col min="12546" max="12546" width="15" style="242" bestFit="1" customWidth="1"/>
    <col min="12547" max="12547" width="16.44140625" style="242" bestFit="1" customWidth="1"/>
    <col min="12548" max="12548" width="16.88671875" style="242" customWidth="1"/>
    <col min="12549" max="12550" width="17.33203125" style="242" customWidth="1"/>
    <col min="12551" max="12552" width="9.109375" style="242"/>
    <col min="12553" max="12553" width="15.109375" style="242" customWidth="1"/>
    <col min="12554" max="12800" width="9.109375" style="242"/>
    <col min="12801" max="12801" width="75.33203125" style="242" bestFit="1" customWidth="1"/>
    <col min="12802" max="12802" width="15" style="242" bestFit="1" customWidth="1"/>
    <col min="12803" max="12803" width="16.44140625" style="242" bestFit="1" customWidth="1"/>
    <col min="12804" max="12804" width="16.88671875" style="242" customWidth="1"/>
    <col min="12805" max="12806" width="17.33203125" style="242" customWidth="1"/>
    <col min="12807" max="12808" width="9.109375" style="242"/>
    <col min="12809" max="12809" width="15.109375" style="242" customWidth="1"/>
    <col min="12810" max="13056" width="9.109375" style="242"/>
    <col min="13057" max="13057" width="75.33203125" style="242" bestFit="1" customWidth="1"/>
    <col min="13058" max="13058" width="15" style="242" bestFit="1" customWidth="1"/>
    <col min="13059" max="13059" width="16.44140625" style="242" bestFit="1" customWidth="1"/>
    <col min="13060" max="13060" width="16.88671875" style="242" customWidth="1"/>
    <col min="13061" max="13062" width="17.33203125" style="242" customWidth="1"/>
    <col min="13063" max="13064" width="9.109375" style="242"/>
    <col min="13065" max="13065" width="15.109375" style="242" customWidth="1"/>
    <col min="13066" max="13312" width="9.109375" style="242"/>
    <col min="13313" max="13313" width="75.33203125" style="242" bestFit="1" customWidth="1"/>
    <col min="13314" max="13314" width="15" style="242" bestFit="1" customWidth="1"/>
    <col min="13315" max="13315" width="16.44140625" style="242" bestFit="1" customWidth="1"/>
    <col min="13316" max="13316" width="16.88671875" style="242" customWidth="1"/>
    <col min="13317" max="13318" width="17.33203125" style="242" customWidth="1"/>
    <col min="13319" max="13320" width="9.109375" style="242"/>
    <col min="13321" max="13321" width="15.109375" style="242" customWidth="1"/>
    <col min="13322" max="13568" width="9.109375" style="242"/>
    <col min="13569" max="13569" width="75.33203125" style="242" bestFit="1" customWidth="1"/>
    <col min="13570" max="13570" width="15" style="242" bestFit="1" customWidth="1"/>
    <col min="13571" max="13571" width="16.44140625" style="242" bestFit="1" customWidth="1"/>
    <col min="13572" max="13572" width="16.88671875" style="242" customWidth="1"/>
    <col min="13573" max="13574" width="17.33203125" style="242" customWidth="1"/>
    <col min="13575" max="13576" width="9.109375" style="242"/>
    <col min="13577" max="13577" width="15.109375" style="242" customWidth="1"/>
    <col min="13578" max="13824" width="9.109375" style="242"/>
    <col min="13825" max="13825" width="75.33203125" style="242" bestFit="1" customWidth="1"/>
    <col min="13826" max="13826" width="15" style="242" bestFit="1" customWidth="1"/>
    <col min="13827" max="13827" width="16.44140625" style="242" bestFit="1" customWidth="1"/>
    <col min="13828" max="13828" width="16.88671875" style="242" customWidth="1"/>
    <col min="13829" max="13830" width="17.33203125" style="242" customWidth="1"/>
    <col min="13831" max="13832" width="9.109375" style="242"/>
    <col min="13833" max="13833" width="15.109375" style="242" customWidth="1"/>
    <col min="13834" max="14080" width="9.109375" style="242"/>
    <col min="14081" max="14081" width="75.33203125" style="242" bestFit="1" customWidth="1"/>
    <col min="14082" max="14082" width="15" style="242" bestFit="1" customWidth="1"/>
    <col min="14083" max="14083" width="16.44140625" style="242" bestFit="1" customWidth="1"/>
    <col min="14084" max="14084" width="16.88671875" style="242" customWidth="1"/>
    <col min="14085" max="14086" width="17.33203125" style="242" customWidth="1"/>
    <col min="14087" max="14088" width="9.109375" style="242"/>
    <col min="14089" max="14089" width="15.109375" style="242" customWidth="1"/>
    <col min="14090" max="14336" width="9.109375" style="242"/>
    <col min="14337" max="14337" width="75.33203125" style="242" bestFit="1" customWidth="1"/>
    <col min="14338" max="14338" width="15" style="242" bestFit="1" customWidth="1"/>
    <col min="14339" max="14339" width="16.44140625" style="242" bestFit="1" customWidth="1"/>
    <col min="14340" max="14340" width="16.88671875" style="242" customWidth="1"/>
    <col min="14341" max="14342" width="17.33203125" style="242" customWidth="1"/>
    <col min="14343" max="14344" width="9.109375" style="242"/>
    <col min="14345" max="14345" width="15.109375" style="242" customWidth="1"/>
    <col min="14346" max="14592" width="9.109375" style="242"/>
    <col min="14593" max="14593" width="75.33203125" style="242" bestFit="1" customWidth="1"/>
    <col min="14594" max="14594" width="15" style="242" bestFit="1" customWidth="1"/>
    <col min="14595" max="14595" width="16.44140625" style="242" bestFit="1" customWidth="1"/>
    <col min="14596" max="14596" width="16.88671875" style="242" customWidth="1"/>
    <col min="14597" max="14598" width="17.33203125" style="242" customWidth="1"/>
    <col min="14599" max="14600" width="9.109375" style="242"/>
    <col min="14601" max="14601" width="15.109375" style="242" customWidth="1"/>
    <col min="14602" max="14848" width="9.109375" style="242"/>
    <col min="14849" max="14849" width="75.33203125" style="242" bestFit="1" customWidth="1"/>
    <col min="14850" max="14850" width="15" style="242" bestFit="1" customWidth="1"/>
    <col min="14851" max="14851" width="16.44140625" style="242" bestFit="1" customWidth="1"/>
    <col min="14852" max="14852" width="16.88671875" style="242" customWidth="1"/>
    <col min="14853" max="14854" width="17.33203125" style="242" customWidth="1"/>
    <col min="14855" max="14856" width="9.109375" style="242"/>
    <col min="14857" max="14857" width="15.109375" style="242" customWidth="1"/>
    <col min="14858" max="15104" width="9.109375" style="242"/>
    <col min="15105" max="15105" width="75.33203125" style="242" bestFit="1" customWidth="1"/>
    <col min="15106" max="15106" width="15" style="242" bestFit="1" customWidth="1"/>
    <col min="15107" max="15107" width="16.44140625" style="242" bestFit="1" customWidth="1"/>
    <col min="15108" max="15108" width="16.88671875" style="242" customWidth="1"/>
    <col min="15109" max="15110" width="17.33203125" style="242" customWidth="1"/>
    <col min="15111" max="15112" width="9.109375" style="242"/>
    <col min="15113" max="15113" width="15.109375" style="242" customWidth="1"/>
    <col min="15114" max="15360" width="9.109375" style="242"/>
    <col min="15361" max="15361" width="75.33203125" style="242" bestFit="1" customWidth="1"/>
    <col min="15362" max="15362" width="15" style="242" bestFit="1" customWidth="1"/>
    <col min="15363" max="15363" width="16.44140625" style="242" bestFit="1" customWidth="1"/>
    <col min="15364" max="15364" width="16.88671875" style="242" customWidth="1"/>
    <col min="15365" max="15366" width="17.33203125" style="242" customWidth="1"/>
    <col min="15367" max="15368" width="9.109375" style="242"/>
    <col min="15369" max="15369" width="15.109375" style="242" customWidth="1"/>
    <col min="15370" max="15616" width="9.109375" style="242"/>
    <col min="15617" max="15617" width="75.33203125" style="242" bestFit="1" customWidth="1"/>
    <col min="15618" max="15618" width="15" style="242" bestFit="1" customWidth="1"/>
    <col min="15619" max="15619" width="16.44140625" style="242" bestFit="1" customWidth="1"/>
    <col min="15620" max="15620" width="16.88671875" style="242" customWidth="1"/>
    <col min="15621" max="15622" width="17.33203125" style="242" customWidth="1"/>
    <col min="15623" max="15624" width="9.109375" style="242"/>
    <col min="15625" max="15625" width="15.109375" style="242" customWidth="1"/>
    <col min="15626" max="15872" width="9.109375" style="242"/>
    <col min="15873" max="15873" width="75.33203125" style="242" bestFit="1" customWidth="1"/>
    <col min="15874" max="15874" width="15" style="242" bestFit="1" customWidth="1"/>
    <col min="15875" max="15875" width="16.44140625" style="242" bestFit="1" customWidth="1"/>
    <col min="15876" max="15876" width="16.88671875" style="242" customWidth="1"/>
    <col min="15877" max="15878" width="17.33203125" style="242" customWidth="1"/>
    <col min="15879" max="15880" width="9.109375" style="242"/>
    <col min="15881" max="15881" width="15.109375" style="242" customWidth="1"/>
    <col min="15882" max="16128" width="9.109375" style="242"/>
    <col min="16129" max="16129" width="75.33203125" style="242" bestFit="1" customWidth="1"/>
    <col min="16130" max="16130" width="15" style="242" bestFit="1" customWidth="1"/>
    <col min="16131" max="16131" width="16.44140625" style="242" bestFit="1" customWidth="1"/>
    <col min="16132" max="16132" width="16.88671875" style="242" customWidth="1"/>
    <col min="16133" max="16134" width="17.33203125" style="242" customWidth="1"/>
    <col min="16135" max="16136" width="9.109375" style="242"/>
    <col min="16137" max="16137" width="15.109375" style="242" customWidth="1"/>
    <col min="16138" max="16384" width="9.109375" style="242"/>
  </cols>
  <sheetData>
    <row r="1" spans="1:6">
      <c r="A1" s="241"/>
    </row>
    <row r="2" spans="1:6">
      <c r="A2" s="241" t="s">
        <v>605</v>
      </c>
    </row>
    <row r="4" spans="1:6">
      <c r="A4" s="243" t="s">
        <v>671</v>
      </c>
    </row>
    <row r="5" spans="1:6" ht="13.8" thickBot="1">
      <c r="B5" s="243" t="s">
        <v>672</v>
      </c>
      <c r="C5" s="243"/>
      <c r="D5" s="243"/>
      <c r="E5" s="243"/>
      <c r="F5" s="243"/>
    </row>
    <row r="6" spans="1:6" ht="13.8" thickBot="1">
      <c r="A6" s="244" t="s">
        <v>608</v>
      </c>
      <c r="B6" s="245" t="s">
        <v>609</v>
      </c>
      <c r="C6" s="243"/>
      <c r="D6" s="243"/>
      <c r="E6" s="243"/>
      <c r="F6" s="243"/>
    </row>
    <row r="7" spans="1:6">
      <c r="A7" s="246" t="s">
        <v>610</v>
      </c>
      <c r="B7" s="247">
        <v>0</v>
      </c>
      <c r="C7" s="243"/>
      <c r="D7" s="243"/>
      <c r="E7" s="243"/>
      <c r="F7" s="243"/>
    </row>
    <row r="8" spans="1:6">
      <c r="A8" s="248" t="s">
        <v>611</v>
      </c>
      <c r="B8" s="249">
        <v>0</v>
      </c>
      <c r="C8" s="243"/>
      <c r="D8" s="243"/>
      <c r="E8" s="243"/>
      <c r="F8" s="243"/>
    </row>
    <row r="9" spans="1:6">
      <c r="A9" s="248" t="s">
        <v>612</v>
      </c>
      <c r="B9" s="249">
        <v>0</v>
      </c>
      <c r="C9" s="243"/>
      <c r="D9" s="243"/>
      <c r="E9" s="243"/>
      <c r="F9" s="243"/>
    </row>
    <row r="10" spans="1:6">
      <c r="A10" s="248" t="s">
        <v>613</v>
      </c>
      <c r="B10" s="249">
        <v>0</v>
      </c>
      <c r="C10" s="243"/>
      <c r="D10" s="243"/>
      <c r="E10" s="243"/>
      <c r="F10" s="243"/>
    </row>
    <row r="11" spans="1:6">
      <c r="A11" s="248" t="s">
        <v>614</v>
      </c>
      <c r="B11" s="249">
        <v>0</v>
      </c>
      <c r="C11" s="243"/>
      <c r="D11" s="243"/>
      <c r="E11" s="243"/>
      <c r="F11" s="243"/>
    </row>
    <row r="12" spans="1:6" ht="13.8" thickBot="1">
      <c r="A12" s="250" t="s">
        <v>615</v>
      </c>
      <c r="B12" s="251">
        <v>0</v>
      </c>
      <c r="C12" s="243"/>
      <c r="D12" s="243"/>
      <c r="E12" s="243"/>
      <c r="F12" s="243"/>
    </row>
    <row r="13" spans="1:6">
      <c r="A13" s="252"/>
      <c r="B13" s="253"/>
      <c r="C13" s="243"/>
      <c r="D13" s="243"/>
      <c r="E13" s="243"/>
      <c r="F13" s="243"/>
    </row>
    <row r="14" spans="1:6" ht="13.8" thickBot="1"/>
    <row r="15" spans="1:6" ht="13.8" thickBot="1">
      <c r="A15" s="244" t="s">
        <v>616</v>
      </c>
      <c r="B15" s="254" t="s">
        <v>617</v>
      </c>
      <c r="C15" s="254" t="s">
        <v>618</v>
      </c>
      <c r="D15" s="254" t="s">
        <v>619</v>
      </c>
      <c r="E15" s="245" t="s">
        <v>620</v>
      </c>
    </row>
    <row r="16" spans="1:6">
      <c r="A16" s="255" t="s">
        <v>621</v>
      </c>
      <c r="B16" s="256">
        <v>0</v>
      </c>
      <c r="C16" s="256">
        <v>0</v>
      </c>
      <c r="D16" s="256">
        <v>0</v>
      </c>
      <c r="E16" s="247">
        <v>0</v>
      </c>
    </row>
    <row r="17" spans="1:5">
      <c r="A17" s="248" t="s">
        <v>622</v>
      </c>
      <c r="B17" s="256">
        <v>0</v>
      </c>
      <c r="C17" s="256">
        <v>0</v>
      </c>
      <c r="D17" s="256">
        <v>0</v>
      </c>
      <c r="E17" s="257">
        <v>0</v>
      </c>
    </row>
    <row r="18" spans="1:5" ht="13.8" thickBot="1">
      <c r="A18" s="250" t="s">
        <v>623</v>
      </c>
      <c r="B18" s="256">
        <v>0</v>
      </c>
      <c r="C18" s="256">
        <v>0</v>
      </c>
      <c r="D18" s="256">
        <v>0</v>
      </c>
      <c r="E18" s="259">
        <v>0</v>
      </c>
    </row>
    <row r="19" spans="1:5" ht="13.8" thickBot="1">
      <c r="A19" s="244" t="s">
        <v>624</v>
      </c>
      <c r="B19" s="254" t="s">
        <v>617</v>
      </c>
      <c r="C19" s="254" t="s">
        <v>618</v>
      </c>
      <c r="D19" s="254" t="s">
        <v>619</v>
      </c>
      <c r="E19" s="245" t="s">
        <v>620</v>
      </c>
    </row>
    <row r="20" spans="1:5">
      <c r="A20" s="255" t="s">
        <v>625</v>
      </c>
      <c r="B20" s="256">
        <v>0</v>
      </c>
      <c r="C20" s="256">
        <v>0</v>
      </c>
      <c r="D20" s="256">
        <v>0</v>
      </c>
      <c r="E20" s="247">
        <v>0</v>
      </c>
    </row>
    <row r="21" spans="1:5">
      <c r="A21" s="260" t="s">
        <v>626</v>
      </c>
      <c r="B21" s="256">
        <v>0</v>
      </c>
      <c r="C21" s="256">
        <v>0</v>
      </c>
      <c r="D21" s="256">
        <v>0</v>
      </c>
      <c r="E21" s="257">
        <v>0</v>
      </c>
    </row>
    <row r="22" spans="1:5" ht="13.8" thickBot="1">
      <c r="A22" s="248" t="s">
        <v>627</v>
      </c>
      <c r="B22" s="256">
        <v>0</v>
      </c>
      <c r="C22" s="256">
        <v>0</v>
      </c>
      <c r="D22" s="256">
        <v>0</v>
      </c>
      <c r="E22" s="259">
        <v>0</v>
      </c>
    </row>
    <row r="23" spans="1:5" ht="13.8" thickBot="1">
      <c r="A23" s="244" t="s">
        <v>628</v>
      </c>
      <c r="B23" s="254" t="s">
        <v>617</v>
      </c>
      <c r="C23" s="254" t="s">
        <v>618</v>
      </c>
      <c r="D23" s="254" t="s">
        <v>619</v>
      </c>
      <c r="E23" s="245" t="s">
        <v>620</v>
      </c>
    </row>
    <row r="24" spans="1:5">
      <c r="A24" s="248" t="s">
        <v>629</v>
      </c>
      <c r="B24" s="256">
        <v>0</v>
      </c>
      <c r="C24" s="256">
        <v>0</v>
      </c>
      <c r="D24" s="256">
        <v>0</v>
      </c>
      <c r="E24" s="247">
        <v>0</v>
      </c>
    </row>
    <row r="25" spans="1:5">
      <c r="A25" s="260" t="s">
        <v>630</v>
      </c>
      <c r="B25" s="256">
        <v>0</v>
      </c>
      <c r="C25" s="256">
        <v>0</v>
      </c>
      <c r="D25" s="256">
        <v>0</v>
      </c>
      <c r="E25" s="257">
        <v>0</v>
      </c>
    </row>
    <row r="26" spans="1:5" ht="13.8" thickBot="1">
      <c r="A26" s="261" t="s">
        <v>631</v>
      </c>
      <c r="B26" s="256">
        <v>0</v>
      </c>
      <c r="C26" s="256">
        <v>0</v>
      </c>
      <c r="D26" s="262"/>
      <c r="E26" s="263"/>
    </row>
    <row r="27" spans="1:5" ht="13.8" thickBot="1">
      <c r="A27" s="244" t="s">
        <v>632</v>
      </c>
      <c r="B27" s="254" t="s">
        <v>617</v>
      </c>
      <c r="C27" s="254" t="s">
        <v>618</v>
      </c>
      <c r="D27" s="254" t="s">
        <v>619</v>
      </c>
      <c r="E27" s="245" t="s">
        <v>620</v>
      </c>
    </row>
    <row r="28" spans="1:5">
      <c r="A28" s="248" t="s">
        <v>633</v>
      </c>
      <c r="B28" s="256">
        <v>0</v>
      </c>
      <c r="C28" s="256">
        <v>0</v>
      </c>
      <c r="D28" s="256">
        <v>0</v>
      </c>
      <c r="E28" s="247">
        <v>0</v>
      </c>
    </row>
    <row r="29" spans="1:5">
      <c r="A29" s="260" t="s">
        <v>634</v>
      </c>
      <c r="B29" s="256">
        <v>0</v>
      </c>
      <c r="C29" s="256">
        <v>0</v>
      </c>
      <c r="D29" s="256">
        <v>0</v>
      </c>
      <c r="E29" s="257">
        <v>0</v>
      </c>
    </row>
    <row r="30" spans="1:5" ht="13.8" thickBot="1">
      <c r="A30" s="250" t="s">
        <v>635</v>
      </c>
      <c r="B30" s="256">
        <v>0</v>
      </c>
      <c r="C30" s="256">
        <v>0</v>
      </c>
      <c r="D30" s="256">
        <v>0</v>
      </c>
      <c r="E30" s="259">
        <v>0</v>
      </c>
    </row>
    <row r="31" spans="1:5" ht="13.8" thickBot="1">
      <c r="A31" s="244" t="s">
        <v>636</v>
      </c>
      <c r="B31" s="254" t="s">
        <v>617</v>
      </c>
      <c r="C31" s="254" t="s">
        <v>618</v>
      </c>
      <c r="D31" s="254" t="s">
        <v>619</v>
      </c>
      <c r="E31" s="245" t="s">
        <v>620</v>
      </c>
    </row>
    <row r="32" spans="1:5">
      <c r="A32" s="248" t="s">
        <v>637</v>
      </c>
      <c r="B32" s="256">
        <v>0</v>
      </c>
      <c r="C32" s="256">
        <v>0</v>
      </c>
      <c r="D32" s="256">
        <v>0</v>
      </c>
      <c r="E32" s="247">
        <v>0</v>
      </c>
    </row>
    <row r="33" spans="1:5">
      <c r="A33" s="248" t="s">
        <v>638</v>
      </c>
      <c r="B33" s="256">
        <v>0</v>
      </c>
      <c r="C33" s="256">
        <v>0</v>
      </c>
      <c r="D33" s="256">
        <v>0</v>
      </c>
      <c r="E33" s="257">
        <v>0</v>
      </c>
    </row>
    <row r="34" spans="1:5" ht="13.8" thickBot="1">
      <c r="A34" s="248" t="s">
        <v>639</v>
      </c>
      <c r="B34" s="256">
        <v>0</v>
      </c>
      <c r="C34" s="256">
        <v>0</v>
      </c>
      <c r="D34" s="256">
        <v>0</v>
      </c>
      <c r="E34" s="259">
        <v>0</v>
      </c>
    </row>
    <row r="35" spans="1:5" ht="13.8" thickBot="1">
      <c r="A35" s="244" t="s">
        <v>640</v>
      </c>
      <c r="B35" s="254" t="s">
        <v>617</v>
      </c>
      <c r="C35" s="254" t="s">
        <v>618</v>
      </c>
      <c r="D35" s="254" t="s">
        <v>619</v>
      </c>
      <c r="E35" s="245" t="s">
        <v>620</v>
      </c>
    </row>
    <row r="36" spans="1:5">
      <c r="A36" s="248" t="s">
        <v>641</v>
      </c>
      <c r="B36" s="256">
        <v>0</v>
      </c>
      <c r="C36" s="256">
        <v>0</v>
      </c>
      <c r="D36" s="256">
        <v>0</v>
      </c>
      <c r="E36" s="247">
        <v>0</v>
      </c>
    </row>
    <row r="37" spans="1:5" ht="13.8" thickBot="1">
      <c r="A37" s="248" t="s">
        <v>642</v>
      </c>
      <c r="B37" s="256">
        <v>0</v>
      </c>
      <c r="C37" s="256">
        <v>0</v>
      </c>
      <c r="D37" s="256">
        <v>0</v>
      </c>
      <c r="E37" s="257">
        <v>0</v>
      </c>
    </row>
    <row r="38" spans="1:5" ht="13.8" thickBot="1">
      <c r="A38" s="244" t="s">
        <v>643</v>
      </c>
      <c r="B38" s="254" t="s">
        <v>617</v>
      </c>
      <c r="C38" s="264" t="s">
        <v>644</v>
      </c>
      <c r="D38" s="264" t="s">
        <v>645</v>
      </c>
      <c r="E38" s="265"/>
    </row>
    <row r="39" spans="1:5" ht="13.8" thickBot="1">
      <c r="A39" s="260" t="s">
        <v>646</v>
      </c>
      <c r="B39" s="256">
        <v>0</v>
      </c>
      <c r="C39" s="256">
        <v>0</v>
      </c>
      <c r="D39" s="256">
        <v>0</v>
      </c>
      <c r="E39" s="263"/>
    </row>
    <row r="40" spans="1:5" ht="13.8" thickBot="1">
      <c r="A40" s="244" t="s">
        <v>647</v>
      </c>
      <c r="B40" s="254" t="s">
        <v>617</v>
      </c>
      <c r="C40" s="264" t="s">
        <v>644</v>
      </c>
      <c r="D40" s="264" t="s">
        <v>645</v>
      </c>
      <c r="E40" s="265"/>
    </row>
    <row r="41" spans="1:5">
      <c r="A41" s="248" t="s">
        <v>648</v>
      </c>
      <c r="B41" s="256">
        <v>0</v>
      </c>
      <c r="C41" s="256">
        <v>0</v>
      </c>
      <c r="D41" s="256">
        <v>0</v>
      </c>
      <c r="E41" s="263"/>
    </row>
    <row r="42" spans="1:5" ht="13.8" thickBot="1">
      <c r="A42" s="260" t="s">
        <v>649</v>
      </c>
      <c r="B42" s="256">
        <v>0</v>
      </c>
      <c r="C42" s="256">
        <v>0</v>
      </c>
      <c r="D42" s="256">
        <v>0</v>
      </c>
      <c r="E42" s="263"/>
    </row>
    <row r="43" spans="1:5" ht="13.8" thickBot="1">
      <c r="A43" s="244" t="s">
        <v>650</v>
      </c>
      <c r="B43" s="254"/>
      <c r="C43" s="254"/>
      <c r="D43" s="254"/>
      <c r="E43" s="245"/>
    </row>
    <row r="44" spans="1:5">
      <c r="A44" s="248" t="s">
        <v>651</v>
      </c>
      <c r="B44" s="256">
        <v>0</v>
      </c>
      <c r="C44" s="262"/>
      <c r="D44" s="262"/>
      <c r="E44" s="263"/>
    </row>
    <row r="45" spans="1:5">
      <c r="A45" s="260" t="s">
        <v>652</v>
      </c>
      <c r="B45" s="256">
        <v>0</v>
      </c>
      <c r="C45" s="262"/>
      <c r="D45" s="262"/>
      <c r="E45" s="263"/>
    </row>
    <row r="46" spans="1:5" ht="13.8" thickBot="1">
      <c r="A46" s="250" t="s">
        <v>653</v>
      </c>
      <c r="B46" s="256">
        <v>0</v>
      </c>
      <c r="C46" s="262"/>
      <c r="D46" s="262"/>
      <c r="E46" s="263"/>
    </row>
    <row r="47" spans="1:5" ht="13.8" thickBot="1">
      <c r="A47" s="244" t="s">
        <v>654</v>
      </c>
      <c r="B47" s="254" t="s">
        <v>655</v>
      </c>
      <c r="C47" s="264" t="s">
        <v>656</v>
      </c>
      <c r="D47" s="264" t="s">
        <v>657</v>
      </c>
      <c r="E47" s="265" t="s">
        <v>658</v>
      </c>
    </row>
    <row r="48" spans="1:5" ht="13.8" thickBot="1">
      <c r="A48" s="248" t="s">
        <v>659</v>
      </c>
      <c r="B48" s="256">
        <v>0</v>
      </c>
      <c r="C48" s="256">
        <v>0</v>
      </c>
      <c r="D48" s="256">
        <v>0</v>
      </c>
      <c r="E48" s="247">
        <v>0</v>
      </c>
    </row>
    <row r="49" spans="1:5" ht="13.8" thickBot="1">
      <c r="A49" s="244" t="s">
        <v>660</v>
      </c>
      <c r="B49" s="254" t="s">
        <v>661</v>
      </c>
      <c r="C49" s="264" t="s">
        <v>662</v>
      </c>
      <c r="D49" s="264" t="s">
        <v>663</v>
      </c>
      <c r="E49" s="265" t="s">
        <v>664</v>
      </c>
    </row>
    <row r="50" spans="1:5" ht="13.8" thickBot="1">
      <c r="A50" s="260" t="s">
        <v>665</v>
      </c>
      <c r="B50" s="256">
        <v>0</v>
      </c>
      <c r="C50" s="256">
        <v>0</v>
      </c>
      <c r="D50" s="256">
        <v>0</v>
      </c>
      <c r="E50" s="247">
        <v>0</v>
      </c>
    </row>
    <row r="51" spans="1:5" ht="13.8" thickBot="1">
      <c r="A51" s="244" t="s">
        <v>666</v>
      </c>
      <c r="B51" s="254" t="s">
        <v>661</v>
      </c>
      <c r="C51" s="264" t="s">
        <v>667</v>
      </c>
      <c r="D51" s="264"/>
      <c r="E51" s="265"/>
    </row>
    <row r="52" spans="1:5">
      <c r="A52" s="260" t="s">
        <v>665</v>
      </c>
      <c r="B52" s="256">
        <v>0</v>
      </c>
      <c r="C52" s="256">
        <v>0</v>
      </c>
      <c r="D52" s="262"/>
      <c r="E52" s="263"/>
    </row>
    <row r="53" spans="1:5" ht="13.8" thickBot="1">
      <c r="A53" s="267" t="s">
        <v>668</v>
      </c>
      <c r="B53" s="268">
        <v>0</v>
      </c>
      <c r="C53" s="268">
        <v>0</v>
      </c>
      <c r="D53" s="269"/>
      <c r="E53" s="270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27F26-4894-4C38-BCB1-040985B37958}">
  <dimension ref="A1:F53"/>
  <sheetViews>
    <sheetView topLeftCell="A28" workbookViewId="0">
      <selection activeCell="T39" sqref="T39"/>
    </sheetView>
  </sheetViews>
  <sheetFormatPr defaultRowHeight="13.2"/>
  <cols>
    <col min="1" max="1" width="75.33203125" style="242" bestFit="1" customWidth="1"/>
    <col min="2" max="2" width="15" style="242" bestFit="1" customWidth="1"/>
    <col min="3" max="3" width="16.44140625" style="242" bestFit="1" customWidth="1"/>
    <col min="4" max="4" width="16.88671875" style="242" customWidth="1"/>
    <col min="5" max="6" width="17.33203125" style="242" customWidth="1"/>
    <col min="7" max="256" width="9.109375" style="242"/>
    <col min="257" max="257" width="75.33203125" style="242" bestFit="1" customWidth="1"/>
    <col min="258" max="258" width="15" style="242" bestFit="1" customWidth="1"/>
    <col min="259" max="259" width="16.44140625" style="242" bestFit="1" customWidth="1"/>
    <col min="260" max="260" width="16.88671875" style="242" customWidth="1"/>
    <col min="261" max="262" width="17.33203125" style="242" customWidth="1"/>
    <col min="263" max="512" width="9.109375" style="242"/>
    <col min="513" max="513" width="75.33203125" style="242" bestFit="1" customWidth="1"/>
    <col min="514" max="514" width="15" style="242" bestFit="1" customWidth="1"/>
    <col min="515" max="515" width="16.44140625" style="242" bestFit="1" customWidth="1"/>
    <col min="516" max="516" width="16.88671875" style="242" customWidth="1"/>
    <col min="517" max="518" width="17.33203125" style="242" customWidth="1"/>
    <col min="519" max="768" width="9.109375" style="242"/>
    <col min="769" max="769" width="75.33203125" style="242" bestFit="1" customWidth="1"/>
    <col min="770" max="770" width="15" style="242" bestFit="1" customWidth="1"/>
    <col min="771" max="771" width="16.44140625" style="242" bestFit="1" customWidth="1"/>
    <col min="772" max="772" width="16.88671875" style="242" customWidth="1"/>
    <col min="773" max="774" width="17.33203125" style="242" customWidth="1"/>
    <col min="775" max="1024" width="9.109375" style="242"/>
    <col min="1025" max="1025" width="75.33203125" style="242" bestFit="1" customWidth="1"/>
    <col min="1026" max="1026" width="15" style="242" bestFit="1" customWidth="1"/>
    <col min="1027" max="1027" width="16.44140625" style="242" bestFit="1" customWidth="1"/>
    <col min="1028" max="1028" width="16.88671875" style="242" customWidth="1"/>
    <col min="1029" max="1030" width="17.33203125" style="242" customWidth="1"/>
    <col min="1031" max="1280" width="9.109375" style="242"/>
    <col min="1281" max="1281" width="75.33203125" style="242" bestFit="1" customWidth="1"/>
    <col min="1282" max="1282" width="15" style="242" bestFit="1" customWidth="1"/>
    <col min="1283" max="1283" width="16.44140625" style="242" bestFit="1" customWidth="1"/>
    <col min="1284" max="1284" width="16.88671875" style="242" customWidth="1"/>
    <col min="1285" max="1286" width="17.33203125" style="242" customWidth="1"/>
    <col min="1287" max="1536" width="9.109375" style="242"/>
    <col min="1537" max="1537" width="75.33203125" style="242" bestFit="1" customWidth="1"/>
    <col min="1538" max="1538" width="15" style="242" bestFit="1" customWidth="1"/>
    <col min="1539" max="1539" width="16.44140625" style="242" bestFit="1" customWidth="1"/>
    <col min="1540" max="1540" width="16.88671875" style="242" customWidth="1"/>
    <col min="1541" max="1542" width="17.33203125" style="242" customWidth="1"/>
    <col min="1543" max="1792" width="9.109375" style="242"/>
    <col min="1793" max="1793" width="75.33203125" style="242" bestFit="1" customWidth="1"/>
    <col min="1794" max="1794" width="15" style="242" bestFit="1" customWidth="1"/>
    <col min="1795" max="1795" width="16.44140625" style="242" bestFit="1" customWidth="1"/>
    <col min="1796" max="1796" width="16.88671875" style="242" customWidth="1"/>
    <col min="1797" max="1798" width="17.33203125" style="242" customWidth="1"/>
    <col min="1799" max="2048" width="9.109375" style="242"/>
    <col min="2049" max="2049" width="75.33203125" style="242" bestFit="1" customWidth="1"/>
    <col min="2050" max="2050" width="15" style="242" bestFit="1" customWidth="1"/>
    <col min="2051" max="2051" width="16.44140625" style="242" bestFit="1" customWidth="1"/>
    <col min="2052" max="2052" width="16.88671875" style="242" customWidth="1"/>
    <col min="2053" max="2054" width="17.33203125" style="242" customWidth="1"/>
    <col min="2055" max="2304" width="9.109375" style="242"/>
    <col min="2305" max="2305" width="75.33203125" style="242" bestFit="1" customWidth="1"/>
    <col min="2306" max="2306" width="15" style="242" bestFit="1" customWidth="1"/>
    <col min="2307" max="2307" width="16.44140625" style="242" bestFit="1" customWidth="1"/>
    <col min="2308" max="2308" width="16.88671875" style="242" customWidth="1"/>
    <col min="2309" max="2310" width="17.33203125" style="242" customWidth="1"/>
    <col min="2311" max="2560" width="9.109375" style="242"/>
    <col min="2561" max="2561" width="75.33203125" style="242" bestFit="1" customWidth="1"/>
    <col min="2562" max="2562" width="15" style="242" bestFit="1" customWidth="1"/>
    <col min="2563" max="2563" width="16.44140625" style="242" bestFit="1" customWidth="1"/>
    <col min="2564" max="2564" width="16.88671875" style="242" customWidth="1"/>
    <col min="2565" max="2566" width="17.33203125" style="242" customWidth="1"/>
    <col min="2567" max="2816" width="9.109375" style="242"/>
    <col min="2817" max="2817" width="75.33203125" style="242" bestFit="1" customWidth="1"/>
    <col min="2818" max="2818" width="15" style="242" bestFit="1" customWidth="1"/>
    <col min="2819" max="2819" width="16.44140625" style="242" bestFit="1" customWidth="1"/>
    <col min="2820" max="2820" width="16.88671875" style="242" customWidth="1"/>
    <col min="2821" max="2822" width="17.33203125" style="242" customWidth="1"/>
    <col min="2823" max="3072" width="9.109375" style="242"/>
    <col min="3073" max="3073" width="75.33203125" style="242" bestFit="1" customWidth="1"/>
    <col min="3074" max="3074" width="15" style="242" bestFit="1" customWidth="1"/>
    <col min="3075" max="3075" width="16.44140625" style="242" bestFit="1" customWidth="1"/>
    <col min="3076" max="3076" width="16.88671875" style="242" customWidth="1"/>
    <col min="3077" max="3078" width="17.33203125" style="242" customWidth="1"/>
    <col min="3079" max="3328" width="9.109375" style="242"/>
    <col min="3329" max="3329" width="75.33203125" style="242" bestFit="1" customWidth="1"/>
    <col min="3330" max="3330" width="15" style="242" bestFit="1" customWidth="1"/>
    <col min="3331" max="3331" width="16.44140625" style="242" bestFit="1" customWidth="1"/>
    <col min="3332" max="3332" width="16.88671875" style="242" customWidth="1"/>
    <col min="3333" max="3334" width="17.33203125" style="242" customWidth="1"/>
    <col min="3335" max="3584" width="9.109375" style="242"/>
    <col min="3585" max="3585" width="75.33203125" style="242" bestFit="1" customWidth="1"/>
    <col min="3586" max="3586" width="15" style="242" bestFit="1" customWidth="1"/>
    <col min="3587" max="3587" width="16.44140625" style="242" bestFit="1" customWidth="1"/>
    <col min="3588" max="3588" width="16.88671875" style="242" customWidth="1"/>
    <col min="3589" max="3590" width="17.33203125" style="242" customWidth="1"/>
    <col min="3591" max="3840" width="9.109375" style="242"/>
    <col min="3841" max="3841" width="75.33203125" style="242" bestFit="1" customWidth="1"/>
    <col min="3842" max="3842" width="15" style="242" bestFit="1" customWidth="1"/>
    <col min="3843" max="3843" width="16.44140625" style="242" bestFit="1" customWidth="1"/>
    <col min="3844" max="3844" width="16.88671875" style="242" customWidth="1"/>
    <col min="3845" max="3846" width="17.33203125" style="242" customWidth="1"/>
    <col min="3847" max="4096" width="9.109375" style="242"/>
    <col min="4097" max="4097" width="75.33203125" style="242" bestFit="1" customWidth="1"/>
    <col min="4098" max="4098" width="15" style="242" bestFit="1" customWidth="1"/>
    <col min="4099" max="4099" width="16.44140625" style="242" bestFit="1" customWidth="1"/>
    <col min="4100" max="4100" width="16.88671875" style="242" customWidth="1"/>
    <col min="4101" max="4102" width="17.33203125" style="242" customWidth="1"/>
    <col min="4103" max="4352" width="9.109375" style="242"/>
    <col min="4353" max="4353" width="75.33203125" style="242" bestFit="1" customWidth="1"/>
    <col min="4354" max="4354" width="15" style="242" bestFit="1" customWidth="1"/>
    <col min="4355" max="4355" width="16.44140625" style="242" bestFit="1" customWidth="1"/>
    <col min="4356" max="4356" width="16.88671875" style="242" customWidth="1"/>
    <col min="4357" max="4358" width="17.33203125" style="242" customWidth="1"/>
    <col min="4359" max="4608" width="9.109375" style="242"/>
    <col min="4609" max="4609" width="75.33203125" style="242" bestFit="1" customWidth="1"/>
    <col min="4610" max="4610" width="15" style="242" bestFit="1" customWidth="1"/>
    <col min="4611" max="4611" width="16.44140625" style="242" bestFit="1" customWidth="1"/>
    <col min="4612" max="4612" width="16.88671875" style="242" customWidth="1"/>
    <col min="4613" max="4614" width="17.33203125" style="242" customWidth="1"/>
    <col min="4615" max="4864" width="9.109375" style="242"/>
    <col min="4865" max="4865" width="75.33203125" style="242" bestFit="1" customWidth="1"/>
    <col min="4866" max="4866" width="15" style="242" bestFit="1" customWidth="1"/>
    <col min="4867" max="4867" width="16.44140625" style="242" bestFit="1" customWidth="1"/>
    <col min="4868" max="4868" width="16.88671875" style="242" customWidth="1"/>
    <col min="4869" max="4870" width="17.33203125" style="242" customWidth="1"/>
    <col min="4871" max="5120" width="9.109375" style="242"/>
    <col min="5121" max="5121" width="75.33203125" style="242" bestFit="1" customWidth="1"/>
    <col min="5122" max="5122" width="15" style="242" bestFit="1" customWidth="1"/>
    <col min="5123" max="5123" width="16.44140625" style="242" bestFit="1" customWidth="1"/>
    <col min="5124" max="5124" width="16.88671875" style="242" customWidth="1"/>
    <col min="5125" max="5126" width="17.33203125" style="242" customWidth="1"/>
    <col min="5127" max="5376" width="9.109375" style="242"/>
    <col min="5377" max="5377" width="75.33203125" style="242" bestFit="1" customWidth="1"/>
    <col min="5378" max="5378" width="15" style="242" bestFit="1" customWidth="1"/>
    <col min="5379" max="5379" width="16.44140625" style="242" bestFit="1" customWidth="1"/>
    <col min="5380" max="5380" width="16.88671875" style="242" customWidth="1"/>
    <col min="5381" max="5382" width="17.33203125" style="242" customWidth="1"/>
    <col min="5383" max="5632" width="9.109375" style="242"/>
    <col min="5633" max="5633" width="75.33203125" style="242" bestFit="1" customWidth="1"/>
    <col min="5634" max="5634" width="15" style="242" bestFit="1" customWidth="1"/>
    <col min="5635" max="5635" width="16.44140625" style="242" bestFit="1" customWidth="1"/>
    <col min="5636" max="5636" width="16.88671875" style="242" customWidth="1"/>
    <col min="5637" max="5638" width="17.33203125" style="242" customWidth="1"/>
    <col min="5639" max="5888" width="9.109375" style="242"/>
    <col min="5889" max="5889" width="75.33203125" style="242" bestFit="1" customWidth="1"/>
    <col min="5890" max="5890" width="15" style="242" bestFit="1" customWidth="1"/>
    <col min="5891" max="5891" width="16.44140625" style="242" bestFit="1" customWidth="1"/>
    <col min="5892" max="5892" width="16.88671875" style="242" customWidth="1"/>
    <col min="5893" max="5894" width="17.33203125" style="242" customWidth="1"/>
    <col min="5895" max="6144" width="9.109375" style="242"/>
    <col min="6145" max="6145" width="75.33203125" style="242" bestFit="1" customWidth="1"/>
    <col min="6146" max="6146" width="15" style="242" bestFit="1" customWidth="1"/>
    <col min="6147" max="6147" width="16.44140625" style="242" bestFit="1" customWidth="1"/>
    <col min="6148" max="6148" width="16.88671875" style="242" customWidth="1"/>
    <col min="6149" max="6150" width="17.33203125" style="242" customWidth="1"/>
    <col min="6151" max="6400" width="9.109375" style="242"/>
    <col min="6401" max="6401" width="75.33203125" style="242" bestFit="1" customWidth="1"/>
    <col min="6402" max="6402" width="15" style="242" bestFit="1" customWidth="1"/>
    <col min="6403" max="6403" width="16.44140625" style="242" bestFit="1" customWidth="1"/>
    <col min="6404" max="6404" width="16.88671875" style="242" customWidth="1"/>
    <col min="6405" max="6406" width="17.33203125" style="242" customWidth="1"/>
    <col min="6407" max="6656" width="9.109375" style="242"/>
    <col min="6657" max="6657" width="75.33203125" style="242" bestFit="1" customWidth="1"/>
    <col min="6658" max="6658" width="15" style="242" bestFit="1" customWidth="1"/>
    <col min="6659" max="6659" width="16.44140625" style="242" bestFit="1" customWidth="1"/>
    <col min="6660" max="6660" width="16.88671875" style="242" customWidth="1"/>
    <col min="6661" max="6662" width="17.33203125" style="242" customWidth="1"/>
    <col min="6663" max="6912" width="9.109375" style="242"/>
    <col min="6913" max="6913" width="75.33203125" style="242" bestFit="1" customWidth="1"/>
    <col min="6914" max="6914" width="15" style="242" bestFit="1" customWidth="1"/>
    <col min="6915" max="6915" width="16.44140625" style="242" bestFit="1" customWidth="1"/>
    <col min="6916" max="6916" width="16.88671875" style="242" customWidth="1"/>
    <col min="6917" max="6918" width="17.33203125" style="242" customWidth="1"/>
    <col min="6919" max="7168" width="9.109375" style="242"/>
    <col min="7169" max="7169" width="75.33203125" style="242" bestFit="1" customWidth="1"/>
    <col min="7170" max="7170" width="15" style="242" bestFit="1" customWidth="1"/>
    <col min="7171" max="7171" width="16.44140625" style="242" bestFit="1" customWidth="1"/>
    <col min="7172" max="7172" width="16.88671875" style="242" customWidth="1"/>
    <col min="7173" max="7174" width="17.33203125" style="242" customWidth="1"/>
    <col min="7175" max="7424" width="9.109375" style="242"/>
    <col min="7425" max="7425" width="75.33203125" style="242" bestFit="1" customWidth="1"/>
    <col min="7426" max="7426" width="15" style="242" bestFit="1" customWidth="1"/>
    <col min="7427" max="7427" width="16.44140625" style="242" bestFit="1" customWidth="1"/>
    <col min="7428" max="7428" width="16.88671875" style="242" customWidth="1"/>
    <col min="7429" max="7430" width="17.33203125" style="242" customWidth="1"/>
    <col min="7431" max="7680" width="9.109375" style="242"/>
    <col min="7681" max="7681" width="75.33203125" style="242" bestFit="1" customWidth="1"/>
    <col min="7682" max="7682" width="15" style="242" bestFit="1" customWidth="1"/>
    <col min="7683" max="7683" width="16.44140625" style="242" bestFit="1" customWidth="1"/>
    <col min="7684" max="7684" width="16.88671875" style="242" customWidth="1"/>
    <col min="7685" max="7686" width="17.33203125" style="242" customWidth="1"/>
    <col min="7687" max="7936" width="9.109375" style="242"/>
    <col min="7937" max="7937" width="75.33203125" style="242" bestFit="1" customWidth="1"/>
    <col min="7938" max="7938" width="15" style="242" bestFit="1" customWidth="1"/>
    <col min="7939" max="7939" width="16.44140625" style="242" bestFit="1" customWidth="1"/>
    <col min="7940" max="7940" width="16.88671875" style="242" customWidth="1"/>
    <col min="7941" max="7942" width="17.33203125" style="242" customWidth="1"/>
    <col min="7943" max="8192" width="9.109375" style="242"/>
    <col min="8193" max="8193" width="75.33203125" style="242" bestFit="1" customWidth="1"/>
    <col min="8194" max="8194" width="15" style="242" bestFit="1" customWidth="1"/>
    <col min="8195" max="8195" width="16.44140625" style="242" bestFit="1" customWidth="1"/>
    <col min="8196" max="8196" width="16.88671875" style="242" customWidth="1"/>
    <col min="8197" max="8198" width="17.33203125" style="242" customWidth="1"/>
    <col min="8199" max="8448" width="9.109375" style="242"/>
    <col min="8449" max="8449" width="75.33203125" style="242" bestFit="1" customWidth="1"/>
    <col min="8450" max="8450" width="15" style="242" bestFit="1" customWidth="1"/>
    <col min="8451" max="8451" width="16.44140625" style="242" bestFit="1" customWidth="1"/>
    <col min="8452" max="8452" width="16.88671875" style="242" customWidth="1"/>
    <col min="8453" max="8454" width="17.33203125" style="242" customWidth="1"/>
    <col min="8455" max="8704" width="9.109375" style="242"/>
    <col min="8705" max="8705" width="75.33203125" style="242" bestFit="1" customWidth="1"/>
    <col min="8706" max="8706" width="15" style="242" bestFit="1" customWidth="1"/>
    <col min="8707" max="8707" width="16.44140625" style="242" bestFit="1" customWidth="1"/>
    <col min="8708" max="8708" width="16.88671875" style="242" customWidth="1"/>
    <col min="8709" max="8710" width="17.33203125" style="242" customWidth="1"/>
    <col min="8711" max="8960" width="9.109375" style="242"/>
    <col min="8961" max="8961" width="75.33203125" style="242" bestFit="1" customWidth="1"/>
    <col min="8962" max="8962" width="15" style="242" bestFit="1" customWidth="1"/>
    <col min="8963" max="8963" width="16.44140625" style="242" bestFit="1" customWidth="1"/>
    <col min="8964" max="8964" width="16.88671875" style="242" customWidth="1"/>
    <col min="8965" max="8966" width="17.33203125" style="242" customWidth="1"/>
    <col min="8967" max="9216" width="9.109375" style="242"/>
    <col min="9217" max="9217" width="75.33203125" style="242" bestFit="1" customWidth="1"/>
    <col min="9218" max="9218" width="15" style="242" bestFit="1" customWidth="1"/>
    <col min="9219" max="9219" width="16.44140625" style="242" bestFit="1" customWidth="1"/>
    <col min="9220" max="9220" width="16.88671875" style="242" customWidth="1"/>
    <col min="9221" max="9222" width="17.33203125" style="242" customWidth="1"/>
    <col min="9223" max="9472" width="9.109375" style="242"/>
    <col min="9473" max="9473" width="75.33203125" style="242" bestFit="1" customWidth="1"/>
    <col min="9474" max="9474" width="15" style="242" bestFit="1" customWidth="1"/>
    <col min="9475" max="9475" width="16.44140625" style="242" bestFit="1" customWidth="1"/>
    <col min="9476" max="9476" width="16.88671875" style="242" customWidth="1"/>
    <col min="9477" max="9478" width="17.33203125" style="242" customWidth="1"/>
    <col min="9479" max="9728" width="9.109375" style="242"/>
    <col min="9729" max="9729" width="75.33203125" style="242" bestFit="1" customWidth="1"/>
    <col min="9730" max="9730" width="15" style="242" bestFit="1" customWidth="1"/>
    <col min="9731" max="9731" width="16.44140625" style="242" bestFit="1" customWidth="1"/>
    <col min="9732" max="9732" width="16.88671875" style="242" customWidth="1"/>
    <col min="9733" max="9734" width="17.33203125" style="242" customWidth="1"/>
    <col min="9735" max="9984" width="9.109375" style="242"/>
    <col min="9985" max="9985" width="75.33203125" style="242" bestFit="1" customWidth="1"/>
    <col min="9986" max="9986" width="15" style="242" bestFit="1" customWidth="1"/>
    <col min="9987" max="9987" width="16.44140625" style="242" bestFit="1" customWidth="1"/>
    <col min="9988" max="9988" width="16.88671875" style="242" customWidth="1"/>
    <col min="9989" max="9990" width="17.33203125" style="242" customWidth="1"/>
    <col min="9991" max="10240" width="9.109375" style="242"/>
    <col min="10241" max="10241" width="75.33203125" style="242" bestFit="1" customWidth="1"/>
    <col min="10242" max="10242" width="15" style="242" bestFit="1" customWidth="1"/>
    <col min="10243" max="10243" width="16.44140625" style="242" bestFit="1" customWidth="1"/>
    <col min="10244" max="10244" width="16.88671875" style="242" customWidth="1"/>
    <col min="10245" max="10246" width="17.33203125" style="242" customWidth="1"/>
    <col min="10247" max="10496" width="9.109375" style="242"/>
    <col min="10497" max="10497" width="75.33203125" style="242" bestFit="1" customWidth="1"/>
    <col min="10498" max="10498" width="15" style="242" bestFit="1" customWidth="1"/>
    <col min="10499" max="10499" width="16.44140625" style="242" bestFit="1" customWidth="1"/>
    <col min="10500" max="10500" width="16.88671875" style="242" customWidth="1"/>
    <col min="10501" max="10502" width="17.33203125" style="242" customWidth="1"/>
    <col min="10503" max="10752" width="9.109375" style="242"/>
    <col min="10753" max="10753" width="75.33203125" style="242" bestFit="1" customWidth="1"/>
    <col min="10754" max="10754" width="15" style="242" bestFit="1" customWidth="1"/>
    <col min="10755" max="10755" width="16.44140625" style="242" bestFit="1" customWidth="1"/>
    <col min="10756" max="10756" width="16.88671875" style="242" customWidth="1"/>
    <col min="10757" max="10758" width="17.33203125" style="242" customWidth="1"/>
    <col min="10759" max="11008" width="9.109375" style="242"/>
    <col min="11009" max="11009" width="75.33203125" style="242" bestFit="1" customWidth="1"/>
    <col min="11010" max="11010" width="15" style="242" bestFit="1" customWidth="1"/>
    <col min="11011" max="11011" width="16.44140625" style="242" bestFit="1" customWidth="1"/>
    <col min="11012" max="11012" width="16.88671875" style="242" customWidth="1"/>
    <col min="11013" max="11014" width="17.33203125" style="242" customWidth="1"/>
    <col min="11015" max="11264" width="9.109375" style="242"/>
    <col min="11265" max="11265" width="75.33203125" style="242" bestFit="1" customWidth="1"/>
    <col min="11266" max="11266" width="15" style="242" bestFit="1" customWidth="1"/>
    <col min="11267" max="11267" width="16.44140625" style="242" bestFit="1" customWidth="1"/>
    <col min="11268" max="11268" width="16.88671875" style="242" customWidth="1"/>
    <col min="11269" max="11270" width="17.33203125" style="242" customWidth="1"/>
    <col min="11271" max="11520" width="9.109375" style="242"/>
    <col min="11521" max="11521" width="75.33203125" style="242" bestFit="1" customWidth="1"/>
    <col min="11522" max="11522" width="15" style="242" bestFit="1" customWidth="1"/>
    <col min="11523" max="11523" width="16.44140625" style="242" bestFit="1" customWidth="1"/>
    <col min="11524" max="11524" width="16.88671875" style="242" customWidth="1"/>
    <col min="11525" max="11526" width="17.33203125" style="242" customWidth="1"/>
    <col min="11527" max="11776" width="9.109375" style="242"/>
    <col min="11777" max="11777" width="75.33203125" style="242" bestFit="1" customWidth="1"/>
    <col min="11778" max="11778" width="15" style="242" bestFit="1" customWidth="1"/>
    <col min="11779" max="11779" width="16.44140625" style="242" bestFit="1" customWidth="1"/>
    <col min="11780" max="11780" width="16.88671875" style="242" customWidth="1"/>
    <col min="11781" max="11782" width="17.33203125" style="242" customWidth="1"/>
    <col min="11783" max="12032" width="9.109375" style="242"/>
    <col min="12033" max="12033" width="75.33203125" style="242" bestFit="1" customWidth="1"/>
    <col min="12034" max="12034" width="15" style="242" bestFit="1" customWidth="1"/>
    <col min="12035" max="12035" width="16.44140625" style="242" bestFit="1" customWidth="1"/>
    <col min="12036" max="12036" width="16.88671875" style="242" customWidth="1"/>
    <col min="12037" max="12038" width="17.33203125" style="242" customWidth="1"/>
    <col min="12039" max="12288" width="9.109375" style="242"/>
    <col min="12289" max="12289" width="75.33203125" style="242" bestFit="1" customWidth="1"/>
    <col min="12290" max="12290" width="15" style="242" bestFit="1" customWidth="1"/>
    <col min="12291" max="12291" width="16.44140625" style="242" bestFit="1" customWidth="1"/>
    <col min="12292" max="12292" width="16.88671875" style="242" customWidth="1"/>
    <col min="12293" max="12294" width="17.33203125" style="242" customWidth="1"/>
    <col min="12295" max="12544" width="9.109375" style="242"/>
    <col min="12545" max="12545" width="75.33203125" style="242" bestFit="1" customWidth="1"/>
    <col min="12546" max="12546" width="15" style="242" bestFit="1" customWidth="1"/>
    <col min="12547" max="12547" width="16.44140625" style="242" bestFit="1" customWidth="1"/>
    <col min="12548" max="12548" width="16.88671875" style="242" customWidth="1"/>
    <col min="12549" max="12550" width="17.33203125" style="242" customWidth="1"/>
    <col min="12551" max="12800" width="9.109375" style="242"/>
    <col min="12801" max="12801" width="75.33203125" style="242" bestFit="1" customWidth="1"/>
    <col min="12802" max="12802" width="15" style="242" bestFit="1" customWidth="1"/>
    <col min="12803" max="12803" width="16.44140625" style="242" bestFit="1" customWidth="1"/>
    <col min="12804" max="12804" width="16.88671875" style="242" customWidth="1"/>
    <col min="12805" max="12806" width="17.33203125" style="242" customWidth="1"/>
    <col min="12807" max="13056" width="9.109375" style="242"/>
    <col min="13057" max="13057" width="75.33203125" style="242" bestFit="1" customWidth="1"/>
    <col min="13058" max="13058" width="15" style="242" bestFit="1" customWidth="1"/>
    <col min="13059" max="13059" width="16.44140625" style="242" bestFit="1" customWidth="1"/>
    <col min="13060" max="13060" width="16.88671875" style="242" customWidth="1"/>
    <col min="13061" max="13062" width="17.33203125" style="242" customWidth="1"/>
    <col min="13063" max="13312" width="9.109375" style="242"/>
    <col min="13313" max="13313" width="75.33203125" style="242" bestFit="1" customWidth="1"/>
    <col min="13314" max="13314" width="15" style="242" bestFit="1" customWidth="1"/>
    <col min="13315" max="13315" width="16.44140625" style="242" bestFit="1" customWidth="1"/>
    <col min="13316" max="13316" width="16.88671875" style="242" customWidth="1"/>
    <col min="13317" max="13318" width="17.33203125" style="242" customWidth="1"/>
    <col min="13319" max="13568" width="9.109375" style="242"/>
    <col min="13569" max="13569" width="75.33203125" style="242" bestFit="1" customWidth="1"/>
    <col min="13570" max="13570" width="15" style="242" bestFit="1" customWidth="1"/>
    <col min="13571" max="13571" width="16.44140625" style="242" bestFit="1" customWidth="1"/>
    <col min="13572" max="13572" width="16.88671875" style="242" customWidth="1"/>
    <col min="13573" max="13574" width="17.33203125" style="242" customWidth="1"/>
    <col min="13575" max="13824" width="9.109375" style="242"/>
    <col min="13825" max="13825" width="75.33203125" style="242" bestFit="1" customWidth="1"/>
    <col min="13826" max="13826" width="15" style="242" bestFit="1" customWidth="1"/>
    <col min="13827" max="13827" width="16.44140625" style="242" bestFit="1" customWidth="1"/>
    <col min="13828" max="13828" width="16.88671875" style="242" customWidth="1"/>
    <col min="13829" max="13830" width="17.33203125" style="242" customWidth="1"/>
    <col min="13831" max="14080" width="9.109375" style="242"/>
    <col min="14081" max="14081" width="75.33203125" style="242" bestFit="1" customWidth="1"/>
    <col min="14082" max="14082" width="15" style="242" bestFit="1" customWidth="1"/>
    <col min="14083" max="14083" width="16.44140625" style="242" bestFit="1" customWidth="1"/>
    <col min="14084" max="14084" width="16.88671875" style="242" customWidth="1"/>
    <col min="14085" max="14086" width="17.33203125" style="242" customWidth="1"/>
    <col min="14087" max="14336" width="9.109375" style="242"/>
    <col min="14337" max="14337" width="75.33203125" style="242" bestFit="1" customWidth="1"/>
    <col min="14338" max="14338" width="15" style="242" bestFit="1" customWidth="1"/>
    <col min="14339" max="14339" width="16.44140625" style="242" bestFit="1" customWidth="1"/>
    <col min="14340" max="14340" width="16.88671875" style="242" customWidth="1"/>
    <col min="14341" max="14342" width="17.33203125" style="242" customWidth="1"/>
    <col min="14343" max="14592" width="9.109375" style="242"/>
    <col min="14593" max="14593" width="75.33203125" style="242" bestFit="1" customWidth="1"/>
    <col min="14594" max="14594" width="15" style="242" bestFit="1" customWidth="1"/>
    <col min="14595" max="14595" width="16.44140625" style="242" bestFit="1" customWidth="1"/>
    <col min="14596" max="14596" width="16.88671875" style="242" customWidth="1"/>
    <col min="14597" max="14598" width="17.33203125" style="242" customWidth="1"/>
    <col min="14599" max="14848" width="9.109375" style="242"/>
    <col min="14849" max="14849" width="75.33203125" style="242" bestFit="1" customWidth="1"/>
    <col min="14850" max="14850" width="15" style="242" bestFit="1" customWidth="1"/>
    <col min="14851" max="14851" width="16.44140625" style="242" bestFit="1" customWidth="1"/>
    <col min="14852" max="14852" width="16.88671875" style="242" customWidth="1"/>
    <col min="14853" max="14854" width="17.33203125" style="242" customWidth="1"/>
    <col min="14855" max="15104" width="9.109375" style="242"/>
    <col min="15105" max="15105" width="75.33203125" style="242" bestFit="1" customWidth="1"/>
    <col min="15106" max="15106" width="15" style="242" bestFit="1" customWidth="1"/>
    <col min="15107" max="15107" width="16.44140625" style="242" bestFit="1" customWidth="1"/>
    <col min="15108" max="15108" width="16.88671875" style="242" customWidth="1"/>
    <col min="15109" max="15110" width="17.33203125" style="242" customWidth="1"/>
    <col min="15111" max="15360" width="9.109375" style="242"/>
    <col min="15361" max="15361" width="75.33203125" style="242" bestFit="1" customWidth="1"/>
    <col min="15362" max="15362" width="15" style="242" bestFit="1" customWidth="1"/>
    <col min="15363" max="15363" width="16.44140625" style="242" bestFit="1" customWidth="1"/>
    <col min="15364" max="15364" width="16.88671875" style="242" customWidth="1"/>
    <col min="15365" max="15366" width="17.33203125" style="242" customWidth="1"/>
    <col min="15367" max="15616" width="9.109375" style="242"/>
    <col min="15617" max="15617" width="75.33203125" style="242" bestFit="1" customWidth="1"/>
    <col min="15618" max="15618" width="15" style="242" bestFit="1" customWidth="1"/>
    <col min="15619" max="15619" width="16.44140625" style="242" bestFit="1" customWidth="1"/>
    <col min="15620" max="15620" width="16.88671875" style="242" customWidth="1"/>
    <col min="15621" max="15622" width="17.33203125" style="242" customWidth="1"/>
    <col min="15623" max="15872" width="9.109375" style="242"/>
    <col min="15873" max="15873" width="75.33203125" style="242" bestFit="1" customWidth="1"/>
    <col min="15874" max="15874" width="15" style="242" bestFit="1" customWidth="1"/>
    <col min="15875" max="15875" width="16.44140625" style="242" bestFit="1" customWidth="1"/>
    <col min="15876" max="15876" width="16.88671875" style="242" customWidth="1"/>
    <col min="15877" max="15878" width="17.33203125" style="242" customWidth="1"/>
    <col min="15879" max="16128" width="9.109375" style="242"/>
    <col min="16129" max="16129" width="75.33203125" style="242" bestFit="1" customWidth="1"/>
    <col min="16130" max="16130" width="15" style="242" bestFit="1" customWidth="1"/>
    <col min="16131" max="16131" width="16.44140625" style="242" bestFit="1" customWidth="1"/>
    <col min="16132" max="16132" width="16.88671875" style="242" customWidth="1"/>
    <col min="16133" max="16134" width="17.33203125" style="242" customWidth="1"/>
    <col min="16135" max="16384" width="9.109375" style="242"/>
  </cols>
  <sheetData>
    <row r="1" spans="1:6">
      <c r="A1" s="241"/>
    </row>
    <row r="2" spans="1:6">
      <c r="A2" s="241" t="s">
        <v>605</v>
      </c>
    </row>
    <row r="4" spans="1:6">
      <c r="A4" s="243" t="s">
        <v>673</v>
      </c>
    </row>
    <row r="5" spans="1:6" ht="13.8" thickBot="1">
      <c r="B5" s="243" t="s">
        <v>539</v>
      </c>
      <c r="C5" s="243"/>
      <c r="D5" s="243"/>
      <c r="E5" s="243"/>
      <c r="F5" s="243"/>
    </row>
    <row r="6" spans="1:6" ht="13.8" thickBot="1">
      <c r="A6" s="244" t="s">
        <v>608</v>
      </c>
      <c r="B6" s="245" t="s">
        <v>609</v>
      </c>
      <c r="C6" s="243"/>
      <c r="D6" s="243"/>
      <c r="E6" s="243"/>
      <c r="F6" s="243"/>
    </row>
    <row r="7" spans="1:6">
      <c r="A7" s="246" t="s">
        <v>610</v>
      </c>
      <c r="B7" s="247">
        <v>0</v>
      </c>
      <c r="C7" s="243"/>
      <c r="D7" s="243"/>
      <c r="E7" s="243"/>
      <c r="F7" s="243"/>
    </row>
    <row r="8" spans="1:6">
      <c r="A8" s="248" t="s">
        <v>611</v>
      </c>
      <c r="B8" s="249">
        <v>0</v>
      </c>
      <c r="C8" s="243"/>
      <c r="D8" s="243"/>
      <c r="E8" s="243"/>
      <c r="F8" s="243"/>
    </row>
    <row r="9" spans="1:6">
      <c r="A9" s="248" t="s">
        <v>612</v>
      </c>
      <c r="B9" s="249">
        <v>0</v>
      </c>
      <c r="C9" s="243"/>
      <c r="D9" s="243"/>
      <c r="E9" s="243"/>
      <c r="F9" s="243"/>
    </row>
    <row r="10" spans="1:6">
      <c r="A10" s="248" t="s">
        <v>613</v>
      </c>
      <c r="B10" s="249">
        <v>0</v>
      </c>
      <c r="C10" s="243"/>
      <c r="D10" s="243"/>
      <c r="E10" s="243"/>
      <c r="F10" s="243"/>
    </row>
    <row r="11" spans="1:6">
      <c r="A11" s="248" t="s">
        <v>614</v>
      </c>
      <c r="B11" s="249">
        <v>0</v>
      </c>
      <c r="C11" s="243"/>
      <c r="D11" s="243"/>
      <c r="E11" s="243"/>
      <c r="F11" s="243"/>
    </row>
    <row r="12" spans="1:6" ht="13.8" thickBot="1">
      <c r="A12" s="250" t="s">
        <v>615</v>
      </c>
      <c r="B12" s="251">
        <v>0</v>
      </c>
      <c r="C12" s="243"/>
      <c r="D12" s="243"/>
      <c r="E12" s="243"/>
      <c r="F12" s="243"/>
    </row>
    <row r="13" spans="1:6">
      <c r="A13" s="252"/>
      <c r="B13" s="253"/>
      <c r="C13" s="243"/>
      <c r="D13" s="243"/>
      <c r="E13" s="243"/>
      <c r="F13" s="243"/>
    </row>
    <row r="14" spans="1:6" ht="13.8" thickBot="1"/>
    <row r="15" spans="1:6" ht="13.8" thickBot="1">
      <c r="A15" s="244" t="s">
        <v>616</v>
      </c>
      <c r="B15" s="254" t="s">
        <v>617</v>
      </c>
      <c r="C15" s="254" t="s">
        <v>618</v>
      </c>
      <c r="D15" s="254" t="s">
        <v>619</v>
      </c>
      <c r="E15" s="245" t="s">
        <v>620</v>
      </c>
    </row>
    <row r="16" spans="1:6">
      <c r="A16" s="255" t="s">
        <v>621</v>
      </c>
      <c r="B16" s="256">
        <v>0</v>
      </c>
      <c r="C16" s="256">
        <v>0</v>
      </c>
      <c r="D16" s="256">
        <v>0</v>
      </c>
      <c r="E16" s="247">
        <v>0</v>
      </c>
    </row>
    <row r="17" spans="1:5">
      <c r="A17" s="248" t="s">
        <v>622</v>
      </c>
      <c r="B17" s="256">
        <v>0</v>
      </c>
      <c r="C17" s="256">
        <v>0</v>
      </c>
      <c r="D17" s="256">
        <v>0</v>
      </c>
      <c r="E17" s="257">
        <v>0</v>
      </c>
    </row>
    <row r="18" spans="1:5" ht="13.8" thickBot="1">
      <c r="A18" s="250" t="s">
        <v>623</v>
      </c>
      <c r="B18" s="256">
        <v>0</v>
      </c>
      <c r="C18" s="256">
        <v>0</v>
      </c>
      <c r="D18" s="256">
        <v>0</v>
      </c>
      <c r="E18" s="259">
        <v>0</v>
      </c>
    </row>
    <row r="19" spans="1:5" ht="13.8" thickBot="1">
      <c r="A19" s="244" t="s">
        <v>624</v>
      </c>
      <c r="B19" s="254" t="s">
        <v>617</v>
      </c>
      <c r="C19" s="254" t="s">
        <v>618</v>
      </c>
      <c r="D19" s="254" t="s">
        <v>619</v>
      </c>
      <c r="E19" s="245" t="s">
        <v>620</v>
      </c>
    </row>
    <row r="20" spans="1:5">
      <c r="A20" s="255" t="s">
        <v>625</v>
      </c>
      <c r="B20" s="256">
        <v>0</v>
      </c>
      <c r="C20" s="256">
        <v>0</v>
      </c>
      <c r="D20" s="256">
        <v>0</v>
      </c>
      <c r="E20" s="247">
        <v>0</v>
      </c>
    </row>
    <row r="21" spans="1:5">
      <c r="A21" s="260" t="s">
        <v>626</v>
      </c>
      <c r="B21" s="256">
        <v>0</v>
      </c>
      <c r="C21" s="256">
        <v>0</v>
      </c>
      <c r="D21" s="256">
        <v>0</v>
      </c>
      <c r="E21" s="257">
        <v>0</v>
      </c>
    </row>
    <row r="22" spans="1:5" ht="13.8" thickBot="1">
      <c r="A22" s="248" t="s">
        <v>627</v>
      </c>
      <c r="B22" s="256">
        <v>0</v>
      </c>
      <c r="C22" s="256">
        <v>0</v>
      </c>
      <c r="D22" s="256">
        <v>0</v>
      </c>
      <c r="E22" s="259">
        <v>0</v>
      </c>
    </row>
    <row r="23" spans="1:5" ht="13.8" thickBot="1">
      <c r="A23" s="244" t="s">
        <v>628</v>
      </c>
      <c r="B23" s="254" t="s">
        <v>617</v>
      </c>
      <c r="C23" s="254" t="s">
        <v>618</v>
      </c>
      <c r="D23" s="254" t="s">
        <v>619</v>
      </c>
      <c r="E23" s="245" t="s">
        <v>620</v>
      </c>
    </row>
    <row r="24" spans="1:5">
      <c r="A24" s="248" t="s">
        <v>629</v>
      </c>
      <c r="B24" s="256">
        <v>0</v>
      </c>
      <c r="C24" s="256">
        <v>0</v>
      </c>
      <c r="D24" s="256">
        <v>0</v>
      </c>
      <c r="E24" s="247">
        <v>0</v>
      </c>
    </row>
    <row r="25" spans="1:5">
      <c r="A25" s="260" t="s">
        <v>630</v>
      </c>
      <c r="B25" s="256">
        <v>0</v>
      </c>
      <c r="C25" s="256">
        <v>0</v>
      </c>
      <c r="D25" s="256">
        <v>0</v>
      </c>
      <c r="E25" s="257">
        <v>0</v>
      </c>
    </row>
    <row r="26" spans="1:5" ht="13.8" thickBot="1">
      <c r="A26" s="261" t="s">
        <v>631</v>
      </c>
      <c r="B26" s="256">
        <v>0</v>
      </c>
      <c r="C26" s="256">
        <v>0</v>
      </c>
      <c r="D26" s="262"/>
      <c r="E26" s="263"/>
    </row>
    <row r="27" spans="1:5" ht="13.8" thickBot="1">
      <c r="A27" s="244" t="s">
        <v>632</v>
      </c>
      <c r="B27" s="254" t="s">
        <v>617</v>
      </c>
      <c r="C27" s="254" t="s">
        <v>618</v>
      </c>
      <c r="D27" s="254" t="s">
        <v>619</v>
      </c>
      <c r="E27" s="245" t="s">
        <v>620</v>
      </c>
    </row>
    <row r="28" spans="1:5">
      <c r="A28" s="248" t="s">
        <v>633</v>
      </c>
      <c r="B28" s="256">
        <v>0</v>
      </c>
      <c r="C28" s="256">
        <v>0</v>
      </c>
      <c r="D28" s="256">
        <v>0</v>
      </c>
      <c r="E28" s="247">
        <v>0</v>
      </c>
    </row>
    <row r="29" spans="1:5">
      <c r="A29" s="260" t="s">
        <v>634</v>
      </c>
      <c r="B29" s="256">
        <v>0</v>
      </c>
      <c r="C29" s="256">
        <v>0</v>
      </c>
      <c r="D29" s="256">
        <v>0</v>
      </c>
      <c r="E29" s="257">
        <v>0</v>
      </c>
    </row>
    <row r="30" spans="1:5" ht="13.8" thickBot="1">
      <c r="A30" s="250" t="s">
        <v>635</v>
      </c>
      <c r="B30" s="256">
        <v>0</v>
      </c>
      <c r="C30" s="256">
        <v>0</v>
      </c>
      <c r="D30" s="256">
        <v>0</v>
      </c>
      <c r="E30" s="259">
        <v>0</v>
      </c>
    </row>
    <row r="31" spans="1:5" ht="13.8" thickBot="1">
      <c r="A31" s="244" t="s">
        <v>636</v>
      </c>
      <c r="B31" s="254" t="s">
        <v>617</v>
      </c>
      <c r="C31" s="254" t="s">
        <v>618</v>
      </c>
      <c r="D31" s="254" t="s">
        <v>619</v>
      </c>
      <c r="E31" s="245" t="s">
        <v>620</v>
      </c>
    </row>
    <row r="32" spans="1:5">
      <c r="A32" s="248" t="s">
        <v>637</v>
      </c>
      <c r="B32" s="256">
        <v>0</v>
      </c>
      <c r="C32" s="256">
        <v>0</v>
      </c>
      <c r="D32" s="256">
        <v>0</v>
      </c>
      <c r="E32" s="247">
        <v>0</v>
      </c>
    </row>
    <row r="33" spans="1:5">
      <c r="A33" s="248" t="s">
        <v>638</v>
      </c>
      <c r="B33" s="256">
        <v>0</v>
      </c>
      <c r="C33" s="256">
        <v>0</v>
      </c>
      <c r="D33" s="256">
        <v>0</v>
      </c>
      <c r="E33" s="257">
        <v>0</v>
      </c>
    </row>
    <row r="34" spans="1:5" ht="13.8" thickBot="1">
      <c r="A34" s="248" t="s">
        <v>639</v>
      </c>
      <c r="B34" s="256">
        <v>0</v>
      </c>
      <c r="C34" s="256">
        <v>0</v>
      </c>
      <c r="D34" s="256">
        <v>0</v>
      </c>
      <c r="E34" s="259">
        <v>0</v>
      </c>
    </row>
    <row r="35" spans="1:5" ht="13.8" thickBot="1">
      <c r="A35" s="244" t="s">
        <v>640</v>
      </c>
      <c r="B35" s="254" t="s">
        <v>617</v>
      </c>
      <c r="C35" s="254" t="s">
        <v>618</v>
      </c>
      <c r="D35" s="254" t="s">
        <v>619</v>
      </c>
      <c r="E35" s="245" t="s">
        <v>620</v>
      </c>
    </row>
    <row r="36" spans="1:5">
      <c r="A36" s="248" t="s">
        <v>641</v>
      </c>
      <c r="B36" s="256">
        <v>0</v>
      </c>
      <c r="C36" s="256">
        <v>0</v>
      </c>
      <c r="D36" s="256">
        <v>0</v>
      </c>
      <c r="E36" s="247">
        <v>0</v>
      </c>
    </row>
    <row r="37" spans="1:5" ht="13.8" thickBot="1">
      <c r="A37" s="248" t="s">
        <v>642</v>
      </c>
      <c r="B37" s="256">
        <v>0</v>
      </c>
      <c r="C37" s="256">
        <v>0</v>
      </c>
      <c r="D37" s="256">
        <v>0</v>
      </c>
      <c r="E37" s="257">
        <v>0</v>
      </c>
    </row>
    <row r="38" spans="1:5" ht="13.8" thickBot="1">
      <c r="A38" s="244" t="s">
        <v>643</v>
      </c>
      <c r="B38" s="254" t="s">
        <v>617</v>
      </c>
      <c r="C38" s="264" t="s">
        <v>644</v>
      </c>
      <c r="D38" s="264" t="s">
        <v>645</v>
      </c>
      <c r="E38" s="265"/>
    </row>
    <row r="39" spans="1:5" ht="13.8" thickBot="1">
      <c r="A39" s="260" t="s">
        <v>646</v>
      </c>
      <c r="B39" s="256">
        <v>0</v>
      </c>
      <c r="C39" s="256">
        <v>0</v>
      </c>
      <c r="D39" s="256">
        <v>0</v>
      </c>
      <c r="E39" s="263"/>
    </row>
    <row r="40" spans="1:5" ht="13.8" thickBot="1">
      <c r="A40" s="244" t="s">
        <v>647</v>
      </c>
      <c r="B40" s="254" t="s">
        <v>617</v>
      </c>
      <c r="C40" s="264" t="s">
        <v>644</v>
      </c>
      <c r="D40" s="264" t="s">
        <v>645</v>
      </c>
      <c r="E40" s="265"/>
    </row>
    <row r="41" spans="1:5">
      <c r="A41" s="248" t="s">
        <v>648</v>
      </c>
      <c r="B41" s="256">
        <v>0</v>
      </c>
      <c r="C41" s="256">
        <v>0</v>
      </c>
      <c r="D41" s="256">
        <v>0</v>
      </c>
      <c r="E41" s="263"/>
    </row>
    <row r="42" spans="1:5" ht="13.8" thickBot="1">
      <c r="A42" s="260" t="s">
        <v>649</v>
      </c>
      <c r="B42" s="256">
        <v>0</v>
      </c>
      <c r="C42" s="256">
        <v>0</v>
      </c>
      <c r="D42" s="256">
        <v>0</v>
      </c>
      <c r="E42" s="263"/>
    </row>
    <row r="43" spans="1:5" ht="13.8" thickBot="1">
      <c r="A43" s="244" t="s">
        <v>650</v>
      </c>
      <c r="B43" s="254"/>
      <c r="C43" s="254"/>
      <c r="D43" s="254"/>
      <c r="E43" s="245"/>
    </row>
    <row r="44" spans="1:5">
      <c r="A44" s="248" t="s">
        <v>651</v>
      </c>
      <c r="B44" s="256">
        <v>0</v>
      </c>
      <c r="C44" s="262"/>
      <c r="D44" s="262"/>
      <c r="E44" s="263"/>
    </row>
    <row r="45" spans="1:5">
      <c r="A45" s="260" t="s">
        <v>652</v>
      </c>
      <c r="B45" s="256">
        <v>0</v>
      </c>
      <c r="C45" s="262"/>
      <c r="D45" s="262"/>
      <c r="E45" s="263"/>
    </row>
    <row r="46" spans="1:5" ht="13.8" thickBot="1">
      <c r="A46" s="250" t="s">
        <v>653</v>
      </c>
      <c r="B46" s="256">
        <v>0</v>
      </c>
      <c r="C46" s="262"/>
      <c r="D46" s="262"/>
      <c r="E46" s="263"/>
    </row>
    <row r="47" spans="1:5" ht="13.8" thickBot="1">
      <c r="A47" s="244" t="s">
        <v>654</v>
      </c>
      <c r="B47" s="254" t="s">
        <v>655</v>
      </c>
      <c r="C47" s="264" t="s">
        <v>656</v>
      </c>
      <c r="D47" s="264" t="s">
        <v>657</v>
      </c>
      <c r="E47" s="265" t="s">
        <v>658</v>
      </c>
    </row>
    <row r="48" spans="1:5" ht="13.8" thickBot="1">
      <c r="A48" s="248" t="s">
        <v>659</v>
      </c>
      <c r="B48" s="256">
        <v>0</v>
      </c>
      <c r="C48" s="256">
        <v>0</v>
      </c>
      <c r="D48" s="256">
        <v>0</v>
      </c>
      <c r="E48" s="247">
        <v>0</v>
      </c>
    </row>
    <row r="49" spans="1:5" ht="13.8" thickBot="1">
      <c r="A49" s="244" t="s">
        <v>660</v>
      </c>
      <c r="B49" s="254" t="s">
        <v>661</v>
      </c>
      <c r="C49" s="264" t="s">
        <v>662</v>
      </c>
      <c r="D49" s="264" t="s">
        <v>663</v>
      </c>
      <c r="E49" s="265" t="s">
        <v>664</v>
      </c>
    </row>
    <row r="50" spans="1:5" ht="13.8" thickBot="1">
      <c r="A50" s="260" t="s">
        <v>665</v>
      </c>
      <c r="B50" s="256">
        <v>0</v>
      </c>
      <c r="C50" s="256">
        <v>0</v>
      </c>
      <c r="D50" s="256">
        <v>0</v>
      </c>
      <c r="E50" s="247">
        <v>0</v>
      </c>
    </row>
    <row r="51" spans="1:5" ht="13.8" thickBot="1">
      <c r="A51" s="244" t="s">
        <v>666</v>
      </c>
      <c r="B51" s="254" t="s">
        <v>661</v>
      </c>
      <c r="C51" s="264" t="s">
        <v>667</v>
      </c>
      <c r="D51" s="264"/>
      <c r="E51" s="265"/>
    </row>
    <row r="52" spans="1:5">
      <c r="A52" s="260" t="s">
        <v>665</v>
      </c>
      <c r="B52" s="256">
        <v>0</v>
      </c>
      <c r="C52" s="256">
        <v>0</v>
      </c>
      <c r="D52" s="262"/>
      <c r="E52" s="263"/>
    </row>
    <row r="53" spans="1:5" ht="13.8" thickBot="1">
      <c r="A53" s="267" t="s">
        <v>668</v>
      </c>
      <c r="B53" s="268">
        <v>0</v>
      </c>
      <c r="C53" s="268">
        <v>0</v>
      </c>
      <c r="D53" s="269"/>
      <c r="E53" s="27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6DAC4-C00D-4619-BFD6-75D4B3C3E0C3}">
  <dimension ref="A1:B95"/>
  <sheetViews>
    <sheetView workbookViewId="0">
      <selection activeCell="P32" sqref="P32"/>
    </sheetView>
  </sheetViews>
  <sheetFormatPr defaultRowHeight="13.2"/>
  <cols>
    <col min="1" max="1" width="10.33203125" bestFit="1" customWidth="1"/>
    <col min="257" max="257" width="10.33203125" bestFit="1" customWidth="1"/>
    <col min="513" max="513" width="10.33203125" bestFit="1" customWidth="1"/>
    <col min="769" max="769" width="10.33203125" bestFit="1" customWidth="1"/>
    <col min="1025" max="1025" width="10.33203125" bestFit="1" customWidth="1"/>
    <col min="1281" max="1281" width="10.33203125" bestFit="1" customWidth="1"/>
    <col min="1537" max="1537" width="10.33203125" bestFit="1" customWidth="1"/>
    <col min="1793" max="1793" width="10.33203125" bestFit="1" customWidth="1"/>
    <col min="2049" max="2049" width="10.33203125" bestFit="1" customWidth="1"/>
    <col min="2305" max="2305" width="10.33203125" bestFit="1" customWidth="1"/>
    <col min="2561" max="2561" width="10.33203125" bestFit="1" customWidth="1"/>
    <col min="2817" max="2817" width="10.33203125" bestFit="1" customWidth="1"/>
    <col min="3073" max="3073" width="10.33203125" bestFit="1" customWidth="1"/>
    <col min="3329" max="3329" width="10.33203125" bestFit="1" customWidth="1"/>
    <col min="3585" max="3585" width="10.33203125" bestFit="1" customWidth="1"/>
    <col min="3841" max="3841" width="10.33203125" bestFit="1" customWidth="1"/>
    <col min="4097" max="4097" width="10.33203125" bestFit="1" customWidth="1"/>
    <col min="4353" max="4353" width="10.33203125" bestFit="1" customWidth="1"/>
    <col min="4609" max="4609" width="10.33203125" bestFit="1" customWidth="1"/>
    <col min="4865" max="4865" width="10.33203125" bestFit="1" customWidth="1"/>
    <col min="5121" max="5121" width="10.33203125" bestFit="1" customWidth="1"/>
    <col min="5377" max="5377" width="10.33203125" bestFit="1" customWidth="1"/>
    <col min="5633" max="5633" width="10.33203125" bestFit="1" customWidth="1"/>
    <col min="5889" max="5889" width="10.33203125" bestFit="1" customWidth="1"/>
    <col min="6145" max="6145" width="10.33203125" bestFit="1" customWidth="1"/>
    <col min="6401" max="6401" width="10.33203125" bestFit="1" customWidth="1"/>
    <col min="6657" max="6657" width="10.33203125" bestFit="1" customWidth="1"/>
    <col min="6913" max="6913" width="10.33203125" bestFit="1" customWidth="1"/>
    <col min="7169" max="7169" width="10.33203125" bestFit="1" customWidth="1"/>
    <col min="7425" max="7425" width="10.33203125" bestFit="1" customWidth="1"/>
    <col min="7681" max="7681" width="10.33203125" bestFit="1" customWidth="1"/>
    <col min="7937" max="7937" width="10.33203125" bestFit="1" customWidth="1"/>
    <col min="8193" max="8193" width="10.33203125" bestFit="1" customWidth="1"/>
    <col min="8449" max="8449" width="10.33203125" bestFit="1" customWidth="1"/>
    <col min="8705" max="8705" width="10.33203125" bestFit="1" customWidth="1"/>
    <col min="8961" max="8961" width="10.33203125" bestFit="1" customWidth="1"/>
    <col min="9217" max="9217" width="10.33203125" bestFit="1" customWidth="1"/>
    <col min="9473" max="9473" width="10.33203125" bestFit="1" customWidth="1"/>
    <col min="9729" max="9729" width="10.33203125" bestFit="1" customWidth="1"/>
    <col min="9985" max="9985" width="10.33203125" bestFit="1" customWidth="1"/>
    <col min="10241" max="10241" width="10.33203125" bestFit="1" customWidth="1"/>
    <col min="10497" max="10497" width="10.33203125" bestFit="1" customWidth="1"/>
    <col min="10753" max="10753" width="10.33203125" bestFit="1" customWidth="1"/>
    <col min="11009" max="11009" width="10.33203125" bestFit="1" customWidth="1"/>
    <col min="11265" max="11265" width="10.33203125" bestFit="1" customWidth="1"/>
    <col min="11521" max="11521" width="10.33203125" bestFit="1" customWidth="1"/>
    <col min="11777" max="11777" width="10.33203125" bestFit="1" customWidth="1"/>
    <col min="12033" max="12033" width="10.33203125" bestFit="1" customWidth="1"/>
    <col min="12289" max="12289" width="10.33203125" bestFit="1" customWidth="1"/>
    <col min="12545" max="12545" width="10.33203125" bestFit="1" customWidth="1"/>
    <col min="12801" max="12801" width="10.33203125" bestFit="1" customWidth="1"/>
    <col min="13057" max="13057" width="10.33203125" bestFit="1" customWidth="1"/>
    <col min="13313" max="13313" width="10.33203125" bestFit="1" customWidth="1"/>
    <col min="13569" max="13569" width="10.33203125" bestFit="1" customWidth="1"/>
    <col min="13825" max="13825" width="10.33203125" bestFit="1" customWidth="1"/>
    <col min="14081" max="14081" width="10.33203125" bestFit="1" customWidth="1"/>
    <col min="14337" max="14337" width="10.33203125" bestFit="1" customWidth="1"/>
    <col min="14593" max="14593" width="10.33203125" bestFit="1" customWidth="1"/>
    <col min="14849" max="14849" width="10.33203125" bestFit="1" customWidth="1"/>
    <col min="15105" max="15105" width="10.33203125" bestFit="1" customWidth="1"/>
    <col min="15361" max="15361" width="10.33203125" bestFit="1" customWidth="1"/>
    <col min="15617" max="15617" width="10.33203125" bestFit="1" customWidth="1"/>
    <col min="15873" max="15873" width="10.33203125" bestFit="1" customWidth="1"/>
    <col min="16129" max="16129" width="10.33203125" bestFit="1" customWidth="1"/>
  </cols>
  <sheetData>
    <row r="1" spans="1:2" ht="14.4">
      <c r="A1" s="1" t="s">
        <v>0</v>
      </c>
      <c r="B1" s="2" t="s">
        <v>1</v>
      </c>
    </row>
    <row r="2" spans="1:2">
      <c r="A2" s="3" t="s">
        <v>2</v>
      </c>
      <c r="B2" s="201"/>
    </row>
    <row r="3" spans="1:2">
      <c r="A3" s="4" t="s">
        <v>3</v>
      </c>
      <c r="B3" s="201"/>
    </row>
    <row r="4" spans="1:2">
      <c r="A4" s="4" t="s">
        <v>4</v>
      </c>
      <c r="B4" s="201"/>
    </row>
    <row r="5" spans="1:2">
      <c r="A5" s="4" t="s">
        <v>5</v>
      </c>
      <c r="B5" s="201"/>
    </row>
    <row r="6" spans="1:2">
      <c r="A6" s="4" t="s">
        <v>6</v>
      </c>
      <c r="B6" s="201"/>
    </row>
    <row r="7" spans="1:2">
      <c r="A7" s="4" t="s">
        <v>7</v>
      </c>
      <c r="B7" s="201"/>
    </row>
    <row r="8" spans="1:2">
      <c r="A8" s="4" t="s">
        <v>8</v>
      </c>
      <c r="B8" s="201"/>
    </row>
    <row r="9" spans="1:2">
      <c r="A9" s="4" t="s">
        <v>9</v>
      </c>
      <c r="B9" s="201"/>
    </row>
    <row r="10" spans="1:2">
      <c r="A10" s="4" t="s">
        <v>10</v>
      </c>
      <c r="B10" s="201"/>
    </row>
    <row r="11" spans="1:2">
      <c r="A11" s="4" t="s">
        <v>11</v>
      </c>
      <c r="B11" s="201"/>
    </row>
    <row r="12" spans="1:2">
      <c r="A12" s="4" t="s">
        <v>12</v>
      </c>
      <c r="B12" s="201"/>
    </row>
    <row r="13" spans="1:2">
      <c r="A13" s="4" t="s">
        <v>13</v>
      </c>
      <c r="B13" s="201"/>
    </row>
    <row r="14" spans="1:2">
      <c r="A14" s="4" t="s">
        <v>14</v>
      </c>
      <c r="B14" s="201"/>
    </row>
    <row r="15" spans="1:2">
      <c r="A15" s="4" t="s">
        <v>15</v>
      </c>
      <c r="B15" s="201"/>
    </row>
    <row r="16" spans="1:2">
      <c r="A16" s="4" t="s">
        <v>16</v>
      </c>
      <c r="B16" s="201"/>
    </row>
    <row r="17" spans="1:2">
      <c r="A17" s="4" t="s">
        <v>17</v>
      </c>
      <c r="B17" s="201"/>
    </row>
    <row r="18" spans="1:2">
      <c r="A18" s="4" t="s">
        <v>18</v>
      </c>
      <c r="B18" s="201"/>
    </row>
    <row r="19" spans="1:2">
      <c r="A19" s="4" t="s">
        <v>19</v>
      </c>
      <c r="B19" s="201"/>
    </row>
    <row r="20" spans="1:2">
      <c r="A20" s="4" t="s">
        <v>20</v>
      </c>
      <c r="B20" s="201"/>
    </row>
    <row r="21" spans="1:2">
      <c r="A21" s="4" t="s">
        <v>21</v>
      </c>
      <c r="B21" s="201"/>
    </row>
    <row r="22" spans="1:2">
      <c r="A22" s="4" t="s">
        <v>22</v>
      </c>
      <c r="B22" s="201"/>
    </row>
    <row r="23" spans="1:2">
      <c r="A23" s="4" t="s">
        <v>23</v>
      </c>
      <c r="B23" s="201"/>
    </row>
    <row r="24" spans="1:2">
      <c r="A24" s="4" t="s">
        <v>24</v>
      </c>
      <c r="B24" s="201"/>
    </row>
    <row r="25" spans="1:2">
      <c r="A25" s="4" t="s">
        <v>25</v>
      </c>
      <c r="B25" s="201"/>
    </row>
    <row r="26" spans="1:2">
      <c r="A26" s="4" t="s">
        <v>26</v>
      </c>
      <c r="B26" s="201"/>
    </row>
    <row r="27" spans="1:2">
      <c r="A27" s="4" t="s">
        <v>27</v>
      </c>
      <c r="B27" s="201"/>
    </row>
    <row r="28" spans="1:2">
      <c r="A28" s="4" t="s">
        <v>28</v>
      </c>
      <c r="B28" s="201"/>
    </row>
    <row r="29" spans="1:2">
      <c r="A29" s="4" t="s">
        <v>29</v>
      </c>
      <c r="B29" s="201"/>
    </row>
    <row r="30" spans="1:2">
      <c r="A30" s="4" t="s">
        <v>30</v>
      </c>
      <c r="B30" s="201"/>
    </row>
    <row r="31" spans="1:2">
      <c r="A31" s="4" t="s">
        <v>31</v>
      </c>
      <c r="B31" s="201"/>
    </row>
    <row r="32" spans="1:2">
      <c r="A32" s="4" t="s">
        <v>32</v>
      </c>
      <c r="B32" s="201"/>
    </row>
    <row r="33" spans="1:2">
      <c r="A33" s="4" t="s">
        <v>33</v>
      </c>
      <c r="B33" s="201"/>
    </row>
    <row r="34" spans="1:2">
      <c r="A34" s="4" t="s">
        <v>34</v>
      </c>
      <c r="B34" s="201"/>
    </row>
    <row r="35" spans="1:2">
      <c r="A35" s="4" t="s">
        <v>35</v>
      </c>
      <c r="B35" s="201"/>
    </row>
    <row r="36" spans="1:2">
      <c r="A36" s="4" t="s">
        <v>36</v>
      </c>
      <c r="B36" s="201"/>
    </row>
    <row r="37" spans="1:2">
      <c r="A37" s="4" t="s">
        <v>37</v>
      </c>
      <c r="B37" s="201"/>
    </row>
    <row r="38" spans="1:2">
      <c r="A38" s="4" t="s">
        <v>38</v>
      </c>
      <c r="B38" s="201"/>
    </row>
    <row r="39" spans="1:2">
      <c r="A39" s="4" t="s">
        <v>39</v>
      </c>
      <c r="B39" s="201"/>
    </row>
    <row r="40" spans="1:2">
      <c r="A40" s="4" t="s">
        <v>40</v>
      </c>
      <c r="B40" s="201"/>
    </row>
    <row r="41" spans="1:2">
      <c r="A41" s="4" t="s">
        <v>41</v>
      </c>
      <c r="B41" s="201"/>
    </row>
    <row r="42" spans="1:2">
      <c r="A42" s="4" t="s">
        <v>42</v>
      </c>
      <c r="B42" s="201"/>
    </row>
    <row r="43" spans="1:2">
      <c r="A43" s="4" t="s">
        <v>43</v>
      </c>
      <c r="B43" s="201"/>
    </row>
    <row r="44" spans="1:2">
      <c r="A44" s="4" t="s">
        <v>44</v>
      </c>
      <c r="B44" s="201"/>
    </row>
    <row r="45" spans="1:2">
      <c r="A45" s="4" t="s">
        <v>45</v>
      </c>
      <c r="B45" s="201"/>
    </row>
    <row r="46" spans="1:2">
      <c r="A46" s="4" t="s">
        <v>46</v>
      </c>
      <c r="B46" s="201"/>
    </row>
    <row r="47" spans="1:2">
      <c r="A47" s="4" t="s">
        <v>47</v>
      </c>
      <c r="B47" s="201"/>
    </row>
    <row r="48" spans="1:2">
      <c r="A48" s="4" t="s">
        <v>48</v>
      </c>
      <c r="B48" s="201"/>
    </row>
    <row r="49" spans="1:2">
      <c r="A49" s="4" t="s">
        <v>49</v>
      </c>
      <c r="B49" s="201"/>
    </row>
    <row r="50" spans="1:2">
      <c r="A50" s="4" t="s">
        <v>50</v>
      </c>
      <c r="B50" s="201"/>
    </row>
    <row r="51" spans="1:2">
      <c r="A51" s="4" t="s">
        <v>51</v>
      </c>
      <c r="B51" s="201"/>
    </row>
    <row r="52" spans="1:2">
      <c r="A52" s="4" t="s">
        <v>52</v>
      </c>
      <c r="B52" s="201"/>
    </row>
    <row r="53" spans="1:2">
      <c r="A53" s="4" t="s">
        <v>53</v>
      </c>
      <c r="B53" s="201"/>
    </row>
    <row r="54" spans="1:2">
      <c r="A54" s="4" t="s">
        <v>54</v>
      </c>
      <c r="B54" s="201"/>
    </row>
    <row r="55" spans="1:2">
      <c r="A55" s="4" t="s">
        <v>55</v>
      </c>
      <c r="B55" s="201"/>
    </row>
    <row r="56" spans="1:2">
      <c r="A56" s="4" t="s">
        <v>56</v>
      </c>
      <c r="B56" s="201"/>
    </row>
    <row r="57" spans="1:2">
      <c r="A57" s="4" t="s">
        <v>57</v>
      </c>
      <c r="B57" s="201"/>
    </row>
    <row r="58" spans="1:2">
      <c r="A58" s="4" t="s">
        <v>58</v>
      </c>
      <c r="B58" s="201"/>
    </row>
    <row r="59" spans="1:2">
      <c r="A59" s="4" t="s">
        <v>59</v>
      </c>
      <c r="B59" s="201"/>
    </row>
    <row r="60" spans="1:2">
      <c r="A60" s="4" t="s">
        <v>60</v>
      </c>
      <c r="B60" s="201"/>
    </row>
    <row r="61" spans="1:2">
      <c r="A61" s="4" t="s">
        <v>61</v>
      </c>
      <c r="B61" s="201"/>
    </row>
    <row r="62" spans="1:2">
      <c r="A62" s="4" t="s">
        <v>62</v>
      </c>
      <c r="B62" s="201"/>
    </row>
    <row r="63" spans="1:2">
      <c r="A63" s="4" t="s">
        <v>63</v>
      </c>
      <c r="B63" s="201"/>
    </row>
    <row r="64" spans="1:2">
      <c r="A64" s="4" t="s">
        <v>64</v>
      </c>
      <c r="B64" s="201"/>
    </row>
    <row r="65" spans="1:2">
      <c r="A65" s="4" t="s">
        <v>65</v>
      </c>
      <c r="B65" s="201"/>
    </row>
    <row r="66" spans="1:2">
      <c r="A66" s="4" t="s">
        <v>66</v>
      </c>
      <c r="B66" s="201"/>
    </row>
    <row r="67" spans="1:2">
      <c r="A67" s="4" t="s">
        <v>67</v>
      </c>
      <c r="B67" s="201"/>
    </row>
    <row r="68" spans="1:2">
      <c r="A68" s="4" t="s">
        <v>204</v>
      </c>
      <c r="B68" s="201">
        <v>0</v>
      </c>
    </row>
    <row r="69" spans="1:2">
      <c r="A69" s="4" t="s">
        <v>68</v>
      </c>
      <c r="B69" s="201"/>
    </row>
    <row r="70" spans="1:2">
      <c r="A70" s="4" t="s">
        <v>69</v>
      </c>
      <c r="B70" s="201"/>
    </row>
    <row r="71" spans="1:2">
      <c r="A71" s="4" t="s">
        <v>70</v>
      </c>
      <c r="B71" s="201"/>
    </row>
    <row r="72" spans="1:2">
      <c r="A72" s="4" t="s">
        <v>71</v>
      </c>
      <c r="B72" s="201"/>
    </row>
    <row r="73" spans="1:2">
      <c r="A73" s="4" t="s">
        <v>72</v>
      </c>
      <c r="B73" s="201"/>
    </row>
    <row r="74" spans="1:2">
      <c r="A74" s="4" t="s">
        <v>73</v>
      </c>
      <c r="B74" s="201"/>
    </row>
    <row r="75" spans="1:2">
      <c r="A75" s="4" t="s">
        <v>74</v>
      </c>
      <c r="B75" s="201"/>
    </row>
    <row r="76" spans="1:2">
      <c r="A76" s="4" t="s">
        <v>75</v>
      </c>
      <c r="B76" s="201"/>
    </row>
    <row r="77" spans="1:2">
      <c r="A77" s="4" t="s">
        <v>76</v>
      </c>
      <c r="B77" s="201"/>
    </row>
    <row r="78" spans="1:2">
      <c r="A78" s="4" t="s">
        <v>77</v>
      </c>
      <c r="B78" s="201"/>
    </row>
    <row r="79" spans="1:2">
      <c r="A79" s="4" t="s">
        <v>78</v>
      </c>
      <c r="B79" s="201"/>
    </row>
    <row r="80" spans="1:2">
      <c r="A80" s="4" t="s">
        <v>79</v>
      </c>
      <c r="B80" s="201"/>
    </row>
    <row r="81" spans="1:2">
      <c r="A81" s="4" t="s">
        <v>80</v>
      </c>
      <c r="B81" s="201"/>
    </row>
    <row r="82" spans="1:2">
      <c r="A82" s="4" t="s">
        <v>81</v>
      </c>
      <c r="B82" s="201"/>
    </row>
    <row r="83" spans="1:2">
      <c r="A83" s="4" t="s">
        <v>82</v>
      </c>
      <c r="B83" s="201"/>
    </row>
    <row r="84" spans="1:2">
      <c r="A84" s="4" t="s">
        <v>83</v>
      </c>
      <c r="B84" s="201"/>
    </row>
    <row r="85" spans="1:2">
      <c r="A85" s="4" t="s">
        <v>84</v>
      </c>
      <c r="B85" s="201"/>
    </row>
    <row r="86" spans="1:2">
      <c r="A86" s="4" t="s">
        <v>85</v>
      </c>
      <c r="B86" s="201"/>
    </row>
    <row r="87" spans="1:2">
      <c r="A87" s="4" t="s">
        <v>86</v>
      </c>
      <c r="B87" s="201"/>
    </row>
    <row r="88" spans="1:2">
      <c r="A88" s="4" t="s">
        <v>87</v>
      </c>
      <c r="B88" s="201"/>
    </row>
    <row r="89" spans="1:2">
      <c r="A89" s="4" t="s">
        <v>88</v>
      </c>
      <c r="B89" s="201"/>
    </row>
    <row r="90" spans="1:2">
      <c r="A90" s="4" t="s">
        <v>89</v>
      </c>
      <c r="B90" s="201"/>
    </row>
    <row r="91" spans="1:2">
      <c r="A91" s="4" t="s">
        <v>90</v>
      </c>
      <c r="B91" s="201"/>
    </row>
    <row r="92" spans="1:2">
      <c r="A92" s="4" t="s">
        <v>91</v>
      </c>
      <c r="B92" s="201"/>
    </row>
    <row r="93" spans="1:2">
      <c r="A93" s="4" t="s">
        <v>92</v>
      </c>
      <c r="B93" s="201"/>
    </row>
    <row r="94" spans="1:2">
      <c r="A94" s="4" t="s">
        <v>93</v>
      </c>
      <c r="B94" s="201"/>
    </row>
    <row r="95" spans="1:2">
      <c r="A95" s="4" t="s">
        <v>94</v>
      </c>
      <c r="B95" s="201"/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&amp;L&amp;F</oddHeader>
    <oddFooter>&amp;LGemeente Haarlem - KCK&amp;R&amp;A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88157-5B55-483A-8625-2AF9370A355B}">
  <sheetPr codeName="Blad3"/>
  <dimension ref="A1:Z268"/>
  <sheetViews>
    <sheetView showZeros="0" zoomScaleNormal="100" workbookViewId="0">
      <pane ySplit="3" topLeftCell="A4" activePane="bottomLeft" state="frozen"/>
      <selection activeCell="E43" sqref="E43"/>
      <selection pane="bottomLeft" activeCell="A4" sqref="A4"/>
    </sheetView>
  </sheetViews>
  <sheetFormatPr defaultRowHeight="13.2"/>
  <cols>
    <col min="1" max="1" width="8.88671875" style="16" bestFit="1" customWidth="1"/>
    <col min="2" max="2" width="15" style="35" bestFit="1" customWidth="1"/>
    <col min="3" max="3" width="13.6640625" style="35" customWidth="1"/>
    <col min="4" max="4" width="9.33203125" style="76" bestFit="1" customWidth="1"/>
    <col min="5" max="5" width="25.6640625" style="37" customWidth="1"/>
    <col min="6" max="6" width="10.109375" style="37" customWidth="1"/>
    <col min="7" max="7" width="18.88671875" style="38" customWidth="1"/>
    <col min="8" max="8" width="13.6640625" style="38" customWidth="1"/>
    <col min="9" max="9" width="9.33203125" style="39" bestFit="1" customWidth="1"/>
    <col min="10" max="10" width="17" style="68" customWidth="1"/>
    <col min="11" max="11" width="18.109375" style="16" customWidth="1"/>
    <col min="12" max="12" width="11.5546875" style="41" customWidth="1"/>
    <col min="13" max="13" width="9.33203125" style="41" bestFit="1" customWidth="1"/>
    <col min="14" max="14" width="9.44140625" style="42" customWidth="1"/>
    <col min="15" max="15" width="8.88671875" style="43" customWidth="1"/>
    <col min="16" max="16" width="22.88671875" style="43" customWidth="1"/>
    <col min="17" max="17" width="12.33203125" style="43" customWidth="1"/>
    <col min="18" max="18" width="8.88671875" style="44" customWidth="1"/>
    <col min="19" max="19" width="6.88671875" style="45" customWidth="1"/>
    <col min="20" max="20" width="10.33203125" style="44" customWidth="1"/>
    <col min="21" max="21" width="11.5546875" style="41" bestFit="1" customWidth="1"/>
    <col min="22" max="22" width="14.109375" style="41" customWidth="1"/>
    <col min="23" max="23" width="11.44140625" style="43" customWidth="1"/>
    <col min="24" max="24" width="10.33203125" style="46" customWidth="1"/>
    <col min="25" max="25" width="44.88671875" style="16" customWidth="1"/>
    <col min="26" max="256" width="9.109375" style="16"/>
    <col min="257" max="257" width="8.88671875" style="16" bestFit="1" customWidth="1"/>
    <col min="258" max="258" width="15" style="16" bestFit="1" customWidth="1"/>
    <col min="259" max="259" width="13.6640625" style="16" customWidth="1"/>
    <col min="260" max="260" width="9.33203125" style="16" bestFit="1" customWidth="1"/>
    <col min="261" max="261" width="25.6640625" style="16" customWidth="1"/>
    <col min="262" max="262" width="10.109375" style="16" customWidth="1"/>
    <col min="263" max="263" width="18.88671875" style="16" customWidth="1"/>
    <col min="264" max="264" width="13.6640625" style="16" customWidth="1"/>
    <col min="265" max="265" width="9.33203125" style="16" bestFit="1" customWidth="1"/>
    <col min="266" max="266" width="17" style="16" customWidth="1"/>
    <col min="267" max="267" width="18.109375" style="16" customWidth="1"/>
    <col min="268" max="268" width="11.5546875" style="16" customWidth="1"/>
    <col min="269" max="269" width="9.33203125" style="16" bestFit="1" customWidth="1"/>
    <col min="270" max="270" width="9.44140625" style="16" customWidth="1"/>
    <col min="271" max="271" width="8.88671875" style="16" customWidth="1"/>
    <col min="272" max="272" width="22.88671875" style="16" customWidth="1"/>
    <col min="273" max="273" width="12.33203125" style="16" customWidth="1"/>
    <col min="274" max="274" width="8.88671875" style="16" customWidth="1"/>
    <col min="275" max="275" width="6.88671875" style="16" customWidth="1"/>
    <col min="276" max="276" width="10.33203125" style="16" customWidth="1"/>
    <col min="277" max="277" width="11.5546875" style="16" bestFit="1" customWidth="1"/>
    <col min="278" max="278" width="14.109375" style="16" customWidth="1"/>
    <col min="279" max="279" width="11.44140625" style="16" customWidth="1"/>
    <col min="280" max="280" width="10.33203125" style="16" customWidth="1"/>
    <col min="281" max="281" width="44.88671875" style="16" customWidth="1"/>
    <col min="282" max="512" width="9.109375" style="16"/>
    <col min="513" max="513" width="8.88671875" style="16" bestFit="1" customWidth="1"/>
    <col min="514" max="514" width="15" style="16" bestFit="1" customWidth="1"/>
    <col min="515" max="515" width="13.6640625" style="16" customWidth="1"/>
    <col min="516" max="516" width="9.33203125" style="16" bestFit="1" customWidth="1"/>
    <col min="517" max="517" width="25.6640625" style="16" customWidth="1"/>
    <col min="518" max="518" width="10.109375" style="16" customWidth="1"/>
    <col min="519" max="519" width="18.88671875" style="16" customWidth="1"/>
    <col min="520" max="520" width="13.6640625" style="16" customWidth="1"/>
    <col min="521" max="521" width="9.33203125" style="16" bestFit="1" customWidth="1"/>
    <col min="522" max="522" width="17" style="16" customWidth="1"/>
    <col min="523" max="523" width="18.109375" style="16" customWidth="1"/>
    <col min="524" max="524" width="11.5546875" style="16" customWidth="1"/>
    <col min="525" max="525" width="9.33203125" style="16" bestFit="1" customWidth="1"/>
    <col min="526" max="526" width="9.44140625" style="16" customWidth="1"/>
    <col min="527" max="527" width="8.88671875" style="16" customWidth="1"/>
    <col min="528" max="528" width="22.88671875" style="16" customWidth="1"/>
    <col min="529" max="529" width="12.33203125" style="16" customWidth="1"/>
    <col min="530" max="530" width="8.88671875" style="16" customWidth="1"/>
    <col min="531" max="531" width="6.88671875" style="16" customWidth="1"/>
    <col min="532" max="532" width="10.33203125" style="16" customWidth="1"/>
    <col min="533" max="533" width="11.5546875" style="16" bestFit="1" customWidth="1"/>
    <col min="534" max="534" width="14.109375" style="16" customWidth="1"/>
    <col min="535" max="535" width="11.44140625" style="16" customWidth="1"/>
    <col min="536" max="536" width="10.33203125" style="16" customWidth="1"/>
    <col min="537" max="537" width="44.88671875" style="16" customWidth="1"/>
    <col min="538" max="768" width="9.109375" style="16"/>
    <col min="769" max="769" width="8.88671875" style="16" bestFit="1" customWidth="1"/>
    <col min="770" max="770" width="15" style="16" bestFit="1" customWidth="1"/>
    <col min="771" max="771" width="13.6640625" style="16" customWidth="1"/>
    <col min="772" max="772" width="9.33203125" style="16" bestFit="1" customWidth="1"/>
    <col min="773" max="773" width="25.6640625" style="16" customWidth="1"/>
    <col min="774" max="774" width="10.109375" style="16" customWidth="1"/>
    <col min="775" max="775" width="18.88671875" style="16" customWidth="1"/>
    <col min="776" max="776" width="13.6640625" style="16" customWidth="1"/>
    <col min="777" max="777" width="9.33203125" style="16" bestFit="1" customWidth="1"/>
    <col min="778" max="778" width="17" style="16" customWidth="1"/>
    <col min="779" max="779" width="18.109375" style="16" customWidth="1"/>
    <col min="780" max="780" width="11.5546875" style="16" customWidth="1"/>
    <col min="781" max="781" width="9.33203125" style="16" bestFit="1" customWidth="1"/>
    <col min="782" max="782" width="9.44140625" style="16" customWidth="1"/>
    <col min="783" max="783" width="8.88671875" style="16" customWidth="1"/>
    <col min="784" max="784" width="22.88671875" style="16" customWidth="1"/>
    <col min="785" max="785" width="12.33203125" style="16" customWidth="1"/>
    <col min="786" max="786" width="8.88671875" style="16" customWidth="1"/>
    <col min="787" max="787" width="6.88671875" style="16" customWidth="1"/>
    <col min="788" max="788" width="10.33203125" style="16" customWidth="1"/>
    <col min="789" max="789" width="11.5546875" style="16" bestFit="1" customWidth="1"/>
    <col min="790" max="790" width="14.109375" style="16" customWidth="1"/>
    <col min="791" max="791" width="11.44140625" style="16" customWidth="1"/>
    <col min="792" max="792" width="10.33203125" style="16" customWidth="1"/>
    <col min="793" max="793" width="44.88671875" style="16" customWidth="1"/>
    <col min="794" max="1024" width="9.109375" style="16"/>
    <col min="1025" max="1025" width="8.88671875" style="16" bestFit="1" customWidth="1"/>
    <col min="1026" max="1026" width="15" style="16" bestFit="1" customWidth="1"/>
    <col min="1027" max="1027" width="13.6640625" style="16" customWidth="1"/>
    <col min="1028" max="1028" width="9.33203125" style="16" bestFit="1" customWidth="1"/>
    <col min="1029" max="1029" width="25.6640625" style="16" customWidth="1"/>
    <col min="1030" max="1030" width="10.109375" style="16" customWidth="1"/>
    <col min="1031" max="1031" width="18.88671875" style="16" customWidth="1"/>
    <col min="1032" max="1032" width="13.6640625" style="16" customWidth="1"/>
    <col min="1033" max="1033" width="9.33203125" style="16" bestFit="1" customWidth="1"/>
    <col min="1034" max="1034" width="17" style="16" customWidth="1"/>
    <col min="1035" max="1035" width="18.109375" style="16" customWidth="1"/>
    <col min="1036" max="1036" width="11.5546875" style="16" customWidth="1"/>
    <col min="1037" max="1037" width="9.33203125" style="16" bestFit="1" customWidth="1"/>
    <col min="1038" max="1038" width="9.44140625" style="16" customWidth="1"/>
    <col min="1039" max="1039" width="8.88671875" style="16" customWidth="1"/>
    <col min="1040" max="1040" width="22.88671875" style="16" customWidth="1"/>
    <col min="1041" max="1041" width="12.33203125" style="16" customWidth="1"/>
    <col min="1042" max="1042" width="8.88671875" style="16" customWidth="1"/>
    <col min="1043" max="1043" width="6.88671875" style="16" customWidth="1"/>
    <col min="1044" max="1044" width="10.33203125" style="16" customWidth="1"/>
    <col min="1045" max="1045" width="11.5546875" style="16" bestFit="1" customWidth="1"/>
    <col min="1046" max="1046" width="14.109375" style="16" customWidth="1"/>
    <col min="1047" max="1047" width="11.44140625" style="16" customWidth="1"/>
    <col min="1048" max="1048" width="10.33203125" style="16" customWidth="1"/>
    <col min="1049" max="1049" width="44.88671875" style="16" customWidth="1"/>
    <col min="1050" max="1280" width="9.109375" style="16"/>
    <col min="1281" max="1281" width="8.88671875" style="16" bestFit="1" customWidth="1"/>
    <col min="1282" max="1282" width="15" style="16" bestFit="1" customWidth="1"/>
    <col min="1283" max="1283" width="13.6640625" style="16" customWidth="1"/>
    <col min="1284" max="1284" width="9.33203125" style="16" bestFit="1" customWidth="1"/>
    <col min="1285" max="1285" width="25.6640625" style="16" customWidth="1"/>
    <col min="1286" max="1286" width="10.109375" style="16" customWidth="1"/>
    <col min="1287" max="1287" width="18.88671875" style="16" customWidth="1"/>
    <col min="1288" max="1288" width="13.6640625" style="16" customWidth="1"/>
    <col min="1289" max="1289" width="9.33203125" style="16" bestFit="1" customWidth="1"/>
    <col min="1290" max="1290" width="17" style="16" customWidth="1"/>
    <col min="1291" max="1291" width="18.109375" style="16" customWidth="1"/>
    <col min="1292" max="1292" width="11.5546875" style="16" customWidth="1"/>
    <col min="1293" max="1293" width="9.33203125" style="16" bestFit="1" customWidth="1"/>
    <col min="1294" max="1294" width="9.44140625" style="16" customWidth="1"/>
    <col min="1295" max="1295" width="8.88671875" style="16" customWidth="1"/>
    <col min="1296" max="1296" width="22.88671875" style="16" customWidth="1"/>
    <col min="1297" max="1297" width="12.33203125" style="16" customWidth="1"/>
    <col min="1298" max="1298" width="8.88671875" style="16" customWidth="1"/>
    <col min="1299" max="1299" width="6.88671875" style="16" customWidth="1"/>
    <col min="1300" max="1300" width="10.33203125" style="16" customWidth="1"/>
    <col min="1301" max="1301" width="11.5546875" style="16" bestFit="1" customWidth="1"/>
    <col min="1302" max="1302" width="14.109375" style="16" customWidth="1"/>
    <col min="1303" max="1303" width="11.44140625" style="16" customWidth="1"/>
    <col min="1304" max="1304" width="10.33203125" style="16" customWidth="1"/>
    <col min="1305" max="1305" width="44.88671875" style="16" customWidth="1"/>
    <col min="1306" max="1536" width="9.109375" style="16"/>
    <col min="1537" max="1537" width="8.88671875" style="16" bestFit="1" customWidth="1"/>
    <col min="1538" max="1538" width="15" style="16" bestFit="1" customWidth="1"/>
    <col min="1539" max="1539" width="13.6640625" style="16" customWidth="1"/>
    <col min="1540" max="1540" width="9.33203125" style="16" bestFit="1" customWidth="1"/>
    <col min="1541" max="1541" width="25.6640625" style="16" customWidth="1"/>
    <col min="1542" max="1542" width="10.109375" style="16" customWidth="1"/>
    <col min="1543" max="1543" width="18.88671875" style="16" customWidth="1"/>
    <col min="1544" max="1544" width="13.6640625" style="16" customWidth="1"/>
    <col min="1545" max="1545" width="9.33203125" style="16" bestFit="1" customWidth="1"/>
    <col min="1546" max="1546" width="17" style="16" customWidth="1"/>
    <col min="1547" max="1547" width="18.109375" style="16" customWidth="1"/>
    <col min="1548" max="1548" width="11.5546875" style="16" customWidth="1"/>
    <col min="1549" max="1549" width="9.33203125" style="16" bestFit="1" customWidth="1"/>
    <col min="1550" max="1550" width="9.44140625" style="16" customWidth="1"/>
    <col min="1551" max="1551" width="8.88671875" style="16" customWidth="1"/>
    <col min="1552" max="1552" width="22.88671875" style="16" customWidth="1"/>
    <col min="1553" max="1553" width="12.33203125" style="16" customWidth="1"/>
    <col min="1554" max="1554" width="8.88671875" style="16" customWidth="1"/>
    <col min="1555" max="1555" width="6.88671875" style="16" customWidth="1"/>
    <col min="1556" max="1556" width="10.33203125" style="16" customWidth="1"/>
    <col min="1557" max="1557" width="11.5546875" style="16" bestFit="1" customWidth="1"/>
    <col min="1558" max="1558" width="14.109375" style="16" customWidth="1"/>
    <col min="1559" max="1559" width="11.44140625" style="16" customWidth="1"/>
    <col min="1560" max="1560" width="10.33203125" style="16" customWidth="1"/>
    <col min="1561" max="1561" width="44.88671875" style="16" customWidth="1"/>
    <col min="1562" max="1792" width="9.109375" style="16"/>
    <col min="1793" max="1793" width="8.88671875" style="16" bestFit="1" customWidth="1"/>
    <col min="1794" max="1794" width="15" style="16" bestFit="1" customWidth="1"/>
    <col min="1795" max="1795" width="13.6640625" style="16" customWidth="1"/>
    <col min="1796" max="1796" width="9.33203125" style="16" bestFit="1" customWidth="1"/>
    <col min="1797" max="1797" width="25.6640625" style="16" customWidth="1"/>
    <col min="1798" max="1798" width="10.109375" style="16" customWidth="1"/>
    <col min="1799" max="1799" width="18.88671875" style="16" customWidth="1"/>
    <col min="1800" max="1800" width="13.6640625" style="16" customWidth="1"/>
    <col min="1801" max="1801" width="9.33203125" style="16" bestFit="1" customWidth="1"/>
    <col min="1802" max="1802" width="17" style="16" customWidth="1"/>
    <col min="1803" max="1803" width="18.109375" style="16" customWidth="1"/>
    <col min="1804" max="1804" width="11.5546875" style="16" customWidth="1"/>
    <col min="1805" max="1805" width="9.33203125" style="16" bestFit="1" customWidth="1"/>
    <col min="1806" max="1806" width="9.44140625" style="16" customWidth="1"/>
    <col min="1807" max="1807" width="8.88671875" style="16" customWidth="1"/>
    <col min="1808" max="1808" width="22.88671875" style="16" customWidth="1"/>
    <col min="1809" max="1809" width="12.33203125" style="16" customWidth="1"/>
    <col min="1810" max="1810" width="8.88671875" style="16" customWidth="1"/>
    <col min="1811" max="1811" width="6.88671875" style="16" customWidth="1"/>
    <col min="1812" max="1812" width="10.33203125" style="16" customWidth="1"/>
    <col min="1813" max="1813" width="11.5546875" style="16" bestFit="1" customWidth="1"/>
    <col min="1814" max="1814" width="14.109375" style="16" customWidth="1"/>
    <col min="1815" max="1815" width="11.44140625" style="16" customWidth="1"/>
    <col min="1816" max="1816" width="10.33203125" style="16" customWidth="1"/>
    <col min="1817" max="1817" width="44.88671875" style="16" customWidth="1"/>
    <col min="1818" max="2048" width="9.109375" style="16"/>
    <col min="2049" max="2049" width="8.88671875" style="16" bestFit="1" customWidth="1"/>
    <col min="2050" max="2050" width="15" style="16" bestFit="1" customWidth="1"/>
    <col min="2051" max="2051" width="13.6640625" style="16" customWidth="1"/>
    <col min="2052" max="2052" width="9.33203125" style="16" bestFit="1" customWidth="1"/>
    <col min="2053" max="2053" width="25.6640625" style="16" customWidth="1"/>
    <col min="2054" max="2054" width="10.109375" style="16" customWidth="1"/>
    <col min="2055" max="2055" width="18.88671875" style="16" customWidth="1"/>
    <col min="2056" max="2056" width="13.6640625" style="16" customWidth="1"/>
    <col min="2057" max="2057" width="9.33203125" style="16" bestFit="1" customWidth="1"/>
    <col min="2058" max="2058" width="17" style="16" customWidth="1"/>
    <col min="2059" max="2059" width="18.109375" style="16" customWidth="1"/>
    <col min="2060" max="2060" width="11.5546875" style="16" customWidth="1"/>
    <col min="2061" max="2061" width="9.33203125" style="16" bestFit="1" customWidth="1"/>
    <col min="2062" max="2062" width="9.44140625" style="16" customWidth="1"/>
    <col min="2063" max="2063" width="8.88671875" style="16" customWidth="1"/>
    <col min="2064" max="2064" width="22.88671875" style="16" customWidth="1"/>
    <col min="2065" max="2065" width="12.33203125" style="16" customWidth="1"/>
    <col min="2066" max="2066" width="8.88671875" style="16" customWidth="1"/>
    <col min="2067" max="2067" width="6.88671875" style="16" customWidth="1"/>
    <col min="2068" max="2068" width="10.33203125" style="16" customWidth="1"/>
    <col min="2069" max="2069" width="11.5546875" style="16" bestFit="1" customWidth="1"/>
    <col min="2070" max="2070" width="14.109375" style="16" customWidth="1"/>
    <col min="2071" max="2071" width="11.44140625" style="16" customWidth="1"/>
    <col min="2072" max="2072" width="10.33203125" style="16" customWidth="1"/>
    <col min="2073" max="2073" width="44.88671875" style="16" customWidth="1"/>
    <col min="2074" max="2304" width="9.109375" style="16"/>
    <col min="2305" max="2305" width="8.88671875" style="16" bestFit="1" customWidth="1"/>
    <col min="2306" max="2306" width="15" style="16" bestFit="1" customWidth="1"/>
    <col min="2307" max="2307" width="13.6640625" style="16" customWidth="1"/>
    <col min="2308" max="2308" width="9.33203125" style="16" bestFit="1" customWidth="1"/>
    <col min="2309" max="2309" width="25.6640625" style="16" customWidth="1"/>
    <col min="2310" max="2310" width="10.109375" style="16" customWidth="1"/>
    <col min="2311" max="2311" width="18.88671875" style="16" customWidth="1"/>
    <col min="2312" max="2312" width="13.6640625" style="16" customWidth="1"/>
    <col min="2313" max="2313" width="9.33203125" style="16" bestFit="1" customWidth="1"/>
    <col min="2314" max="2314" width="17" style="16" customWidth="1"/>
    <col min="2315" max="2315" width="18.109375" style="16" customWidth="1"/>
    <col min="2316" max="2316" width="11.5546875" style="16" customWidth="1"/>
    <col min="2317" max="2317" width="9.33203125" style="16" bestFit="1" customWidth="1"/>
    <col min="2318" max="2318" width="9.44140625" style="16" customWidth="1"/>
    <col min="2319" max="2319" width="8.88671875" style="16" customWidth="1"/>
    <col min="2320" max="2320" width="22.88671875" style="16" customWidth="1"/>
    <col min="2321" max="2321" width="12.33203125" style="16" customWidth="1"/>
    <col min="2322" max="2322" width="8.88671875" style="16" customWidth="1"/>
    <col min="2323" max="2323" width="6.88671875" style="16" customWidth="1"/>
    <col min="2324" max="2324" width="10.33203125" style="16" customWidth="1"/>
    <col min="2325" max="2325" width="11.5546875" style="16" bestFit="1" customWidth="1"/>
    <col min="2326" max="2326" width="14.109375" style="16" customWidth="1"/>
    <col min="2327" max="2327" width="11.44140625" style="16" customWidth="1"/>
    <col min="2328" max="2328" width="10.33203125" style="16" customWidth="1"/>
    <col min="2329" max="2329" width="44.88671875" style="16" customWidth="1"/>
    <col min="2330" max="2560" width="9.109375" style="16"/>
    <col min="2561" max="2561" width="8.88671875" style="16" bestFit="1" customWidth="1"/>
    <col min="2562" max="2562" width="15" style="16" bestFit="1" customWidth="1"/>
    <col min="2563" max="2563" width="13.6640625" style="16" customWidth="1"/>
    <col min="2564" max="2564" width="9.33203125" style="16" bestFit="1" customWidth="1"/>
    <col min="2565" max="2565" width="25.6640625" style="16" customWidth="1"/>
    <col min="2566" max="2566" width="10.109375" style="16" customWidth="1"/>
    <col min="2567" max="2567" width="18.88671875" style="16" customWidth="1"/>
    <col min="2568" max="2568" width="13.6640625" style="16" customWidth="1"/>
    <col min="2569" max="2569" width="9.33203125" style="16" bestFit="1" customWidth="1"/>
    <col min="2570" max="2570" width="17" style="16" customWidth="1"/>
    <col min="2571" max="2571" width="18.109375" style="16" customWidth="1"/>
    <col min="2572" max="2572" width="11.5546875" style="16" customWidth="1"/>
    <col min="2573" max="2573" width="9.33203125" style="16" bestFit="1" customWidth="1"/>
    <col min="2574" max="2574" width="9.44140625" style="16" customWidth="1"/>
    <col min="2575" max="2575" width="8.88671875" style="16" customWidth="1"/>
    <col min="2576" max="2576" width="22.88671875" style="16" customWidth="1"/>
    <col min="2577" max="2577" width="12.33203125" style="16" customWidth="1"/>
    <col min="2578" max="2578" width="8.88671875" style="16" customWidth="1"/>
    <col min="2579" max="2579" width="6.88671875" style="16" customWidth="1"/>
    <col min="2580" max="2580" width="10.33203125" style="16" customWidth="1"/>
    <col min="2581" max="2581" width="11.5546875" style="16" bestFit="1" customWidth="1"/>
    <col min="2582" max="2582" width="14.109375" style="16" customWidth="1"/>
    <col min="2583" max="2583" width="11.44140625" style="16" customWidth="1"/>
    <col min="2584" max="2584" width="10.33203125" style="16" customWidth="1"/>
    <col min="2585" max="2585" width="44.88671875" style="16" customWidth="1"/>
    <col min="2586" max="2816" width="9.109375" style="16"/>
    <col min="2817" max="2817" width="8.88671875" style="16" bestFit="1" customWidth="1"/>
    <col min="2818" max="2818" width="15" style="16" bestFit="1" customWidth="1"/>
    <col min="2819" max="2819" width="13.6640625" style="16" customWidth="1"/>
    <col min="2820" max="2820" width="9.33203125" style="16" bestFit="1" customWidth="1"/>
    <col min="2821" max="2821" width="25.6640625" style="16" customWidth="1"/>
    <col min="2822" max="2822" width="10.109375" style="16" customWidth="1"/>
    <col min="2823" max="2823" width="18.88671875" style="16" customWidth="1"/>
    <col min="2824" max="2824" width="13.6640625" style="16" customWidth="1"/>
    <col min="2825" max="2825" width="9.33203125" style="16" bestFit="1" customWidth="1"/>
    <col min="2826" max="2826" width="17" style="16" customWidth="1"/>
    <col min="2827" max="2827" width="18.109375" style="16" customWidth="1"/>
    <col min="2828" max="2828" width="11.5546875" style="16" customWidth="1"/>
    <col min="2829" max="2829" width="9.33203125" style="16" bestFit="1" customWidth="1"/>
    <col min="2830" max="2830" width="9.44140625" style="16" customWidth="1"/>
    <col min="2831" max="2831" width="8.88671875" style="16" customWidth="1"/>
    <col min="2832" max="2832" width="22.88671875" style="16" customWidth="1"/>
    <col min="2833" max="2833" width="12.33203125" style="16" customWidth="1"/>
    <col min="2834" max="2834" width="8.88671875" style="16" customWidth="1"/>
    <col min="2835" max="2835" width="6.88671875" style="16" customWidth="1"/>
    <col min="2836" max="2836" width="10.33203125" style="16" customWidth="1"/>
    <col min="2837" max="2837" width="11.5546875" style="16" bestFit="1" customWidth="1"/>
    <col min="2838" max="2838" width="14.109375" style="16" customWidth="1"/>
    <col min="2839" max="2839" width="11.44140625" style="16" customWidth="1"/>
    <col min="2840" max="2840" width="10.33203125" style="16" customWidth="1"/>
    <col min="2841" max="2841" width="44.88671875" style="16" customWidth="1"/>
    <col min="2842" max="3072" width="9.109375" style="16"/>
    <col min="3073" max="3073" width="8.88671875" style="16" bestFit="1" customWidth="1"/>
    <col min="3074" max="3074" width="15" style="16" bestFit="1" customWidth="1"/>
    <col min="3075" max="3075" width="13.6640625" style="16" customWidth="1"/>
    <col min="3076" max="3076" width="9.33203125" style="16" bestFit="1" customWidth="1"/>
    <col min="3077" max="3077" width="25.6640625" style="16" customWidth="1"/>
    <col min="3078" max="3078" width="10.109375" style="16" customWidth="1"/>
    <col min="3079" max="3079" width="18.88671875" style="16" customWidth="1"/>
    <col min="3080" max="3080" width="13.6640625" style="16" customWidth="1"/>
    <col min="3081" max="3081" width="9.33203125" style="16" bestFit="1" customWidth="1"/>
    <col min="3082" max="3082" width="17" style="16" customWidth="1"/>
    <col min="3083" max="3083" width="18.109375" style="16" customWidth="1"/>
    <col min="3084" max="3084" width="11.5546875" style="16" customWidth="1"/>
    <col min="3085" max="3085" width="9.33203125" style="16" bestFit="1" customWidth="1"/>
    <col min="3086" max="3086" width="9.44140625" style="16" customWidth="1"/>
    <col min="3087" max="3087" width="8.88671875" style="16" customWidth="1"/>
    <col min="3088" max="3088" width="22.88671875" style="16" customWidth="1"/>
    <col min="3089" max="3089" width="12.33203125" style="16" customWidth="1"/>
    <col min="3090" max="3090" width="8.88671875" style="16" customWidth="1"/>
    <col min="3091" max="3091" width="6.88671875" style="16" customWidth="1"/>
    <col min="3092" max="3092" width="10.33203125" style="16" customWidth="1"/>
    <col min="3093" max="3093" width="11.5546875" style="16" bestFit="1" customWidth="1"/>
    <col min="3094" max="3094" width="14.109375" style="16" customWidth="1"/>
    <col min="3095" max="3095" width="11.44140625" style="16" customWidth="1"/>
    <col min="3096" max="3096" width="10.33203125" style="16" customWidth="1"/>
    <col min="3097" max="3097" width="44.88671875" style="16" customWidth="1"/>
    <col min="3098" max="3328" width="9.109375" style="16"/>
    <col min="3329" max="3329" width="8.88671875" style="16" bestFit="1" customWidth="1"/>
    <col min="3330" max="3330" width="15" style="16" bestFit="1" customWidth="1"/>
    <col min="3331" max="3331" width="13.6640625" style="16" customWidth="1"/>
    <col min="3332" max="3332" width="9.33203125" style="16" bestFit="1" customWidth="1"/>
    <col min="3333" max="3333" width="25.6640625" style="16" customWidth="1"/>
    <col min="3334" max="3334" width="10.109375" style="16" customWidth="1"/>
    <col min="3335" max="3335" width="18.88671875" style="16" customWidth="1"/>
    <col min="3336" max="3336" width="13.6640625" style="16" customWidth="1"/>
    <col min="3337" max="3337" width="9.33203125" style="16" bestFit="1" customWidth="1"/>
    <col min="3338" max="3338" width="17" style="16" customWidth="1"/>
    <col min="3339" max="3339" width="18.109375" style="16" customWidth="1"/>
    <col min="3340" max="3340" width="11.5546875" style="16" customWidth="1"/>
    <col min="3341" max="3341" width="9.33203125" style="16" bestFit="1" customWidth="1"/>
    <col min="3342" max="3342" width="9.44140625" style="16" customWidth="1"/>
    <col min="3343" max="3343" width="8.88671875" style="16" customWidth="1"/>
    <col min="3344" max="3344" width="22.88671875" style="16" customWidth="1"/>
    <col min="3345" max="3345" width="12.33203125" style="16" customWidth="1"/>
    <col min="3346" max="3346" width="8.88671875" style="16" customWidth="1"/>
    <col min="3347" max="3347" width="6.88671875" style="16" customWidth="1"/>
    <col min="3348" max="3348" width="10.33203125" style="16" customWidth="1"/>
    <col min="3349" max="3349" width="11.5546875" style="16" bestFit="1" customWidth="1"/>
    <col min="3350" max="3350" width="14.109375" style="16" customWidth="1"/>
    <col min="3351" max="3351" width="11.44140625" style="16" customWidth="1"/>
    <col min="3352" max="3352" width="10.33203125" style="16" customWidth="1"/>
    <col min="3353" max="3353" width="44.88671875" style="16" customWidth="1"/>
    <col min="3354" max="3584" width="9.109375" style="16"/>
    <col min="3585" max="3585" width="8.88671875" style="16" bestFit="1" customWidth="1"/>
    <col min="3586" max="3586" width="15" style="16" bestFit="1" customWidth="1"/>
    <col min="3587" max="3587" width="13.6640625" style="16" customWidth="1"/>
    <col min="3588" max="3588" width="9.33203125" style="16" bestFit="1" customWidth="1"/>
    <col min="3589" max="3589" width="25.6640625" style="16" customWidth="1"/>
    <col min="3590" max="3590" width="10.109375" style="16" customWidth="1"/>
    <col min="3591" max="3591" width="18.88671875" style="16" customWidth="1"/>
    <col min="3592" max="3592" width="13.6640625" style="16" customWidth="1"/>
    <col min="3593" max="3593" width="9.33203125" style="16" bestFit="1" customWidth="1"/>
    <col min="3594" max="3594" width="17" style="16" customWidth="1"/>
    <col min="3595" max="3595" width="18.109375" style="16" customWidth="1"/>
    <col min="3596" max="3596" width="11.5546875" style="16" customWidth="1"/>
    <col min="3597" max="3597" width="9.33203125" style="16" bestFit="1" customWidth="1"/>
    <col min="3598" max="3598" width="9.44140625" style="16" customWidth="1"/>
    <col min="3599" max="3599" width="8.88671875" style="16" customWidth="1"/>
    <col min="3600" max="3600" width="22.88671875" style="16" customWidth="1"/>
    <col min="3601" max="3601" width="12.33203125" style="16" customWidth="1"/>
    <col min="3602" max="3602" width="8.88671875" style="16" customWidth="1"/>
    <col min="3603" max="3603" width="6.88671875" style="16" customWidth="1"/>
    <col min="3604" max="3604" width="10.33203125" style="16" customWidth="1"/>
    <col min="3605" max="3605" width="11.5546875" style="16" bestFit="1" customWidth="1"/>
    <col min="3606" max="3606" width="14.109375" style="16" customWidth="1"/>
    <col min="3607" max="3607" width="11.44140625" style="16" customWidth="1"/>
    <col min="3608" max="3608" width="10.33203125" style="16" customWidth="1"/>
    <col min="3609" max="3609" width="44.88671875" style="16" customWidth="1"/>
    <col min="3610" max="3840" width="9.109375" style="16"/>
    <col min="3841" max="3841" width="8.88671875" style="16" bestFit="1" customWidth="1"/>
    <col min="3842" max="3842" width="15" style="16" bestFit="1" customWidth="1"/>
    <col min="3843" max="3843" width="13.6640625" style="16" customWidth="1"/>
    <col min="3844" max="3844" width="9.33203125" style="16" bestFit="1" customWidth="1"/>
    <col min="3845" max="3845" width="25.6640625" style="16" customWidth="1"/>
    <col min="3846" max="3846" width="10.109375" style="16" customWidth="1"/>
    <col min="3847" max="3847" width="18.88671875" style="16" customWidth="1"/>
    <col min="3848" max="3848" width="13.6640625" style="16" customWidth="1"/>
    <col min="3849" max="3849" width="9.33203125" style="16" bestFit="1" customWidth="1"/>
    <col min="3850" max="3850" width="17" style="16" customWidth="1"/>
    <col min="3851" max="3851" width="18.109375" style="16" customWidth="1"/>
    <col min="3852" max="3852" width="11.5546875" style="16" customWidth="1"/>
    <col min="3853" max="3853" width="9.33203125" style="16" bestFit="1" customWidth="1"/>
    <col min="3854" max="3854" width="9.44140625" style="16" customWidth="1"/>
    <col min="3855" max="3855" width="8.88671875" style="16" customWidth="1"/>
    <col min="3856" max="3856" width="22.88671875" style="16" customWidth="1"/>
    <col min="3857" max="3857" width="12.33203125" style="16" customWidth="1"/>
    <col min="3858" max="3858" width="8.88671875" style="16" customWidth="1"/>
    <col min="3859" max="3859" width="6.88671875" style="16" customWidth="1"/>
    <col min="3860" max="3860" width="10.33203125" style="16" customWidth="1"/>
    <col min="3861" max="3861" width="11.5546875" style="16" bestFit="1" customWidth="1"/>
    <col min="3862" max="3862" width="14.109375" style="16" customWidth="1"/>
    <col min="3863" max="3863" width="11.44140625" style="16" customWidth="1"/>
    <col min="3864" max="3864" width="10.33203125" style="16" customWidth="1"/>
    <col min="3865" max="3865" width="44.88671875" style="16" customWidth="1"/>
    <col min="3866" max="4096" width="9.109375" style="16"/>
    <col min="4097" max="4097" width="8.88671875" style="16" bestFit="1" customWidth="1"/>
    <col min="4098" max="4098" width="15" style="16" bestFit="1" customWidth="1"/>
    <col min="4099" max="4099" width="13.6640625" style="16" customWidth="1"/>
    <col min="4100" max="4100" width="9.33203125" style="16" bestFit="1" customWidth="1"/>
    <col min="4101" max="4101" width="25.6640625" style="16" customWidth="1"/>
    <col min="4102" max="4102" width="10.109375" style="16" customWidth="1"/>
    <col min="4103" max="4103" width="18.88671875" style="16" customWidth="1"/>
    <col min="4104" max="4104" width="13.6640625" style="16" customWidth="1"/>
    <col min="4105" max="4105" width="9.33203125" style="16" bestFit="1" customWidth="1"/>
    <col min="4106" max="4106" width="17" style="16" customWidth="1"/>
    <col min="4107" max="4107" width="18.109375" style="16" customWidth="1"/>
    <col min="4108" max="4108" width="11.5546875" style="16" customWidth="1"/>
    <col min="4109" max="4109" width="9.33203125" style="16" bestFit="1" customWidth="1"/>
    <col min="4110" max="4110" width="9.44140625" style="16" customWidth="1"/>
    <col min="4111" max="4111" width="8.88671875" style="16" customWidth="1"/>
    <col min="4112" max="4112" width="22.88671875" style="16" customWidth="1"/>
    <col min="4113" max="4113" width="12.33203125" style="16" customWidth="1"/>
    <col min="4114" max="4114" width="8.88671875" style="16" customWidth="1"/>
    <col min="4115" max="4115" width="6.88671875" style="16" customWidth="1"/>
    <col min="4116" max="4116" width="10.33203125" style="16" customWidth="1"/>
    <col min="4117" max="4117" width="11.5546875" style="16" bestFit="1" customWidth="1"/>
    <col min="4118" max="4118" width="14.109375" style="16" customWidth="1"/>
    <col min="4119" max="4119" width="11.44140625" style="16" customWidth="1"/>
    <col min="4120" max="4120" width="10.33203125" style="16" customWidth="1"/>
    <col min="4121" max="4121" width="44.88671875" style="16" customWidth="1"/>
    <col min="4122" max="4352" width="9.109375" style="16"/>
    <col min="4353" max="4353" width="8.88671875" style="16" bestFit="1" customWidth="1"/>
    <col min="4354" max="4354" width="15" style="16" bestFit="1" customWidth="1"/>
    <col min="4355" max="4355" width="13.6640625" style="16" customWidth="1"/>
    <col min="4356" max="4356" width="9.33203125" style="16" bestFit="1" customWidth="1"/>
    <col min="4357" max="4357" width="25.6640625" style="16" customWidth="1"/>
    <col min="4358" max="4358" width="10.109375" style="16" customWidth="1"/>
    <col min="4359" max="4359" width="18.88671875" style="16" customWidth="1"/>
    <col min="4360" max="4360" width="13.6640625" style="16" customWidth="1"/>
    <col min="4361" max="4361" width="9.33203125" style="16" bestFit="1" customWidth="1"/>
    <col min="4362" max="4362" width="17" style="16" customWidth="1"/>
    <col min="4363" max="4363" width="18.109375" style="16" customWidth="1"/>
    <col min="4364" max="4364" width="11.5546875" style="16" customWidth="1"/>
    <col min="4365" max="4365" width="9.33203125" style="16" bestFit="1" customWidth="1"/>
    <col min="4366" max="4366" width="9.44140625" style="16" customWidth="1"/>
    <col min="4367" max="4367" width="8.88671875" style="16" customWidth="1"/>
    <col min="4368" max="4368" width="22.88671875" style="16" customWidth="1"/>
    <col min="4369" max="4369" width="12.33203125" style="16" customWidth="1"/>
    <col min="4370" max="4370" width="8.88671875" style="16" customWidth="1"/>
    <col min="4371" max="4371" width="6.88671875" style="16" customWidth="1"/>
    <col min="4372" max="4372" width="10.33203125" style="16" customWidth="1"/>
    <col min="4373" max="4373" width="11.5546875" style="16" bestFit="1" customWidth="1"/>
    <col min="4374" max="4374" width="14.109375" style="16" customWidth="1"/>
    <col min="4375" max="4375" width="11.44140625" style="16" customWidth="1"/>
    <col min="4376" max="4376" width="10.33203125" style="16" customWidth="1"/>
    <col min="4377" max="4377" width="44.88671875" style="16" customWidth="1"/>
    <col min="4378" max="4608" width="9.109375" style="16"/>
    <col min="4609" max="4609" width="8.88671875" style="16" bestFit="1" customWidth="1"/>
    <col min="4610" max="4610" width="15" style="16" bestFit="1" customWidth="1"/>
    <col min="4611" max="4611" width="13.6640625" style="16" customWidth="1"/>
    <col min="4612" max="4612" width="9.33203125" style="16" bestFit="1" customWidth="1"/>
    <col min="4613" max="4613" width="25.6640625" style="16" customWidth="1"/>
    <col min="4614" max="4614" width="10.109375" style="16" customWidth="1"/>
    <col min="4615" max="4615" width="18.88671875" style="16" customWidth="1"/>
    <col min="4616" max="4616" width="13.6640625" style="16" customWidth="1"/>
    <col min="4617" max="4617" width="9.33203125" style="16" bestFit="1" customWidth="1"/>
    <col min="4618" max="4618" width="17" style="16" customWidth="1"/>
    <col min="4619" max="4619" width="18.109375" style="16" customWidth="1"/>
    <col min="4620" max="4620" width="11.5546875" style="16" customWidth="1"/>
    <col min="4621" max="4621" width="9.33203125" style="16" bestFit="1" customWidth="1"/>
    <col min="4622" max="4622" width="9.44140625" style="16" customWidth="1"/>
    <col min="4623" max="4623" width="8.88671875" style="16" customWidth="1"/>
    <col min="4624" max="4624" width="22.88671875" style="16" customWidth="1"/>
    <col min="4625" max="4625" width="12.33203125" style="16" customWidth="1"/>
    <col min="4626" max="4626" width="8.88671875" style="16" customWidth="1"/>
    <col min="4627" max="4627" width="6.88671875" style="16" customWidth="1"/>
    <col min="4628" max="4628" width="10.33203125" style="16" customWidth="1"/>
    <col min="4629" max="4629" width="11.5546875" style="16" bestFit="1" customWidth="1"/>
    <col min="4630" max="4630" width="14.109375" style="16" customWidth="1"/>
    <col min="4631" max="4631" width="11.44140625" style="16" customWidth="1"/>
    <col min="4632" max="4632" width="10.33203125" style="16" customWidth="1"/>
    <col min="4633" max="4633" width="44.88671875" style="16" customWidth="1"/>
    <col min="4634" max="4864" width="9.109375" style="16"/>
    <col min="4865" max="4865" width="8.88671875" style="16" bestFit="1" customWidth="1"/>
    <col min="4866" max="4866" width="15" style="16" bestFit="1" customWidth="1"/>
    <col min="4867" max="4867" width="13.6640625" style="16" customWidth="1"/>
    <col min="4868" max="4868" width="9.33203125" style="16" bestFit="1" customWidth="1"/>
    <col min="4869" max="4869" width="25.6640625" style="16" customWidth="1"/>
    <col min="4870" max="4870" width="10.109375" style="16" customWidth="1"/>
    <col min="4871" max="4871" width="18.88671875" style="16" customWidth="1"/>
    <col min="4872" max="4872" width="13.6640625" style="16" customWidth="1"/>
    <col min="4873" max="4873" width="9.33203125" style="16" bestFit="1" customWidth="1"/>
    <col min="4874" max="4874" width="17" style="16" customWidth="1"/>
    <col min="4875" max="4875" width="18.109375" style="16" customWidth="1"/>
    <col min="4876" max="4876" width="11.5546875" style="16" customWidth="1"/>
    <col min="4877" max="4877" width="9.33203125" style="16" bestFit="1" customWidth="1"/>
    <col min="4878" max="4878" width="9.44140625" style="16" customWidth="1"/>
    <col min="4879" max="4879" width="8.88671875" style="16" customWidth="1"/>
    <col min="4880" max="4880" width="22.88671875" style="16" customWidth="1"/>
    <col min="4881" max="4881" width="12.33203125" style="16" customWidth="1"/>
    <col min="4882" max="4882" width="8.88671875" style="16" customWidth="1"/>
    <col min="4883" max="4883" width="6.88671875" style="16" customWidth="1"/>
    <col min="4884" max="4884" width="10.33203125" style="16" customWidth="1"/>
    <col min="4885" max="4885" width="11.5546875" style="16" bestFit="1" customWidth="1"/>
    <col min="4886" max="4886" width="14.109375" style="16" customWidth="1"/>
    <col min="4887" max="4887" width="11.44140625" style="16" customWidth="1"/>
    <col min="4888" max="4888" width="10.33203125" style="16" customWidth="1"/>
    <col min="4889" max="4889" width="44.88671875" style="16" customWidth="1"/>
    <col min="4890" max="5120" width="9.109375" style="16"/>
    <col min="5121" max="5121" width="8.88671875" style="16" bestFit="1" customWidth="1"/>
    <col min="5122" max="5122" width="15" style="16" bestFit="1" customWidth="1"/>
    <col min="5123" max="5123" width="13.6640625" style="16" customWidth="1"/>
    <col min="5124" max="5124" width="9.33203125" style="16" bestFit="1" customWidth="1"/>
    <col min="5125" max="5125" width="25.6640625" style="16" customWidth="1"/>
    <col min="5126" max="5126" width="10.109375" style="16" customWidth="1"/>
    <col min="5127" max="5127" width="18.88671875" style="16" customWidth="1"/>
    <col min="5128" max="5128" width="13.6640625" style="16" customWidth="1"/>
    <col min="5129" max="5129" width="9.33203125" style="16" bestFit="1" customWidth="1"/>
    <col min="5130" max="5130" width="17" style="16" customWidth="1"/>
    <col min="5131" max="5131" width="18.109375" style="16" customWidth="1"/>
    <col min="5132" max="5132" width="11.5546875" style="16" customWidth="1"/>
    <col min="5133" max="5133" width="9.33203125" style="16" bestFit="1" customWidth="1"/>
    <col min="5134" max="5134" width="9.44140625" style="16" customWidth="1"/>
    <col min="5135" max="5135" width="8.88671875" style="16" customWidth="1"/>
    <col min="5136" max="5136" width="22.88671875" style="16" customWidth="1"/>
    <col min="5137" max="5137" width="12.33203125" style="16" customWidth="1"/>
    <col min="5138" max="5138" width="8.88671875" style="16" customWidth="1"/>
    <col min="5139" max="5139" width="6.88671875" style="16" customWidth="1"/>
    <col min="5140" max="5140" width="10.33203125" style="16" customWidth="1"/>
    <col min="5141" max="5141" width="11.5546875" style="16" bestFit="1" customWidth="1"/>
    <col min="5142" max="5142" width="14.109375" style="16" customWidth="1"/>
    <col min="5143" max="5143" width="11.44140625" style="16" customWidth="1"/>
    <col min="5144" max="5144" width="10.33203125" style="16" customWidth="1"/>
    <col min="5145" max="5145" width="44.88671875" style="16" customWidth="1"/>
    <col min="5146" max="5376" width="9.109375" style="16"/>
    <col min="5377" max="5377" width="8.88671875" style="16" bestFit="1" customWidth="1"/>
    <col min="5378" max="5378" width="15" style="16" bestFit="1" customWidth="1"/>
    <col min="5379" max="5379" width="13.6640625" style="16" customWidth="1"/>
    <col min="5380" max="5380" width="9.33203125" style="16" bestFit="1" customWidth="1"/>
    <col min="5381" max="5381" width="25.6640625" style="16" customWidth="1"/>
    <col min="5382" max="5382" width="10.109375" style="16" customWidth="1"/>
    <col min="5383" max="5383" width="18.88671875" style="16" customWidth="1"/>
    <col min="5384" max="5384" width="13.6640625" style="16" customWidth="1"/>
    <col min="5385" max="5385" width="9.33203125" style="16" bestFit="1" customWidth="1"/>
    <col min="5386" max="5386" width="17" style="16" customWidth="1"/>
    <col min="5387" max="5387" width="18.109375" style="16" customWidth="1"/>
    <col min="5388" max="5388" width="11.5546875" style="16" customWidth="1"/>
    <col min="5389" max="5389" width="9.33203125" style="16" bestFit="1" customWidth="1"/>
    <col min="5390" max="5390" width="9.44140625" style="16" customWidth="1"/>
    <col min="5391" max="5391" width="8.88671875" style="16" customWidth="1"/>
    <col min="5392" max="5392" width="22.88671875" style="16" customWidth="1"/>
    <col min="5393" max="5393" width="12.33203125" style="16" customWidth="1"/>
    <col min="5394" max="5394" width="8.88671875" style="16" customWidth="1"/>
    <col min="5395" max="5395" width="6.88671875" style="16" customWidth="1"/>
    <col min="5396" max="5396" width="10.33203125" style="16" customWidth="1"/>
    <col min="5397" max="5397" width="11.5546875" style="16" bestFit="1" customWidth="1"/>
    <col min="5398" max="5398" width="14.109375" style="16" customWidth="1"/>
    <col min="5399" max="5399" width="11.44140625" style="16" customWidth="1"/>
    <col min="5400" max="5400" width="10.33203125" style="16" customWidth="1"/>
    <col min="5401" max="5401" width="44.88671875" style="16" customWidth="1"/>
    <col min="5402" max="5632" width="9.109375" style="16"/>
    <col min="5633" max="5633" width="8.88671875" style="16" bestFit="1" customWidth="1"/>
    <col min="5634" max="5634" width="15" style="16" bestFit="1" customWidth="1"/>
    <col min="5635" max="5635" width="13.6640625" style="16" customWidth="1"/>
    <col min="5636" max="5636" width="9.33203125" style="16" bestFit="1" customWidth="1"/>
    <col min="5637" max="5637" width="25.6640625" style="16" customWidth="1"/>
    <col min="5638" max="5638" width="10.109375" style="16" customWidth="1"/>
    <col min="5639" max="5639" width="18.88671875" style="16" customWidth="1"/>
    <col min="5640" max="5640" width="13.6640625" style="16" customWidth="1"/>
    <col min="5641" max="5641" width="9.33203125" style="16" bestFit="1" customWidth="1"/>
    <col min="5642" max="5642" width="17" style="16" customWidth="1"/>
    <col min="5643" max="5643" width="18.109375" style="16" customWidth="1"/>
    <col min="5644" max="5644" width="11.5546875" style="16" customWidth="1"/>
    <col min="5645" max="5645" width="9.33203125" style="16" bestFit="1" customWidth="1"/>
    <col min="5646" max="5646" width="9.44140625" style="16" customWidth="1"/>
    <col min="5647" max="5647" width="8.88671875" style="16" customWidth="1"/>
    <col min="5648" max="5648" width="22.88671875" style="16" customWidth="1"/>
    <col min="5649" max="5649" width="12.33203125" style="16" customWidth="1"/>
    <col min="5650" max="5650" width="8.88671875" style="16" customWidth="1"/>
    <col min="5651" max="5651" width="6.88671875" style="16" customWidth="1"/>
    <col min="5652" max="5652" width="10.33203125" style="16" customWidth="1"/>
    <col min="5653" max="5653" width="11.5546875" style="16" bestFit="1" customWidth="1"/>
    <col min="5654" max="5654" width="14.109375" style="16" customWidth="1"/>
    <col min="5655" max="5655" width="11.44140625" style="16" customWidth="1"/>
    <col min="5656" max="5656" width="10.33203125" style="16" customWidth="1"/>
    <col min="5657" max="5657" width="44.88671875" style="16" customWidth="1"/>
    <col min="5658" max="5888" width="9.109375" style="16"/>
    <col min="5889" max="5889" width="8.88671875" style="16" bestFit="1" customWidth="1"/>
    <col min="5890" max="5890" width="15" style="16" bestFit="1" customWidth="1"/>
    <col min="5891" max="5891" width="13.6640625" style="16" customWidth="1"/>
    <col min="5892" max="5892" width="9.33203125" style="16" bestFit="1" customWidth="1"/>
    <col min="5893" max="5893" width="25.6640625" style="16" customWidth="1"/>
    <col min="5894" max="5894" width="10.109375" style="16" customWidth="1"/>
    <col min="5895" max="5895" width="18.88671875" style="16" customWidth="1"/>
    <col min="5896" max="5896" width="13.6640625" style="16" customWidth="1"/>
    <col min="5897" max="5897" width="9.33203125" style="16" bestFit="1" customWidth="1"/>
    <col min="5898" max="5898" width="17" style="16" customWidth="1"/>
    <col min="5899" max="5899" width="18.109375" style="16" customWidth="1"/>
    <col min="5900" max="5900" width="11.5546875" style="16" customWidth="1"/>
    <col min="5901" max="5901" width="9.33203125" style="16" bestFit="1" customWidth="1"/>
    <col min="5902" max="5902" width="9.44140625" style="16" customWidth="1"/>
    <col min="5903" max="5903" width="8.88671875" style="16" customWidth="1"/>
    <col min="5904" max="5904" width="22.88671875" style="16" customWidth="1"/>
    <col min="5905" max="5905" width="12.33203125" style="16" customWidth="1"/>
    <col min="5906" max="5906" width="8.88671875" style="16" customWidth="1"/>
    <col min="5907" max="5907" width="6.88671875" style="16" customWidth="1"/>
    <col min="5908" max="5908" width="10.33203125" style="16" customWidth="1"/>
    <col min="5909" max="5909" width="11.5546875" style="16" bestFit="1" customWidth="1"/>
    <col min="5910" max="5910" width="14.109375" style="16" customWidth="1"/>
    <col min="5911" max="5911" width="11.44140625" style="16" customWidth="1"/>
    <col min="5912" max="5912" width="10.33203125" style="16" customWidth="1"/>
    <col min="5913" max="5913" width="44.88671875" style="16" customWidth="1"/>
    <col min="5914" max="6144" width="9.109375" style="16"/>
    <col min="6145" max="6145" width="8.88671875" style="16" bestFit="1" customWidth="1"/>
    <col min="6146" max="6146" width="15" style="16" bestFit="1" customWidth="1"/>
    <col min="6147" max="6147" width="13.6640625" style="16" customWidth="1"/>
    <col min="6148" max="6148" width="9.33203125" style="16" bestFit="1" customWidth="1"/>
    <col min="6149" max="6149" width="25.6640625" style="16" customWidth="1"/>
    <col min="6150" max="6150" width="10.109375" style="16" customWidth="1"/>
    <col min="6151" max="6151" width="18.88671875" style="16" customWidth="1"/>
    <col min="6152" max="6152" width="13.6640625" style="16" customWidth="1"/>
    <col min="6153" max="6153" width="9.33203125" style="16" bestFit="1" customWidth="1"/>
    <col min="6154" max="6154" width="17" style="16" customWidth="1"/>
    <col min="6155" max="6155" width="18.109375" style="16" customWidth="1"/>
    <col min="6156" max="6156" width="11.5546875" style="16" customWidth="1"/>
    <col min="6157" max="6157" width="9.33203125" style="16" bestFit="1" customWidth="1"/>
    <col min="6158" max="6158" width="9.44140625" style="16" customWidth="1"/>
    <col min="6159" max="6159" width="8.88671875" style="16" customWidth="1"/>
    <col min="6160" max="6160" width="22.88671875" style="16" customWidth="1"/>
    <col min="6161" max="6161" width="12.33203125" style="16" customWidth="1"/>
    <col min="6162" max="6162" width="8.88671875" style="16" customWidth="1"/>
    <col min="6163" max="6163" width="6.88671875" style="16" customWidth="1"/>
    <col min="6164" max="6164" width="10.33203125" style="16" customWidth="1"/>
    <col min="6165" max="6165" width="11.5546875" style="16" bestFit="1" customWidth="1"/>
    <col min="6166" max="6166" width="14.109375" style="16" customWidth="1"/>
    <col min="6167" max="6167" width="11.44140625" style="16" customWidth="1"/>
    <col min="6168" max="6168" width="10.33203125" style="16" customWidth="1"/>
    <col min="6169" max="6169" width="44.88671875" style="16" customWidth="1"/>
    <col min="6170" max="6400" width="9.109375" style="16"/>
    <col min="6401" max="6401" width="8.88671875" style="16" bestFit="1" customWidth="1"/>
    <col min="6402" max="6402" width="15" style="16" bestFit="1" customWidth="1"/>
    <col min="6403" max="6403" width="13.6640625" style="16" customWidth="1"/>
    <col min="6404" max="6404" width="9.33203125" style="16" bestFit="1" customWidth="1"/>
    <col min="6405" max="6405" width="25.6640625" style="16" customWidth="1"/>
    <col min="6406" max="6406" width="10.109375" style="16" customWidth="1"/>
    <col min="6407" max="6407" width="18.88671875" style="16" customWidth="1"/>
    <col min="6408" max="6408" width="13.6640625" style="16" customWidth="1"/>
    <col min="6409" max="6409" width="9.33203125" style="16" bestFit="1" customWidth="1"/>
    <col min="6410" max="6410" width="17" style="16" customWidth="1"/>
    <col min="6411" max="6411" width="18.109375" style="16" customWidth="1"/>
    <col min="6412" max="6412" width="11.5546875" style="16" customWidth="1"/>
    <col min="6413" max="6413" width="9.33203125" style="16" bestFit="1" customWidth="1"/>
    <col min="6414" max="6414" width="9.44140625" style="16" customWidth="1"/>
    <col min="6415" max="6415" width="8.88671875" style="16" customWidth="1"/>
    <col min="6416" max="6416" width="22.88671875" style="16" customWidth="1"/>
    <col min="6417" max="6417" width="12.33203125" style="16" customWidth="1"/>
    <col min="6418" max="6418" width="8.88671875" style="16" customWidth="1"/>
    <col min="6419" max="6419" width="6.88671875" style="16" customWidth="1"/>
    <col min="6420" max="6420" width="10.33203125" style="16" customWidth="1"/>
    <col min="6421" max="6421" width="11.5546875" style="16" bestFit="1" customWidth="1"/>
    <col min="6422" max="6422" width="14.109375" style="16" customWidth="1"/>
    <col min="6423" max="6423" width="11.44140625" style="16" customWidth="1"/>
    <col min="6424" max="6424" width="10.33203125" style="16" customWidth="1"/>
    <col min="6425" max="6425" width="44.88671875" style="16" customWidth="1"/>
    <col min="6426" max="6656" width="9.109375" style="16"/>
    <col min="6657" max="6657" width="8.88671875" style="16" bestFit="1" customWidth="1"/>
    <col min="6658" max="6658" width="15" style="16" bestFit="1" customWidth="1"/>
    <col min="6659" max="6659" width="13.6640625" style="16" customWidth="1"/>
    <col min="6660" max="6660" width="9.33203125" style="16" bestFit="1" customWidth="1"/>
    <col min="6661" max="6661" width="25.6640625" style="16" customWidth="1"/>
    <col min="6662" max="6662" width="10.109375" style="16" customWidth="1"/>
    <col min="6663" max="6663" width="18.88671875" style="16" customWidth="1"/>
    <col min="6664" max="6664" width="13.6640625" style="16" customWidth="1"/>
    <col min="6665" max="6665" width="9.33203125" style="16" bestFit="1" customWidth="1"/>
    <col min="6666" max="6666" width="17" style="16" customWidth="1"/>
    <col min="6667" max="6667" width="18.109375" style="16" customWidth="1"/>
    <col min="6668" max="6668" width="11.5546875" style="16" customWidth="1"/>
    <col min="6669" max="6669" width="9.33203125" style="16" bestFit="1" customWidth="1"/>
    <col min="6670" max="6670" width="9.44140625" style="16" customWidth="1"/>
    <col min="6671" max="6671" width="8.88671875" style="16" customWidth="1"/>
    <col min="6672" max="6672" width="22.88671875" style="16" customWidth="1"/>
    <col min="6673" max="6673" width="12.33203125" style="16" customWidth="1"/>
    <col min="6674" max="6674" width="8.88671875" style="16" customWidth="1"/>
    <col min="6675" max="6675" width="6.88671875" style="16" customWidth="1"/>
    <col min="6676" max="6676" width="10.33203125" style="16" customWidth="1"/>
    <col min="6677" max="6677" width="11.5546875" style="16" bestFit="1" customWidth="1"/>
    <col min="6678" max="6678" width="14.109375" style="16" customWidth="1"/>
    <col min="6679" max="6679" width="11.44140625" style="16" customWidth="1"/>
    <col min="6680" max="6680" width="10.33203125" style="16" customWidth="1"/>
    <col min="6681" max="6681" width="44.88671875" style="16" customWidth="1"/>
    <col min="6682" max="6912" width="9.109375" style="16"/>
    <col min="6913" max="6913" width="8.88671875" style="16" bestFit="1" customWidth="1"/>
    <col min="6914" max="6914" width="15" style="16" bestFit="1" customWidth="1"/>
    <col min="6915" max="6915" width="13.6640625" style="16" customWidth="1"/>
    <col min="6916" max="6916" width="9.33203125" style="16" bestFit="1" customWidth="1"/>
    <col min="6917" max="6917" width="25.6640625" style="16" customWidth="1"/>
    <col min="6918" max="6918" width="10.109375" style="16" customWidth="1"/>
    <col min="6919" max="6919" width="18.88671875" style="16" customWidth="1"/>
    <col min="6920" max="6920" width="13.6640625" style="16" customWidth="1"/>
    <col min="6921" max="6921" width="9.33203125" style="16" bestFit="1" customWidth="1"/>
    <col min="6922" max="6922" width="17" style="16" customWidth="1"/>
    <col min="6923" max="6923" width="18.109375" style="16" customWidth="1"/>
    <col min="6924" max="6924" width="11.5546875" style="16" customWidth="1"/>
    <col min="6925" max="6925" width="9.33203125" style="16" bestFit="1" customWidth="1"/>
    <col min="6926" max="6926" width="9.44140625" style="16" customWidth="1"/>
    <col min="6927" max="6927" width="8.88671875" style="16" customWidth="1"/>
    <col min="6928" max="6928" width="22.88671875" style="16" customWidth="1"/>
    <col min="6929" max="6929" width="12.33203125" style="16" customWidth="1"/>
    <col min="6930" max="6930" width="8.88671875" style="16" customWidth="1"/>
    <col min="6931" max="6931" width="6.88671875" style="16" customWidth="1"/>
    <col min="6932" max="6932" width="10.33203125" style="16" customWidth="1"/>
    <col min="6933" max="6933" width="11.5546875" style="16" bestFit="1" customWidth="1"/>
    <col min="6934" max="6934" width="14.109375" style="16" customWidth="1"/>
    <col min="6935" max="6935" width="11.44140625" style="16" customWidth="1"/>
    <col min="6936" max="6936" width="10.33203125" style="16" customWidth="1"/>
    <col min="6937" max="6937" width="44.88671875" style="16" customWidth="1"/>
    <col min="6938" max="7168" width="9.109375" style="16"/>
    <col min="7169" max="7169" width="8.88671875" style="16" bestFit="1" customWidth="1"/>
    <col min="7170" max="7170" width="15" style="16" bestFit="1" customWidth="1"/>
    <col min="7171" max="7171" width="13.6640625" style="16" customWidth="1"/>
    <col min="7172" max="7172" width="9.33203125" style="16" bestFit="1" customWidth="1"/>
    <col min="7173" max="7173" width="25.6640625" style="16" customWidth="1"/>
    <col min="7174" max="7174" width="10.109375" style="16" customWidth="1"/>
    <col min="7175" max="7175" width="18.88671875" style="16" customWidth="1"/>
    <col min="7176" max="7176" width="13.6640625" style="16" customWidth="1"/>
    <col min="7177" max="7177" width="9.33203125" style="16" bestFit="1" customWidth="1"/>
    <col min="7178" max="7178" width="17" style="16" customWidth="1"/>
    <col min="7179" max="7179" width="18.109375" style="16" customWidth="1"/>
    <col min="7180" max="7180" width="11.5546875" style="16" customWidth="1"/>
    <col min="7181" max="7181" width="9.33203125" style="16" bestFit="1" customWidth="1"/>
    <col min="7182" max="7182" width="9.44140625" style="16" customWidth="1"/>
    <col min="7183" max="7183" width="8.88671875" style="16" customWidth="1"/>
    <col min="7184" max="7184" width="22.88671875" style="16" customWidth="1"/>
    <col min="7185" max="7185" width="12.33203125" style="16" customWidth="1"/>
    <col min="7186" max="7186" width="8.88671875" style="16" customWidth="1"/>
    <col min="7187" max="7187" width="6.88671875" style="16" customWidth="1"/>
    <col min="7188" max="7188" width="10.33203125" style="16" customWidth="1"/>
    <col min="7189" max="7189" width="11.5546875" style="16" bestFit="1" customWidth="1"/>
    <col min="7190" max="7190" width="14.109375" style="16" customWidth="1"/>
    <col min="7191" max="7191" width="11.44140625" style="16" customWidth="1"/>
    <col min="7192" max="7192" width="10.33203125" style="16" customWidth="1"/>
    <col min="7193" max="7193" width="44.88671875" style="16" customWidth="1"/>
    <col min="7194" max="7424" width="9.109375" style="16"/>
    <col min="7425" max="7425" width="8.88671875" style="16" bestFit="1" customWidth="1"/>
    <col min="7426" max="7426" width="15" style="16" bestFit="1" customWidth="1"/>
    <col min="7427" max="7427" width="13.6640625" style="16" customWidth="1"/>
    <col min="7428" max="7428" width="9.33203125" style="16" bestFit="1" customWidth="1"/>
    <col min="7429" max="7429" width="25.6640625" style="16" customWidth="1"/>
    <col min="7430" max="7430" width="10.109375" style="16" customWidth="1"/>
    <col min="7431" max="7431" width="18.88671875" style="16" customWidth="1"/>
    <col min="7432" max="7432" width="13.6640625" style="16" customWidth="1"/>
    <col min="7433" max="7433" width="9.33203125" style="16" bestFit="1" customWidth="1"/>
    <col min="7434" max="7434" width="17" style="16" customWidth="1"/>
    <col min="7435" max="7435" width="18.109375" style="16" customWidth="1"/>
    <col min="7436" max="7436" width="11.5546875" style="16" customWidth="1"/>
    <col min="7437" max="7437" width="9.33203125" style="16" bestFit="1" customWidth="1"/>
    <col min="7438" max="7438" width="9.44140625" style="16" customWidth="1"/>
    <col min="7439" max="7439" width="8.88671875" style="16" customWidth="1"/>
    <col min="7440" max="7440" width="22.88671875" style="16" customWidth="1"/>
    <col min="7441" max="7441" width="12.33203125" style="16" customWidth="1"/>
    <col min="7442" max="7442" width="8.88671875" style="16" customWidth="1"/>
    <col min="7443" max="7443" width="6.88671875" style="16" customWidth="1"/>
    <col min="7444" max="7444" width="10.33203125" style="16" customWidth="1"/>
    <col min="7445" max="7445" width="11.5546875" style="16" bestFit="1" customWidth="1"/>
    <col min="7446" max="7446" width="14.109375" style="16" customWidth="1"/>
    <col min="7447" max="7447" width="11.44140625" style="16" customWidth="1"/>
    <col min="7448" max="7448" width="10.33203125" style="16" customWidth="1"/>
    <col min="7449" max="7449" width="44.88671875" style="16" customWidth="1"/>
    <col min="7450" max="7680" width="9.109375" style="16"/>
    <col min="7681" max="7681" width="8.88671875" style="16" bestFit="1" customWidth="1"/>
    <col min="7682" max="7682" width="15" style="16" bestFit="1" customWidth="1"/>
    <col min="7683" max="7683" width="13.6640625" style="16" customWidth="1"/>
    <col min="7684" max="7684" width="9.33203125" style="16" bestFit="1" customWidth="1"/>
    <col min="7685" max="7685" width="25.6640625" style="16" customWidth="1"/>
    <col min="7686" max="7686" width="10.109375" style="16" customWidth="1"/>
    <col min="7687" max="7687" width="18.88671875" style="16" customWidth="1"/>
    <col min="7688" max="7688" width="13.6640625" style="16" customWidth="1"/>
    <col min="7689" max="7689" width="9.33203125" style="16" bestFit="1" customWidth="1"/>
    <col min="7690" max="7690" width="17" style="16" customWidth="1"/>
    <col min="7691" max="7691" width="18.109375" style="16" customWidth="1"/>
    <col min="7692" max="7692" width="11.5546875" style="16" customWidth="1"/>
    <col min="7693" max="7693" width="9.33203125" style="16" bestFit="1" customWidth="1"/>
    <col min="7694" max="7694" width="9.44140625" style="16" customWidth="1"/>
    <col min="7695" max="7695" width="8.88671875" style="16" customWidth="1"/>
    <col min="7696" max="7696" width="22.88671875" style="16" customWidth="1"/>
    <col min="7697" max="7697" width="12.33203125" style="16" customWidth="1"/>
    <col min="7698" max="7698" width="8.88671875" style="16" customWidth="1"/>
    <col min="7699" max="7699" width="6.88671875" style="16" customWidth="1"/>
    <col min="7700" max="7700" width="10.33203125" style="16" customWidth="1"/>
    <col min="7701" max="7701" width="11.5546875" style="16" bestFit="1" customWidth="1"/>
    <col min="7702" max="7702" width="14.109375" style="16" customWidth="1"/>
    <col min="7703" max="7703" width="11.44140625" style="16" customWidth="1"/>
    <col min="7704" max="7704" width="10.33203125" style="16" customWidth="1"/>
    <col min="7705" max="7705" width="44.88671875" style="16" customWidth="1"/>
    <col min="7706" max="7936" width="9.109375" style="16"/>
    <col min="7937" max="7937" width="8.88671875" style="16" bestFit="1" customWidth="1"/>
    <col min="7938" max="7938" width="15" style="16" bestFit="1" customWidth="1"/>
    <col min="7939" max="7939" width="13.6640625" style="16" customWidth="1"/>
    <col min="7940" max="7940" width="9.33203125" style="16" bestFit="1" customWidth="1"/>
    <col min="7941" max="7941" width="25.6640625" style="16" customWidth="1"/>
    <col min="7942" max="7942" width="10.109375" style="16" customWidth="1"/>
    <col min="7943" max="7943" width="18.88671875" style="16" customWidth="1"/>
    <col min="7944" max="7944" width="13.6640625" style="16" customWidth="1"/>
    <col min="7945" max="7945" width="9.33203125" style="16" bestFit="1" customWidth="1"/>
    <col min="7946" max="7946" width="17" style="16" customWidth="1"/>
    <col min="7947" max="7947" width="18.109375" style="16" customWidth="1"/>
    <col min="7948" max="7948" width="11.5546875" style="16" customWidth="1"/>
    <col min="7949" max="7949" width="9.33203125" style="16" bestFit="1" customWidth="1"/>
    <col min="7950" max="7950" width="9.44140625" style="16" customWidth="1"/>
    <col min="7951" max="7951" width="8.88671875" style="16" customWidth="1"/>
    <col min="7952" max="7952" width="22.88671875" style="16" customWidth="1"/>
    <col min="7953" max="7953" width="12.33203125" style="16" customWidth="1"/>
    <col min="7954" max="7954" width="8.88671875" style="16" customWidth="1"/>
    <col min="7955" max="7955" width="6.88671875" style="16" customWidth="1"/>
    <col min="7956" max="7956" width="10.33203125" style="16" customWidth="1"/>
    <col min="7957" max="7957" width="11.5546875" style="16" bestFit="1" customWidth="1"/>
    <col min="7958" max="7958" width="14.109375" style="16" customWidth="1"/>
    <col min="7959" max="7959" width="11.44140625" style="16" customWidth="1"/>
    <col min="7960" max="7960" width="10.33203125" style="16" customWidth="1"/>
    <col min="7961" max="7961" width="44.88671875" style="16" customWidth="1"/>
    <col min="7962" max="8192" width="9.109375" style="16"/>
    <col min="8193" max="8193" width="8.88671875" style="16" bestFit="1" customWidth="1"/>
    <col min="8194" max="8194" width="15" style="16" bestFit="1" customWidth="1"/>
    <col min="8195" max="8195" width="13.6640625" style="16" customWidth="1"/>
    <col min="8196" max="8196" width="9.33203125" style="16" bestFit="1" customWidth="1"/>
    <col min="8197" max="8197" width="25.6640625" style="16" customWidth="1"/>
    <col min="8198" max="8198" width="10.109375" style="16" customWidth="1"/>
    <col min="8199" max="8199" width="18.88671875" style="16" customWidth="1"/>
    <col min="8200" max="8200" width="13.6640625" style="16" customWidth="1"/>
    <col min="8201" max="8201" width="9.33203125" style="16" bestFit="1" customWidth="1"/>
    <col min="8202" max="8202" width="17" style="16" customWidth="1"/>
    <col min="8203" max="8203" width="18.109375" style="16" customWidth="1"/>
    <col min="8204" max="8204" width="11.5546875" style="16" customWidth="1"/>
    <col min="8205" max="8205" width="9.33203125" style="16" bestFit="1" customWidth="1"/>
    <col min="8206" max="8206" width="9.44140625" style="16" customWidth="1"/>
    <col min="8207" max="8207" width="8.88671875" style="16" customWidth="1"/>
    <col min="8208" max="8208" width="22.88671875" style="16" customWidth="1"/>
    <col min="8209" max="8209" width="12.33203125" style="16" customWidth="1"/>
    <col min="8210" max="8210" width="8.88671875" style="16" customWidth="1"/>
    <col min="8211" max="8211" width="6.88671875" style="16" customWidth="1"/>
    <col min="8212" max="8212" width="10.33203125" style="16" customWidth="1"/>
    <col min="8213" max="8213" width="11.5546875" style="16" bestFit="1" customWidth="1"/>
    <col min="8214" max="8214" width="14.109375" style="16" customWidth="1"/>
    <col min="8215" max="8215" width="11.44140625" style="16" customWidth="1"/>
    <col min="8216" max="8216" width="10.33203125" style="16" customWidth="1"/>
    <col min="8217" max="8217" width="44.88671875" style="16" customWidth="1"/>
    <col min="8218" max="8448" width="9.109375" style="16"/>
    <col min="8449" max="8449" width="8.88671875" style="16" bestFit="1" customWidth="1"/>
    <col min="8450" max="8450" width="15" style="16" bestFit="1" customWidth="1"/>
    <col min="8451" max="8451" width="13.6640625" style="16" customWidth="1"/>
    <col min="8452" max="8452" width="9.33203125" style="16" bestFit="1" customWidth="1"/>
    <col min="8453" max="8453" width="25.6640625" style="16" customWidth="1"/>
    <col min="8454" max="8454" width="10.109375" style="16" customWidth="1"/>
    <col min="8455" max="8455" width="18.88671875" style="16" customWidth="1"/>
    <col min="8456" max="8456" width="13.6640625" style="16" customWidth="1"/>
    <col min="8457" max="8457" width="9.33203125" style="16" bestFit="1" customWidth="1"/>
    <col min="8458" max="8458" width="17" style="16" customWidth="1"/>
    <col min="8459" max="8459" width="18.109375" style="16" customWidth="1"/>
    <col min="8460" max="8460" width="11.5546875" style="16" customWidth="1"/>
    <col min="8461" max="8461" width="9.33203125" style="16" bestFit="1" customWidth="1"/>
    <col min="8462" max="8462" width="9.44140625" style="16" customWidth="1"/>
    <col min="8463" max="8463" width="8.88671875" style="16" customWidth="1"/>
    <col min="8464" max="8464" width="22.88671875" style="16" customWidth="1"/>
    <col min="8465" max="8465" width="12.33203125" style="16" customWidth="1"/>
    <col min="8466" max="8466" width="8.88671875" style="16" customWidth="1"/>
    <col min="8467" max="8467" width="6.88671875" style="16" customWidth="1"/>
    <col min="8468" max="8468" width="10.33203125" style="16" customWidth="1"/>
    <col min="8469" max="8469" width="11.5546875" style="16" bestFit="1" customWidth="1"/>
    <col min="8470" max="8470" width="14.109375" style="16" customWidth="1"/>
    <col min="8471" max="8471" width="11.44140625" style="16" customWidth="1"/>
    <col min="8472" max="8472" width="10.33203125" style="16" customWidth="1"/>
    <col min="8473" max="8473" width="44.88671875" style="16" customWidth="1"/>
    <col min="8474" max="8704" width="9.109375" style="16"/>
    <col min="8705" max="8705" width="8.88671875" style="16" bestFit="1" customWidth="1"/>
    <col min="8706" max="8706" width="15" style="16" bestFit="1" customWidth="1"/>
    <col min="8707" max="8707" width="13.6640625" style="16" customWidth="1"/>
    <col min="8708" max="8708" width="9.33203125" style="16" bestFit="1" customWidth="1"/>
    <col min="8709" max="8709" width="25.6640625" style="16" customWidth="1"/>
    <col min="8710" max="8710" width="10.109375" style="16" customWidth="1"/>
    <col min="8711" max="8711" width="18.88671875" style="16" customWidth="1"/>
    <col min="8712" max="8712" width="13.6640625" style="16" customWidth="1"/>
    <col min="8713" max="8713" width="9.33203125" style="16" bestFit="1" customWidth="1"/>
    <col min="8714" max="8714" width="17" style="16" customWidth="1"/>
    <col min="8715" max="8715" width="18.109375" style="16" customWidth="1"/>
    <col min="8716" max="8716" width="11.5546875" style="16" customWidth="1"/>
    <col min="8717" max="8717" width="9.33203125" style="16" bestFit="1" customWidth="1"/>
    <col min="8718" max="8718" width="9.44140625" style="16" customWidth="1"/>
    <col min="8719" max="8719" width="8.88671875" style="16" customWidth="1"/>
    <col min="8720" max="8720" width="22.88671875" style="16" customWidth="1"/>
    <col min="8721" max="8721" width="12.33203125" style="16" customWidth="1"/>
    <col min="8722" max="8722" width="8.88671875" style="16" customWidth="1"/>
    <col min="8723" max="8723" width="6.88671875" style="16" customWidth="1"/>
    <col min="8724" max="8724" width="10.33203125" style="16" customWidth="1"/>
    <col min="8725" max="8725" width="11.5546875" style="16" bestFit="1" customWidth="1"/>
    <col min="8726" max="8726" width="14.109375" style="16" customWidth="1"/>
    <col min="8727" max="8727" width="11.44140625" style="16" customWidth="1"/>
    <col min="8728" max="8728" width="10.33203125" style="16" customWidth="1"/>
    <col min="8729" max="8729" width="44.88671875" style="16" customWidth="1"/>
    <col min="8730" max="8960" width="9.109375" style="16"/>
    <col min="8961" max="8961" width="8.88671875" style="16" bestFit="1" customWidth="1"/>
    <col min="8962" max="8962" width="15" style="16" bestFit="1" customWidth="1"/>
    <col min="8963" max="8963" width="13.6640625" style="16" customWidth="1"/>
    <col min="8964" max="8964" width="9.33203125" style="16" bestFit="1" customWidth="1"/>
    <col min="8965" max="8965" width="25.6640625" style="16" customWidth="1"/>
    <col min="8966" max="8966" width="10.109375" style="16" customWidth="1"/>
    <col min="8967" max="8967" width="18.88671875" style="16" customWidth="1"/>
    <col min="8968" max="8968" width="13.6640625" style="16" customWidth="1"/>
    <col min="8969" max="8969" width="9.33203125" style="16" bestFit="1" customWidth="1"/>
    <col min="8970" max="8970" width="17" style="16" customWidth="1"/>
    <col min="8971" max="8971" width="18.109375" style="16" customWidth="1"/>
    <col min="8972" max="8972" width="11.5546875" style="16" customWidth="1"/>
    <col min="8973" max="8973" width="9.33203125" style="16" bestFit="1" customWidth="1"/>
    <col min="8974" max="8974" width="9.44140625" style="16" customWidth="1"/>
    <col min="8975" max="8975" width="8.88671875" style="16" customWidth="1"/>
    <col min="8976" max="8976" width="22.88671875" style="16" customWidth="1"/>
    <col min="8977" max="8977" width="12.33203125" style="16" customWidth="1"/>
    <col min="8978" max="8978" width="8.88671875" style="16" customWidth="1"/>
    <col min="8979" max="8979" width="6.88671875" style="16" customWidth="1"/>
    <col min="8980" max="8980" width="10.33203125" style="16" customWidth="1"/>
    <col min="8981" max="8981" width="11.5546875" style="16" bestFit="1" customWidth="1"/>
    <col min="8982" max="8982" width="14.109375" style="16" customWidth="1"/>
    <col min="8983" max="8983" width="11.44140625" style="16" customWidth="1"/>
    <col min="8984" max="8984" width="10.33203125" style="16" customWidth="1"/>
    <col min="8985" max="8985" width="44.88671875" style="16" customWidth="1"/>
    <col min="8986" max="9216" width="9.109375" style="16"/>
    <col min="9217" max="9217" width="8.88671875" style="16" bestFit="1" customWidth="1"/>
    <col min="9218" max="9218" width="15" style="16" bestFit="1" customWidth="1"/>
    <col min="9219" max="9219" width="13.6640625" style="16" customWidth="1"/>
    <col min="9220" max="9220" width="9.33203125" style="16" bestFit="1" customWidth="1"/>
    <col min="9221" max="9221" width="25.6640625" style="16" customWidth="1"/>
    <col min="9222" max="9222" width="10.109375" style="16" customWidth="1"/>
    <col min="9223" max="9223" width="18.88671875" style="16" customWidth="1"/>
    <col min="9224" max="9224" width="13.6640625" style="16" customWidth="1"/>
    <col min="9225" max="9225" width="9.33203125" style="16" bestFit="1" customWidth="1"/>
    <col min="9226" max="9226" width="17" style="16" customWidth="1"/>
    <col min="9227" max="9227" width="18.109375" style="16" customWidth="1"/>
    <col min="9228" max="9228" width="11.5546875" style="16" customWidth="1"/>
    <col min="9229" max="9229" width="9.33203125" style="16" bestFit="1" customWidth="1"/>
    <col min="9230" max="9230" width="9.44140625" style="16" customWidth="1"/>
    <col min="9231" max="9231" width="8.88671875" style="16" customWidth="1"/>
    <col min="9232" max="9232" width="22.88671875" style="16" customWidth="1"/>
    <col min="9233" max="9233" width="12.33203125" style="16" customWidth="1"/>
    <col min="9234" max="9234" width="8.88671875" style="16" customWidth="1"/>
    <col min="9235" max="9235" width="6.88671875" style="16" customWidth="1"/>
    <col min="9236" max="9236" width="10.33203125" style="16" customWidth="1"/>
    <col min="9237" max="9237" width="11.5546875" style="16" bestFit="1" customWidth="1"/>
    <col min="9238" max="9238" width="14.109375" style="16" customWidth="1"/>
    <col min="9239" max="9239" width="11.44140625" style="16" customWidth="1"/>
    <col min="9240" max="9240" width="10.33203125" style="16" customWidth="1"/>
    <col min="9241" max="9241" width="44.88671875" style="16" customWidth="1"/>
    <col min="9242" max="9472" width="9.109375" style="16"/>
    <col min="9473" max="9473" width="8.88671875" style="16" bestFit="1" customWidth="1"/>
    <col min="9474" max="9474" width="15" style="16" bestFit="1" customWidth="1"/>
    <col min="9475" max="9475" width="13.6640625" style="16" customWidth="1"/>
    <col min="9476" max="9476" width="9.33203125" style="16" bestFit="1" customWidth="1"/>
    <col min="9477" max="9477" width="25.6640625" style="16" customWidth="1"/>
    <col min="9478" max="9478" width="10.109375" style="16" customWidth="1"/>
    <col min="9479" max="9479" width="18.88671875" style="16" customWidth="1"/>
    <col min="9480" max="9480" width="13.6640625" style="16" customWidth="1"/>
    <col min="9481" max="9481" width="9.33203125" style="16" bestFit="1" customWidth="1"/>
    <col min="9482" max="9482" width="17" style="16" customWidth="1"/>
    <col min="9483" max="9483" width="18.109375" style="16" customWidth="1"/>
    <col min="9484" max="9484" width="11.5546875" style="16" customWidth="1"/>
    <col min="9485" max="9485" width="9.33203125" style="16" bestFit="1" customWidth="1"/>
    <col min="9486" max="9486" width="9.44140625" style="16" customWidth="1"/>
    <col min="9487" max="9487" width="8.88671875" style="16" customWidth="1"/>
    <col min="9488" max="9488" width="22.88671875" style="16" customWidth="1"/>
    <col min="9489" max="9489" width="12.33203125" style="16" customWidth="1"/>
    <col min="9490" max="9490" width="8.88671875" style="16" customWidth="1"/>
    <col min="9491" max="9491" width="6.88671875" style="16" customWidth="1"/>
    <col min="9492" max="9492" width="10.33203125" style="16" customWidth="1"/>
    <col min="9493" max="9493" width="11.5546875" style="16" bestFit="1" customWidth="1"/>
    <col min="9494" max="9494" width="14.109375" style="16" customWidth="1"/>
    <col min="9495" max="9495" width="11.44140625" style="16" customWidth="1"/>
    <col min="9496" max="9496" width="10.33203125" style="16" customWidth="1"/>
    <col min="9497" max="9497" width="44.88671875" style="16" customWidth="1"/>
    <col min="9498" max="9728" width="9.109375" style="16"/>
    <col min="9729" max="9729" width="8.88671875" style="16" bestFit="1" customWidth="1"/>
    <col min="9730" max="9730" width="15" style="16" bestFit="1" customWidth="1"/>
    <col min="9731" max="9731" width="13.6640625" style="16" customWidth="1"/>
    <col min="9732" max="9732" width="9.33203125" style="16" bestFit="1" customWidth="1"/>
    <col min="9733" max="9733" width="25.6640625" style="16" customWidth="1"/>
    <col min="9734" max="9734" width="10.109375" style="16" customWidth="1"/>
    <col min="9735" max="9735" width="18.88671875" style="16" customWidth="1"/>
    <col min="9736" max="9736" width="13.6640625" style="16" customWidth="1"/>
    <col min="9737" max="9737" width="9.33203125" style="16" bestFit="1" customWidth="1"/>
    <col min="9738" max="9738" width="17" style="16" customWidth="1"/>
    <col min="9739" max="9739" width="18.109375" style="16" customWidth="1"/>
    <col min="9740" max="9740" width="11.5546875" style="16" customWidth="1"/>
    <col min="9741" max="9741" width="9.33203125" style="16" bestFit="1" customWidth="1"/>
    <col min="9742" max="9742" width="9.44140625" style="16" customWidth="1"/>
    <col min="9743" max="9743" width="8.88671875" style="16" customWidth="1"/>
    <col min="9744" max="9744" width="22.88671875" style="16" customWidth="1"/>
    <col min="9745" max="9745" width="12.33203125" style="16" customWidth="1"/>
    <col min="9746" max="9746" width="8.88671875" style="16" customWidth="1"/>
    <col min="9747" max="9747" width="6.88671875" style="16" customWidth="1"/>
    <col min="9748" max="9748" width="10.33203125" style="16" customWidth="1"/>
    <col min="9749" max="9749" width="11.5546875" style="16" bestFit="1" customWidth="1"/>
    <col min="9750" max="9750" width="14.109375" style="16" customWidth="1"/>
    <col min="9751" max="9751" width="11.44140625" style="16" customWidth="1"/>
    <col min="9752" max="9752" width="10.33203125" style="16" customWidth="1"/>
    <col min="9753" max="9753" width="44.88671875" style="16" customWidth="1"/>
    <col min="9754" max="9984" width="9.109375" style="16"/>
    <col min="9985" max="9985" width="8.88671875" style="16" bestFit="1" customWidth="1"/>
    <col min="9986" max="9986" width="15" style="16" bestFit="1" customWidth="1"/>
    <col min="9987" max="9987" width="13.6640625" style="16" customWidth="1"/>
    <col min="9988" max="9988" width="9.33203125" style="16" bestFit="1" customWidth="1"/>
    <col min="9989" max="9989" width="25.6640625" style="16" customWidth="1"/>
    <col min="9990" max="9990" width="10.109375" style="16" customWidth="1"/>
    <col min="9991" max="9991" width="18.88671875" style="16" customWidth="1"/>
    <col min="9992" max="9992" width="13.6640625" style="16" customWidth="1"/>
    <col min="9993" max="9993" width="9.33203125" style="16" bestFit="1" customWidth="1"/>
    <col min="9994" max="9994" width="17" style="16" customWidth="1"/>
    <col min="9995" max="9995" width="18.109375" style="16" customWidth="1"/>
    <col min="9996" max="9996" width="11.5546875" style="16" customWidth="1"/>
    <col min="9997" max="9997" width="9.33203125" style="16" bestFit="1" customWidth="1"/>
    <col min="9998" max="9998" width="9.44140625" style="16" customWidth="1"/>
    <col min="9999" max="9999" width="8.88671875" style="16" customWidth="1"/>
    <col min="10000" max="10000" width="22.88671875" style="16" customWidth="1"/>
    <col min="10001" max="10001" width="12.33203125" style="16" customWidth="1"/>
    <col min="10002" max="10002" width="8.88671875" style="16" customWidth="1"/>
    <col min="10003" max="10003" width="6.88671875" style="16" customWidth="1"/>
    <col min="10004" max="10004" width="10.33203125" style="16" customWidth="1"/>
    <col min="10005" max="10005" width="11.5546875" style="16" bestFit="1" customWidth="1"/>
    <col min="10006" max="10006" width="14.109375" style="16" customWidth="1"/>
    <col min="10007" max="10007" width="11.44140625" style="16" customWidth="1"/>
    <col min="10008" max="10008" width="10.33203125" style="16" customWidth="1"/>
    <col min="10009" max="10009" width="44.88671875" style="16" customWidth="1"/>
    <col min="10010" max="10240" width="9.109375" style="16"/>
    <col min="10241" max="10241" width="8.88671875" style="16" bestFit="1" customWidth="1"/>
    <col min="10242" max="10242" width="15" style="16" bestFit="1" customWidth="1"/>
    <col min="10243" max="10243" width="13.6640625" style="16" customWidth="1"/>
    <col min="10244" max="10244" width="9.33203125" style="16" bestFit="1" customWidth="1"/>
    <col min="10245" max="10245" width="25.6640625" style="16" customWidth="1"/>
    <col min="10246" max="10246" width="10.109375" style="16" customWidth="1"/>
    <col min="10247" max="10247" width="18.88671875" style="16" customWidth="1"/>
    <col min="10248" max="10248" width="13.6640625" style="16" customWidth="1"/>
    <col min="10249" max="10249" width="9.33203125" style="16" bestFit="1" customWidth="1"/>
    <col min="10250" max="10250" width="17" style="16" customWidth="1"/>
    <col min="10251" max="10251" width="18.109375" style="16" customWidth="1"/>
    <col min="10252" max="10252" width="11.5546875" style="16" customWidth="1"/>
    <col min="10253" max="10253" width="9.33203125" style="16" bestFit="1" customWidth="1"/>
    <col min="10254" max="10254" width="9.44140625" style="16" customWidth="1"/>
    <col min="10255" max="10255" width="8.88671875" style="16" customWidth="1"/>
    <col min="10256" max="10256" width="22.88671875" style="16" customWidth="1"/>
    <col min="10257" max="10257" width="12.33203125" style="16" customWidth="1"/>
    <col min="10258" max="10258" width="8.88671875" style="16" customWidth="1"/>
    <col min="10259" max="10259" width="6.88671875" style="16" customWidth="1"/>
    <col min="10260" max="10260" width="10.33203125" style="16" customWidth="1"/>
    <col min="10261" max="10261" width="11.5546875" style="16" bestFit="1" customWidth="1"/>
    <col min="10262" max="10262" width="14.109375" style="16" customWidth="1"/>
    <col min="10263" max="10263" width="11.44140625" style="16" customWidth="1"/>
    <col min="10264" max="10264" width="10.33203125" style="16" customWidth="1"/>
    <col min="10265" max="10265" width="44.88671875" style="16" customWidth="1"/>
    <col min="10266" max="10496" width="9.109375" style="16"/>
    <col min="10497" max="10497" width="8.88671875" style="16" bestFit="1" customWidth="1"/>
    <col min="10498" max="10498" width="15" style="16" bestFit="1" customWidth="1"/>
    <col min="10499" max="10499" width="13.6640625" style="16" customWidth="1"/>
    <col min="10500" max="10500" width="9.33203125" style="16" bestFit="1" customWidth="1"/>
    <col min="10501" max="10501" width="25.6640625" style="16" customWidth="1"/>
    <col min="10502" max="10502" width="10.109375" style="16" customWidth="1"/>
    <col min="10503" max="10503" width="18.88671875" style="16" customWidth="1"/>
    <col min="10504" max="10504" width="13.6640625" style="16" customWidth="1"/>
    <col min="10505" max="10505" width="9.33203125" style="16" bestFit="1" customWidth="1"/>
    <col min="10506" max="10506" width="17" style="16" customWidth="1"/>
    <col min="10507" max="10507" width="18.109375" style="16" customWidth="1"/>
    <col min="10508" max="10508" width="11.5546875" style="16" customWidth="1"/>
    <col min="10509" max="10509" width="9.33203125" style="16" bestFit="1" customWidth="1"/>
    <col min="10510" max="10510" width="9.44140625" style="16" customWidth="1"/>
    <col min="10511" max="10511" width="8.88671875" style="16" customWidth="1"/>
    <col min="10512" max="10512" width="22.88671875" style="16" customWidth="1"/>
    <col min="10513" max="10513" width="12.33203125" style="16" customWidth="1"/>
    <col min="10514" max="10514" width="8.88671875" style="16" customWidth="1"/>
    <col min="10515" max="10515" width="6.88671875" style="16" customWidth="1"/>
    <col min="10516" max="10516" width="10.33203125" style="16" customWidth="1"/>
    <col min="10517" max="10517" width="11.5546875" style="16" bestFit="1" customWidth="1"/>
    <col min="10518" max="10518" width="14.109375" style="16" customWidth="1"/>
    <col min="10519" max="10519" width="11.44140625" style="16" customWidth="1"/>
    <col min="10520" max="10520" width="10.33203125" style="16" customWidth="1"/>
    <col min="10521" max="10521" width="44.88671875" style="16" customWidth="1"/>
    <col min="10522" max="10752" width="9.109375" style="16"/>
    <col min="10753" max="10753" width="8.88671875" style="16" bestFit="1" customWidth="1"/>
    <col min="10754" max="10754" width="15" style="16" bestFit="1" customWidth="1"/>
    <col min="10755" max="10755" width="13.6640625" style="16" customWidth="1"/>
    <col min="10756" max="10756" width="9.33203125" style="16" bestFit="1" customWidth="1"/>
    <col min="10757" max="10757" width="25.6640625" style="16" customWidth="1"/>
    <col min="10758" max="10758" width="10.109375" style="16" customWidth="1"/>
    <col min="10759" max="10759" width="18.88671875" style="16" customWidth="1"/>
    <col min="10760" max="10760" width="13.6640625" style="16" customWidth="1"/>
    <col min="10761" max="10761" width="9.33203125" style="16" bestFit="1" customWidth="1"/>
    <col min="10762" max="10762" width="17" style="16" customWidth="1"/>
    <col min="10763" max="10763" width="18.109375" style="16" customWidth="1"/>
    <col min="10764" max="10764" width="11.5546875" style="16" customWidth="1"/>
    <col min="10765" max="10765" width="9.33203125" style="16" bestFit="1" customWidth="1"/>
    <col min="10766" max="10766" width="9.44140625" style="16" customWidth="1"/>
    <col min="10767" max="10767" width="8.88671875" style="16" customWidth="1"/>
    <col min="10768" max="10768" width="22.88671875" style="16" customWidth="1"/>
    <col min="10769" max="10769" width="12.33203125" style="16" customWidth="1"/>
    <col min="10770" max="10770" width="8.88671875" style="16" customWidth="1"/>
    <col min="10771" max="10771" width="6.88671875" style="16" customWidth="1"/>
    <col min="10772" max="10772" width="10.33203125" style="16" customWidth="1"/>
    <col min="10773" max="10773" width="11.5546875" style="16" bestFit="1" customWidth="1"/>
    <col min="10774" max="10774" width="14.109375" style="16" customWidth="1"/>
    <col min="10775" max="10775" width="11.44140625" style="16" customWidth="1"/>
    <col min="10776" max="10776" width="10.33203125" style="16" customWidth="1"/>
    <col min="10777" max="10777" width="44.88671875" style="16" customWidth="1"/>
    <col min="10778" max="11008" width="9.109375" style="16"/>
    <col min="11009" max="11009" width="8.88671875" style="16" bestFit="1" customWidth="1"/>
    <col min="11010" max="11010" width="15" style="16" bestFit="1" customWidth="1"/>
    <col min="11011" max="11011" width="13.6640625" style="16" customWidth="1"/>
    <col min="11012" max="11012" width="9.33203125" style="16" bestFit="1" customWidth="1"/>
    <col min="11013" max="11013" width="25.6640625" style="16" customWidth="1"/>
    <col min="11014" max="11014" width="10.109375" style="16" customWidth="1"/>
    <col min="11015" max="11015" width="18.88671875" style="16" customWidth="1"/>
    <col min="11016" max="11016" width="13.6640625" style="16" customWidth="1"/>
    <col min="11017" max="11017" width="9.33203125" style="16" bestFit="1" customWidth="1"/>
    <col min="11018" max="11018" width="17" style="16" customWidth="1"/>
    <col min="11019" max="11019" width="18.109375" style="16" customWidth="1"/>
    <col min="11020" max="11020" width="11.5546875" style="16" customWidth="1"/>
    <col min="11021" max="11021" width="9.33203125" style="16" bestFit="1" customWidth="1"/>
    <col min="11022" max="11022" width="9.44140625" style="16" customWidth="1"/>
    <col min="11023" max="11023" width="8.88671875" style="16" customWidth="1"/>
    <col min="11024" max="11024" width="22.88671875" style="16" customWidth="1"/>
    <col min="11025" max="11025" width="12.33203125" style="16" customWidth="1"/>
    <col min="11026" max="11026" width="8.88671875" style="16" customWidth="1"/>
    <col min="11027" max="11027" width="6.88671875" style="16" customWidth="1"/>
    <col min="11028" max="11028" width="10.33203125" style="16" customWidth="1"/>
    <col min="11029" max="11029" width="11.5546875" style="16" bestFit="1" customWidth="1"/>
    <col min="11030" max="11030" width="14.109375" style="16" customWidth="1"/>
    <col min="11031" max="11031" width="11.44140625" style="16" customWidth="1"/>
    <col min="11032" max="11032" width="10.33203125" style="16" customWidth="1"/>
    <col min="11033" max="11033" width="44.88671875" style="16" customWidth="1"/>
    <col min="11034" max="11264" width="9.109375" style="16"/>
    <col min="11265" max="11265" width="8.88671875" style="16" bestFit="1" customWidth="1"/>
    <col min="11266" max="11266" width="15" style="16" bestFit="1" customWidth="1"/>
    <col min="11267" max="11267" width="13.6640625" style="16" customWidth="1"/>
    <col min="11268" max="11268" width="9.33203125" style="16" bestFit="1" customWidth="1"/>
    <col min="11269" max="11269" width="25.6640625" style="16" customWidth="1"/>
    <col min="11270" max="11270" width="10.109375" style="16" customWidth="1"/>
    <col min="11271" max="11271" width="18.88671875" style="16" customWidth="1"/>
    <col min="11272" max="11272" width="13.6640625" style="16" customWidth="1"/>
    <col min="11273" max="11273" width="9.33203125" style="16" bestFit="1" customWidth="1"/>
    <col min="11274" max="11274" width="17" style="16" customWidth="1"/>
    <col min="11275" max="11275" width="18.109375" style="16" customWidth="1"/>
    <col min="11276" max="11276" width="11.5546875" style="16" customWidth="1"/>
    <col min="11277" max="11277" width="9.33203125" style="16" bestFit="1" customWidth="1"/>
    <col min="11278" max="11278" width="9.44140625" style="16" customWidth="1"/>
    <col min="11279" max="11279" width="8.88671875" style="16" customWidth="1"/>
    <col min="11280" max="11280" width="22.88671875" style="16" customWidth="1"/>
    <col min="11281" max="11281" width="12.33203125" style="16" customWidth="1"/>
    <col min="11282" max="11282" width="8.88671875" style="16" customWidth="1"/>
    <col min="11283" max="11283" width="6.88671875" style="16" customWidth="1"/>
    <col min="11284" max="11284" width="10.33203125" style="16" customWidth="1"/>
    <col min="11285" max="11285" width="11.5546875" style="16" bestFit="1" customWidth="1"/>
    <col min="11286" max="11286" width="14.109375" style="16" customWidth="1"/>
    <col min="11287" max="11287" width="11.44140625" style="16" customWidth="1"/>
    <col min="11288" max="11288" width="10.33203125" style="16" customWidth="1"/>
    <col min="11289" max="11289" width="44.88671875" style="16" customWidth="1"/>
    <col min="11290" max="11520" width="9.109375" style="16"/>
    <col min="11521" max="11521" width="8.88671875" style="16" bestFit="1" customWidth="1"/>
    <col min="11522" max="11522" width="15" style="16" bestFit="1" customWidth="1"/>
    <col min="11523" max="11523" width="13.6640625" style="16" customWidth="1"/>
    <col min="11524" max="11524" width="9.33203125" style="16" bestFit="1" customWidth="1"/>
    <col min="11525" max="11525" width="25.6640625" style="16" customWidth="1"/>
    <col min="11526" max="11526" width="10.109375" style="16" customWidth="1"/>
    <col min="11527" max="11527" width="18.88671875" style="16" customWidth="1"/>
    <col min="11528" max="11528" width="13.6640625" style="16" customWidth="1"/>
    <col min="11529" max="11529" width="9.33203125" style="16" bestFit="1" customWidth="1"/>
    <col min="11530" max="11530" width="17" style="16" customWidth="1"/>
    <col min="11531" max="11531" width="18.109375" style="16" customWidth="1"/>
    <col min="11532" max="11532" width="11.5546875" style="16" customWidth="1"/>
    <col min="11533" max="11533" width="9.33203125" style="16" bestFit="1" customWidth="1"/>
    <col min="11534" max="11534" width="9.44140625" style="16" customWidth="1"/>
    <col min="11535" max="11535" width="8.88671875" style="16" customWidth="1"/>
    <col min="11536" max="11536" width="22.88671875" style="16" customWidth="1"/>
    <col min="11537" max="11537" width="12.33203125" style="16" customWidth="1"/>
    <col min="11538" max="11538" width="8.88671875" style="16" customWidth="1"/>
    <col min="11539" max="11539" width="6.88671875" style="16" customWidth="1"/>
    <col min="11540" max="11540" width="10.33203125" style="16" customWidth="1"/>
    <col min="11541" max="11541" width="11.5546875" style="16" bestFit="1" customWidth="1"/>
    <col min="11542" max="11542" width="14.109375" style="16" customWidth="1"/>
    <col min="11543" max="11543" width="11.44140625" style="16" customWidth="1"/>
    <col min="11544" max="11544" width="10.33203125" style="16" customWidth="1"/>
    <col min="11545" max="11545" width="44.88671875" style="16" customWidth="1"/>
    <col min="11546" max="11776" width="9.109375" style="16"/>
    <col min="11777" max="11777" width="8.88671875" style="16" bestFit="1" customWidth="1"/>
    <col min="11778" max="11778" width="15" style="16" bestFit="1" customWidth="1"/>
    <col min="11779" max="11779" width="13.6640625" style="16" customWidth="1"/>
    <col min="11780" max="11780" width="9.33203125" style="16" bestFit="1" customWidth="1"/>
    <col min="11781" max="11781" width="25.6640625" style="16" customWidth="1"/>
    <col min="11782" max="11782" width="10.109375" style="16" customWidth="1"/>
    <col min="11783" max="11783" width="18.88671875" style="16" customWidth="1"/>
    <col min="11784" max="11784" width="13.6640625" style="16" customWidth="1"/>
    <col min="11785" max="11785" width="9.33203125" style="16" bestFit="1" customWidth="1"/>
    <col min="11786" max="11786" width="17" style="16" customWidth="1"/>
    <col min="11787" max="11787" width="18.109375" style="16" customWidth="1"/>
    <col min="11788" max="11788" width="11.5546875" style="16" customWidth="1"/>
    <col min="11789" max="11789" width="9.33203125" style="16" bestFit="1" customWidth="1"/>
    <col min="11790" max="11790" width="9.44140625" style="16" customWidth="1"/>
    <col min="11791" max="11791" width="8.88671875" style="16" customWidth="1"/>
    <col min="11792" max="11792" width="22.88671875" style="16" customWidth="1"/>
    <col min="11793" max="11793" width="12.33203125" style="16" customWidth="1"/>
    <col min="11794" max="11794" width="8.88671875" style="16" customWidth="1"/>
    <col min="11795" max="11795" width="6.88671875" style="16" customWidth="1"/>
    <col min="11796" max="11796" width="10.33203125" style="16" customWidth="1"/>
    <col min="11797" max="11797" width="11.5546875" style="16" bestFit="1" customWidth="1"/>
    <col min="11798" max="11798" width="14.109375" style="16" customWidth="1"/>
    <col min="11799" max="11799" width="11.44140625" style="16" customWidth="1"/>
    <col min="11800" max="11800" width="10.33203125" style="16" customWidth="1"/>
    <col min="11801" max="11801" width="44.88671875" style="16" customWidth="1"/>
    <col min="11802" max="12032" width="9.109375" style="16"/>
    <col min="12033" max="12033" width="8.88671875" style="16" bestFit="1" customWidth="1"/>
    <col min="12034" max="12034" width="15" style="16" bestFit="1" customWidth="1"/>
    <col min="12035" max="12035" width="13.6640625" style="16" customWidth="1"/>
    <col min="12036" max="12036" width="9.33203125" style="16" bestFit="1" customWidth="1"/>
    <col min="12037" max="12037" width="25.6640625" style="16" customWidth="1"/>
    <col min="12038" max="12038" width="10.109375" style="16" customWidth="1"/>
    <col min="12039" max="12039" width="18.88671875" style="16" customWidth="1"/>
    <col min="12040" max="12040" width="13.6640625" style="16" customWidth="1"/>
    <col min="12041" max="12041" width="9.33203125" style="16" bestFit="1" customWidth="1"/>
    <col min="12042" max="12042" width="17" style="16" customWidth="1"/>
    <col min="12043" max="12043" width="18.109375" style="16" customWidth="1"/>
    <col min="12044" max="12044" width="11.5546875" style="16" customWidth="1"/>
    <col min="12045" max="12045" width="9.33203125" style="16" bestFit="1" customWidth="1"/>
    <col min="12046" max="12046" width="9.44140625" style="16" customWidth="1"/>
    <col min="12047" max="12047" width="8.88671875" style="16" customWidth="1"/>
    <col min="12048" max="12048" width="22.88671875" style="16" customWidth="1"/>
    <col min="12049" max="12049" width="12.33203125" style="16" customWidth="1"/>
    <col min="12050" max="12050" width="8.88671875" style="16" customWidth="1"/>
    <col min="12051" max="12051" width="6.88671875" style="16" customWidth="1"/>
    <col min="12052" max="12052" width="10.33203125" style="16" customWidth="1"/>
    <col min="12053" max="12053" width="11.5546875" style="16" bestFit="1" customWidth="1"/>
    <col min="12054" max="12054" width="14.109375" style="16" customWidth="1"/>
    <col min="12055" max="12055" width="11.44140625" style="16" customWidth="1"/>
    <col min="12056" max="12056" width="10.33203125" style="16" customWidth="1"/>
    <col min="12057" max="12057" width="44.88671875" style="16" customWidth="1"/>
    <col min="12058" max="12288" width="9.109375" style="16"/>
    <col min="12289" max="12289" width="8.88671875" style="16" bestFit="1" customWidth="1"/>
    <col min="12290" max="12290" width="15" style="16" bestFit="1" customWidth="1"/>
    <col min="12291" max="12291" width="13.6640625" style="16" customWidth="1"/>
    <col min="12292" max="12292" width="9.33203125" style="16" bestFit="1" customWidth="1"/>
    <col min="12293" max="12293" width="25.6640625" style="16" customWidth="1"/>
    <col min="12294" max="12294" width="10.109375" style="16" customWidth="1"/>
    <col min="12295" max="12295" width="18.88671875" style="16" customWidth="1"/>
    <col min="12296" max="12296" width="13.6640625" style="16" customWidth="1"/>
    <col min="12297" max="12297" width="9.33203125" style="16" bestFit="1" customWidth="1"/>
    <col min="12298" max="12298" width="17" style="16" customWidth="1"/>
    <col min="12299" max="12299" width="18.109375" style="16" customWidth="1"/>
    <col min="12300" max="12300" width="11.5546875" style="16" customWidth="1"/>
    <col min="12301" max="12301" width="9.33203125" style="16" bestFit="1" customWidth="1"/>
    <col min="12302" max="12302" width="9.44140625" style="16" customWidth="1"/>
    <col min="12303" max="12303" width="8.88671875" style="16" customWidth="1"/>
    <col min="12304" max="12304" width="22.88671875" style="16" customWidth="1"/>
    <col min="12305" max="12305" width="12.33203125" style="16" customWidth="1"/>
    <col min="12306" max="12306" width="8.88671875" style="16" customWidth="1"/>
    <col min="12307" max="12307" width="6.88671875" style="16" customWidth="1"/>
    <col min="12308" max="12308" width="10.33203125" style="16" customWidth="1"/>
    <col min="12309" max="12309" width="11.5546875" style="16" bestFit="1" customWidth="1"/>
    <col min="12310" max="12310" width="14.109375" style="16" customWidth="1"/>
    <col min="12311" max="12311" width="11.44140625" style="16" customWidth="1"/>
    <col min="12312" max="12312" width="10.33203125" style="16" customWidth="1"/>
    <col min="12313" max="12313" width="44.88671875" style="16" customWidth="1"/>
    <col min="12314" max="12544" width="9.109375" style="16"/>
    <col min="12545" max="12545" width="8.88671875" style="16" bestFit="1" customWidth="1"/>
    <col min="12546" max="12546" width="15" style="16" bestFit="1" customWidth="1"/>
    <col min="12547" max="12547" width="13.6640625" style="16" customWidth="1"/>
    <col min="12548" max="12548" width="9.33203125" style="16" bestFit="1" customWidth="1"/>
    <col min="12549" max="12549" width="25.6640625" style="16" customWidth="1"/>
    <col min="12550" max="12550" width="10.109375" style="16" customWidth="1"/>
    <col min="12551" max="12551" width="18.88671875" style="16" customWidth="1"/>
    <col min="12552" max="12552" width="13.6640625" style="16" customWidth="1"/>
    <col min="12553" max="12553" width="9.33203125" style="16" bestFit="1" customWidth="1"/>
    <col min="12554" max="12554" width="17" style="16" customWidth="1"/>
    <col min="12555" max="12555" width="18.109375" style="16" customWidth="1"/>
    <col min="12556" max="12556" width="11.5546875" style="16" customWidth="1"/>
    <col min="12557" max="12557" width="9.33203125" style="16" bestFit="1" customWidth="1"/>
    <col min="12558" max="12558" width="9.44140625" style="16" customWidth="1"/>
    <col min="12559" max="12559" width="8.88671875" style="16" customWidth="1"/>
    <col min="12560" max="12560" width="22.88671875" style="16" customWidth="1"/>
    <col min="12561" max="12561" width="12.33203125" style="16" customWidth="1"/>
    <col min="12562" max="12562" width="8.88671875" style="16" customWidth="1"/>
    <col min="12563" max="12563" width="6.88671875" style="16" customWidth="1"/>
    <col min="12564" max="12564" width="10.33203125" style="16" customWidth="1"/>
    <col min="12565" max="12565" width="11.5546875" style="16" bestFit="1" customWidth="1"/>
    <col min="12566" max="12566" width="14.109375" style="16" customWidth="1"/>
    <col min="12567" max="12567" width="11.44140625" style="16" customWidth="1"/>
    <col min="12568" max="12568" width="10.33203125" style="16" customWidth="1"/>
    <col min="12569" max="12569" width="44.88671875" style="16" customWidth="1"/>
    <col min="12570" max="12800" width="9.109375" style="16"/>
    <col min="12801" max="12801" width="8.88671875" style="16" bestFit="1" customWidth="1"/>
    <col min="12802" max="12802" width="15" style="16" bestFit="1" customWidth="1"/>
    <col min="12803" max="12803" width="13.6640625" style="16" customWidth="1"/>
    <col min="12804" max="12804" width="9.33203125" style="16" bestFit="1" customWidth="1"/>
    <col min="12805" max="12805" width="25.6640625" style="16" customWidth="1"/>
    <col min="12806" max="12806" width="10.109375" style="16" customWidth="1"/>
    <col min="12807" max="12807" width="18.88671875" style="16" customWidth="1"/>
    <col min="12808" max="12808" width="13.6640625" style="16" customWidth="1"/>
    <col min="12809" max="12809" width="9.33203125" style="16" bestFit="1" customWidth="1"/>
    <col min="12810" max="12810" width="17" style="16" customWidth="1"/>
    <col min="12811" max="12811" width="18.109375" style="16" customWidth="1"/>
    <col min="12812" max="12812" width="11.5546875" style="16" customWidth="1"/>
    <col min="12813" max="12813" width="9.33203125" style="16" bestFit="1" customWidth="1"/>
    <col min="12814" max="12814" width="9.44140625" style="16" customWidth="1"/>
    <col min="12815" max="12815" width="8.88671875" style="16" customWidth="1"/>
    <col min="12816" max="12816" width="22.88671875" style="16" customWidth="1"/>
    <col min="12817" max="12817" width="12.33203125" style="16" customWidth="1"/>
    <col min="12818" max="12818" width="8.88671875" style="16" customWidth="1"/>
    <col min="12819" max="12819" width="6.88671875" style="16" customWidth="1"/>
    <col min="12820" max="12820" width="10.33203125" style="16" customWidth="1"/>
    <col min="12821" max="12821" width="11.5546875" style="16" bestFit="1" customWidth="1"/>
    <col min="12822" max="12822" width="14.109375" style="16" customWidth="1"/>
    <col min="12823" max="12823" width="11.44140625" style="16" customWidth="1"/>
    <col min="12824" max="12824" width="10.33203125" style="16" customWidth="1"/>
    <col min="12825" max="12825" width="44.88671875" style="16" customWidth="1"/>
    <col min="12826" max="13056" width="9.109375" style="16"/>
    <col min="13057" max="13057" width="8.88671875" style="16" bestFit="1" customWidth="1"/>
    <col min="13058" max="13058" width="15" style="16" bestFit="1" customWidth="1"/>
    <col min="13059" max="13059" width="13.6640625" style="16" customWidth="1"/>
    <col min="13060" max="13060" width="9.33203125" style="16" bestFit="1" customWidth="1"/>
    <col min="13061" max="13061" width="25.6640625" style="16" customWidth="1"/>
    <col min="13062" max="13062" width="10.109375" style="16" customWidth="1"/>
    <col min="13063" max="13063" width="18.88671875" style="16" customWidth="1"/>
    <col min="13064" max="13064" width="13.6640625" style="16" customWidth="1"/>
    <col min="13065" max="13065" width="9.33203125" style="16" bestFit="1" customWidth="1"/>
    <col min="13066" max="13066" width="17" style="16" customWidth="1"/>
    <col min="13067" max="13067" width="18.109375" style="16" customWidth="1"/>
    <col min="13068" max="13068" width="11.5546875" style="16" customWidth="1"/>
    <col min="13069" max="13069" width="9.33203125" style="16" bestFit="1" customWidth="1"/>
    <col min="13070" max="13070" width="9.44140625" style="16" customWidth="1"/>
    <col min="13071" max="13071" width="8.88671875" style="16" customWidth="1"/>
    <col min="13072" max="13072" width="22.88671875" style="16" customWidth="1"/>
    <col min="13073" max="13073" width="12.33203125" style="16" customWidth="1"/>
    <col min="13074" max="13074" width="8.88671875" style="16" customWidth="1"/>
    <col min="13075" max="13075" width="6.88671875" style="16" customWidth="1"/>
    <col min="13076" max="13076" width="10.33203125" style="16" customWidth="1"/>
    <col min="13077" max="13077" width="11.5546875" style="16" bestFit="1" customWidth="1"/>
    <col min="13078" max="13078" width="14.109375" style="16" customWidth="1"/>
    <col min="13079" max="13079" width="11.44140625" style="16" customWidth="1"/>
    <col min="13080" max="13080" width="10.33203125" style="16" customWidth="1"/>
    <col min="13081" max="13081" width="44.88671875" style="16" customWidth="1"/>
    <col min="13082" max="13312" width="9.109375" style="16"/>
    <col min="13313" max="13313" width="8.88671875" style="16" bestFit="1" customWidth="1"/>
    <col min="13314" max="13314" width="15" style="16" bestFit="1" customWidth="1"/>
    <col min="13315" max="13315" width="13.6640625" style="16" customWidth="1"/>
    <col min="13316" max="13316" width="9.33203125" style="16" bestFit="1" customWidth="1"/>
    <col min="13317" max="13317" width="25.6640625" style="16" customWidth="1"/>
    <col min="13318" max="13318" width="10.109375" style="16" customWidth="1"/>
    <col min="13319" max="13319" width="18.88671875" style="16" customWidth="1"/>
    <col min="13320" max="13320" width="13.6640625" style="16" customWidth="1"/>
    <col min="13321" max="13321" width="9.33203125" style="16" bestFit="1" customWidth="1"/>
    <col min="13322" max="13322" width="17" style="16" customWidth="1"/>
    <col min="13323" max="13323" width="18.109375" style="16" customWidth="1"/>
    <col min="13324" max="13324" width="11.5546875" style="16" customWidth="1"/>
    <col min="13325" max="13325" width="9.33203125" style="16" bestFit="1" customWidth="1"/>
    <col min="13326" max="13326" width="9.44140625" style="16" customWidth="1"/>
    <col min="13327" max="13327" width="8.88671875" style="16" customWidth="1"/>
    <col min="13328" max="13328" width="22.88671875" style="16" customWidth="1"/>
    <col min="13329" max="13329" width="12.33203125" style="16" customWidth="1"/>
    <col min="13330" max="13330" width="8.88671875" style="16" customWidth="1"/>
    <col min="13331" max="13331" width="6.88671875" style="16" customWidth="1"/>
    <col min="13332" max="13332" width="10.33203125" style="16" customWidth="1"/>
    <col min="13333" max="13333" width="11.5546875" style="16" bestFit="1" customWidth="1"/>
    <col min="13334" max="13334" width="14.109375" style="16" customWidth="1"/>
    <col min="13335" max="13335" width="11.44140625" style="16" customWidth="1"/>
    <col min="13336" max="13336" width="10.33203125" style="16" customWidth="1"/>
    <col min="13337" max="13337" width="44.88671875" style="16" customWidth="1"/>
    <col min="13338" max="13568" width="9.109375" style="16"/>
    <col min="13569" max="13569" width="8.88671875" style="16" bestFit="1" customWidth="1"/>
    <col min="13570" max="13570" width="15" style="16" bestFit="1" customWidth="1"/>
    <col min="13571" max="13571" width="13.6640625" style="16" customWidth="1"/>
    <col min="13572" max="13572" width="9.33203125" style="16" bestFit="1" customWidth="1"/>
    <col min="13573" max="13573" width="25.6640625" style="16" customWidth="1"/>
    <col min="13574" max="13574" width="10.109375" style="16" customWidth="1"/>
    <col min="13575" max="13575" width="18.88671875" style="16" customWidth="1"/>
    <col min="13576" max="13576" width="13.6640625" style="16" customWidth="1"/>
    <col min="13577" max="13577" width="9.33203125" style="16" bestFit="1" customWidth="1"/>
    <col min="13578" max="13578" width="17" style="16" customWidth="1"/>
    <col min="13579" max="13579" width="18.109375" style="16" customWidth="1"/>
    <col min="13580" max="13580" width="11.5546875" style="16" customWidth="1"/>
    <col min="13581" max="13581" width="9.33203125" style="16" bestFit="1" customWidth="1"/>
    <col min="13582" max="13582" width="9.44140625" style="16" customWidth="1"/>
    <col min="13583" max="13583" width="8.88671875" style="16" customWidth="1"/>
    <col min="13584" max="13584" width="22.88671875" style="16" customWidth="1"/>
    <col min="13585" max="13585" width="12.33203125" style="16" customWidth="1"/>
    <col min="13586" max="13586" width="8.88671875" style="16" customWidth="1"/>
    <col min="13587" max="13587" width="6.88671875" style="16" customWidth="1"/>
    <col min="13588" max="13588" width="10.33203125" style="16" customWidth="1"/>
    <col min="13589" max="13589" width="11.5546875" style="16" bestFit="1" customWidth="1"/>
    <col min="13590" max="13590" width="14.109375" style="16" customWidth="1"/>
    <col min="13591" max="13591" width="11.44140625" style="16" customWidth="1"/>
    <col min="13592" max="13592" width="10.33203125" style="16" customWidth="1"/>
    <col min="13593" max="13593" width="44.88671875" style="16" customWidth="1"/>
    <col min="13594" max="13824" width="9.109375" style="16"/>
    <col min="13825" max="13825" width="8.88671875" style="16" bestFit="1" customWidth="1"/>
    <col min="13826" max="13826" width="15" style="16" bestFit="1" customWidth="1"/>
    <col min="13827" max="13827" width="13.6640625" style="16" customWidth="1"/>
    <col min="13828" max="13828" width="9.33203125" style="16" bestFit="1" customWidth="1"/>
    <col min="13829" max="13829" width="25.6640625" style="16" customWidth="1"/>
    <col min="13830" max="13830" width="10.109375" style="16" customWidth="1"/>
    <col min="13831" max="13831" width="18.88671875" style="16" customWidth="1"/>
    <col min="13832" max="13832" width="13.6640625" style="16" customWidth="1"/>
    <col min="13833" max="13833" width="9.33203125" style="16" bestFit="1" customWidth="1"/>
    <col min="13834" max="13834" width="17" style="16" customWidth="1"/>
    <col min="13835" max="13835" width="18.109375" style="16" customWidth="1"/>
    <col min="13836" max="13836" width="11.5546875" style="16" customWidth="1"/>
    <col min="13837" max="13837" width="9.33203125" style="16" bestFit="1" customWidth="1"/>
    <col min="13838" max="13838" width="9.44140625" style="16" customWidth="1"/>
    <col min="13839" max="13839" width="8.88671875" style="16" customWidth="1"/>
    <col min="13840" max="13840" width="22.88671875" style="16" customWidth="1"/>
    <col min="13841" max="13841" width="12.33203125" style="16" customWidth="1"/>
    <col min="13842" max="13842" width="8.88671875" style="16" customWidth="1"/>
    <col min="13843" max="13843" width="6.88671875" style="16" customWidth="1"/>
    <col min="13844" max="13844" width="10.33203125" style="16" customWidth="1"/>
    <col min="13845" max="13845" width="11.5546875" style="16" bestFit="1" customWidth="1"/>
    <col min="13846" max="13846" width="14.109375" style="16" customWidth="1"/>
    <col min="13847" max="13847" width="11.44140625" style="16" customWidth="1"/>
    <col min="13848" max="13848" width="10.33203125" style="16" customWidth="1"/>
    <col min="13849" max="13849" width="44.88671875" style="16" customWidth="1"/>
    <col min="13850" max="14080" width="9.109375" style="16"/>
    <col min="14081" max="14081" width="8.88671875" style="16" bestFit="1" customWidth="1"/>
    <col min="14082" max="14082" width="15" style="16" bestFit="1" customWidth="1"/>
    <col min="14083" max="14083" width="13.6640625" style="16" customWidth="1"/>
    <col min="14084" max="14084" width="9.33203125" style="16" bestFit="1" customWidth="1"/>
    <col min="14085" max="14085" width="25.6640625" style="16" customWidth="1"/>
    <col min="14086" max="14086" width="10.109375" style="16" customWidth="1"/>
    <col min="14087" max="14087" width="18.88671875" style="16" customWidth="1"/>
    <col min="14088" max="14088" width="13.6640625" style="16" customWidth="1"/>
    <col min="14089" max="14089" width="9.33203125" style="16" bestFit="1" customWidth="1"/>
    <col min="14090" max="14090" width="17" style="16" customWidth="1"/>
    <col min="14091" max="14091" width="18.109375" style="16" customWidth="1"/>
    <col min="14092" max="14092" width="11.5546875" style="16" customWidth="1"/>
    <col min="14093" max="14093" width="9.33203125" style="16" bestFit="1" customWidth="1"/>
    <col min="14094" max="14094" width="9.44140625" style="16" customWidth="1"/>
    <col min="14095" max="14095" width="8.88671875" style="16" customWidth="1"/>
    <col min="14096" max="14096" width="22.88671875" style="16" customWidth="1"/>
    <col min="14097" max="14097" width="12.33203125" style="16" customWidth="1"/>
    <col min="14098" max="14098" width="8.88671875" style="16" customWidth="1"/>
    <col min="14099" max="14099" width="6.88671875" style="16" customWidth="1"/>
    <col min="14100" max="14100" width="10.33203125" style="16" customWidth="1"/>
    <col min="14101" max="14101" width="11.5546875" style="16" bestFit="1" customWidth="1"/>
    <col min="14102" max="14102" width="14.109375" style="16" customWidth="1"/>
    <col min="14103" max="14103" width="11.44140625" style="16" customWidth="1"/>
    <col min="14104" max="14104" width="10.33203125" style="16" customWidth="1"/>
    <col min="14105" max="14105" width="44.88671875" style="16" customWidth="1"/>
    <col min="14106" max="14336" width="9.109375" style="16"/>
    <col min="14337" max="14337" width="8.88671875" style="16" bestFit="1" customWidth="1"/>
    <col min="14338" max="14338" width="15" style="16" bestFit="1" customWidth="1"/>
    <col min="14339" max="14339" width="13.6640625" style="16" customWidth="1"/>
    <col min="14340" max="14340" width="9.33203125" style="16" bestFit="1" customWidth="1"/>
    <col min="14341" max="14341" width="25.6640625" style="16" customWidth="1"/>
    <col min="14342" max="14342" width="10.109375" style="16" customWidth="1"/>
    <col min="14343" max="14343" width="18.88671875" style="16" customWidth="1"/>
    <col min="14344" max="14344" width="13.6640625" style="16" customWidth="1"/>
    <col min="14345" max="14345" width="9.33203125" style="16" bestFit="1" customWidth="1"/>
    <col min="14346" max="14346" width="17" style="16" customWidth="1"/>
    <col min="14347" max="14347" width="18.109375" style="16" customWidth="1"/>
    <col min="14348" max="14348" width="11.5546875" style="16" customWidth="1"/>
    <col min="14349" max="14349" width="9.33203125" style="16" bestFit="1" customWidth="1"/>
    <col min="14350" max="14350" width="9.44140625" style="16" customWidth="1"/>
    <col min="14351" max="14351" width="8.88671875" style="16" customWidth="1"/>
    <col min="14352" max="14352" width="22.88671875" style="16" customWidth="1"/>
    <col min="14353" max="14353" width="12.33203125" style="16" customWidth="1"/>
    <col min="14354" max="14354" width="8.88671875" style="16" customWidth="1"/>
    <col min="14355" max="14355" width="6.88671875" style="16" customWidth="1"/>
    <col min="14356" max="14356" width="10.33203125" style="16" customWidth="1"/>
    <col min="14357" max="14357" width="11.5546875" style="16" bestFit="1" customWidth="1"/>
    <col min="14358" max="14358" width="14.109375" style="16" customWidth="1"/>
    <col min="14359" max="14359" width="11.44140625" style="16" customWidth="1"/>
    <col min="14360" max="14360" width="10.33203125" style="16" customWidth="1"/>
    <col min="14361" max="14361" width="44.88671875" style="16" customWidth="1"/>
    <col min="14362" max="14592" width="9.109375" style="16"/>
    <col min="14593" max="14593" width="8.88671875" style="16" bestFit="1" customWidth="1"/>
    <col min="14594" max="14594" width="15" style="16" bestFit="1" customWidth="1"/>
    <col min="14595" max="14595" width="13.6640625" style="16" customWidth="1"/>
    <col min="14596" max="14596" width="9.33203125" style="16" bestFit="1" customWidth="1"/>
    <col min="14597" max="14597" width="25.6640625" style="16" customWidth="1"/>
    <col min="14598" max="14598" width="10.109375" style="16" customWidth="1"/>
    <col min="14599" max="14599" width="18.88671875" style="16" customWidth="1"/>
    <col min="14600" max="14600" width="13.6640625" style="16" customWidth="1"/>
    <col min="14601" max="14601" width="9.33203125" style="16" bestFit="1" customWidth="1"/>
    <col min="14602" max="14602" width="17" style="16" customWidth="1"/>
    <col min="14603" max="14603" width="18.109375" style="16" customWidth="1"/>
    <col min="14604" max="14604" width="11.5546875" style="16" customWidth="1"/>
    <col min="14605" max="14605" width="9.33203125" style="16" bestFit="1" customWidth="1"/>
    <col min="14606" max="14606" width="9.44140625" style="16" customWidth="1"/>
    <col min="14607" max="14607" width="8.88671875" style="16" customWidth="1"/>
    <col min="14608" max="14608" width="22.88671875" style="16" customWidth="1"/>
    <col min="14609" max="14609" width="12.33203125" style="16" customWidth="1"/>
    <col min="14610" max="14610" width="8.88671875" style="16" customWidth="1"/>
    <col min="14611" max="14611" width="6.88671875" style="16" customWidth="1"/>
    <col min="14612" max="14612" width="10.33203125" style="16" customWidth="1"/>
    <col min="14613" max="14613" width="11.5546875" style="16" bestFit="1" customWidth="1"/>
    <col min="14614" max="14614" width="14.109375" style="16" customWidth="1"/>
    <col min="14615" max="14615" width="11.44140625" style="16" customWidth="1"/>
    <col min="14616" max="14616" width="10.33203125" style="16" customWidth="1"/>
    <col min="14617" max="14617" width="44.88671875" style="16" customWidth="1"/>
    <col min="14618" max="14848" width="9.109375" style="16"/>
    <col min="14849" max="14849" width="8.88671875" style="16" bestFit="1" customWidth="1"/>
    <col min="14850" max="14850" width="15" style="16" bestFit="1" customWidth="1"/>
    <col min="14851" max="14851" width="13.6640625" style="16" customWidth="1"/>
    <col min="14852" max="14852" width="9.33203125" style="16" bestFit="1" customWidth="1"/>
    <col min="14853" max="14853" width="25.6640625" style="16" customWidth="1"/>
    <col min="14854" max="14854" width="10.109375" style="16" customWidth="1"/>
    <col min="14855" max="14855" width="18.88671875" style="16" customWidth="1"/>
    <col min="14856" max="14856" width="13.6640625" style="16" customWidth="1"/>
    <col min="14857" max="14857" width="9.33203125" style="16" bestFit="1" customWidth="1"/>
    <col min="14858" max="14858" width="17" style="16" customWidth="1"/>
    <col min="14859" max="14859" width="18.109375" style="16" customWidth="1"/>
    <col min="14860" max="14860" width="11.5546875" style="16" customWidth="1"/>
    <col min="14861" max="14861" width="9.33203125" style="16" bestFit="1" customWidth="1"/>
    <col min="14862" max="14862" width="9.44140625" style="16" customWidth="1"/>
    <col min="14863" max="14863" width="8.88671875" style="16" customWidth="1"/>
    <col min="14864" max="14864" width="22.88671875" style="16" customWidth="1"/>
    <col min="14865" max="14865" width="12.33203125" style="16" customWidth="1"/>
    <col min="14866" max="14866" width="8.88671875" style="16" customWidth="1"/>
    <col min="14867" max="14867" width="6.88671875" style="16" customWidth="1"/>
    <col min="14868" max="14868" width="10.33203125" style="16" customWidth="1"/>
    <col min="14869" max="14869" width="11.5546875" style="16" bestFit="1" customWidth="1"/>
    <col min="14870" max="14870" width="14.109375" style="16" customWidth="1"/>
    <col min="14871" max="14871" width="11.44140625" style="16" customWidth="1"/>
    <col min="14872" max="14872" width="10.33203125" style="16" customWidth="1"/>
    <col min="14873" max="14873" width="44.88671875" style="16" customWidth="1"/>
    <col min="14874" max="15104" width="9.109375" style="16"/>
    <col min="15105" max="15105" width="8.88671875" style="16" bestFit="1" customWidth="1"/>
    <col min="15106" max="15106" width="15" style="16" bestFit="1" customWidth="1"/>
    <col min="15107" max="15107" width="13.6640625" style="16" customWidth="1"/>
    <col min="15108" max="15108" width="9.33203125" style="16" bestFit="1" customWidth="1"/>
    <col min="15109" max="15109" width="25.6640625" style="16" customWidth="1"/>
    <col min="15110" max="15110" width="10.109375" style="16" customWidth="1"/>
    <col min="15111" max="15111" width="18.88671875" style="16" customWidth="1"/>
    <col min="15112" max="15112" width="13.6640625" style="16" customWidth="1"/>
    <col min="15113" max="15113" width="9.33203125" style="16" bestFit="1" customWidth="1"/>
    <col min="15114" max="15114" width="17" style="16" customWidth="1"/>
    <col min="15115" max="15115" width="18.109375" style="16" customWidth="1"/>
    <col min="15116" max="15116" width="11.5546875" style="16" customWidth="1"/>
    <col min="15117" max="15117" width="9.33203125" style="16" bestFit="1" customWidth="1"/>
    <col min="15118" max="15118" width="9.44140625" style="16" customWidth="1"/>
    <col min="15119" max="15119" width="8.88671875" style="16" customWidth="1"/>
    <col min="15120" max="15120" width="22.88671875" style="16" customWidth="1"/>
    <col min="15121" max="15121" width="12.33203125" style="16" customWidth="1"/>
    <col min="15122" max="15122" width="8.88671875" style="16" customWidth="1"/>
    <col min="15123" max="15123" width="6.88671875" style="16" customWidth="1"/>
    <col min="15124" max="15124" width="10.33203125" style="16" customWidth="1"/>
    <col min="15125" max="15125" width="11.5546875" style="16" bestFit="1" customWidth="1"/>
    <col min="15126" max="15126" width="14.109375" style="16" customWidth="1"/>
    <col min="15127" max="15127" width="11.44140625" style="16" customWidth="1"/>
    <col min="15128" max="15128" width="10.33203125" style="16" customWidth="1"/>
    <col min="15129" max="15129" width="44.88671875" style="16" customWidth="1"/>
    <col min="15130" max="15360" width="9.109375" style="16"/>
    <col min="15361" max="15361" width="8.88671875" style="16" bestFit="1" customWidth="1"/>
    <col min="15362" max="15362" width="15" style="16" bestFit="1" customWidth="1"/>
    <col min="15363" max="15363" width="13.6640625" style="16" customWidth="1"/>
    <col min="15364" max="15364" width="9.33203125" style="16" bestFit="1" customWidth="1"/>
    <col min="15365" max="15365" width="25.6640625" style="16" customWidth="1"/>
    <col min="15366" max="15366" width="10.109375" style="16" customWidth="1"/>
    <col min="15367" max="15367" width="18.88671875" style="16" customWidth="1"/>
    <col min="15368" max="15368" width="13.6640625" style="16" customWidth="1"/>
    <col min="15369" max="15369" width="9.33203125" style="16" bestFit="1" customWidth="1"/>
    <col min="15370" max="15370" width="17" style="16" customWidth="1"/>
    <col min="15371" max="15371" width="18.109375" style="16" customWidth="1"/>
    <col min="15372" max="15372" width="11.5546875" style="16" customWidth="1"/>
    <col min="15373" max="15373" width="9.33203125" style="16" bestFit="1" customWidth="1"/>
    <col min="15374" max="15374" width="9.44140625" style="16" customWidth="1"/>
    <col min="15375" max="15375" width="8.88671875" style="16" customWidth="1"/>
    <col min="15376" max="15376" width="22.88671875" style="16" customWidth="1"/>
    <col min="15377" max="15377" width="12.33203125" style="16" customWidth="1"/>
    <col min="15378" max="15378" width="8.88671875" style="16" customWidth="1"/>
    <col min="15379" max="15379" width="6.88671875" style="16" customWidth="1"/>
    <col min="15380" max="15380" width="10.33203125" style="16" customWidth="1"/>
    <col min="15381" max="15381" width="11.5546875" style="16" bestFit="1" customWidth="1"/>
    <col min="15382" max="15382" width="14.109375" style="16" customWidth="1"/>
    <col min="15383" max="15383" width="11.44140625" style="16" customWidth="1"/>
    <col min="15384" max="15384" width="10.33203125" style="16" customWidth="1"/>
    <col min="15385" max="15385" width="44.88671875" style="16" customWidth="1"/>
    <col min="15386" max="15616" width="9.109375" style="16"/>
    <col min="15617" max="15617" width="8.88671875" style="16" bestFit="1" customWidth="1"/>
    <col min="15618" max="15618" width="15" style="16" bestFit="1" customWidth="1"/>
    <col min="15619" max="15619" width="13.6640625" style="16" customWidth="1"/>
    <col min="15620" max="15620" width="9.33203125" style="16" bestFit="1" customWidth="1"/>
    <col min="15621" max="15621" width="25.6640625" style="16" customWidth="1"/>
    <col min="15622" max="15622" width="10.109375" style="16" customWidth="1"/>
    <col min="15623" max="15623" width="18.88671875" style="16" customWidth="1"/>
    <col min="15624" max="15624" width="13.6640625" style="16" customWidth="1"/>
    <col min="15625" max="15625" width="9.33203125" style="16" bestFit="1" customWidth="1"/>
    <col min="15626" max="15626" width="17" style="16" customWidth="1"/>
    <col min="15627" max="15627" width="18.109375" style="16" customWidth="1"/>
    <col min="15628" max="15628" width="11.5546875" style="16" customWidth="1"/>
    <col min="15629" max="15629" width="9.33203125" style="16" bestFit="1" customWidth="1"/>
    <col min="15630" max="15630" width="9.44140625" style="16" customWidth="1"/>
    <col min="15631" max="15631" width="8.88671875" style="16" customWidth="1"/>
    <col min="15632" max="15632" width="22.88671875" style="16" customWidth="1"/>
    <col min="15633" max="15633" width="12.33203125" style="16" customWidth="1"/>
    <col min="15634" max="15634" width="8.88671875" style="16" customWidth="1"/>
    <col min="15635" max="15635" width="6.88671875" style="16" customWidth="1"/>
    <col min="15636" max="15636" width="10.33203125" style="16" customWidth="1"/>
    <col min="15637" max="15637" width="11.5546875" style="16" bestFit="1" customWidth="1"/>
    <col min="15638" max="15638" width="14.109375" style="16" customWidth="1"/>
    <col min="15639" max="15639" width="11.44140625" style="16" customWidth="1"/>
    <col min="15640" max="15640" width="10.33203125" style="16" customWidth="1"/>
    <col min="15641" max="15641" width="44.88671875" style="16" customWidth="1"/>
    <col min="15642" max="15872" width="9.109375" style="16"/>
    <col min="15873" max="15873" width="8.88671875" style="16" bestFit="1" customWidth="1"/>
    <col min="15874" max="15874" width="15" style="16" bestFit="1" customWidth="1"/>
    <col min="15875" max="15875" width="13.6640625" style="16" customWidth="1"/>
    <col min="15876" max="15876" width="9.33203125" style="16" bestFit="1" customWidth="1"/>
    <col min="15877" max="15877" width="25.6640625" style="16" customWidth="1"/>
    <col min="15878" max="15878" width="10.109375" style="16" customWidth="1"/>
    <col min="15879" max="15879" width="18.88671875" style="16" customWidth="1"/>
    <col min="15880" max="15880" width="13.6640625" style="16" customWidth="1"/>
    <col min="15881" max="15881" width="9.33203125" style="16" bestFit="1" customWidth="1"/>
    <col min="15882" max="15882" width="17" style="16" customWidth="1"/>
    <col min="15883" max="15883" width="18.109375" style="16" customWidth="1"/>
    <col min="15884" max="15884" width="11.5546875" style="16" customWidth="1"/>
    <col min="15885" max="15885" width="9.33203125" style="16" bestFit="1" customWidth="1"/>
    <col min="15886" max="15886" width="9.44140625" style="16" customWidth="1"/>
    <col min="15887" max="15887" width="8.88671875" style="16" customWidth="1"/>
    <col min="15888" max="15888" width="22.88671875" style="16" customWidth="1"/>
    <col min="15889" max="15889" width="12.33203125" style="16" customWidth="1"/>
    <col min="15890" max="15890" width="8.88671875" style="16" customWidth="1"/>
    <col min="15891" max="15891" width="6.88671875" style="16" customWidth="1"/>
    <col min="15892" max="15892" width="10.33203125" style="16" customWidth="1"/>
    <col min="15893" max="15893" width="11.5546875" style="16" bestFit="1" customWidth="1"/>
    <col min="15894" max="15894" width="14.109375" style="16" customWidth="1"/>
    <col min="15895" max="15895" width="11.44140625" style="16" customWidth="1"/>
    <col min="15896" max="15896" width="10.33203125" style="16" customWidth="1"/>
    <col min="15897" max="15897" width="44.88671875" style="16" customWidth="1"/>
    <col min="15898" max="16128" width="9.109375" style="16"/>
    <col min="16129" max="16129" width="8.88671875" style="16" bestFit="1" customWidth="1"/>
    <col min="16130" max="16130" width="15" style="16" bestFit="1" customWidth="1"/>
    <col min="16131" max="16131" width="13.6640625" style="16" customWidth="1"/>
    <col min="16132" max="16132" width="9.33203125" style="16" bestFit="1" customWidth="1"/>
    <col min="16133" max="16133" width="25.6640625" style="16" customWidth="1"/>
    <col min="16134" max="16134" width="10.109375" style="16" customWidth="1"/>
    <col min="16135" max="16135" width="18.88671875" style="16" customWidth="1"/>
    <col min="16136" max="16136" width="13.6640625" style="16" customWidth="1"/>
    <col min="16137" max="16137" width="9.33203125" style="16" bestFit="1" customWidth="1"/>
    <col min="16138" max="16138" width="17" style="16" customWidth="1"/>
    <col min="16139" max="16139" width="18.109375" style="16" customWidth="1"/>
    <col min="16140" max="16140" width="11.5546875" style="16" customWidth="1"/>
    <col min="16141" max="16141" width="9.33203125" style="16" bestFit="1" customWidth="1"/>
    <col min="16142" max="16142" width="9.44140625" style="16" customWidth="1"/>
    <col min="16143" max="16143" width="8.88671875" style="16" customWidth="1"/>
    <col min="16144" max="16144" width="22.88671875" style="16" customWidth="1"/>
    <col min="16145" max="16145" width="12.33203125" style="16" customWidth="1"/>
    <col min="16146" max="16146" width="8.88671875" style="16" customWidth="1"/>
    <col min="16147" max="16147" width="6.88671875" style="16" customWidth="1"/>
    <col min="16148" max="16148" width="10.33203125" style="16" customWidth="1"/>
    <col min="16149" max="16149" width="11.5546875" style="16" bestFit="1" customWidth="1"/>
    <col min="16150" max="16150" width="14.109375" style="16" customWidth="1"/>
    <col min="16151" max="16151" width="11.44140625" style="16" customWidth="1"/>
    <col min="16152" max="16152" width="10.33203125" style="16" customWidth="1"/>
    <col min="16153" max="16153" width="44.88671875" style="16" customWidth="1"/>
    <col min="16154" max="16384" width="9.109375" style="16"/>
  </cols>
  <sheetData>
    <row r="1" spans="1:26" ht="13.8" thickTop="1">
      <c r="A1" s="5" t="s">
        <v>95</v>
      </c>
      <c r="B1" s="6" t="s">
        <v>96</v>
      </c>
      <c r="C1" s="6" t="s">
        <v>97</v>
      </c>
      <c r="D1" s="7" t="s">
        <v>98</v>
      </c>
      <c r="E1" s="8" t="s">
        <v>99</v>
      </c>
      <c r="F1" s="8" t="s">
        <v>98</v>
      </c>
      <c r="G1" s="9" t="s">
        <v>100</v>
      </c>
      <c r="H1" s="9" t="s">
        <v>101</v>
      </c>
      <c r="I1" s="6" t="s">
        <v>102</v>
      </c>
      <c r="J1" s="8" t="s">
        <v>102</v>
      </c>
      <c r="K1" s="9" t="s">
        <v>103</v>
      </c>
      <c r="L1" s="10" t="s">
        <v>104</v>
      </c>
      <c r="M1" s="10" t="s">
        <v>105</v>
      </c>
      <c r="N1" s="11" t="s">
        <v>105</v>
      </c>
      <c r="O1" s="6" t="s">
        <v>106</v>
      </c>
      <c r="P1" s="6" t="s">
        <v>107</v>
      </c>
      <c r="Q1" s="6" t="s">
        <v>108</v>
      </c>
      <c r="R1" s="12" t="s">
        <v>109</v>
      </c>
      <c r="S1" s="13" t="s">
        <v>110</v>
      </c>
      <c r="T1" s="12" t="s">
        <v>1</v>
      </c>
      <c r="U1" s="10" t="s">
        <v>111</v>
      </c>
      <c r="V1" s="10" t="s">
        <v>112</v>
      </c>
      <c r="W1" s="14" t="s">
        <v>113</v>
      </c>
      <c r="X1" s="15" t="s">
        <v>114</v>
      </c>
      <c r="Y1" s="9" t="s">
        <v>115</v>
      </c>
    </row>
    <row r="2" spans="1:26" ht="13.8" thickBot="1">
      <c r="A2" s="17" t="s">
        <v>116</v>
      </c>
      <c r="B2" s="18" t="s">
        <v>116</v>
      </c>
      <c r="C2" s="18" t="s">
        <v>117</v>
      </c>
      <c r="D2" s="19" t="s">
        <v>118</v>
      </c>
      <c r="E2" s="20"/>
      <c r="F2" s="20"/>
      <c r="G2" s="21"/>
      <c r="H2" s="21"/>
      <c r="I2" s="18" t="s">
        <v>118</v>
      </c>
      <c r="J2" s="20" t="s">
        <v>119</v>
      </c>
      <c r="K2" s="21" t="s">
        <v>120</v>
      </c>
      <c r="L2" s="22" t="s">
        <v>121</v>
      </c>
      <c r="M2" s="22" t="s">
        <v>122</v>
      </c>
      <c r="N2" s="23" t="s">
        <v>123</v>
      </c>
      <c r="O2" s="18" t="s">
        <v>124</v>
      </c>
      <c r="P2" s="18" t="s">
        <v>117</v>
      </c>
      <c r="Q2" s="18" t="s">
        <v>124</v>
      </c>
      <c r="R2" s="24" t="s">
        <v>125</v>
      </c>
      <c r="S2" s="25"/>
      <c r="T2" s="24" t="s">
        <v>126</v>
      </c>
      <c r="U2" s="22" t="s">
        <v>127</v>
      </c>
      <c r="V2" s="22" t="s">
        <v>128</v>
      </c>
      <c r="W2" s="26" t="s">
        <v>129</v>
      </c>
      <c r="X2" s="27"/>
      <c r="Y2" s="28"/>
    </row>
    <row r="3" spans="1:26" ht="13.8" thickTop="1">
      <c r="A3" s="29"/>
      <c r="B3" s="32"/>
      <c r="C3" s="195"/>
      <c r="D3" s="30"/>
      <c r="E3" s="31"/>
      <c r="F3" s="31"/>
      <c r="G3" s="29"/>
      <c r="H3" s="29"/>
      <c r="I3" s="32"/>
      <c r="J3" s="31"/>
      <c r="K3" s="29"/>
      <c r="L3" s="196"/>
      <c r="M3" s="196"/>
      <c r="N3" s="197"/>
      <c r="O3" s="32"/>
      <c r="P3" s="32"/>
      <c r="Q3" s="32"/>
      <c r="R3" s="34"/>
      <c r="S3" s="33"/>
      <c r="T3" s="34"/>
      <c r="U3" s="196"/>
      <c r="V3" s="196"/>
      <c r="W3" s="198"/>
      <c r="X3" s="199"/>
      <c r="Y3" s="29"/>
      <c r="Z3" s="200"/>
    </row>
    <row r="4" spans="1:26">
      <c r="D4" s="36">
        <v>1</v>
      </c>
      <c r="E4" s="37" t="s">
        <v>130</v>
      </c>
      <c r="G4" s="38" t="s">
        <v>131</v>
      </c>
      <c r="J4" s="37"/>
      <c r="K4" s="38"/>
      <c r="L4" s="40"/>
    </row>
    <row r="5" spans="1:26">
      <c r="A5" s="16" t="s">
        <v>18</v>
      </c>
      <c r="B5" s="35" t="s">
        <v>132</v>
      </c>
      <c r="C5" s="35" t="s">
        <v>133</v>
      </c>
      <c r="D5" s="36">
        <v>1</v>
      </c>
      <c r="E5" s="37" t="s">
        <v>130</v>
      </c>
      <c r="G5" s="38" t="s">
        <v>131</v>
      </c>
      <c r="H5" s="38" t="s">
        <v>134</v>
      </c>
      <c r="I5" s="39" t="s">
        <v>135</v>
      </c>
      <c r="J5" s="37" t="s">
        <v>136</v>
      </c>
      <c r="K5" s="38" t="s">
        <v>137</v>
      </c>
      <c r="L5" s="47">
        <v>4</v>
      </c>
      <c r="M5" s="47">
        <v>4</v>
      </c>
      <c r="N5" s="48">
        <v>0</v>
      </c>
      <c r="O5" s="35">
        <v>260</v>
      </c>
      <c r="P5" s="35" t="s">
        <v>138</v>
      </c>
      <c r="Q5" s="35">
        <v>255</v>
      </c>
      <c r="R5" s="44">
        <f>VLOOKUP(A5,Kengetallen!A:B,2,FALSE)</f>
        <v>0</v>
      </c>
      <c r="V5" s="41">
        <f>IF(Q5&gt;0,(U5/O5)*Q5,0)</f>
        <v>0</v>
      </c>
    </row>
    <row r="6" spans="1:26">
      <c r="A6" s="16" t="s">
        <v>47</v>
      </c>
      <c r="B6" s="35" t="s">
        <v>139</v>
      </c>
      <c r="C6" s="35" t="s">
        <v>133</v>
      </c>
      <c r="D6" s="36">
        <v>1</v>
      </c>
      <c r="E6" s="37" t="s">
        <v>130</v>
      </c>
      <c r="G6" s="38" t="s">
        <v>131</v>
      </c>
      <c r="H6" s="38" t="s">
        <v>134</v>
      </c>
      <c r="I6" s="39" t="s">
        <v>140</v>
      </c>
      <c r="J6" s="37" t="s">
        <v>141</v>
      </c>
      <c r="K6" s="38" t="s">
        <v>142</v>
      </c>
      <c r="L6" s="47">
        <v>16</v>
      </c>
      <c r="M6" s="47">
        <v>16</v>
      </c>
      <c r="N6" s="48">
        <v>0</v>
      </c>
      <c r="O6" s="35">
        <v>260</v>
      </c>
      <c r="P6" s="35" t="s">
        <v>138</v>
      </c>
      <c r="Q6" s="35">
        <v>255</v>
      </c>
      <c r="R6" s="44">
        <f>VLOOKUP(A6,Kengetallen!A:B,2,FALSE)</f>
        <v>0</v>
      </c>
      <c r="V6" s="41">
        <f t="shared" ref="V6:V15" si="0">IF(Q6&gt;0,(U6/O6)*Q6,0)</f>
        <v>0</v>
      </c>
    </row>
    <row r="7" spans="1:26">
      <c r="A7" s="16" t="s">
        <v>47</v>
      </c>
      <c r="B7" s="35" t="s">
        <v>139</v>
      </c>
      <c r="C7" s="35" t="s">
        <v>133</v>
      </c>
      <c r="D7" s="36">
        <v>1</v>
      </c>
      <c r="E7" s="37" t="s">
        <v>130</v>
      </c>
      <c r="G7" s="38" t="s">
        <v>131</v>
      </c>
      <c r="H7" s="38" t="s">
        <v>134</v>
      </c>
      <c r="I7" s="39" t="s">
        <v>143</v>
      </c>
      <c r="J7" s="37" t="s">
        <v>141</v>
      </c>
      <c r="K7" s="38" t="s">
        <v>142</v>
      </c>
      <c r="L7" s="47">
        <v>24</v>
      </c>
      <c r="M7" s="47">
        <v>24</v>
      </c>
      <c r="N7" s="48">
        <v>0</v>
      </c>
      <c r="O7" s="35">
        <v>260</v>
      </c>
      <c r="P7" s="35" t="s">
        <v>138</v>
      </c>
      <c r="Q7" s="35">
        <v>255</v>
      </c>
      <c r="R7" s="44">
        <f>VLOOKUP(A7,Kengetallen!A:B,2,FALSE)</f>
        <v>0</v>
      </c>
      <c r="V7" s="41">
        <f t="shared" si="0"/>
        <v>0</v>
      </c>
    </row>
    <row r="8" spans="1:26">
      <c r="A8" s="16" t="s">
        <v>47</v>
      </c>
      <c r="B8" s="35" t="s">
        <v>139</v>
      </c>
      <c r="C8" s="35" t="s">
        <v>133</v>
      </c>
      <c r="D8" s="36">
        <v>1</v>
      </c>
      <c r="E8" s="37" t="s">
        <v>130</v>
      </c>
      <c r="G8" s="38" t="s">
        <v>131</v>
      </c>
      <c r="H8" s="38" t="s">
        <v>134</v>
      </c>
      <c r="I8" s="39" t="s">
        <v>144</v>
      </c>
      <c r="J8" s="37" t="s">
        <v>141</v>
      </c>
      <c r="K8" s="38" t="s">
        <v>142</v>
      </c>
      <c r="L8" s="47">
        <v>36</v>
      </c>
      <c r="M8" s="47">
        <v>36</v>
      </c>
      <c r="N8" s="48">
        <v>0</v>
      </c>
      <c r="O8" s="35">
        <v>260</v>
      </c>
      <c r="P8" s="35" t="s">
        <v>138</v>
      </c>
      <c r="Q8" s="35">
        <v>255</v>
      </c>
      <c r="R8" s="44">
        <f>VLOOKUP(A8,Kengetallen!A:B,2,FALSE)</f>
        <v>0</v>
      </c>
      <c r="V8" s="41">
        <f t="shared" si="0"/>
        <v>0</v>
      </c>
    </row>
    <row r="9" spans="1:26">
      <c r="A9" s="16" t="s">
        <v>93</v>
      </c>
      <c r="B9" s="35" t="s">
        <v>139</v>
      </c>
      <c r="C9" s="35" t="s">
        <v>133</v>
      </c>
      <c r="D9" s="36">
        <v>1</v>
      </c>
      <c r="E9" s="37" t="s">
        <v>130</v>
      </c>
      <c r="G9" s="38" t="s">
        <v>131</v>
      </c>
      <c r="H9" s="38" t="s">
        <v>134</v>
      </c>
      <c r="I9" s="39" t="s">
        <v>145</v>
      </c>
      <c r="J9" s="37" t="s">
        <v>146</v>
      </c>
      <c r="K9" s="38" t="s">
        <v>142</v>
      </c>
      <c r="L9" s="47">
        <v>24</v>
      </c>
      <c r="M9" s="47">
        <v>24</v>
      </c>
      <c r="N9" s="48">
        <v>0</v>
      </c>
      <c r="O9" s="35">
        <v>260</v>
      </c>
      <c r="P9" s="35" t="s">
        <v>138</v>
      </c>
      <c r="Q9" s="35">
        <v>255</v>
      </c>
      <c r="R9" s="44">
        <f>VLOOKUP(A9,Kengetallen!A:B,2,FALSE)</f>
        <v>0</v>
      </c>
      <c r="V9" s="41">
        <f t="shared" si="0"/>
        <v>0</v>
      </c>
    </row>
    <row r="10" spans="1:26">
      <c r="A10" s="16" t="s">
        <v>56</v>
      </c>
      <c r="B10" s="35" t="s">
        <v>132</v>
      </c>
      <c r="C10" s="35" t="s">
        <v>133</v>
      </c>
      <c r="D10" s="36">
        <v>1</v>
      </c>
      <c r="E10" s="37" t="s">
        <v>130</v>
      </c>
      <c r="G10" s="38" t="s">
        <v>131</v>
      </c>
      <c r="H10" s="38" t="s">
        <v>134</v>
      </c>
      <c r="I10" s="39" t="s">
        <v>147</v>
      </c>
      <c r="J10" s="37" t="s">
        <v>148</v>
      </c>
      <c r="K10" s="38" t="s">
        <v>137</v>
      </c>
      <c r="L10" s="47">
        <v>6</v>
      </c>
      <c r="M10" s="47">
        <v>6</v>
      </c>
      <c r="N10" s="48">
        <v>0</v>
      </c>
      <c r="O10" s="35">
        <v>260</v>
      </c>
      <c r="P10" s="35" t="s">
        <v>138</v>
      </c>
      <c r="Q10" s="35">
        <v>255</v>
      </c>
      <c r="R10" s="44">
        <f>VLOOKUP(A10,Kengetallen!A:B,2,FALSE)</f>
        <v>0</v>
      </c>
      <c r="V10" s="41">
        <f t="shared" si="0"/>
        <v>0</v>
      </c>
    </row>
    <row r="11" spans="1:26">
      <c r="A11" s="16" t="s">
        <v>92</v>
      </c>
      <c r="B11" s="35" t="s">
        <v>139</v>
      </c>
      <c r="C11" s="35" t="s">
        <v>133</v>
      </c>
      <c r="D11" s="36">
        <v>1</v>
      </c>
      <c r="E11" s="37" t="s">
        <v>130</v>
      </c>
      <c r="G11" s="38" t="s">
        <v>131</v>
      </c>
      <c r="H11" s="38" t="s">
        <v>134</v>
      </c>
      <c r="I11" s="39" t="s">
        <v>149</v>
      </c>
      <c r="J11" s="37" t="s">
        <v>150</v>
      </c>
      <c r="K11" s="38" t="s">
        <v>137</v>
      </c>
      <c r="L11" s="47">
        <v>14</v>
      </c>
      <c r="M11" s="47">
        <v>14</v>
      </c>
      <c r="N11" s="48">
        <v>0</v>
      </c>
      <c r="O11" s="35">
        <v>260</v>
      </c>
      <c r="P11" s="35" t="s">
        <v>138</v>
      </c>
      <c r="Q11" s="35">
        <v>255</v>
      </c>
      <c r="R11" s="44">
        <f>VLOOKUP(A11,Kengetallen!A:B,2,FALSE)</f>
        <v>0</v>
      </c>
      <c r="V11" s="41">
        <f t="shared" si="0"/>
        <v>0</v>
      </c>
    </row>
    <row r="12" spans="1:26">
      <c r="A12" s="16" t="s">
        <v>76</v>
      </c>
      <c r="B12" s="35" t="s">
        <v>151</v>
      </c>
      <c r="C12" s="35" t="s">
        <v>133</v>
      </c>
      <c r="D12" s="36">
        <v>1</v>
      </c>
      <c r="E12" s="37" t="s">
        <v>130</v>
      </c>
      <c r="G12" s="38" t="s">
        <v>131</v>
      </c>
      <c r="H12" s="38" t="s">
        <v>134</v>
      </c>
      <c r="I12" s="39" t="s">
        <v>152</v>
      </c>
      <c r="J12" s="37" t="s">
        <v>153</v>
      </c>
      <c r="K12" s="38" t="s">
        <v>137</v>
      </c>
      <c r="L12" s="47">
        <v>2</v>
      </c>
      <c r="M12" s="47">
        <v>2</v>
      </c>
      <c r="N12" s="48">
        <v>0</v>
      </c>
      <c r="O12" s="35">
        <v>260</v>
      </c>
      <c r="P12" s="35" t="s">
        <v>138</v>
      </c>
      <c r="Q12" s="35">
        <v>255</v>
      </c>
      <c r="R12" s="44">
        <f>VLOOKUP(A12,Kengetallen!A:B,2,FALSE)</f>
        <v>0</v>
      </c>
      <c r="V12" s="41">
        <f t="shared" si="0"/>
        <v>0</v>
      </c>
    </row>
    <row r="13" spans="1:26">
      <c r="A13" s="16" t="s">
        <v>76</v>
      </c>
      <c r="B13" s="35" t="s">
        <v>151</v>
      </c>
      <c r="C13" s="35" t="s">
        <v>133</v>
      </c>
      <c r="D13" s="36">
        <v>1</v>
      </c>
      <c r="E13" s="37" t="s">
        <v>130</v>
      </c>
      <c r="G13" s="38" t="s">
        <v>131</v>
      </c>
      <c r="H13" s="38" t="s">
        <v>134</v>
      </c>
      <c r="I13" s="39" t="s">
        <v>154</v>
      </c>
      <c r="J13" s="37" t="s">
        <v>153</v>
      </c>
      <c r="K13" s="38" t="s">
        <v>137</v>
      </c>
      <c r="L13" s="47">
        <v>2</v>
      </c>
      <c r="M13" s="47">
        <v>2</v>
      </c>
      <c r="N13" s="48">
        <v>0</v>
      </c>
      <c r="O13" s="35">
        <v>260</v>
      </c>
      <c r="P13" s="35" t="s">
        <v>138</v>
      </c>
      <c r="Q13" s="35">
        <v>255</v>
      </c>
      <c r="R13" s="44">
        <f>VLOOKUP(A13,Kengetallen!A:B,2,FALSE)</f>
        <v>0</v>
      </c>
      <c r="V13" s="41">
        <f t="shared" si="0"/>
        <v>0</v>
      </c>
    </row>
    <row r="14" spans="1:26">
      <c r="A14" s="16" t="s">
        <v>35</v>
      </c>
      <c r="B14" s="35" t="s">
        <v>132</v>
      </c>
      <c r="C14" s="35" t="s">
        <v>133</v>
      </c>
      <c r="D14" s="36">
        <v>1</v>
      </c>
      <c r="E14" s="37" t="s">
        <v>130</v>
      </c>
      <c r="G14" s="38" t="s">
        <v>131</v>
      </c>
      <c r="H14" s="38" t="s">
        <v>134</v>
      </c>
      <c r="I14" s="39" t="s">
        <v>155</v>
      </c>
      <c r="J14" s="37" t="s">
        <v>156</v>
      </c>
      <c r="K14" s="38" t="s">
        <v>157</v>
      </c>
      <c r="L14" s="47">
        <v>23</v>
      </c>
      <c r="M14" s="47">
        <v>23</v>
      </c>
      <c r="N14" s="48">
        <v>0</v>
      </c>
      <c r="O14" s="35">
        <v>260</v>
      </c>
      <c r="P14" s="35" t="s">
        <v>138</v>
      </c>
      <c r="Q14" s="35">
        <v>255</v>
      </c>
      <c r="R14" s="44">
        <f>VLOOKUP(A14,Kengetallen!A:B,2,FALSE)</f>
        <v>0</v>
      </c>
      <c r="V14" s="41">
        <f t="shared" si="0"/>
        <v>0</v>
      </c>
    </row>
    <row r="15" spans="1:26">
      <c r="A15" s="16" t="s">
        <v>85</v>
      </c>
      <c r="B15" s="35" t="s">
        <v>132</v>
      </c>
      <c r="C15" s="35" t="s">
        <v>133</v>
      </c>
      <c r="D15" s="36">
        <v>1</v>
      </c>
      <c r="E15" s="37" t="s">
        <v>130</v>
      </c>
      <c r="G15" s="38" t="s">
        <v>131</v>
      </c>
      <c r="H15" s="38" t="s">
        <v>134</v>
      </c>
      <c r="I15" s="39" t="s">
        <v>158</v>
      </c>
      <c r="J15" s="37" t="s">
        <v>159</v>
      </c>
      <c r="K15" s="38" t="s">
        <v>157</v>
      </c>
      <c r="L15" s="47">
        <v>5</v>
      </c>
      <c r="M15" s="47">
        <v>5</v>
      </c>
      <c r="N15" s="48">
        <v>0</v>
      </c>
      <c r="O15" s="35">
        <v>260</v>
      </c>
      <c r="P15" s="35" t="s">
        <v>138</v>
      </c>
      <c r="Q15" s="35">
        <v>255</v>
      </c>
      <c r="R15" s="44">
        <f>VLOOKUP(A15,Kengetallen!A:B,2,FALSE)</f>
        <v>0</v>
      </c>
      <c r="V15" s="41">
        <f t="shared" si="0"/>
        <v>0</v>
      </c>
    </row>
    <row r="16" spans="1:26">
      <c r="D16" s="36">
        <v>1</v>
      </c>
      <c r="E16" s="37" t="s">
        <v>130</v>
      </c>
      <c r="G16" s="38" t="s">
        <v>131</v>
      </c>
      <c r="J16" s="37"/>
      <c r="K16" s="38"/>
      <c r="L16" s="47"/>
      <c r="M16" s="47"/>
      <c r="N16" s="48"/>
      <c r="O16" s="35"/>
      <c r="P16" s="35"/>
      <c r="Q16" s="35"/>
    </row>
    <row r="17" spans="1:25">
      <c r="A17" s="49"/>
      <c r="B17" s="50"/>
      <c r="C17" s="50" t="s">
        <v>133</v>
      </c>
      <c r="D17" s="51">
        <v>1</v>
      </c>
      <c r="E17" s="52" t="s">
        <v>130</v>
      </c>
      <c r="F17" s="52"/>
      <c r="G17" s="49" t="s">
        <v>131</v>
      </c>
      <c r="H17" s="53"/>
      <c r="I17" s="50"/>
      <c r="J17" s="52" t="s">
        <v>160</v>
      </c>
      <c r="K17" s="53" t="s">
        <v>160</v>
      </c>
      <c r="L17" s="54">
        <f>SUM(L5:L16)</f>
        <v>156</v>
      </c>
      <c r="M17" s="54">
        <v>156</v>
      </c>
      <c r="N17" s="55">
        <v>0</v>
      </c>
      <c r="O17" s="50"/>
      <c r="P17" s="50"/>
      <c r="Q17" s="50"/>
      <c r="R17" s="56"/>
      <c r="S17" s="57"/>
      <c r="T17" s="50"/>
      <c r="U17" s="54"/>
      <c r="V17" s="54"/>
      <c r="W17" s="58"/>
      <c r="X17" s="59"/>
      <c r="Y17" s="49"/>
    </row>
    <row r="18" spans="1:25">
      <c r="D18" s="36">
        <v>2</v>
      </c>
      <c r="E18" s="60" t="s">
        <v>161</v>
      </c>
      <c r="F18" s="60"/>
      <c r="G18" s="61" t="s">
        <v>162</v>
      </c>
      <c r="H18" s="62"/>
      <c r="I18" s="63"/>
      <c r="J18" s="64"/>
      <c r="K18" s="61"/>
      <c r="L18" s="65"/>
      <c r="M18" s="47"/>
      <c r="N18" s="48"/>
      <c r="O18" s="35"/>
      <c r="P18" s="35"/>
      <c r="Q18" s="35"/>
    </row>
    <row r="19" spans="1:25">
      <c r="A19" s="16" t="s">
        <v>77</v>
      </c>
      <c r="B19" s="35" t="s">
        <v>151</v>
      </c>
      <c r="C19" s="35" t="s">
        <v>163</v>
      </c>
      <c r="D19" s="36">
        <v>2</v>
      </c>
      <c r="E19" s="60" t="s">
        <v>161</v>
      </c>
      <c r="F19" s="60"/>
      <c r="G19" s="61" t="s">
        <v>162</v>
      </c>
      <c r="H19" s="62" t="s">
        <v>134</v>
      </c>
      <c r="I19" s="63" t="s">
        <v>144</v>
      </c>
      <c r="J19" s="64" t="s">
        <v>153</v>
      </c>
      <c r="K19" s="61" t="s">
        <v>157</v>
      </c>
      <c r="L19" s="65">
        <v>2</v>
      </c>
      <c r="M19" s="47">
        <v>2</v>
      </c>
      <c r="N19" s="48">
        <v>0</v>
      </c>
      <c r="O19" s="35">
        <v>260</v>
      </c>
      <c r="P19" s="35" t="s">
        <v>164</v>
      </c>
      <c r="Q19" s="35">
        <v>255</v>
      </c>
      <c r="R19" s="44">
        <f>VLOOKUP(A19,Kengetallen!A:B,2,FALSE)</f>
        <v>0</v>
      </c>
      <c r="V19" s="41">
        <f t="shared" ref="V19:V34" si="1">IF(Q19&gt;0,(U19/O19)*Q19,0)</f>
        <v>0</v>
      </c>
    </row>
    <row r="20" spans="1:25">
      <c r="A20" s="16" t="s">
        <v>77</v>
      </c>
      <c r="B20" s="35" t="s">
        <v>151</v>
      </c>
      <c r="C20" s="35" t="s">
        <v>163</v>
      </c>
      <c r="D20" s="36">
        <v>2</v>
      </c>
      <c r="E20" s="60" t="s">
        <v>161</v>
      </c>
      <c r="F20" s="60"/>
      <c r="G20" s="61" t="s">
        <v>162</v>
      </c>
      <c r="H20" s="62" t="s">
        <v>134</v>
      </c>
      <c r="I20" s="63" t="s">
        <v>145</v>
      </c>
      <c r="J20" s="64" t="s">
        <v>153</v>
      </c>
      <c r="K20" s="61" t="s">
        <v>157</v>
      </c>
      <c r="L20" s="65">
        <v>5</v>
      </c>
      <c r="M20" s="47">
        <v>5</v>
      </c>
      <c r="N20" s="48">
        <v>0</v>
      </c>
      <c r="O20" s="35">
        <v>260</v>
      </c>
      <c r="P20" s="35" t="s">
        <v>164</v>
      </c>
      <c r="Q20" s="35">
        <v>255</v>
      </c>
      <c r="R20" s="44">
        <f>VLOOKUP(A20,Kengetallen!A:B,2,FALSE)</f>
        <v>0</v>
      </c>
      <c r="V20" s="41">
        <f t="shared" si="1"/>
        <v>0</v>
      </c>
    </row>
    <row r="21" spans="1:25">
      <c r="A21" s="16" t="s">
        <v>57</v>
      </c>
      <c r="B21" s="35" t="s">
        <v>132</v>
      </c>
      <c r="C21" s="35" t="s">
        <v>163</v>
      </c>
      <c r="D21" s="36">
        <v>2</v>
      </c>
      <c r="E21" s="60" t="s">
        <v>161</v>
      </c>
      <c r="F21" s="60"/>
      <c r="G21" s="61" t="s">
        <v>162</v>
      </c>
      <c r="H21" s="62" t="s">
        <v>134</v>
      </c>
      <c r="I21" s="63" t="s">
        <v>143</v>
      </c>
      <c r="J21" s="64" t="s">
        <v>148</v>
      </c>
      <c r="K21" s="61" t="s">
        <v>165</v>
      </c>
      <c r="L21" s="65">
        <v>8</v>
      </c>
      <c r="M21" s="47">
        <v>8</v>
      </c>
      <c r="N21" s="48">
        <v>0</v>
      </c>
      <c r="O21" s="35">
        <v>260</v>
      </c>
      <c r="P21" s="35" t="s">
        <v>164</v>
      </c>
      <c r="Q21" s="35">
        <v>255</v>
      </c>
      <c r="R21" s="44">
        <f>VLOOKUP(A21,Kengetallen!A:B,2,FALSE)</f>
        <v>0</v>
      </c>
      <c r="V21" s="41">
        <f t="shared" si="1"/>
        <v>0</v>
      </c>
    </row>
    <row r="22" spans="1:25">
      <c r="A22" s="16" t="s">
        <v>19</v>
      </c>
      <c r="B22" s="35" t="s">
        <v>132</v>
      </c>
      <c r="C22" s="35" t="s">
        <v>163</v>
      </c>
      <c r="D22" s="36">
        <v>2</v>
      </c>
      <c r="E22" s="60" t="s">
        <v>161</v>
      </c>
      <c r="F22" s="60"/>
      <c r="G22" s="61" t="s">
        <v>162</v>
      </c>
      <c r="H22" s="62" t="s">
        <v>134</v>
      </c>
      <c r="I22" s="63" t="s">
        <v>135</v>
      </c>
      <c r="J22" s="64" t="s">
        <v>136</v>
      </c>
      <c r="K22" s="61" t="s">
        <v>165</v>
      </c>
      <c r="L22" s="65">
        <v>16</v>
      </c>
      <c r="M22" s="47">
        <v>16</v>
      </c>
      <c r="N22" s="48">
        <v>0</v>
      </c>
      <c r="O22" s="35">
        <v>260</v>
      </c>
      <c r="P22" s="35" t="s">
        <v>164</v>
      </c>
      <c r="Q22" s="35">
        <v>255</v>
      </c>
      <c r="R22" s="44">
        <f>VLOOKUP(A22,Kengetallen!A:B,2,FALSE)</f>
        <v>0</v>
      </c>
      <c r="V22" s="41">
        <f t="shared" si="1"/>
        <v>0</v>
      </c>
    </row>
    <row r="23" spans="1:25">
      <c r="A23" s="16" t="s">
        <v>35</v>
      </c>
      <c r="B23" s="35" t="s">
        <v>132</v>
      </c>
      <c r="C23" s="35" t="s">
        <v>163</v>
      </c>
      <c r="D23" s="36">
        <v>2</v>
      </c>
      <c r="E23" s="60" t="s">
        <v>161</v>
      </c>
      <c r="F23" s="60"/>
      <c r="G23" s="61" t="s">
        <v>162</v>
      </c>
      <c r="H23" s="62" t="s">
        <v>134</v>
      </c>
      <c r="I23" s="63" t="s">
        <v>140</v>
      </c>
      <c r="J23" s="64" t="s">
        <v>150</v>
      </c>
      <c r="K23" s="61" t="s">
        <v>165</v>
      </c>
      <c r="L23" s="65">
        <v>5</v>
      </c>
      <c r="M23" s="47">
        <v>5</v>
      </c>
      <c r="N23" s="48">
        <v>0</v>
      </c>
      <c r="O23" s="35">
        <v>260</v>
      </c>
      <c r="P23" s="35" t="s">
        <v>164</v>
      </c>
      <c r="Q23" s="35">
        <v>255</v>
      </c>
      <c r="R23" s="44">
        <f>VLOOKUP(A23,Kengetallen!A:B,2,FALSE)</f>
        <v>0</v>
      </c>
      <c r="V23" s="41">
        <f t="shared" si="1"/>
        <v>0</v>
      </c>
    </row>
    <row r="24" spans="1:25">
      <c r="A24" s="16" t="s">
        <v>85</v>
      </c>
      <c r="B24" s="35" t="s">
        <v>132</v>
      </c>
      <c r="C24" s="35" t="s">
        <v>163</v>
      </c>
      <c r="D24" s="36">
        <v>2</v>
      </c>
      <c r="E24" s="60" t="s">
        <v>161</v>
      </c>
      <c r="F24" s="60"/>
      <c r="G24" s="61" t="s">
        <v>162</v>
      </c>
      <c r="H24" s="62" t="s">
        <v>134</v>
      </c>
      <c r="I24" s="63" t="s">
        <v>166</v>
      </c>
      <c r="J24" s="64" t="s">
        <v>159</v>
      </c>
      <c r="K24" s="61" t="s">
        <v>165</v>
      </c>
      <c r="L24" s="65">
        <v>5</v>
      </c>
      <c r="M24" s="47">
        <v>5</v>
      </c>
      <c r="N24" s="48">
        <v>0</v>
      </c>
      <c r="O24" s="35">
        <v>260</v>
      </c>
      <c r="P24" s="35" t="s">
        <v>164</v>
      </c>
      <c r="Q24" s="35">
        <v>255</v>
      </c>
      <c r="R24" s="44">
        <f>VLOOKUP(A24,Kengetallen!A:B,2,FALSE)</f>
        <v>0</v>
      </c>
      <c r="V24" s="41">
        <f t="shared" si="1"/>
        <v>0</v>
      </c>
    </row>
    <row r="25" spans="1:25">
      <c r="A25" s="16" t="s">
        <v>35</v>
      </c>
      <c r="B25" s="35" t="s">
        <v>132</v>
      </c>
      <c r="C25" s="35" t="s">
        <v>163</v>
      </c>
      <c r="D25" s="36">
        <v>2</v>
      </c>
      <c r="E25" s="60" t="s">
        <v>161</v>
      </c>
      <c r="F25" s="60"/>
      <c r="G25" s="61" t="s">
        <v>162</v>
      </c>
      <c r="H25" s="62" t="s">
        <v>134</v>
      </c>
      <c r="I25" s="63" t="s">
        <v>167</v>
      </c>
      <c r="J25" s="64" t="s">
        <v>150</v>
      </c>
      <c r="K25" s="61" t="s">
        <v>165</v>
      </c>
      <c r="L25" s="65">
        <v>16</v>
      </c>
      <c r="M25" s="47">
        <v>16</v>
      </c>
      <c r="N25" s="48">
        <v>0</v>
      </c>
      <c r="O25" s="35">
        <v>260</v>
      </c>
      <c r="P25" s="35" t="s">
        <v>164</v>
      </c>
      <c r="Q25" s="35">
        <v>255</v>
      </c>
      <c r="R25" s="44">
        <f>VLOOKUP(A25,Kengetallen!A:B,2,FALSE)</f>
        <v>0</v>
      </c>
      <c r="V25" s="41">
        <f t="shared" si="1"/>
        <v>0</v>
      </c>
    </row>
    <row r="26" spans="1:25">
      <c r="A26" s="16" t="s">
        <v>85</v>
      </c>
      <c r="B26" s="35" t="s">
        <v>132</v>
      </c>
      <c r="C26" s="35" t="s">
        <v>163</v>
      </c>
      <c r="D26" s="36">
        <v>2</v>
      </c>
      <c r="E26" s="60" t="s">
        <v>161</v>
      </c>
      <c r="F26" s="60"/>
      <c r="G26" s="61" t="s">
        <v>162</v>
      </c>
      <c r="H26" s="62" t="s">
        <v>134</v>
      </c>
      <c r="I26" s="63" t="s">
        <v>147</v>
      </c>
      <c r="J26" s="64" t="s">
        <v>168</v>
      </c>
      <c r="K26" s="61" t="s">
        <v>165</v>
      </c>
      <c r="L26" s="65">
        <v>10</v>
      </c>
      <c r="M26" s="47">
        <v>10</v>
      </c>
      <c r="N26" s="48">
        <v>0</v>
      </c>
      <c r="O26" s="35">
        <v>260</v>
      </c>
      <c r="P26" s="35" t="s">
        <v>164</v>
      </c>
      <c r="Q26" s="35">
        <v>255</v>
      </c>
      <c r="R26" s="44">
        <f>VLOOKUP(A26,Kengetallen!A:B,2,FALSE)</f>
        <v>0</v>
      </c>
      <c r="V26" s="41">
        <f t="shared" si="1"/>
        <v>0</v>
      </c>
    </row>
    <row r="27" spans="1:25">
      <c r="A27" s="16" t="s">
        <v>85</v>
      </c>
      <c r="B27" s="35" t="s">
        <v>132</v>
      </c>
      <c r="C27" s="35" t="s">
        <v>163</v>
      </c>
      <c r="D27" s="36">
        <v>2</v>
      </c>
      <c r="E27" s="60" t="s">
        <v>161</v>
      </c>
      <c r="F27" s="60"/>
      <c r="G27" s="61" t="s">
        <v>162</v>
      </c>
      <c r="H27" s="62" t="s">
        <v>134</v>
      </c>
      <c r="I27" s="63" t="s">
        <v>149</v>
      </c>
      <c r="J27" s="64" t="s">
        <v>159</v>
      </c>
      <c r="K27" s="61" t="s">
        <v>165</v>
      </c>
      <c r="L27" s="65">
        <v>5</v>
      </c>
      <c r="M27" s="47">
        <v>5</v>
      </c>
      <c r="N27" s="48">
        <v>0</v>
      </c>
      <c r="O27" s="35">
        <v>260</v>
      </c>
      <c r="P27" s="35" t="s">
        <v>164</v>
      </c>
      <c r="Q27" s="35">
        <v>255</v>
      </c>
      <c r="R27" s="44">
        <f>VLOOKUP(A27,Kengetallen!A:B,2,FALSE)</f>
        <v>0</v>
      </c>
      <c r="V27" s="41">
        <f t="shared" si="1"/>
        <v>0</v>
      </c>
    </row>
    <row r="28" spans="1:25">
      <c r="A28" s="16" t="s">
        <v>22</v>
      </c>
      <c r="B28" s="35" t="s">
        <v>132</v>
      </c>
      <c r="C28" s="35" t="s">
        <v>163</v>
      </c>
      <c r="D28" s="36">
        <v>2</v>
      </c>
      <c r="E28" s="60" t="s">
        <v>161</v>
      </c>
      <c r="F28" s="60"/>
      <c r="G28" s="61" t="s">
        <v>162</v>
      </c>
      <c r="H28" s="62" t="s">
        <v>134</v>
      </c>
      <c r="I28" s="63" t="s">
        <v>152</v>
      </c>
      <c r="J28" s="64" t="s">
        <v>169</v>
      </c>
      <c r="K28" s="61" t="s">
        <v>165</v>
      </c>
      <c r="L28" s="65">
        <v>542</v>
      </c>
      <c r="M28" s="47">
        <v>542</v>
      </c>
      <c r="N28" s="48">
        <v>0</v>
      </c>
      <c r="O28" s="35">
        <v>260</v>
      </c>
      <c r="P28" s="35" t="s">
        <v>164</v>
      </c>
      <c r="Q28" s="35">
        <v>255</v>
      </c>
      <c r="R28" s="44">
        <f>VLOOKUP(A28,Kengetallen!A:B,2,FALSE)</f>
        <v>0</v>
      </c>
      <c r="V28" s="41">
        <f t="shared" si="1"/>
        <v>0</v>
      </c>
    </row>
    <row r="29" spans="1:25">
      <c r="A29" s="16" t="s">
        <v>19</v>
      </c>
      <c r="B29" s="35" t="s">
        <v>132</v>
      </c>
      <c r="C29" s="35" t="s">
        <v>163</v>
      </c>
      <c r="D29" s="36">
        <v>2</v>
      </c>
      <c r="E29" s="60" t="s">
        <v>161</v>
      </c>
      <c r="F29" s="60"/>
      <c r="G29" s="61" t="s">
        <v>162</v>
      </c>
      <c r="H29" s="62" t="s">
        <v>134</v>
      </c>
      <c r="I29" s="63" t="s">
        <v>158</v>
      </c>
      <c r="J29" s="64" t="s">
        <v>136</v>
      </c>
      <c r="K29" s="61" t="s">
        <v>170</v>
      </c>
      <c r="L29" s="65">
        <v>4</v>
      </c>
      <c r="M29" s="47">
        <v>4</v>
      </c>
      <c r="N29" s="48">
        <v>0</v>
      </c>
      <c r="O29" s="35">
        <v>260</v>
      </c>
      <c r="P29" s="35" t="s">
        <v>164</v>
      </c>
      <c r="Q29" s="35">
        <v>255</v>
      </c>
      <c r="R29" s="44">
        <f>VLOOKUP(A29,Kengetallen!A:B,2,FALSE)</f>
        <v>0</v>
      </c>
      <c r="V29" s="41">
        <f t="shared" si="1"/>
        <v>0</v>
      </c>
    </row>
    <row r="30" spans="1:25">
      <c r="A30" s="16" t="s">
        <v>19</v>
      </c>
      <c r="B30" s="35" t="s">
        <v>132</v>
      </c>
      <c r="C30" s="35" t="s">
        <v>163</v>
      </c>
      <c r="D30" s="36">
        <v>2</v>
      </c>
      <c r="E30" s="60" t="s">
        <v>161</v>
      </c>
      <c r="F30" s="60"/>
      <c r="G30" s="61" t="s">
        <v>162</v>
      </c>
      <c r="H30" s="62" t="s">
        <v>134</v>
      </c>
      <c r="I30" s="63" t="s">
        <v>154</v>
      </c>
      <c r="J30" s="64" t="s">
        <v>136</v>
      </c>
      <c r="K30" s="61" t="s">
        <v>170</v>
      </c>
      <c r="L30" s="65">
        <v>4</v>
      </c>
      <c r="M30" s="47">
        <v>4</v>
      </c>
      <c r="N30" s="48">
        <v>0</v>
      </c>
      <c r="O30" s="35">
        <v>260</v>
      </c>
      <c r="P30" s="35" t="s">
        <v>164</v>
      </c>
      <c r="Q30" s="35">
        <v>255</v>
      </c>
      <c r="R30" s="44">
        <f>VLOOKUP(A30,Kengetallen!A:B,2,FALSE)</f>
        <v>0</v>
      </c>
      <c r="V30" s="41">
        <f t="shared" si="1"/>
        <v>0</v>
      </c>
    </row>
    <row r="31" spans="1:25">
      <c r="A31" s="16" t="s">
        <v>35</v>
      </c>
      <c r="B31" s="35" t="s">
        <v>132</v>
      </c>
      <c r="C31" s="35" t="s">
        <v>163</v>
      </c>
      <c r="D31" s="36">
        <v>2</v>
      </c>
      <c r="E31" s="60" t="s">
        <v>161</v>
      </c>
      <c r="F31" s="60"/>
      <c r="G31" s="61" t="s">
        <v>162</v>
      </c>
      <c r="H31" s="62" t="s">
        <v>171</v>
      </c>
      <c r="I31" s="63" t="s">
        <v>172</v>
      </c>
      <c r="J31" s="64" t="s">
        <v>150</v>
      </c>
      <c r="K31" s="61" t="s">
        <v>157</v>
      </c>
      <c r="L31" s="65">
        <v>38</v>
      </c>
      <c r="M31" s="47">
        <v>38</v>
      </c>
      <c r="N31" s="48">
        <v>0</v>
      </c>
      <c r="O31" s="35">
        <v>260</v>
      </c>
      <c r="P31" s="35" t="s">
        <v>164</v>
      </c>
      <c r="Q31" s="35">
        <v>255</v>
      </c>
      <c r="R31" s="44">
        <f>VLOOKUP(A31,Kengetallen!A:B,2,FALSE)</f>
        <v>0</v>
      </c>
      <c r="V31" s="41">
        <f t="shared" si="1"/>
        <v>0</v>
      </c>
    </row>
    <row r="32" spans="1:25">
      <c r="A32" s="16" t="s">
        <v>47</v>
      </c>
      <c r="B32" s="35" t="s">
        <v>139</v>
      </c>
      <c r="C32" s="35" t="s">
        <v>163</v>
      </c>
      <c r="D32" s="36">
        <v>2</v>
      </c>
      <c r="E32" s="60" t="s">
        <v>161</v>
      </c>
      <c r="F32" s="60"/>
      <c r="G32" s="61" t="s">
        <v>162</v>
      </c>
      <c r="H32" s="62" t="s">
        <v>171</v>
      </c>
      <c r="I32" s="63" t="s">
        <v>173</v>
      </c>
      <c r="J32" s="64" t="s">
        <v>141</v>
      </c>
      <c r="K32" s="61" t="s">
        <v>142</v>
      </c>
      <c r="L32" s="65">
        <v>36</v>
      </c>
      <c r="M32" s="47">
        <v>36</v>
      </c>
      <c r="N32" s="48">
        <v>0</v>
      </c>
      <c r="O32" s="35">
        <v>260</v>
      </c>
      <c r="P32" s="35" t="s">
        <v>164</v>
      </c>
      <c r="Q32" s="35">
        <v>255</v>
      </c>
      <c r="R32" s="44">
        <f>VLOOKUP(A32,Kengetallen!A:B,2,FALSE)</f>
        <v>0</v>
      </c>
      <c r="V32" s="41">
        <f t="shared" si="1"/>
        <v>0</v>
      </c>
    </row>
    <row r="33" spans="1:25">
      <c r="A33" s="16" t="s">
        <v>64</v>
      </c>
      <c r="B33" s="35" t="s">
        <v>132</v>
      </c>
      <c r="C33" s="35" t="s">
        <v>163</v>
      </c>
      <c r="D33" s="36">
        <v>2</v>
      </c>
      <c r="E33" s="60" t="s">
        <v>161</v>
      </c>
      <c r="F33" s="60"/>
      <c r="G33" s="61" t="s">
        <v>162</v>
      </c>
      <c r="H33" s="62" t="s">
        <v>171</v>
      </c>
      <c r="I33" s="63" t="s">
        <v>174</v>
      </c>
      <c r="J33" s="64" t="s">
        <v>175</v>
      </c>
      <c r="K33" s="61" t="s">
        <v>157</v>
      </c>
      <c r="L33" s="65">
        <v>291</v>
      </c>
      <c r="M33" s="47">
        <v>291</v>
      </c>
      <c r="N33" s="48">
        <v>0</v>
      </c>
      <c r="O33" s="35">
        <v>52</v>
      </c>
      <c r="P33" s="35" t="s">
        <v>176</v>
      </c>
      <c r="Q33" s="35">
        <v>52</v>
      </c>
      <c r="R33" s="44">
        <f>VLOOKUP(A33,Kengetallen!A:B,2,FALSE)</f>
        <v>0</v>
      </c>
      <c r="V33" s="41">
        <f t="shared" si="1"/>
        <v>0</v>
      </c>
    </row>
    <row r="34" spans="1:25">
      <c r="A34" s="16" t="s">
        <v>47</v>
      </c>
      <c r="B34" s="35" t="s">
        <v>139</v>
      </c>
      <c r="C34" s="35" t="s">
        <v>163</v>
      </c>
      <c r="D34" s="36">
        <v>2</v>
      </c>
      <c r="E34" s="60" t="s">
        <v>161</v>
      </c>
      <c r="F34" s="60"/>
      <c r="G34" s="61" t="s">
        <v>162</v>
      </c>
      <c r="H34" s="62" t="s">
        <v>171</v>
      </c>
      <c r="I34" s="63"/>
      <c r="J34" s="64" t="s">
        <v>141</v>
      </c>
      <c r="K34" s="61" t="s">
        <v>142</v>
      </c>
      <c r="L34" s="65">
        <v>30</v>
      </c>
      <c r="M34" s="47">
        <v>30</v>
      </c>
      <c r="N34" s="48">
        <v>0</v>
      </c>
      <c r="O34" s="35">
        <v>260</v>
      </c>
      <c r="P34" s="35" t="s">
        <v>164</v>
      </c>
      <c r="Q34" s="35">
        <v>255</v>
      </c>
      <c r="R34" s="44">
        <f>VLOOKUP(A34,Kengetallen!A:B,2,FALSE)</f>
        <v>0</v>
      </c>
      <c r="V34" s="41">
        <f t="shared" si="1"/>
        <v>0</v>
      </c>
    </row>
    <row r="35" spans="1:25">
      <c r="D35" s="36">
        <v>2</v>
      </c>
      <c r="E35" s="60" t="s">
        <v>161</v>
      </c>
      <c r="F35" s="60"/>
      <c r="G35" s="61" t="s">
        <v>162</v>
      </c>
      <c r="H35" s="62"/>
      <c r="I35" s="63"/>
      <c r="J35" s="64"/>
      <c r="K35" s="61"/>
      <c r="L35" s="65"/>
      <c r="M35" s="47"/>
      <c r="N35" s="48"/>
      <c r="O35" s="35"/>
      <c r="P35" s="35"/>
      <c r="Q35" s="35"/>
    </row>
    <row r="36" spans="1:25">
      <c r="A36" s="49"/>
      <c r="B36" s="50"/>
      <c r="C36" s="54" t="s">
        <v>163</v>
      </c>
      <c r="D36" s="51">
        <v>2</v>
      </c>
      <c r="E36" s="52" t="s">
        <v>161</v>
      </c>
      <c r="F36" s="52"/>
      <c r="G36" s="49" t="s">
        <v>162</v>
      </c>
      <c r="H36" s="53"/>
      <c r="I36" s="50"/>
      <c r="J36" s="52" t="s">
        <v>160</v>
      </c>
      <c r="K36" s="53" t="s">
        <v>160</v>
      </c>
      <c r="L36" s="54">
        <f>SUM(L19:L35)</f>
        <v>1017</v>
      </c>
      <c r="M36" s="54">
        <v>1017</v>
      </c>
      <c r="N36" s="55">
        <v>0</v>
      </c>
      <c r="O36" s="54"/>
      <c r="P36" s="54"/>
      <c r="Q36" s="50"/>
      <c r="R36" s="56"/>
      <c r="S36" s="57"/>
      <c r="T36" s="50"/>
      <c r="U36" s="54"/>
      <c r="V36" s="54"/>
      <c r="W36" s="58"/>
      <c r="X36" s="59"/>
      <c r="Y36" s="49"/>
    </row>
    <row r="37" spans="1:25">
      <c r="D37" s="36"/>
      <c r="E37" s="60" t="s">
        <v>177</v>
      </c>
      <c r="F37" s="60"/>
      <c r="G37" s="61" t="s">
        <v>178</v>
      </c>
      <c r="H37" s="62"/>
      <c r="I37" s="63"/>
      <c r="J37" s="64"/>
      <c r="K37" s="61"/>
      <c r="L37" s="65"/>
      <c r="M37" s="47"/>
      <c r="N37" s="48"/>
      <c r="O37" s="35"/>
      <c r="P37" s="35"/>
      <c r="Q37" s="35"/>
    </row>
    <row r="38" spans="1:25">
      <c r="A38" s="16" t="s">
        <v>20</v>
      </c>
      <c r="B38" s="35" t="s">
        <v>132</v>
      </c>
      <c r="C38" s="35" t="s">
        <v>163</v>
      </c>
      <c r="D38" s="36">
        <v>3</v>
      </c>
      <c r="E38" s="60" t="s">
        <v>177</v>
      </c>
      <c r="F38" s="60"/>
      <c r="G38" s="61" t="s">
        <v>178</v>
      </c>
      <c r="H38" s="62" t="s">
        <v>134</v>
      </c>
      <c r="I38" s="63" t="s">
        <v>179</v>
      </c>
      <c r="J38" s="64" t="s">
        <v>180</v>
      </c>
      <c r="K38" s="61" t="s">
        <v>181</v>
      </c>
      <c r="L38" s="65">
        <v>5</v>
      </c>
      <c r="M38" s="47">
        <v>5</v>
      </c>
      <c r="N38" s="48">
        <v>0</v>
      </c>
      <c r="O38" s="35">
        <v>260</v>
      </c>
      <c r="P38" s="35" t="s">
        <v>164</v>
      </c>
      <c r="Q38" s="35">
        <v>255</v>
      </c>
      <c r="R38" s="44">
        <f>VLOOKUP(A38,Kengetallen!A:B,2,FALSE)</f>
        <v>0</v>
      </c>
      <c r="V38" s="41">
        <f t="shared" ref="V38:V54" si="2">IF(Q38&gt;0,(U38/O38)*Q38,0)</f>
        <v>0</v>
      </c>
    </row>
    <row r="39" spans="1:25">
      <c r="A39" s="16" t="s">
        <v>6</v>
      </c>
      <c r="B39" s="35" t="s">
        <v>132</v>
      </c>
      <c r="C39" s="35" t="s">
        <v>163</v>
      </c>
      <c r="D39" s="36">
        <v>3</v>
      </c>
      <c r="E39" s="60" t="s">
        <v>177</v>
      </c>
      <c r="F39" s="60"/>
      <c r="G39" s="61" t="s">
        <v>178</v>
      </c>
      <c r="H39" s="62" t="s">
        <v>134</v>
      </c>
      <c r="I39" s="63" t="s">
        <v>182</v>
      </c>
      <c r="J39" s="64" t="s">
        <v>183</v>
      </c>
      <c r="K39" s="61" t="s">
        <v>184</v>
      </c>
      <c r="L39" s="65">
        <v>50</v>
      </c>
      <c r="M39" s="47">
        <v>50</v>
      </c>
      <c r="N39" s="48">
        <v>0</v>
      </c>
      <c r="O39" s="35">
        <v>260</v>
      </c>
      <c r="P39" s="35" t="s">
        <v>164</v>
      </c>
      <c r="Q39" s="35">
        <v>255</v>
      </c>
      <c r="R39" s="44">
        <f>VLOOKUP(A39,Kengetallen!A:B,2,FALSE)</f>
        <v>0</v>
      </c>
      <c r="V39" s="41">
        <f t="shared" si="2"/>
        <v>0</v>
      </c>
    </row>
    <row r="40" spans="1:25">
      <c r="A40" s="16" t="s">
        <v>34</v>
      </c>
      <c r="B40" s="35" t="s">
        <v>132</v>
      </c>
      <c r="C40" s="35" t="s">
        <v>163</v>
      </c>
      <c r="D40" s="36">
        <v>3</v>
      </c>
      <c r="E40" s="60" t="s">
        <v>177</v>
      </c>
      <c r="F40" s="60"/>
      <c r="G40" s="61" t="s">
        <v>178</v>
      </c>
      <c r="H40" s="62" t="s">
        <v>134</v>
      </c>
      <c r="I40" s="63" t="s">
        <v>185</v>
      </c>
      <c r="J40" s="64" t="s">
        <v>150</v>
      </c>
      <c r="K40" s="61" t="s">
        <v>137</v>
      </c>
      <c r="L40" s="65">
        <v>8</v>
      </c>
      <c r="M40" s="47">
        <v>8</v>
      </c>
      <c r="N40" s="48">
        <v>0</v>
      </c>
      <c r="O40" s="35">
        <v>260</v>
      </c>
      <c r="P40" s="35" t="s">
        <v>164</v>
      </c>
      <c r="Q40" s="35">
        <v>255</v>
      </c>
      <c r="R40" s="44">
        <f>VLOOKUP(A40,Kengetallen!A:B,2,FALSE)</f>
        <v>0</v>
      </c>
      <c r="V40" s="41">
        <f t="shared" si="2"/>
        <v>0</v>
      </c>
    </row>
    <row r="41" spans="1:25">
      <c r="A41" s="16" t="s">
        <v>18</v>
      </c>
      <c r="B41" s="35" t="s">
        <v>132</v>
      </c>
      <c r="C41" s="35" t="s">
        <v>163</v>
      </c>
      <c r="D41" s="36">
        <v>3</v>
      </c>
      <c r="E41" s="60" t="s">
        <v>177</v>
      </c>
      <c r="F41" s="60"/>
      <c r="G41" s="61" t="s">
        <v>178</v>
      </c>
      <c r="H41" s="62" t="s">
        <v>134</v>
      </c>
      <c r="I41" s="63" t="s">
        <v>186</v>
      </c>
      <c r="J41" s="64" t="s">
        <v>187</v>
      </c>
      <c r="K41" s="61" t="s">
        <v>137</v>
      </c>
      <c r="L41" s="65">
        <v>6</v>
      </c>
      <c r="M41" s="47">
        <v>6</v>
      </c>
      <c r="N41" s="48">
        <v>0</v>
      </c>
      <c r="O41" s="35">
        <v>260</v>
      </c>
      <c r="P41" s="35" t="s">
        <v>164</v>
      </c>
      <c r="Q41" s="35">
        <v>255</v>
      </c>
      <c r="R41" s="44">
        <f>VLOOKUP(A41,Kengetallen!A:B,2,FALSE)</f>
        <v>0</v>
      </c>
      <c r="V41" s="41">
        <f t="shared" si="2"/>
        <v>0</v>
      </c>
    </row>
    <row r="42" spans="1:25">
      <c r="A42" s="16" t="s">
        <v>46</v>
      </c>
      <c r="B42" s="35" t="s">
        <v>139</v>
      </c>
      <c r="C42" s="35" t="s">
        <v>163</v>
      </c>
      <c r="D42" s="36">
        <v>3</v>
      </c>
      <c r="E42" s="60" t="s">
        <v>177</v>
      </c>
      <c r="F42" s="60"/>
      <c r="G42" s="61" t="s">
        <v>178</v>
      </c>
      <c r="H42" s="62" t="s">
        <v>134</v>
      </c>
      <c r="I42" s="63" t="s">
        <v>188</v>
      </c>
      <c r="J42" s="64" t="s">
        <v>141</v>
      </c>
      <c r="K42" s="61" t="s">
        <v>137</v>
      </c>
      <c r="L42" s="65">
        <v>22</v>
      </c>
      <c r="M42" s="47">
        <v>22</v>
      </c>
      <c r="N42" s="48">
        <v>0</v>
      </c>
      <c r="O42" s="35">
        <v>260</v>
      </c>
      <c r="P42" s="35" t="s">
        <v>164</v>
      </c>
      <c r="Q42" s="35">
        <v>255</v>
      </c>
      <c r="R42" s="44">
        <f>VLOOKUP(A42,Kengetallen!A:B,2,FALSE)</f>
        <v>0</v>
      </c>
      <c r="V42" s="41">
        <f t="shared" si="2"/>
        <v>0</v>
      </c>
    </row>
    <row r="43" spans="1:25">
      <c r="A43" s="16" t="s">
        <v>46</v>
      </c>
      <c r="B43" s="35" t="s">
        <v>139</v>
      </c>
      <c r="C43" s="35" t="s">
        <v>163</v>
      </c>
      <c r="D43" s="36">
        <v>3</v>
      </c>
      <c r="E43" s="60" t="s">
        <v>177</v>
      </c>
      <c r="F43" s="60"/>
      <c r="G43" s="61" t="s">
        <v>178</v>
      </c>
      <c r="H43" s="62" t="s">
        <v>134</v>
      </c>
      <c r="I43" s="63" t="s">
        <v>189</v>
      </c>
      <c r="J43" s="64" t="s">
        <v>141</v>
      </c>
      <c r="K43" s="61" t="s">
        <v>137</v>
      </c>
      <c r="L43" s="65">
        <v>27</v>
      </c>
      <c r="M43" s="47">
        <v>27</v>
      </c>
      <c r="N43" s="48">
        <v>0</v>
      </c>
      <c r="O43" s="35">
        <v>260</v>
      </c>
      <c r="P43" s="35" t="s">
        <v>164</v>
      </c>
      <c r="Q43" s="35">
        <v>255</v>
      </c>
      <c r="R43" s="44">
        <f>VLOOKUP(A43,Kengetallen!A:B,2,FALSE)</f>
        <v>0</v>
      </c>
      <c r="V43" s="41">
        <f t="shared" si="2"/>
        <v>0</v>
      </c>
    </row>
    <row r="44" spans="1:25">
      <c r="A44" s="16" t="s">
        <v>77</v>
      </c>
      <c r="B44" s="35" t="s">
        <v>151</v>
      </c>
      <c r="C44" s="35" t="s">
        <v>163</v>
      </c>
      <c r="D44" s="36">
        <v>3</v>
      </c>
      <c r="E44" s="60" t="s">
        <v>177</v>
      </c>
      <c r="F44" s="60"/>
      <c r="G44" s="61" t="s">
        <v>178</v>
      </c>
      <c r="H44" s="62" t="s">
        <v>134</v>
      </c>
      <c r="I44" s="63" t="s">
        <v>190</v>
      </c>
      <c r="J44" s="64" t="s">
        <v>191</v>
      </c>
      <c r="K44" s="61" t="s">
        <v>157</v>
      </c>
      <c r="L44" s="65">
        <v>4</v>
      </c>
      <c r="M44" s="47">
        <v>4</v>
      </c>
      <c r="N44" s="48">
        <v>0</v>
      </c>
      <c r="O44" s="35">
        <v>260</v>
      </c>
      <c r="P44" s="35" t="s">
        <v>164</v>
      </c>
      <c r="Q44" s="35">
        <v>255</v>
      </c>
      <c r="R44" s="44">
        <f>VLOOKUP(A44,Kengetallen!A:B,2,FALSE)</f>
        <v>0</v>
      </c>
      <c r="V44" s="41">
        <f t="shared" si="2"/>
        <v>0</v>
      </c>
    </row>
    <row r="45" spans="1:25">
      <c r="A45" s="16" t="s">
        <v>77</v>
      </c>
      <c r="B45" s="35" t="s">
        <v>151</v>
      </c>
      <c r="C45" s="35" t="s">
        <v>163</v>
      </c>
      <c r="D45" s="36">
        <v>3</v>
      </c>
      <c r="E45" s="60" t="s">
        <v>177</v>
      </c>
      <c r="F45" s="60"/>
      <c r="G45" s="61" t="s">
        <v>178</v>
      </c>
      <c r="H45" s="62" t="s">
        <v>134</v>
      </c>
      <c r="I45" s="63" t="s">
        <v>192</v>
      </c>
      <c r="J45" s="64" t="s">
        <v>193</v>
      </c>
      <c r="K45" s="61" t="s">
        <v>157</v>
      </c>
      <c r="L45" s="65">
        <v>4</v>
      </c>
      <c r="M45" s="47">
        <v>4</v>
      </c>
      <c r="N45" s="48">
        <v>0</v>
      </c>
      <c r="O45" s="35">
        <v>260</v>
      </c>
      <c r="P45" s="35" t="s">
        <v>164</v>
      </c>
      <c r="Q45" s="35">
        <v>255</v>
      </c>
      <c r="R45" s="44">
        <f>VLOOKUP(A45,Kengetallen!A:B,2,FALSE)</f>
        <v>0</v>
      </c>
      <c r="V45" s="41">
        <f t="shared" si="2"/>
        <v>0</v>
      </c>
    </row>
    <row r="46" spans="1:25">
      <c r="A46" s="16" t="s">
        <v>77</v>
      </c>
      <c r="B46" s="35" t="s">
        <v>151</v>
      </c>
      <c r="C46" s="35" t="s">
        <v>163</v>
      </c>
      <c r="D46" s="36">
        <v>3</v>
      </c>
      <c r="E46" s="60" t="s">
        <v>177</v>
      </c>
      <c r="F46" s="60"/>
      <c r="G46" s="61" t="s">
        <v>178</v>
      </c>
      <c r="H46" s="62" t="s">
        <v>134</v>
      </c>
      <c r="I46" s="63" t="s">
        <v>194</v>
      </c>
      <c r="J46" s="64" t="s">
        <v>195</v>
      </c>
      <c r="K46" s="61" t="s">
        <v>157</v>
      </c>
      <c r="L46" s="65">
        <v>5</v>
      </c>
      <c r="M46" s="47">
        <v>5</v>
      </c>
      <c r="N46" s="48">
        <v>0</v>
      </c>
      <c r="O46" s="35">
        <v>260</v>
      </c>
      <c r="P46" s="35" t="s">
        <v>164</v>
      </c>
      <c r="Q46" s="35">
        <v>255</v>
      </c>
      <c r="R46" s="44">
        <f>VLOOKUP(A46,Kengetallen!A:B,2,FALSE)</f>
        <v>0</v>
      </c>
      <c r="V46" s="41">
        <f t="shared" si="2"/>
        <v>0</v>
      </c>
    </row>
    <row r="47" spans="1:25">
      <c r="A47" s="16" t="s">
        <v>69</v>
      </c>
      <c r="B47" s="35" t="s">
        <v>132</v>
      </c>
      <c r="C47" s="35" t="s">
        <v>163</v>
      </c>
      <c r="D47" s="36">
        <v>3</v>
      </c>
      <c r="E47" s="60" t="s">
        <v>177</v>
      </c>
      <c r="F47" s="60"/>
      <c r="G47" s="61" t="s">
        <v>178</v>
      </c>
      <c r="H47" s="62" t="s">
        <v>134</v>
      </c>
      <c r="I47" s="63" t="s">
        <v>196</v>
      </c>
      <c r="J47" s="64" t="s">
        <v>197</v>
      </c>
      <c r="K47" s="61" t="s">
        <v>137</v>
      </c>
      <c r="L47" s="65">
        <v>55</v>
      </c>
      <c r="M47" s="47">
        <v>55</v>
      </c>
      <c r="N47" s="48">
        <v>0</v>
      </c>
      <c r="O47" s="35">
        <v>260</v>
      </c>
      <c r="P47" s="35" t="s">
        <v>164</v>
      </c>
      <c r="Q47" s="35">
        <v>255</v>
      </c>
      <c r="R47" s="44">
        <f>VLOOKUP(A47,Kengetallen!A:B,2,FALSE)</f>
        <v>0</v>
      </c>
      <c r="V47" s="41">
        <f t="shared" si="2"/>
        <v>0</v>
      </c>
    </row>
    <row r="48" spans="1:25">
      <c r="A48" s="16" t="s">
        <v>46</v>
      </c>
      <c r="B48" s="35" t="s">
        <v>139</v>
      </c>
      <c r="C48" s="35" t="s">
        <v>163</v>
      </c>
      <c r="D48" s="36">
        <v>3</v>
      </c>
      <c r="E48" s="60" t="s">
        <v>177</v>
      </c>
      <c r="F48" s="60"/>
      <c r="G48" s="61" t="s">
        <v>178</v>
      </c>
      <c r="H48" s="62" t="s">
        <v>134</v>
      </c>
      <c r="I48" s="63" t="s">
        <v>198</v>
      </c>
      <c r="J48" s="64" t="s">
        <v>141</v>
      </c>
      <c r="K48" s="61" t="s">
        <v>137</v>
      </c>
      <c r="L48" s="65">
        <v>22</v>
      </c>
      <c r="M48" s="47">
        <v>22</v>
      </c>
      <c r="N48" s="48">
        <v>0</v>
      </c>
      <c r="O48" s="35">
        <v>260</v>
      </c>
      <c r="P48" s="35" t="s">
        <v>164</v>
      </c>
      <c r="Q48" s="35">
        <v>255</v>
      </c>
      <c r="R48" s="44">
        <f>VLOOKUP(A48,Kengetallen!A:B,2,FALSE)</f>
        <v>0</v>
      </c>
      <c r="V48" s="41">
        <f t="shared" si="2"/>
        <v>0</v>
      </c>
    </row>
    <row r="49" spans="1:26">
      <c r="A49" s="16" t="s">
        <v>46</v>
      </c>
      <c r="B49" s="35" t="s">
        <v>139</v>
      </c>
      <c r="C49" s="35" t="s">
        <v>163</v>
      </c>
      <c r="D49" s="36">
        <v>3</v>
      </c>
      <c r="E49" s="60" t="s">
        <v>177</v>
      </c>
      <c r="F49" s="60"/>
      <c r="G49" s="61" t="s">
        <v>178</v>
      </c>
      <c r="H49" s="62" t="s">
        <v>134</v>
      </c>
      <c r="I49" s="63" t="s">
        <v>199</v>
      </c>
      <c r="J49" s="64" t="s">
        <v>141</v>
      </c>
      <c r="K49" s="61" t="s">
        <v>137</v>
      </c>
      <c r="L49" s="65">
        <v>22</v>
      </c>
      <c r="M49" s="47">
        <v>22</v>
      </c>
      <c r="N49" s="48">
        <v>0</v>
      </c>
      <c r="O49" s="35">
        <v>260</v>
      </c>
      <c r="P49" s="35" t="s">
        <v>164</v>
      </c>
      <c r="Q49" s="35">
        <v>255</v>
      </c>
      <c r="R49" s="44">
        <f>VLOOKUP(A49,Kengetallen!A:B,2,FALSE)</f>
        <v>0</v>
      </c>
      <c r="V49" s="41">
        <f t="shared" si="2"/>
        <v>0</v>
      </c>
    </row>
    <row r="50" spans="1:26">
      <c r="A50" s="16" t="s">
        <v>46</v>
      </c>
      <c r="B50" s="35" t="s">
        <v>139</v>
      </c>
      <c r="C50" s="35" t="s">
        <v>163</v>
      </c>
      <c r="D50" s="36">
        <v>3</v>
      </c>
      <c r="E50" s="60" t="s">
        <v>177</v>
      </c>
      <c r="F50" s="60"/>
      <c r="G50" s="61" t="s">
        <v>178</v>
      </c>
      <c r="H50" s="62" t="s">
        <v>134</v>
      </c>
      <c r="I50" s="63" t="s">
        <v>200</v>
      </c>
      <c r="J50" s="64" t="s">
        <v>141</v>
      </c>
      <c r="K50" s="61" t="s">
        <v>137</v>
      </c>
      <c r="L50" s="65">
        <v>11</v>
      </c>
      <c r="M50" s="47">
        <v>11</v>
      </c>
      <c r="N50" s="48">
        <v>0</v>
      </c>
      <c r="O50" s="35">
        <v>260</v>
      </c>
      <c r="P50" s="35" t="s">
        <v>164</v>
      </c>
      <c r="Q50" s="35">
        <v>255</v>
      </c>
      <c r="R50" s="44">
        <f>VLOOKUP(A50,Kengetallen!A:B,2,FALSE)</f>
        <v>0</v>
      </c>
      <c r="V50" s="41">
        <f t="shared" si="2"/>
        <v>0</v>
      </c>
    </row>
    <row r="51" spans="1:26">
      <c r="A51" s="16" t="s">
        <v>92</v>
      </c>
      <c r="B51" s="35" t="s">
        <v>139</v>
      </c>
      <c r="C51" s="35" t="s">
        <v>163</v>
      </c>
      <c r="D51" s="36">
        <v>3</v>
      </c>
      <c r="E51" s="60" t="s">
        <v>177</v>
      </c>
      <c r="F51" s="60"/>
      <c r="G51" s="61" t="s">
        <v>178</v>
      </c>
      <c r="H51" s="62" t="s">
        <v>134</v>
      </c>
      <c r="I51" s="63" t="s">
        <v>201</v>
      </c>
      <c r="J51" s="64" t="s">
        <v>146</v>
      </c>
      <c r="K51" s="61" t="s">
        <v>137</v>
      </c>
      <c r="L51" s="65">
        <v>33</v>
      </c>
      <c r="M51" s="47">
        <v>33</v>
      </c>
      <c r="N51" s="48">
        <v>0</v>
      </c>
      <c r="O51" s="35">
        <v>260</v>
      </c>
      <c r="P51" s="35" t="s">
        <v>164</v>
      </c>
      <c r="Q51" s="35">
        <v>255</v>
      </c>
      <c r="R51" s="44">
        <f>VLOOKUP(A51,Kengetallen!A:B,2,FALSE)</f>
        <v>0</v>
      </c>
      <c r="V51" s="41">
        <f t="shared" si="2"/>
        <v>0</v>
      </c>
    </row>
    <row r="52" spans="1:26">
      <c r="A52" s="16" t="s">
        <v>18</v>
      </c>
      <c r="B52" s="35" t="s">
        <v>132</v>
      </c>
      <c r="C52" s="35" t="s">
        <v>163</v>
      </c>
      <c r="D52" s="36">
        <v>3</v>
      </c>
      <c r="E52" s="60" t="s">
        <v>177</v>
      </c>
      <c r="F52" s="60"/>
      <c r="G52" s="61" t="s">
        <v>178</v>
      </c>
      <c r="H52" s="62" t="s">
        <v>134</v>
      </c>
      <c r="I52" s="63" t="s">
        <v>202</v>
      </c>
      <c r="J52" s="64" t="s">
        <v>187</v>
      </c>
      <c r="K52" s="61" t="s">
        <v>203</v>
      </c>
      <c r="L52" s="65">
        <v>4</v>
      </c>
      <c r="M52" s="47">
        <v>4</v>
      </c>
      <c r="N52" s="48">
        <v>0</v>
      </c>
      <c r="O52" s="35">
        <v>260</v>
      </c>
      <c r="P52" s="35" t="s">
        <v>164</v>
      </c>
      <c r="Q52" s="35">
        <v>255</v>
      </c>
      <c r="R52" s="44">
        <f>VLOOKUP(A52,Kengetallen!A:B,2,FALSE)</f>
        <v>0</v>
      </c>
      <c r="V52" s="41">
        <f t="shared" si="2"/>
        <v>0</v>
      </c>
    </row>
    <row r="53" spans="1:26">
      <c r="A53" s="16" t="s">
        <v>204</v>
      </c>
      <c r="B53" s="35" t="s">
        <v>205</v>
      </c>
      <c r="C53" s="35" t="s">
        <v>163</v>
      </c>
      <c r="D53" s="36">
        <v>3</v>
      </c>
      <c r="E53" s="60" t="s">
        <v>177</v>
      </c>
      <c r="F53" s="60"/>
      <c r="G53" s="61" t="s">
        <v>178</v>
      </c>
      <c r="H53" s="62" t="s">
        <v>134</v>
      </c>
      <c r="I53" s="63" t="s">
        <v>204</v>
      </c>
      <c r="J53" s="64" t="s">
        <v>206</v>
      </c>
      <c r="K53" s="61" t="s">
        <v>137</v>
      </c>
      <c r="L53" s="65">
        <v>10</v>
      </c>
      <c r="M53" s="47">
        <v>0</v>
      </c>
      <c r="N53" s="48">
        <v>10</v>
      </c>
      <c r="O53" s="35">
        <v>0</v>
      </c>
      <c r="P53" s="35" t="s">
        <v>207</v>
      </c>
      <c r="Q53" s="35">
        <v>0</v>
      </c>
      <c r="R53" s="44">
        <f>VLOOKUP(A53,Kengetallen!A:B,2,FALSE)</f>
        <v>0</v>
      </c>
      <c r="V53" s="41">
        <f t="shared" si="2"/>
        <v>0</v>
      </c>
    </row>
    <row r="54" spans="1:26">
      <c r="A54" s="16" t="s">
        <v>93</v>
      </c>
      <c r="B54" s="35" t="s">
        <v>139</v>
      </c>
      <c r="C54" s="35" t="s">
        <v>163</v>
      </c>
      <c r="D54" s="36">
        <v>3</v>
      </c>
      <c r="E54" s="60" t="s">
        <v>177</v>
      </c>
      <c r="F54" s="60"/>
      <c r="G54" s="61" t="s">
        <v>178</v>
      </c>
      <c r="H54" s="62" t="s">
        <v>134</v>
      </c>
      <c r="I54" s="63" t="s">
        <v>208</v>
      </c>
      <c r="J54" s="64" t="s">
        <v>209</v>
      </c>
      <c r="K54" s="61" t="s">
        <v>142</v>
      </c>
      <c r="L54" s="65">
        <v>70</v>
      </c>
      <c r="M54" s="47">
        <v>70</v>
      </c>
      <c r="N54" s="48">
        <v>0</v>
      </c>
      <c r="O54" s="35">
        <v>260</v>
      </c>
      <c r="P54" s="35" t="s">
        <v>164</v>
      </c>
      <c r="Q54" s="35">
        <v>255</v>
      </c>
      <c r="R54" s="44">
        <f>VLOOKUP(A54,Kengetallen!A:B,2,FALSE)</f>
        <v>0</v>
      </c>
      <c r="V54" s="41">
        <f t="shared" si="2"/>
        <v>0</v>
      </c>
    </row>
    <row r="55" spans="1:26">
      <c r="B55" s="35">
        <v>0</v>
      </c>
      <c r="D55" s="36">
        <v>3</v>
      </c>
      <c r="E55" s="60" t="s">
        <v>177</v>
      </c>
      <c r="F55" s="60"/>
      <c r="G55" s="61" t="s">
        <v>178</v>
      </c>
      <c r="J55" s="37"/>
      <c r="K55" s="38"/>
      <c r="L55" s="47"/>
      <c r="M55" s="47"/>
      <c r="N55" s="48"/>
      <c r="O55" s="35"/>
      <c r="P55" s="35"/>
      <c r="Q55" s="35"/>
    </row>
    <row r="56" spans="1:26">
      <c r="A56" s="49"/>
      <c r="B56" s="50"/>
      <c r="C56" s="54" t="s">
        <v>163</v>
      </c>
      <c r="D56" s="51">
        <v>3</v>
      </c>
      <c r="E56" s="52" t="s">
        <v>177</v>
      </c>
      <c r="F56" s="52"/>
      <c r="G56" s="49" t="s">
        <v>178</v>
      </c>
      <c r="H56" s="53"/>
      <c r="I56" s="50"/>
      <c r="J56" s="52" t="s">
        <v>160</v>
      </c>
      <c r="K56" s="53" t="s">
        <v>160</v>
      </c>
      <c r="L56" s="54">
        <f>SUM(L38:L55)</f>
        <v>358</v>
      </c>
      <c r="M56" s="54">
        <v>348</v>
      </c>
      <c r="N56" s="55">
        <v>10</v>
      </c>
      <c r="O56" s="54"/>
      <c r="P56" s="54"/>
      <c r="Q56" s="50"/>
      <c r="R56" s="56"/>
      <c r="S56" s="57"/>
      <c r="T56" s="50"/>
      <c r="U56" s="54"/>
      <c r="V56" s="54"/>
      <c r="W56" s="58"/>
      <c r="X56" s="59"/>
      <c r="Y56" s="49"/>
    </row>
    <row r="57" spans="1:26">
      <c r="D57" s="36">
        <v>4</v>
      </c>
      <c r="E57" s="60" t="s">
        <v>210</v>
      </c>
      <c r="F57" s="60"/>
      <c r="G57" s="61" t="s">
        <v>211</v>
      </c>
      <c r="H57" s="62"/>
      <c r="I57" s="63"/>
      <c r="J57" s="64" t="s">
        <v>160</v>
      </c>
      <c r="K57" s="61" t="s">
        <v>160</v>
      </c>
      <c r="L57" s="65"/>
      <c r="M57" s="47"/>
      <c r="N57" s="48"/>
      <c r="O57" s="35"/>
      <c r="P57" s="35"/>
      <c r="Q57" s="35"/>
    </row>
    <row r="58" spans="1:26">
      <c r="A58" s="16" t="s">
        <v>204</v>
      </c>
      <c r="B58" s="35" t="s">
        <v>205</v>
      </c>
      <c r="C58" s="35" t="s">
        <v>163</v>
      </c>
      <c r="D58" s="36">
        <v>4</v>
      </c>
      <c r="E58" s="60" t="s">
        <v>210</v>
      </c>
      <c r="F58" s="60" t="s">
        <v>212</v>
      </c>
      <c r="G58" s="61" t="s">
        <v>211</v>
      </c>
      <c r="H58" s="62" t="s">
        <v>134</v>
      </c>
      <c r="I58" s="63" t="s">
        <v>213</v>
      </c>
      <c r="J58" s="64" t="s">
        <v>214</v>
      </c>
      <c r="K58" s="61" t="s">
        <v>215</v>
      </c>
      <c r="L58" s="65">
        <v>25.57</v>
      </c>
      <c r="M58" s="47">
        <v>0</v>
      </c>
      <c r="N58" s="48">
        <v>25.57</v>
      </c>
      <c r="O58" s="35">
        <v>0</v>
      </c>
      <c r="P58" s="35" t="s">
        <v>207</v>
      </c>
      <c r="Q58" s="35">
        <v>0</v>
      </c>
      <c r="R58" s="44">
        <f>VLOOKUP(A58,Kengetallen!A:B,2,FALSE)</f>
        <v>0</v>
      </c>
      <c r="V58" s="41">
        <f t="shared" ref="V58:V80" si="3">IF(Q58&gt;0,(U58/O58)*Q58,0)</f>
        <v>0</v>
      </c>
    </row>
    <row r="59" spans="1:26">
      <c r="A59" s="16" t="s">
        <v>77</v>
      </c>
      <c r="B59" s="35" t="s">
        <v>151</v>
      </c>
      <c r="C59" s="35" t="s">
        <v>163</v>
      </c>
      <c r="D59" s="36">
        <v>4</v>
      </c>
      <c r="E59" s="60" t="s">
        <v>210</v>
      </c>
      <c r="F59" s="60" t="s">
        <v>212</v>
      </c>
      <c r="G59" s="61" t="s">
        <v>211</v>
      </c>
      <c r="H59" s="62" t="s">
        <v>134</v>
      </c>
      <c r="I59" s="63" t="s">
        <v>216</v>
      </c>
      <c r="J59" s="64" t="s">
        <v>153</v>
      </c>
      <c r="K59" s="61" t="s">
        <v>215</v>
      </c>
      <c r="L59" s="65">
        <v>1.1299999999999999</v>
      </c>
      <c r="M59" s="47">
        <v>1.1299999999999999</v>
      </c>
      <c r="N59" s="48">
        <v>0</v>
      </c>
      <c r="O59" s="35">
        <v>260</v>
      </c>
      <c r="P59" s="35" t="s">
        <v>164</v>
      </c>
      <c r="Q59" s="35">
        <v>255</v>
      </c>
      <c r="R59" s="44">
        <f>VLOOKUP(A59,Kengetallen!A:B,2,FALSE)</f>
        <v>0</v>
      </c>
      <c r="V59" s="41">
        <f t="shared" si="3"/>
        <v>0</v>
      </c>
      <c r="Y59" s="66"/>
    </row>
    <row r="60" spans="1:26">
      <c r="A60" s="16" t="s">
        <v>12</v>
      </c>
      <c r="B60" s="35" t="s">
        <v>151</v>
      </c>
      <c r="C60" s="35" t="s">
        <v>163</v>
      </c>
      <c r="D60" s="36">
        <v>4</v>
      </c>
      <c r="E60" s="60" t="s">
        <v>210</v>
      </c>
      <c r="F60" s="60" t="s">
        <v>212</v>
      </c>
      <c r="G60" s="61" t="s">
        <v>211</v>
      </c>
      <c r="H60" s="62" t="s">
        <v>134</v>
      </c>
      <c r="I60" s="63" t="s">
        <v>217</v>
      </c>
      <c r="J60" s="64" t="s">
        <v>218</v>
      </c>
      <c r="K60" s="61" t="s">
        <v>137</v>
      </c>
      <c r="L60" s="65">
        <v>2.8</v>
      </c>
      <c r="M60" s="47">
        <v>2.8</v>
      </c>
      <c r="N60" s="48">
        <v>0</v>
      </c>
      <c r="O60" s="35">
        <v>260</v>
      </c>
      <c r="P60" s="35" t="s">
        <v>164</v>
      </c>
      <c r="Q60" s="35">
        <v>255</v>
      </c>
      <c r="R60" s="44">
        <f>VLOOKUP(A60,Kengetallen!A:B,2,FALSE)</f>
        <v>0</v>
      </c>
      <c r="V60" s="41">
        <f t="shared" si="3"/>
        <v>0</v>
      </c>
      <c r="Y60" s="66"/>
    </row>
    <row r="61" spans="1:26">
      <c r="A61" s="16" t="s">
        <v>60</v>
      </c>
      <c r="B61" s="35" t="s">
        <v>132</v>
      </c>
      <c r="C61" s="35" t="s">
        <v>163</v>
      </c>
      <c r="D61" s="36">
        <v>4</v>
      </c>
      <c r="E61" s="60" t="s">
        <v>210</v>
      </c>
      <c r="F61" s="60" t="s">
        <v>212</v>
      </c>
      <c r="G61" s="61" t="s">
        <v>211</v>
      </c>
      <c r="H61" s="62" t="s">
        <v>134</v>
      </c>
      <c r="I61" s="63" t="s">
        <v>219</v>
      </c>
      <c r="J61" s="64" t="s">
        <v>220</v>
      </c>
      <c r="K61" s="61" t="s">
        <v>137</v>
      </c>
      <c r="L61" s="65">
        <v>6.55</v>
      </c>
      <c r="M61" s="47">
        <v>6.55</v>
      </c>
      <c r="N61" s="48">
        <v>0</v>
      </c>
      <c r="O61" s="35">
        <v>260</v>
      </c>
      <c r="P61" s="35" t="s">
        <v>164</v>
      </c>
      <c r="Q61" s="35">
        <v>255</v>
      </c>
      <c r="R61" s="44">
        <f>VLOOKUP(A61,Kengetallen!A:B,2,FALSE)</f>
        <v>0</v>
      </c>
      <c r="V61" s="41">
        <f t="shared" si="3"/>
        <v>0</v>
      </c>
      <c r="Y61" s="66"/>
    </row>
    <row r="62" spans="1:26">
      <c r="A62" s="16" t="s">
        <v>34</v>
      </c>
      <c r="B62" s="35" t="s">
        <v>132</v>
      </c>
      <c r="C62" s="35" t="s">
        <v>163</v>
      </c>
      <c r="D62" s="36">
        <v>4</v>
      </c>
      <c r="E62" s="60" t="s">
        <v>210</v>
      </c>
      <c r="F62" s="60" t="s">
        <v>212</v>
      </c>
      <c r="G62" s="61" t="s">
        <v>211</v>
      </c>
      <c r="H62" s="62" t="s">
        <v>134</v>
      </c>
      <c r="I62" s="63" t="s">
        <v>221</v>
      </c>
      <c r="J62" s="64" t="s">
        <v>156</v>
      </c>
      <c r="K62" s="61" t="s">
        <v>137</v>
      </c>
      <c r="L62" s="65">
        <v>2.54</v>
      </c>
      <c r="M62" s="47">
        <v>2.54</v>
      </c>
      <c r="N62" s="48">
        <v>0</v>
      </c>
      <c r="O62" s="35">
        <v>260</v>
      </c>
      <c r="P62" s="35" t="s">
        <v>164</v>
      </c>
      <c r="Q62" s="35">
        <v>255</v>
      </c>
      <c r="R62" s="44">
        <f>VLOOKUP(A62,Kengetallen!A:B,2,FALSE)</f>
        <v>0</v>
      </c>
      <c r="V62" s="41">
        <f t="shared" si="3"/>
        <v>0</v>
      </c>
      <c r="Y62" s="66"/>
    </row>
    <row r="63" spans="1:26">
      <c r="A63" s="16" t="s">
        <v>46</v>
      </c>
      <c r="B63" s="35" t="s">
        <v>139</v>
      </c>
      <c r="C63" s="35" t="s">
        <v>163</v>
      </c>
      <c r="D63" s="36">
        <v>4</v>
      </c>
      <c r="E63" s="60" t="s">
        <v>210</v>
      </c>
      <c r="F63" s="60" t="s">
        <v>212</v>
      </c>
      <c r="G63" s="61" t="s">
        <v>211</v>
      </c>
      <c r="H63" s="62" t="s">
        <v>134</v>
      </c>
      <c r="I63" s="63" t="s">
        <v>222</v>
      </c>
      <c r="J63" s="64" t="s">
        <v>223</v>
      </c>
      <c r="K63" s="61" t="s">
        <v>137</v>
      </c>
      <c r="L63" s="65">
        <v>18.05</v>
      </c>
      <c r="M63" s="47">
        <v>18.05</v>
      </c>
      <c r="N63" s="48">
        <v>0</v>
      </c>
      <c r="O63" s="35">
        <v>260</v>
      </c>
      <c r="P63" s="35" t="s">
        <v>164</v>
      </c>
      <c r="Q63" s="35">
        <v>255</v>
      </c>
      <c r="R63" s="44">
        <f>VLOOKUP(A63,Kengetallen!A:B,2,FALSE)</f>
        <v>0</v>
      </c>
      <c r="V63" s="41">
        <f t="shared" si="3"/>
        <v>0</v>
      </c>
      <c r="Y63" s="66"/>
      <c r="Z63" s="66"/>
    </row>
    <row r="64" spans="1:26">
      <c r="A64" s="16" t="s">
        <v>23</v>
      </c>
      <c r="B64" s="35" t="s">
        <v>132</v>
      </c>
      <c r="C64" s="35" t="s">
        <v>163</v>
      </c>
      <c r="D64" s="36">
        <v>4</v>
      </c>
      <c r="E64" s="60" t="s">
        <v>210</v>
      </c>
      <c r="F64" s="60" t="s">
        <v>224</v>
      </c>
      <c r="G64" s="61" t="s">
        <v>211</v>
      </c>
      <c r="H64" s="62" t="s">
        <v>134</v>
      </c>
      <c r="I64" s="63" t="s">
        <v>225</v>
      </c>
      <c r="J64" s="64" t="s">
        <v>156</v>
      </c>
      <c r="K64" s="61" t="s">
        <v>226</v>
      </c>
      <c r="L64" s="65">
        <v>25.63</v>
      </c>
      <c r="M64" s="47">
        <v>25.63</v>
      </c>
      <c r="N64" s="48">
        <v>0</v>
      </c>
      <c r="O64" s="35">
        <v>2</v>
      </c>
      <c r="P64" s="35" t="s">
        <v>227</v>
      </c>
      <c r="Q64" s="35">
        <v>2</v>
      </c>
      <c r="R64" s="44">
        <f>VLOOKUP(A64,Kengetallen!A:B,2,FALSE)</f>
        <v>0</v>
      </c>
      <c r="V64" s="41">
        <f t="shared" si="3"/>
        <v>0</v>
      </c>
    </row>
    <row r="65" spans="1:26">
      <c r="A65" s="16" t="s">
        <v>24</v>
      </c>
      <c r="B65" s="35" t="s">
        <v>132</v>
      </c>
      <c r="C65" s="35" t="s">
        <v>163</v>
      </c>
      <c r="D65" s="36">
        <v>4</v>
      </c>
      <c r="E65" s="60" t="s">
        <v>210</v>
      </c>
      <c r="F65" s="60" t="s">
        <v>224</v>
      </c>
      <c r="G65" s="61" t="s">
        <v>211</v>
      </c>
      <c r="H65" s="62" t="s">
        <v>134</v>
      </c>
      <c r="I65" s="63" t="s">
        <v>228</v>
      </c>
      <c r="J65" s="64" t="s">
        <v>229</v>
      </c>
      <c r="K65" s="61" t="s">
        <v>230</v>
      </c>
      <c r="L65" s="65">
        <v>64.27</v>
      </c>
      <c r="M65" s="47">
        <v>64.27</v>
      </c>
      <c r="N65" s="48">
        <v>0</v>
      </c>
      <c r="O65" s="35">
        <v>2</v>
      </c>
      <c r="P65" s="35" t="s">
        <v>227</v>
      </c>
      <c r="Q65" s="35">
        <v>2</v>
      </c>
      <c r="R65" s="44">
        <f>VLOOKUP(A65,Kengetallen!A:B,2,FALSE)</f>
        <v>0</v>
      </c>
      <c r="V65" s="41">
        <f t="shared" si="3"/>
        <v>0</v>
      </c>
    </row>
    <row r="66" spans="1:26">
      <c r="A66" s="16" t="s">
        <v>2</v>
      </c>
      <c r="B66" s="35" t="s">
        <v>132</v>
      </c>
      <c r="C66" s="35" t="s">
        <v>163</v>
      </c>
      <c r="D66" s="36">
        <v>4</v>
      </c>
      <c r="E66" s="60" t="s">
        <v>210</v>
      </c>
      <c r="F66" s="60" t="s">
        <v>224</v>
      </c>
      <c r="G66" s="61" t="s">
        <v>211</v>
      </c>
      <c r="H66" s="62" t="s">
        <v>134</v>
      </c>
      <c r="I66" s="63" t="s">
        <v>231</v>
      </c>
      <c r="J66" s="64" t="s">
        <v>232</v>
      </c>
      <c r="K66" s="61" t="s">
        <v>137</v>
      </c>
      <c r="L66" s="65">
        <v>66.7</v>
      </c>
      <c r="M66" s="47">
        <v>66.7</v>
      </c>
      <c r="N66" s="48">
        <v>0</v>
      </c>
      <c r="O66" s="35">
        <v>2</v>
      </c>
      <c r="P66" s="35" t="s">
        <v>227</v>
      </c>
      <c r="Q66" s="35">
        <v>2</v>
      </c>
      <c r="R66" s="44">
        <f>VLOOKUP(A66,Kengetallen!A:B,2,FALSE)</f>
        <v>0</v>
      </c>
      <c r="V66" s="41">
        <f t="shared" si="3"/>
        <v>0</v>
      </c>
    </row>
    <row r="67" spans="1:26">
      <c r="A67" s="16" t="s">
        <v>24</v>
      </c>
      <c r="B67" s="35" t="s">
        <v>132</v>
      </c>
      <c r="C67" s="35" t="s">
        <v>163</v>
      </c>
      <c r="D67" s="36">
        <v>4</v>
      </c>
      <c r="E67" s="60" t="s">
        <v>210</v>
      </c>
      <c r="F67" s="60" t="s">
        <v>224</v>
      </c>
      <c r="G67" s="61" t="s">
        <v>211</v>
      </c>
      <c r="H67" s="62" t="s">
        <v>134</v>
      </c>
      <c r="I67" s="63" t="s">
        <v>233</v>
      </c>
      <c r="J67" s="64" t="s">
        <v>229</v>
      </c>
      <c r="K67" s="61" t="s">
        <v>230</v>
      </c>
      <c r="L67" s="65">
        <v>64.27</v>
      </c>
      <c r="M67" s="47">
        <v>64.27</v>
      </c>
      <c r="N67" s="48">
        <v>0</v>
      </c>
      <c r="O67" s="35">
        <v>2</v>
      </c>
      <c r="P67" s="35" t="s">
        <v>227</v>
      </c>
      <c r="Q67" s="35">
        <v>2</v>
      </c>
      <c r="R67" s="44">
        <f>VLOOKUP(A67,Kengetallen!A:B,2,FALSE)</f>
        <v>0</v>
      </c>
      <c r="V67" s="41">
        <f t="shared" si="3"/>
        <v>0</v>
      </c>
    </row>
    <row r="68" spans="1:26">
      <c r="A68" s="16" t="s">
        <v>24</v>
      </c>
      <c r="B68" s="35" t="s">
        <v>132</v>
      </c>
      <c r="C68" s="35" t="s">
        <v>163</v>
      </c>
      <c r="D68" s="36">
        <v>4</v>
      </c>
      <c r="E68" s="60" t="s">
        <v>210</v>
      </c>
      <c r="F68" s="60" t="s">
        <v>234</v>
      </c>
      <c r="G68" s="61" t="s">
        <v>211</v>
      </c>
      <c r="H68" s="62" t="s">
        <v>235</v>
      </c>
      <c r="I68" s="63" t="s">
        <v>236</v>
      </c>
      <c r="J68" s="64" t="s">
        <v>229</v>
      </c>
      <c r="K68" s="61" t="s">
        <v>230</v>
      </c>
      <c r="L68" s="65">
        <v>193.26</v>
      </c>
      <c r="M68" s="47">
        <v>193.26</v>
      </c>
      <c r="N68" s="48">
        <v>0</v>
      </c>
      <c r="O68" s="35">
        <v>2</v>
      </c>
      <c r="P68" s="35" t="s">
        <v>227</v>
      </c>
      <c r="Q68" s="35">
        <v>2</v>
      </c>
      <c r="R68" s="44">
        <f>VLOOKUP(A68,Kengetallen!A:B,2,FALSE)</f>
        <v>0</v>
      </c>
      <c r="V68" s="41">
        <f t="shared" si="3"/>
        <v>0</v>
      </c>
    </row>
    <row r="69" spans="1:26">
      <c r="A69" s="16" t="s">
        <v>23</v>
      </c>
      <c r="B69" s="35" t="s">
        <v>132</v>
      </c>
      <c r="C69" s="35" t="s">
        <v>163</v>
      </c>
      <c r="D69" s="36">
        <v>4</v>
      </c>
      <c r="E69" s="60" t="s">
        <v>210</v>
      </c>
      <c r="F69" s="60" t="s">
        <v>224</v>
      </c>
      <c r="G69" s="61" t="s">
        <v>211</v>
      </c>
      <c r="H69" s="62" t="s">
        <v>235</v>
      </c>
      <c r="I69" s="63" t="s">
        <v>237</v>
      </c>
      <c r="J69" s="64" t="s">
        <v>156</v>
      </c>
      <c r="K69" s="61" t="s">
        <v>137</v>
      </c>
      <c r="L69" s="65">
        <v>2.23</v>
      </c>
      <c r="M69" s="47">
        <v>2.23</v>
      </c>
      <c r="N69" s="48">
        <v>0</v>
      </c>
      <c r="O69" s="35">
        <v>2</v>
      </c>
      <c r="P69" s="35" t="s">
        <v>227</v>
      </c>
      <c r="Q69" s="35">
        <v>2</v>
      </c>
      <c r="R69" s="44">
        <f>VLOOKUP(A69,Kengetallen!A:B,2,FALSE)</f>
        <v>0</v>
      </c>
      <c r="V69" s="41">
        <f t="shared" si="3"/>
        <v>0</v>
      </c>
    </row>
    <row r="70" spans="1:26">
      <c r="A70" s="16" t="s">
        <v>75</v>
      </c>
      <c r="B70" s="35" t="s">
        <v>151</v>
      </c>
      <c r="C70" s="35" t="s">
        <v>163</v>
      </c>
      <c r="D70" s="36">
        <v>4</v>
      </c>
      <c r="E70" s="60" t="s">
        <v>210</v>
      </c>
      <c r="F70" s="60" t="s">
        <v>224</v>
      </c>
      <c r="G70" s="61" t="s">
        <v>211</v>
      </c>
      <c r="H70" s="62" t="s">
        <v>235</v>
      </c>
      <c r="I70" s="63" t="s">
        <v>238</v>
      </c>
      <c r="J70" s="64" t="s">
        <v>153</v>
      </c>
      <c r="K70" s="61" t="s">
        <v>137</v>
      </c>
      <c r="L70" s="65">
        <v>1.38</v>
      </c>
      <c r="M70" s="47">
        <v>1.38</v>
      </c>
      <c r="N70" s="48">
        <v>0</v>
      </c>
      <c r="O70" s="35">
        <v>156</v>
      </c>
      <c r="P70" s="35" t="s">
        <v>239</v>
      </c>
      <c r="Q70" s="35">
        <v>153</v>
      </c>
      <c r="R70" s="44">
        <f>VLOOKUP(A70,Kengetallen!A:B,2,FALSE)</f>
        <v>0</v>
      </c>
      <c r="V70" s="41">
        <f t="shared" si="3"/>
        <v>0</v>
      </c>
      <c r="Y70" s="66"/>
    </row>
    <row r="71" spans="1:26">
      <c r="A71" s="16" t="s">
        <v>75</v>
      </c>
      <c r="B71" s="35" t="s">
        <v>151</v>
      </c>
      <c r="C71" s="35" t="s">
        <v>163</v>
      </c>
      <c r="D71" s="36">
        <v>4</v>
      </c>
      <c r="E71" s="60" t="s">
        <v>210</v>
      </c>
      <c r="F71" s="60" t="s">
        <v>224</v>
      </c>
      <c r="G71" s="61" t="s">
        <v>211</v>
      </c>
      <c r="H71" s="62" t="s">
        <v>235</v>
      </c>
      <c r="I71" s="63" t="s">
        <v>240</v>
      </c>
      <c r="J71" s="64" t="s">
        <v>153</v>
      </c>
      <c r="K71" s="61" t="s">
        <v>137</v>
      </c>
      <c r="L71" s="65">
        <v>1.36</v>
      </c>
      <c r="M71" s="47">
        <v>1.36</v>
      </c>
      <c r="N71" s="48">
        <v>0</v>
      </c>
      <c r="O71" s="35">
        <v>156</v>
      </c>
      <c r="P71" s="35" t="s">
        <v>239</v>
      </c>
      <c r="Q71" s="35">
        <v>153</v>
      </c>
      <c r="R71" s="44">
        <f>VLOOKUP(A71,Kengetallen!A:B,2,FALSE)</f>
        <v>0</v>
      </c>
      <c r="V71" s="41">
        <f t="shared" si="3"/>
        <v>0</v>
      </c>
      <c r="Y71" s="66"/>
    </row>
    <row r="72" spans="1:26">
      <c r="A72" s="16" t="s">
        <v>75</v>
      </c>
      <c r="B72" s="35" t="s">
        <v>151</v>
      </c>
      <c r="C72" s="35" t="s">
        <v>163</v>
      </c>
      <c r="D72" s="36">
        <v>4</v>
      </c>
      <c r="E72" s="60" t="s">
        <v>210</v>
      </c>
      <c r="F72" s="60" t="s">
        <v>241</v>
      </c>
      <c r="G72" s="61" t="s">
        <v>211</v>
      </c>
      <c r="H72" s="62" t="s">
        <v>134</v>
      </c>
      <c r="I72" s="63" t="s">
        <v>242</v>
      </c>
      <c r="J72" s="64" t="s">
        <v>153</v>
      </c>
      <c r="K72" s="61" t="s">
        <v>157</v>
      </c>
      <c r="L72" s="65">
        <v>1.1399999999999999</v>
      </c>
      <c r="M72" s="47">
        <v>1.1399999999999999</v>
      </c>
      <c r="N72" s="48">
        <v>0</v>
      </c>
      <c r="O72" s="35">
        <v>156</v>
      </c>
      <c r="P72" s="35" t="s">
        <v>239</v>
      </c>
      <c r="Q72" s="35">
        <v>153</v>
      </c>
      <c r="R72" s="44">
        <f>VLOOKUP(A72,Kengetallen!A:B,2,FALSE)</f>
        <v>0</v>
      </c>
      <c r="V72" s="41">
        <f t="shared" si="3"/>
        <v>0</v>
      </c>
      <c r="Y72" s="66"/>
    </row>
    <row r="73" spans="1:26">
      <c r="A73" s="16" t="s">
        <v>75</v>
      </c>
      <c r="B73" s="35" t="s">
        <v>151</v>
      </c>
      <c r="C73" s="35" t="s">
        <v>163</v>
      </c>
      <c r="D73" s="36">
        <v>4</v>
      </c>
      <c r="E73" s="60" t="s">
        <v>210</v>
      </c>
      <c r="F73" s="60" t="s">
        <v>241</v>
      </c>
      <c r="G73" s="61" t="s">
        <v>211</v>
      </c>
      <c r="H73" s="62" t="s">
        <v>134</v>
      </c>
      <c r="I73" s="63" t="s">
        <v>243</v>
      </c>
      <c r="J73" s="64" t="s">
        <v>153</v>
      </c>
      <c r="K73" s="61" t="s">
        <v>157</v>
      </c>
      <c r="L73" s="65">
        <v>1.1399999999999999</v>
      </c>
      <c r="M73" s="47">
        <v>1.1399999999999999</v>
      </c>
      <c r="N73" s="48">
        <v>0</v>
      </c>
      <c r="O73" s="35">
        <v>156</v>
      </c>
      <c r="P73" s="35" t="s">
        <v>239</v>
      </c>
      <c r="Q73" s="35">
        <v>153</v>
      </c>
      <c r="R73" s="44">
        <f>VLOOKUP(A73,Kengetallen!A:B,2,FALSE)</f>
        <v>0</v>
      </c>
      <c r="V73" s="41">
        <f t="shared" si="3"/>
        <v>0</v>
      </c>
      <c r="Y73" s="66"/>
      <c r="Z73" s="66"/>
    </row>
    <row r="74" spans="1:26">
      <c r="A74" s="16" t="s">
        <v>4</v>
      </c>
      <c r="B74" s="35" t="s">
        <v>132</v>
      </c>
      <c r="C74" s="35" t="s">
        <v>163</v>
      </c>
      <c r="D74" s="36">
        <v>4</v>
      </c>
      <c r="E74" s="60" t="s">
        <v>210</v>
      </c>
      <c r="F74" s="60" t="s">
        <v>244</v>
      </c>
      <c r="G74" s="61" t="s">
        <v>211</v>
      </c>
      <c r="H74" s="62" t="s">
        <v>134</v>
      </c>
      <c r="I74" s="63" t="s">
        <v>245</v>
      </c>
      <c r="J74" s="64" t="s">
        <v>246</v>
      </c>
      <c r="K74" s="61" t="s">
        <v>157</v>
      </c>
      <c r="L74" s="65">
        <v>30.76</v>
      </c>
      <c r="M74" s="47">
        <v>30.76</v>
      </c>
      <c r="N74" s="48">
        <v>0</v>
      </c>
      <c r="O74" s="35">
        <v>24</v>
      </c>
      <c r="P74" s="35" t="s">
        <v>247</v>
      </c>
      <c r="Q74" s="35">
        <v>24</v>
      </c>
      <c r="R74" s="44">
        <f>VLOOKUP(A74,Kengetallen!A:B,2,FALSE)</f>
        <v>0</v>
      </c>
      <c r="V74" s="41">
        <f t="shared" si="3"/>
        <v>0</v>
      </c>
    </row>
    <row r="75" spans="1:26">
      <c r="A75" s="16" t="s">
        <v>204</v>
      </c>
      <c r="B75" s="35" t="s">
        <v>205</v>
      </c>
      <c r="C75" s="35" t="s">
        <v>163</v>
      </c>
      <c r="D75" s="36">
        <v>4</v>
      </c>
      <c r="E75" s="60" t="s">
        <v>210</v>
      </c>
      <c r="F75" s="60" t="s">
        <v>248</v>
      </c>
      <c r="G75" s="61" t="s">
        <v>211</v>
      </c>
      <c r="H75" s="62" t="s">
        <v>134</v>
      </c>
      <c r="I75" s="63" t="s">
        <v>249</v>
      </c>
      <c r="J75" s="64" t="s">
        <v>250</v>
      </c>
      <c r="K75" s="61" t="s">
        <v>157</v>
      </c>
      <c r="L75" s="65">
        <v>29.39</v>
      </c>
      <c r="M75" s="47">
        <v>0</v>
      </c>
      <c r="N75" s="48">
        <v>29.39</v>
      </c>
      <c r="O75" s="35">
        <v>0</v>
      </c>
      <c r="P75" s="35" t="s">
        <v>207</v>
      </c>
      <c r="Q75" s="35">
        <v>0</v>
      </c>
      <c r="R75" s="44">
        <f>VLOOKUP(A75,Kengetallen!A:B,2,FALSE)</f>
        <v>0</v>
      </c>
      <c r="V75" s="41">
        <f t="shared" si="3"/>
        <v>0</v>
      </c>
    </row>
    <row r="76" spans="1:26">
      <c r="A76" s="16" t="s">
        <v>204</v>
      </c>
      <c r="B76" s="35" t="s">
        <v>205</v>
      </c>
      <c r="C76" s="35" t="s">
        <v>163</v>
      </c>
      <c r="D76" s="36">
        <v>4</v>
      </c>
      <c r="E76" s="60" t="s">
        <v>210</v>
      </c>
      <c r="F76" s="60" t="s">
        <v>251</v>
      </c>
      <c r="G76" s="61" t="s">
        <v>211</v>
      </c>
      <c r="H76" s="62" t="s">
        <v>134</v>
      </c>
      <c r="I76" s="63" t="s">
        <v>252</v>
      </c>
      <c r="J76" s="64" t="s">
        <v>250</v>
      </c>
      <c r="K76" s="61" t="s">
        <v>157</v>
      </c>
      <c r="L76" s="65">
        <v>17.84</v>
      </c>
      <c r="M76" s="47">
        <v>0</v>
      </c>
      <c r="N76" s="48">
        <v>17.84</v>
      </c>
      <c r="O76" s="35">
        <v>0</v>
      </c>
      <c r="P76" s="35" t="s">
        <v>207</v>
      </c>
      <c r="Q76" s="35">
        <v>0</v>
      </c>
      <c r="R76" s="44">
        <f>VLOOKUP(A76,Kengetallen!A:B,2,FALSE)</f>
        <v>0</v>
      </c>
      <c r="V76" s="41">
        <f t="shared" si="3"/>
        <v>0</v>
      </c>
    </row>
    <row r="77" spans="1:26">
      <c r="A77" s="16" t="s">
        <v>204</v>
      </c>
      <c r="B77" s="35" t="s">
        <v>205</v>
      </c>
      <c r="C77" s="35" t="s">
        <v>163</v>
      </c>
      <c r="D77" s="36">
        <v>4</v>
      </c>
      <c r="E77" s="60" t="s">
        <v>210</v>
      </c>
      <c r="F77" s="60" t="s">
        <v>253</v>
      </c>
      <c r="G77" s="61" t="s">
        <v>211</v>
      </c>
      <c r="H77" s="62" t="s">
        <v>134</v>
      </c>
      <c r="I77" s="63" t="s">
        <v>254</v>
      </c>
      <c r="J77" s="64" t="s">
        <v>250</v>
      </c>
      <c r="K77" s="61" t="s">
        <v>157</v>
      </c>
      <c r="L77" s="65">
        <v>22.02</v>
      </c>
      <c r="M77" s="47">
        <v>0</v>
      </c>
      <c r="N77" s="48">
        <v>22.02</v>
      </c>
      <c r="O77" s="35">
        <v>0</v>
      </c>
      <c r="P77" s="35" t="s">
        <v>207</v>
      </c>
      <c r="Q77" s="35">
        <v>0</v>
      </c>
      <c r="R77" s="44">
        <f>VLOOKUP(A77,Kengetallen!A:B,2,FALSE)</f>
        <v>0</v>
      </c>
      <c r="V77" s="41">
        <f t="shared" si="3"/>
        <v>0</v>
      </c>
    </row>
    <row r="78" spans="1:26">
      <c r="A78" s="16" t="s">
        <v>71</v>
      </c>
      <c r="B78" s="35" t="s">
        <v>151</v>
      </c>
      <c r="C78" s="35" t="s">
        <v>163</v>
      </c>
      <c r="D78" s="36">
        <v>4</v>
      </c>
      <c r="E78" s="60" t="s">
        <v>210</v>
      </c>
      <c r="F78" s="60" t="s">
        <v>255</v>
      </c>
      <c r="G78" s="61" t="s">
        <v>211</v>
      </c>
      <c r="H78" s="62" t="s">
        <v>134</v>
      </c>
      <c r="I78" s="63" t="s">
        <v>256</v>
      </c>
      <c r="J78" s="64" t="s">
        <v>257</v>
      </c>
      <c r="K78" s="61" t="s">
        <v>157</v>
      </c>
      <c r="L78" s="65">
        <v>7.14</v>
      </c>
      <c r="M78" s="47">
        <v>7.14</v>
      </c>
      <c r="N78" s="48">
        <v>0</v>
      </c>
      <c r="O78" s="35">
        <v>12</v>
      </c>
      <c r="P78" s="35" t="s">
        <v>258</v>
      </c>
      <c r="Q78" s="35">
        <v>12</v>
      </c>
      <c r="R78" s="44">
        <f>VLOOKUP(A78,Kengetallen!A:B,2,FALSE)</f>
        <v>0</v>
      </c>
      <c r="V78" s="41">
        <f t="shared" si="3"/>
        <v>0</v>
      </c>
    </row>
    <row r="79" spans="1:26">
      <c r="A79" s="16" t="s">
        <v>48</v>
      </c>
      <c r="B79" s="35" t="s">
        <v>132</v>
      </c>
      <c r="C79" s="35" t="s">
        <v>163</v>
      </c>
      <c r="D79" s="36">
        <v>4</v>
      </c>
      <c r="E79" s="60" t="s">
        <v>210</v>
      </c>
      <c r="F79" s="60" t="s">
        <v>255</v>
      </c>
      <c r="G79" s="61" t="s">
        <v>211</v>
      </c>
      <c r="H79" s="62" t="s">
        <v>134</v>
      </c>
      <c r="I79" s="63" t="s">
        <v>259</v>
      </c>
      <c r="J79" s="64" t="s">
        <v>148</v>
      </c>
      <c r="K79" s="61" t="s">
        <v>260</v>
      </c>
      <c r="L79" s="65">
        <v>10.24</v>
      </c>
      <c r="M79" s="47">
        <v>10.24</v>
      </c>
      <c r="N79" s="48">
        <v>0</v>
      </c>
      <c r="O79" s="35">
        <v>2</v>
      </c>
      <c r="P79" s="35" t="s">
        <v>227</v>
      </c>
      <c r="Q79" s="35">
        <v>2</v>
      </c>
      <c r="R79" s="44">
        <f>VLOOKUP(A79,Kengetallen!A:B,2,FALSE)</f>
        <v>0</v>
      </c>
      <c r="V79" s="41">
        <f t="shared" si="3"/>
        <v>0</v>
      </c>
    </row>
    <row r="80" spans="1:26">
      <c r="A80" s="16" t="s">
        <v>204</v>
      </c>
      <c r="B80" s="35" t="s">
        <v>205</v>
      </c>
      <c r="C80" s="35" t="s">
        <v>163</v>
      </c>
      <c r="D80" s="36">
        <v>4</v>
      </c>
      <c r="E80" s="60" t="s">
        <v>210</v>
      </c>
      <c r="F80" s="60" t="s">
        <v>261</v>
      </c>
      <c r="G80" s="61" t="s">
        <v>211</v>
      </c>
      <c r="H80" s="62" t="s">
        <v>134</v>
      </c>
      <c r="I80" s="63" t="s">
        <v>262</v>
      </c>
      <c r="J80" s="64" t="s">
        <v>250</v>
      </c>
      <c r="K80" s="61" t="s">
        <v>157</v>
      </c>
      <c r="L80" s="65">
        <v>28.2</v>
      </c>
      <c r="M80" s="47">
        <v>0</v>
      </c>
      <c r="N80" s="48">
        <v>28.2</v>
      </c>
      <c r="O80" s="35">
        <v>0</v>
      </c>
      <c r="P80" s="35" t="s">
        <v>207</v>
      </c>
      <c r="Q80" s="35">
        <v>0</v>
      </c>
      <c r="R80" s="44">
        <f>VLOOKUP(A80,Kengetallen!A:B,2,FALSE)</f>
        <v>0</v>
      </c>
      <c r="V80" s="41">
        <f t="shared" si="3"/>
        <v>0</v>
      </c>
    </row>
    <row r="81" spans="1:25">
      <c r="D81" s="36">
        <v>4</v>
      </c>
      <c r="E81" s="37" t="s">
        <v>210</v>
      </c>
      <c r="G81" s="38" t="s">
        <v>211</v>
      </c>
      <c r="J81" s="37"/>
      <c r="K81" s="38"/>
      <c r="L81" s="47"/>
      <c r="M81" s="47"/>
      <c r="N81" s="48"/>
      <c r="O81" s="35"/>
      <c r="P81" s="35"/>
      <c r="Q81" s="35"/>
    </row>
    <row r="82" spans="1:25">
      <c r="A82" s="49"/>
      <c r="B82" s="50"/>
      <c r="C82" s="54" t="s">
        <v>163</v>
      </c>
      <c r="D82" s="51">
        <v>4</v>
      </c>
      <c r="E82" s="52" t="s">
        <v>210</v>
      </c>
      <c r="F82" s="52"/>
      <c r="G82" s="49" t="s">
        <v>211</v>
      </c>
      <c r="H82" s="53"/>
      <c r="I82" s="50"/>
      <c r="J82" s="52" t="s">
        <v>160</v>
      </c>
      <c r="K82" s="53" t="s">
        <v>160</v>
      </c>
      <c r="L82" s="54">
        <f>SUM(L58:L81)</f>
        <v>623.61</v>
      </c>
      <c r="M82" s="54">
        <v>500.59</v>
      </c>
      <c r="N82" s="55">
        <v>123.02</v>
      </c>
      <c r="O82" s="54"/>
      <c r="P82" s="54"/>
      <c r="Q82" s="50"/>
      <c r="R82" s="56"/>
      <c r="S82" s="57"/>
      <c r="T82" s="50"/>
      <c r="U82" s="54"/>
      <c r="V82" s="54"/>
      <c r="W82" s="58"/>
      <c r="X82" s="59"/>
      <c r="Y82" s="49"/>
    </row>
    <row r="83" spans="1:25">
      <c r="D83" s="36">
        <v>5</v>
      </c>
      <c r="E83" s="37" t="s">
        <v>263</v>
      </c>
      <c r="J83" s="37"/>
      <c r="K83" s="38"/>
      <c r="L83" s="47"/>
      <c r="M83" s="47"/>
      <c r="N83" s="48"/>
      <c r="O83" s="35"/>
      <c r="P83" s="35"/>
      <c r="Q83" s="35"/>
    </row>
    <row r="84" spans="1:25">
      <c r="A84" s="16" t="s">
        <v>81</v>
      </c>
      <c r="B84" s="35" t="s">
        <v>132</v>
      </c>
      <c r="C84" s="35" t="s">
        <v>163</v>
      </c>
      <c r="D84" s="36">
        <v>5</v>
      </c>
      <c r="E84" s="37" t="s">
        <v>263</v>
      </c>
      <c r="G84" s="38" t="s">
        <v>264</v>
      </c>
      <c r="H84" s="38" t="s">
        <v>134</v>
      </c>
      <c r="I84" s="39">
        <v>1</v>
      </c>
      <c r="J84" s="37" t="s">
        <v>159</v>
      </c>
      <c r="K84" s="38" t="s">
        <v>157</v>
      </c>
      <c r="L84" s="47">
        <v>4</v>
      </c>
      <c r="M84" s="47">
        <v>4</v>
      </c>
      <c r="N84" s="48">
        <v>0</v>
      </c>
      <c r="O84" s="35">
        <v>52</v>
      </c>
      <c r="P84" s="35" t="s">
        <v>176</v>
      </c>
      <c r="Q84" s="35">
        <v>52</v>
      </c>
      <c r="R84" s="44">
        <f>VLOOKUP(A84,Kengetallen!A:B,2,FALSE)</f>
        <v>0</v>
      </c>
      <c r="V84" s="41">
        <f t="shared" ref="V84:V89" si="4">IF(Q84&gt;0,(U84/O84)*Q84,0)</f>
        <v>0</v>
      </c>
    </row>
    <row r="85" spans="1:25">
      <c r="A85" s="16" t="s">
        <v>28</v>
      </c>
      <c r="B85" s="35" t="s">
        <v>132</v>
      </c>
      <c r="C85" s="35" t="s">
        <v>163</v>
      </c>
      <c r="D85" s="36">
        <v>5</v>
      </c>
      <c r="E85" s="37" t="s">
        <v>263</v>
      </c>
      <c r="G85" s="38" t="s">
        <v>264</v>
      </c>
      <c r="H85" s="38" t="s">
        <v>134</v>
      </c>
      <c r="I85" s="39">
        <v>2</v>
      </c>
      <c r="J85" s="37" t="s">
        <v>156</v>
      </c>
      <c r="K85" s="38" t="s">
        <v>157</v>
      </c>
      <c r="L85" s="47">
        <v>18</v>
      </c>
      <c r="M85" s="47">
        <v>18</v>
      </c>
      <c r="N85" s="48">
        <v>0</v>
      </c>
      <c r="O85" s="35">
        <v>52</v>
      </c>
      <c r="P85" s="35" t="s">
        <v>176</v>
      </c>
      <c r="Q85" s="35">
        <v>52</v>
      </c>
      <c r="R85" s="44">
        <f>VLOOKUP(A85,Kengetallen!A:B,2,FALSE)</f>
        <v>0</v>
      </c>
      <c r="V85" s="41">
        <f t="shared" si="4"/>
        <v>0</v>
      </c>
    </row>
    <row r="86" spans="1:25">
      <c r="A86" s="16" t="s">
        <v>63</v>
      </c>
      <c r="B86" s="35" t="s">
        <v>132</v>
      </c>
      <c r="C86" s="35" t="s">
        <v>163</v>
      </c>
      <c r="D86" s="36">
        <v>5</v>
      </c>
      <c r="E86" s="37" t="s">
        <v>263</v>
      </c>
      <c r="G86" s="38" t="s">
        <v>264</v>
      </c>
      <c r="H86" s="38" t="s">
        <v>134</v>
      </c>
      <c r="I86" s="39">
        <v>3</v>
      </c>
      <c r="J86" s="37" t="s">
        <v>265</v>
      </c>
      <c r="K86" s="38" t="s">
        <v>137</v>
      </c>
      <c r="L86" s="47">
        <v>10</v>
      </c>
      <c r="M86" s="47">
        <v>10</v>
      </c>
      <c r="N86" s="48">
        <v>0</v>
      </c>
      <c r="O86" s="35">
        <v>52</v>
      </c>
      <c r="P86" s="35" t="s">
        <v>176</v>
      </c>
      <c r="Q86" s="35">
        <v>52</v>
      </c>
      <c r="R86" s="44">
        <f>VLOOKUP(A86,Kengetallen!A:B,2,FALSE)</f>
        <v>0</v>
      </c>
      <c r="V86" s="41">
        <f t="shared" si="4"/>
        <v>0</v>
      </c>
    </row>
    <row r="87" spans="1:25">
      <c r="A87" s="16" t="s">
        <v>21</v>
      </c>
      <c r="B87" s="35" t="s">
        <v>132</v>
      </c>
      <c r="C87" s="35" t="s">
        <v>163</v>
      </c>
      <c r="D87" s="36">
        <v>5</v>
      </c>
      <c r="E87" s="37" t="s">
        <v>263</v>
      </c>
      <c r="G87" s="38" t="s">
        <v>264</v>
      </c>
      <c r="H87" s="38" t="s">
        <v>134</v>
      </c>
      <c r="I87" s="39">
        <v>4</v>
      </c>
      <c r="J87" s="37" t="s">
        <v>169</v>
      </c>
      <c r="K87" s="38" t="s">
        <v>165</v>
      </c>
      <c r="L87" s="47">
        <v>215</v>
      </c>
      <c r="M87" s="47">
        <v>215</v>
      </c>
      <c r="N87" s="48">
        <v>0</v>
      </c>
      <c r="O87" s="35">
        <v>52</v>
      </c>
      <c r="P87" s="35" t="s">
        <v>176</v>
      </c>
      <c r="Q87" s="35">
        <v>52</v>
      </c>
      <c r="R87" s="44">
        <f>VLOOKUP(A87,Kengetallen!A:B,2,FALSE)</f>
        <v>0</v>
      </c>
      <c r="V87" s="41">
        <f t="shared" si="4"/>
        <v>0</v>
      </c>
    </row>
    <row r="88" spans="1:25">
      <c r="A88" s="16" t="s">
        <v>28</v>
      </c>
      <c r="B88" s="35" t="s">
        <v>132</v>
      </c>
      <c r="C88" s="35" t="s">
        <v>163</v>
      </c>
      <c r="D88" s="36">
        <v>5</v>
      </c>
      <c r="E88" s="37" t="s">
        <v>263</v>
      </c>
      <c r="G88" s="38" t="s">
        <v>264</v>
      </c>
      <c r="H88" s="38" t="s">
        <v>134</v>
      </c>
      <c r="I88" s="39">
        <v>5</v>
      </c>
      <c r="J88" s="37" t="s">
        <v>156</v>
      </c>
      <c r="K88" s="38" t="s">
        <v>157</v>
      </c>
      <c r="L88" s="47">
        <v>5</v>
      </c>
      <c r="M88" s="47">
        <v>5</v>
      </c>
      <c r="N88" s="48">
        <v>0</v>
      </c>
      <c r="O88" s="35">
        <v>52</v>
      </c>
      <c r="P88" s="35" t="s">
        <v>176</v>
      </c>
      <c r="Q88" s="35">
        <v>52</v>
      </c>
      <c r="R88" s="44">
        <f>VLOOKUP(A88,Kengetallen!A:B,2,FALSE)</f>
        <v>0</v>
      </c>
      <c r="V88" s="41">
        <f t="shared" si="4"/>
        <v>0</v>
      </c>
    </row>
    <row r="89" spans="1:25">
      <c r="A89" s="16" t="s">
        <v>73</v>
      </c>
      <c r="B89" s="35" t="s">
        <v>151</v>
      </c>
      <c r="C89" s="35" t="s">
        <v>163</v>
      </c>
      <c r="D89" s="36">
        <v>5</v>
      </c>
      <c r="E89" s="37" t="s">
        <v>263</v>
      </c>
      <c r="G89" s="38" t="s">
        <v>264</v>
      </c>
      <c r="H89" s="38" t="s">
        <v>134</v>
      </c>
      <c r="I89" s="39">
        <v>6</v>
      </c>
      <c r="J89" s="37" t="s">
        <v>153</v>
      </c>
      <c r="K89" s="38" t="s">
        <v>157</v>
      </c>
      <c r="L89" s="47">
        <v>4</v>
      </c>
      <c r="M89" s="47">
        <v>4</v>
      </c>
      <c r="N89" s="48">
        <v>0</v>
      </c>
      <c r="O89" s="35">
        <v>52</v>
      </c>
      <c r="P89" s="35" t="s">
        <v>176</v>
      </c>
      <c r="Q89" s="35">
        <v>52</v>
      </c>
      <c r="R89" s="44">
        <f>VLOOKUP(A89,Kengetallen!A:B,2,FALSE)</f>
        <v>0</v>
      </c>
      <c r="V89" s="41">
        <f t="shared" si="4"/>
        <v>0</v>
      </c>
    </row>
    <row r="90" spans="1:25">
      <c r="D90" s="36">
        <v>5</v>
      </c>
      <c r="E90" s="37" t="s">
        <v>263</v>
      </c>
      <c r="G90" s="38" t="s">
        <v>264</v>
      </c>
      <c r="J90" s="37"/>
      <c r="K90" s="38"/>
      <c r="L90" s="47"/>
      <c r="M90" s="47"/>
      <c r="N90" s="48"/>
      <c r="O90" s="35"/>
      <c r="P90" s="35"/>
      <c r="Q90" s="35"/>
    </row>
    <row r="91" spans="1:25">
      <c r="A91" s="49"/>
      <c r="B91" s="50"/>
      <c r="C91" s="54" t="s">
        <v>163</v>
      </c>
      <c r="D91" s="51">
        <v>5</v>
      </c>
      <c r="E91" s="52" t="s">
        <v>263</v>
      </c>
      <c r="F91" s="52"/>
      <c r="G91" s="49" t="s">
        <v>264</v>
      </c>
      <c r="H91" s="53"/>
      <c r="I91" s="50"/>
      <c r="J91" s="52" t="s">
        <v>160</v>
      </c>
      <c r="K91" s="53" t="s">
        <v>160</v>
      </c>
      <c r="L91" s="54">
        <f>SUM(L84:L90)</f>
        <v>256</v>
      </c>
      <c r="M91" s="54">
        <v>256</v>
      </c>
      <c r="N91" s="55">
        <v>0</v>
      </c>
      <c r="O91" s="54"/>
      <c r="P91" s="54"/>
      <c r="Q91" s="50"/>
      <c r="R91" s="56"/>
      <c r="S91" s="57"/>
      <c r="T91" s="50"/>
      <c r="U91" s="54"/>
      <c r="V91" s="54"/>
      <c r="W91" s="58"/>
      <c r="X91" s="59"/>
      <c r="Y91" s="49"/>
    </row>
    <row r="92" spans="1:25">
      <c r="D92" s="36">
        <v>7</v>
      </c>
      <c r="E92" s="37" t="s">
        <v>266</v>
      </c>
      <c r="G92" s="38" t="s">
        <v>267</v>
      </c>
      <c r="J92" s="37"/>
      <c r="K92" s="38"/>
      <c r="L92" s="47"/>
      <c r="M92" s="47"/>
      <c r="N92" s="48"/>
      <c r="O92" s="35"/>
      <c r="P92" s="35"/>
      <c r="Q92" s="35"/>
    </row>
    <row r="93" spans="1:25">
      <c r="A93" s="16" t="s">
        <v>204</v>
      </c>
      <c r="B93" s="35" t="s">
        <v>205</v>
      </c>
      <c r="C93" s="35" t="s">
        <v>163</v>
      </c>
      <c r="D93" s="36">
        <v>7</v>
      </c>
      <c r="E93" s="37" t="s">
        <v>266</v>
      </c>
      <c r="F93" s="37" t="s">
        <v>268</v>
      </c>
      <c r="G93" s="38" t="s">
        <v>267</v>
      </c>
      <c r="H93" s="38" t="s">
        <v>235</v>
      </c>
      <c r="I93" s="39" t="s">
        <v>236</v>
      </c>
      <c r="J93" s="37" t="s">
        <v>235</v>
      </c>
      <c r="K93" s="38" t="s">
        <v>157</v>
      </c>
      <c r="L93" s="47">
        <v>18.04</v>
      </c>
      <c r="M93" s="47">
        <v>0</v>
      </c>
      <c r="N93" s="48">
        <v>18.04</v>
      </c>
      <c r="O93" s="35">
        <v>0</v>
      </c>
      <c r="P93" s="35" t="s">
        <v>207</v>
      </c>
      <c r="Q93" s="35">
        <v>0</v>
      </c>
      <c r="R93" s="44">
        <f>VLOOKUP(A93,Kengetallen!A:B,2,FALSE)</f>
        <v>0</v>
      </c>
      <c r="V93" s="41">
        <f t="shared" ref="V93:V110" si="5">IF(Q93&gt;0,(U93/O93)*Q93,0)</f>
        <v>0</v>
      </c>
    </row>
    <row r="94" spans="1:25">
      <c r="A94" s="16" t="s">
        <v>69</v>
      </c>
      <c r="B94" s="35" t="s">
        <v>132</v>
      </c>
      <c r="C94" s="35" t="s">
        <v>163</v>
      </c>
      <c r="D94" s="36">
        <v>7</v>
      </c>
      <c r="E94" s="37" t="s">
        <v>266</v>
      </c>
      <c r="F94" s="37" t="s">
        <v>268</v>
      </c>
      <c r="G94" s="38" t="s">
        <v>267</v>
      </c>
      <c r="H94" s="38" t="s">
        <v>134</v>
      </c>
      <c r="I94" s="39" t="s">
        <v>213</v>
      </c>
      <c r="J94" s="37" t="s">
        <v>269</v>
      </c>
      <c r="K94" s="38" t="s">
        <v>137</v>
      </c>
      <c r="L94" s="47">
        <v>13.58</v>
      </c>
      <c r="M94" s="47">
        <v>13.58</v>
      </c>
      <c r="N94" s="48">
        <v>0</v>
      </c>
      <c r="O94" s="35">
        <v>260</v>
      </c>
      <c r="P94" s="35" t="s">
        <v>164</v>
      </c>
      <c r="Q94" s="35">
        <v>255</v>
      </c>
      <c r="R94" s="44">
        <f>VLOOKUP(A94,Kengetallen!A:B,2,FALSE)</f>
        <v>0</v>
      </c>
      <c r="V94" s="41">
        <f t="shared" si="5"/>
        <v>0</v>
      </c>
    </row>
    <row r="95" spans="1:25">
      <c r="A95" s="16" t="s">
        <v>66</v>
      </c>
      <c r="B95" s="35" t="s">
        <v>132</v>
      </c>
      <c r="C95" s="35" t="s">
        <v>163</v>
      </c>
      <c r="D95" s="36">
        <v>7</v>
      </c>
      <c r="E95" s="37" t="s">
        <v>266</v>
      </c>
      <c r="F95" s="37" t="s">
        <v>268</v>
      </c>
      <c r="G95" s="38" t="s">
        <v>267</v>
      </c>
      <c r="H95" s="38" t="s">
        <v>134</v>
      </c>
      <c r="I95" s="39" t="s">
        <v>216</v>
      </c>
      <c r="J95" s="37" t="s">
        <v>270</v>
      </c>
      <c r="K95" s="38" t="s">
        <v>137</v>
      </c>
      <c r="L95" s="47">
        <v>14.22</v>
      </c>
      <c r="M95" s="47">
        <v>14.22</v>
      </c>
      <c r="N95" s="48">
        <v>0</v>
      </c>
      <c r="O95" s="35">
        <v>156</v>
      </c>
      <c r="P95" s="35" t="s">
        <v>239</v>
      </c>
      <c r="Q95" s="35">
        <v>153</v>
      </c>
      <c r="R95" s="44">
        <f>VLOOKUP(A95,Kengetallen!A:B,2,FALSE)</f>
        <v>0</v>
      </c>
      <c r="V95" s="41">
        <f t="shared" si="5"/>
        <v>0</v>
      </c>
    </row>
    <row r="96" spans="1:25">
      <c r="A96" s="16" t="s">
        <v>17</v>
      </c>
      <c r="B96" s="35" t="s">
        <v>132</v>
      </c>
      <c r="C96" s="35" t="s">
        <v>163</v>
      </c>
      <c r="D96" s="36">
        <v>7</v>
      </c>
      <c r="E96" s="37" t="s">
        <v>266</v>
      </c>
      <c r="F96" s="37" t="s">
        <v>268</v>
      </c>
      <c r="G96" s="38" t="s">
        <v>267</v>
      </c>
      <c r="H96" s="38" t="s">
        <v>134</v>
      </c>
      <c r="I96" s="39" t="s">
        <v>217</v>
      </c>
      <c r="J96" s="37" t="s">
        <v>136</v>
      </c>
      <c r="K96" s="38" t="s">
        <v>157</v>
      </c>
      <c r="L96" s="47">
        <v>2.15</v>
      </c>
      <c r="M96" s="47">
        <v>2.15</v>
      </c>
      <c r="N96" s="48">
        <v>0</v>
      </c>
      <c r="O96" s="35">
        <v>156</v>
      </c>
      <c r="P96" s="35" t="s">
        <v>239</v>
      </c>
      <c r="Q96" s="35">
        <v>153</v>
      </c>
      <c r="R96" s="44">
        <f>VLOOKUP(A96,Kengetallen!A:B,2,FALSE)</f>
        <v>0</v>
      </c>
      <c r="V96" s="41">
        <f t="shared" si="5"/>
        <v>0</v>
      </c>
    </row>
    <row r="97" spans="1:25">
      <c r="A97" s="16" t="s">
        <v>33</v>
      </c>
      <c r="B97" s="35" t="s">
        <v>132</v>
      </c>
      <c r="C97" s="35" t="s">
        <v>163</v>
      </c>
      <c r="D97" s="36">
        <v>7</v>
      </c>
      <c r="E97" s="37" t="s">
        <v>266</v>
      </c>
      <c r="F97" s="37" t="s">
        <v>268</v>
      </c>
      <c r="G97" s="38" t="s">
        <v>267</v>
      </c>
      <c r="H97" s="38" t="s">
        <v>134</v>
      </c>
      <c r="I97" s="39" t="s">
        <v>219</v>
      </c>
      <c r="J97" s="37" t="s">
        <v>156</v>
      </c>
      <c r="K97" s="38" t="s">
        <v>157</v>
      </c>
      <c r="L97" s="47">
        <v>1.54</v>
      </c>
      <c r="M97" s="47">
        <v>1.54</v>
      </c>
      <c r="N97" s="48">
        <v>0</v>
      </c>
      <c r="O97" s="35">
        <v>156</v>
      </c>
      <c r="P97" s="35" t="s">
        <v>239</v>
      </c>
      <c r="Q97" s="35">
        <v>153</v>
      </c>
      <c r="R97" s="44">
        <f>VLOOKUP(A97,Kengetallen!A:B,2,FALSE)</f>
        <v>0</v>
      </c>
      <c r="V97" s="41">
        <f t="shared" si="5"/>
        <v>0</v>
      </c>
    </row>
    <row r="98" spans="1:25">
      <c r="A98" s="16" t="s">
        <v>33</v>
      </c>
      <c r="B98" s="35" t="s">
        <v>132</v>
      </c>
      <c r="C98" s="35" t="s">
        <v>163</v>
      </c>
      <c r="D98" s="36">
        <v>7</v>
      </c>
      <c r="E98" s="37" t="s">
        <v>266</v>
      </c>
      <c r="F98" s="37" t="s">
        <v>268</v>
      </c>
      <c r="G98" s="38" t="s">
        <v>267</v>
      </c>
      <c r="H98" s="38" t="s">
        <v>134</v>
      </c>
      <c r="I98" s="39" t="s">
        <v>221</v>
      </c>
      <c r="J98" s="37" t="s">
        <v>271</v>
      </c>
      <c r="K98" s="38" t="s">
        <v>157</v>
      </c>
      <c r="L98" s="47">
        <v>1.4</v>
      </c>
      <c r="M98" s="47">
        <v>1.4</v>
      </c>
      <c r="N98" s="48">
        <v>0</v>
      </c>
      <c r="O98" s="35">
        <v>156</v>
      </c>
      <c r="P98" s="35" t="s">
        <v>239</v>
      </c>
      <c r="Q98" s="35">
        <v>153</v>
      </c>
      <c r="R98" s="44">
        <f>VLOOKUP(A98,Kengetallen!A:B,2,FALSE)</f>
        <v>0</v>
      </c>
      <c r="V98" s="41">
        <f t="shared" si="5"/>
        <v>0</v>
      </c>
    </row>
    <row r="99" spans="1:25">
      <c r="A99" s="16" t="s">
        <v>33</v>
      </c>
      <c r="B99" s="35" t="s">
        <v>132</v>
      </c>
      <c r="C99" s="35" t="s">
        <v>163</v>
      </c>
      <c r="D99" s="36">
        <v>7</v>
      </c>
      <c r="E99" s="37" t="s">
        <v>266</v>
      </c>
      <c r="F99" s="37" t="s">
        <v>268</v>
      </c>
      <c r="G99" s="38" t="s">
        <v>267</v>
      </c>
      <c r="H99" s="38" t="s">
        <v>134</v>
      </c>
      <c r="I99" s="39" t="s">
        <v>222</v>
      </c>
      <c r="J99" s="37" t="s">
        <v>271</v>
      </c>
      <c r="K99" s="38" t="s">
        <v>157</v>
      </c>
      <c r="L99" s="47">
        <v>1.34</v>
      </c>
      <c r="M99" s="47">
        <v>1.34</v>
      </c>
      <c r="N99" s="48">
        <v>0</v>
      </c>
      <c r="O99" s="35">
        <v>156</v>
      </c>
      <c r="P99" s="35" t="s">
        <v>239</v>
      </c>
      <c r="Q99" s="35">
        <v>153</v>
      </c>
      <c r="R99" s="44">
        <f>VLOOKUP(A99,Kengetallen!A:B,2,FALSE)</f>
        <v>0</v>
      </c>
      <c r="V99" s="41">
        <f t="shared" si="5"/>
        <v>0</v>
      </c>
    </row>
    <row r="100" spans="1:25">
      <c r="A100" s="16" t="s">
        <v>75</v>
      </c>
      <c r="B100" s="35" t="s">
        <v>151</v>
      </c>
      <c r="C100" s="35" t="s">
        <v>163</v>
      </c>
      <c r="D100" s="36">
        <v>7</v>
      </c>
      <c r="E100" s="37" t="s">
        <v>266</v>
      </c>
      <c r="F100" s="37" t="s">
        <v>268</v>
      </c>
      <c r="G100" s="38" t="s">
        <v>267</v>
      </c>
      <c r="H100" s="38" t="s">
        <v>134</v>
      </c>
      <c r="I100" s="39" t="s">
        <v>272</v>
      </c>
      <c r="J100" s="37" t="s">
        <v>273</v>
      </c>
      <c r="K100" s="38" t="s">
        <v>157</v>
      </c>
      <c r="L100" s="47">
        <v>2.08</v>
      </c>
      <c r="M100" s="47">
        <v>2.08</v>
      </c>
      <c r="N100" s="48">
        <v>0</v>
      </c>
      <c r="O100" s="35">
        <v>156</v>
      </c>
      <c r="P100" s="35" t="s">
        <v>239</v>
      </c>
      <c r="Q100" s="35">
        <v>153</v>
      </c>
      <c r="R100" s="44">
        <f>VLOOKUP(A100,Kengetallen!A:B,2,FALSE)</f>
        <v>0</v>
      </c>
      <c r="V100" s="41">
        <f t="shared" si="5"/>
        <v>0</v>
      </c>
    </row>
    <row r="101" spans="1:25">
      <c r="A101" s="16" t="s">
        <v>33</v>
      </c>
      <c r="B101" s="35" t="s">
        <v>132</v>
      </c>
      <c r="C101" s="35" t="s">
        <v>163</v>
      </c>
      <c r="D101" s="36">
        <v>7</v>
      </c>
      <c r="E101" s="37" t="s">
        <v>266</v>
      </c>
      <c r="F101" s="37" t="s">
        <v>268</v>
      </c>
      <c r="G101" s="38" t="s">
        <v>267</v>
      </c>
      <c r="H101" s="38" t="s">
        <v>134</v>
      </c>
      <c r="I101" s="39" t="s">
        <v>274</v>
      </c>
      <c r="J101" s="37" t="s">
        <v>271</v>
      </c>
      <c r="K101" s="38" t="s">
        <v>157</v>
      </c>
      <c r="L101" s="47">
        <v>1.35</v>
      </c>
      <c r="M101" s="47">
        <v>1.35</v>
      </c>
      <c r="N101" s="48">
        <v>0</v>
      </c>
      <c r="O101" s="35">
        <v>156</v>
      </c>
      <c r="P101" s="35" t="s">
        <v>239</v>
      </c>
      <c r="Q101" s="35">
        <v>153</v>
      </c>
      <c r="R101" s="44">
        <f>VLOOKUP(A101,Kengetallen!A:B,2,FALSE)</f>
        <v>0</v>
      </c>
      <c r="V101" s="41">
        <f t="shared" si="5"/>
        <v>0</v>
      </c>
    </row>
    <row r="102" spans="1:25">
      <c r="A102" s="16" t="s">
        <v>75</v>
      </c>
      <c r="B102" s="35" t="s">
        <v>151</v>
      </c>
      <c r="C102" s="35" t="s">
        <v>163</v>
      </c>
      <c r="D102" s="36">
        <v>7</v>
      </c>
      <c r="E102" s="37" t="s">
        <v>266</v>
      </c>
      <c r="F102" s="37" t="s">
        <v>268</v>
      </c>
      <c r="G102" s="38" t="s">
        <v>267</v>
      </c>
      <c r="H102" s="38" t="s">
        <v>134</v>
      </c>
      <c r="I102" s="39" t="s">
        <v>275</v>
      </c>
      <c r="J102" s="37" t="s">
        <v>276</v>
      </c>
      <c r="K102" s="38" t="s">
        <v>157</v>
      </c>
      <c r="L102" s="47">
        <v>5.0599999999999996</v>
      </c>
      <c r="M102" s="47">
        <v>5.0599999999999996</v>
      </c>
      <c r="N102" s="48">
        <v>0</v>
      </c>
      <c r="O102" s="35">
        <v>156</v>
      </c>
      <c r="P102" s="35" t="s">
        <v>239</v>
      </c>
      <c r="Q102" s="35">
        <v>153</v>
      </c>
      <c r="R102" s="44">
        <f>VLOOKUP(A102,Kengetallen!A:B,2,FALSE)</f>
        <v>0</v>
      </c>
      <c r="V102" s="41">
        <f t="shared" si="5"/>
        <v>0</v>
      </c>
    </row>
    <row r="103" spans="1:25">
      <c r="A103" s="16" t="s">
        <v>33</v>
      </c>
      <c r="B103" s="35" t="s">
        <v>132</v>
      </c>
      <c r="C103" s="35" t="s">
        <v>163</v>
      </c>
      <c r="D103" s="36">
        <v>7</v>
      </c>
      <c r="E103" s="37" t="s">
        <v>266</v>
      </c>
      <c r="F103" s="37" t="s">
        <v>268</v>
      </c>
      <c r="G103" s="38" t="s">
        <v>267</v>
      </c>
      <c r="H103" s="38" t="s">
        <v>134</v>
      </c>
      <c r="I103" s="39" t="s">
        <v>277</v>
      </c>
      <c r="J103" s="37" t="s">
        <v>271</v>
      </c>
      <c r="K103" s="38" t="s">
        <v>157</v>
      </c>
      <c r="L103" s="47">
        <v>0.76</v>
      </c>
      <c r="M103" s="47">
        <v>0.76</v>
      </c>
      <c r="N103" s="48">
        <v>0</v>
      </c>
      <c r="O103" s="35">
        <v>156</v>
      </c>
      <c r="P103" s="35" t="s">
        <v>239</v>
      </c>
      <c r="Q103" s="35">
        <v>153</v>
      </c>
      <c r="R103" s="44">
        <f>VLOOKUP(A103,Kengetallen!A:B,2,FALSE)</f>
        <v>0</v>
      </c>
      <c r="V103" s="41">
        <f t="shared" si="5"/>
        <v>0</v>
      </c>
    </row>
    <row r="104" spans="1:25">
      <c r="A104" s="16" t="s">
        <v>33</v>
      </c>
      <c r="B104" s="35" t="s">
        <v>132</v>
      </c>
      <c r="C104" s="35" t="s">
        <v>163</v>
      </c>
      <c r="D104" s="36">
        <v>7</v>
      </c>
      <c r="E104" s="37" t="s">
        <v>266</v>
      </c>
      <c r="F104" s="37" t="s">
        <v>268</v>
      </c>
      <c r="G104" s="38" t="s">
        <v>267</v>
      </c>
      <c r="H104" s="38" t="s">
        <v>134</v>
      </c>
      <c r="I104" s="39" t="s">
        <v>278</v>
      </c>
      <c r="J104" s="37" t="s">
        <v>271</v>
      </c>
      <c r="K104" s="38" t="s">
        <v>157</v>
      </c>
      <c r="L104" s="47">
        <v>0.79</v>
      </c>
      <c r="M104" s="47">
        <v>0.79</v>
      </c>
      <c r="N104" s="48">
        <v>0</v>
      </c>
      <c r="O104" s="35">
        <v>156</v>
      </c>
      <c r="P104" s="35" t="s">
        <v>239</v>
      </c>
      <c r="Q104" s="35">
        <v>153</v>
      </c>
      <c r="R104" s="44">
        <f>VLOOKUP(A104,Kengetallen!A:B,2,FALSE)</f>
        <v>0</v>
      </c>
      <c r="V104" s="41">
        <f t="shared" si="5"/>
        <v>0</v>
      </c>
    </row>
    <row r="105" spans="1:25">
      <c r="A105" s="16" t="s">
        <v>75</v>
      </c>
      <c r="B105" s="35" t="s">
        <v>151</v>
      </c>
      <c r="C105" s="35" t="s">
        <v>163</v>
      </c>
      <c r="D105" s="36">
        <v>7</v>
      </c>
      <c r="E105" s="37" t="s">
        <v>266</v>
      </c>
      <c r="F105" s="37" t="s">
        <v>268</v>
      </c>
      <c r="G105" s="38" t="s">
        <v>267</v>
      </c>
      <c r="H105" s="38" t="s">
        <v>134</v>
      </c>
      <c r="I105" s="39" t="s">
        <v>279</v>
      </c>
      <c r="J105" s="37" t="s">
        <v>276</v>
      </c>
      <c r="K105" s="38" t="s">
        <v>157</v>
      </c>
      <c r="L105" s="47">
        <v>5.33</v>
      </c>
      <c r="M105" s="47">
        <v>5.33</v>
      </c>
      <c r="N105" s="48">
        <v>0</v>
      </c>
      <c r="O105" s="35">
        <v>156</v>
      </c>
      <c r="P105" s="35" t="s">
        <v>239</v>
      </c>
      <c r="Q105" s="35">
        <v>153</v>
      </c>
      <c r="R105" s="44">
        <f>VLOOKUP(A105,Kengetallen!A:B,2,FALSE)</f>
        <v>0</v>
      </c>
      <c r="V105" s="41">
        <f t="shared" si="5"/>
        <v>0</v>
      </c>
    </row>
    <row r="106" spans="1:25">
      <c r="A106" s="16" t="s">
        <v>3</v>
      </c>
      <c r="B106" s="35" t="s">
        <v>132</v>
      </c>
      <c r="C106" s="35" t="s">
        <v>163</v>
      </c>
      <c r="D106" s="36">
        <v>7</v>
      </c>
      <c r="E106" s="37" t="s">
        <v>266</v>
      </c>
      <c r="F106" s="37" t="s">
        <v>268</v>
      </c>
      <c r="G106" s="38" t="s">
        <v>267</v>
      </c>
      <c r="H106" s="38" t="s">
        <v>134</v>
      </c>
      <c r="I106" s="39" t="s">
        <v>280</v>
      </c>
      <c r="J106" s="37" t="s">
        <v>281</v>
      </c>
      <c r="K106" s="38" t="s">
        <v>282</v>
      </c>
      <c r="L106" s="47">
        <v>176.4</v>
      </c>
      <c r="M106" s="47">
        <v>176.4</v>
      </c>
      <c r="N106" s="48">
        <v>0</v>
      </c>
      <c r="O106" s="35">
        <v>12</v>
      </c>
      <c r="P106" s="35" t="s">
        <v>258</v>
      </c>
      <c r="Q106" s="35">
        <v>12</v>
      </c>
      <c r="R106" s="44">
        <f>VLOOKUP(A106,Kengetallen!A:B,2,FALSE)</f>
        <v>0</v>
      </c>
      <c r="V106" s="41">
        <f t="shared" si="5"/>
        <v>0</v>
      </c>
    </row>
    <row r="107" spans="1:25">
      <c r="A107" s="16" t="s">
        <v>86</v>
      </c>
      <c r="B107" s="35" t="s">
        <v>139</v>
      </c>
      <c r="C107" s="35" t="s">
        <v>163</v>
      </c>
      <c r="D107" s="36">
        <v>7</v>
      </c>
      <c r="E107" s="37" t="s">
        <v>266</v>
      </c>
      <c r="F107" s="37" t="s">
        <v>268</v>
      </c>
      <c r="G107" s="38" t="s">
        <v>267</v>
      </c>
      <c r="H107" s="38" t="s">
        <v>134</v>
      </c>
      <c r="I107" s="39" t="s">
        <v>283</v>
      </c>
      <c r="J107" s="37" t="s">
        <v>284</v>
      </c>
      <c r="K107" s="38" t="s">
        <v>137</v>
      </c>
      <c r="L107" s="47">
        <v>41.97</v>
      </c>
      <c r="M107" s="47">
        <v>41.97</v>
      </c>
      <c r="N107" s="48">
        <v>0</v>
      </c>
      <c r="O107" s="35">
        <v>12</v>
      </c>
      <c r="P107" s="35" t="s">
        <v>258</v>
      </c>
      <c r="Q107" s="35">
        <v>12</v>
      </c>
      <c r="R107" s="44">
        <f>VLOOKUP(A107,Kengetallen!A:B,2,FALSE)</f>
        <v>0</v>
      </c>
      <c r="V107" s="41">
        <f t="shared" si="5"/>
        <v>0</v>
      </c>
    </row>
    <row r="108" spans="1:25">
      <c r="A108" s="16" t="s">
        <v>204</v>
      </c>
      <c r="B108" s="35" t="s">
        <v>205</v>
      </c>
      <c r="C108" s="35" t="s">
        <v>163</v>
      </c>
      <c r="D108" s="36">
        <v>7</v>
      </c>
      <c r="E108" s="37" t="s">
        <v>266</v>
      </c>
      <c r="F108" s="37" t="s">
        <v>285</v>
      </c>
      <c r="G108" s="38" t="s">
        <v>267</v>
      </c>
      <c r="H108" s="38" t="s">
        <v>134</v>
      </c>
      <c r="I108" s="39" t="s">
        <v>286</v>
      </c>
      <c r="J108" s="37" t="s">
        <v>250</v>
      </c>
      <c r="K108" s="38" t="s">
        <v>157</v>
      </c>
      <c r="L108" s="47">
        <v>44.95</v>
      </c>
      <c r="M108" s="47">
        <v>0</v>
      </c>
      <c r="N108" s="48">
        <v>44.95</v>
      </c>
      <c r="O108" s="35">
        <v>0</v>
      </c>
      <c r="P108" s="35" t="s">
        <v>207</v>
      </c>
      <c r="Q108" s="35">
        <v>0</v>
      </c>
      <c r="R108" s="44">
        <f>VLOOKUP(A108,Kengetallen!A:B,2,FALSE)</f>
        <v>0</v>
      </c>
      <c r="V108" s="41">
        <f t="shared" si="5"/>
        <v>0</v>
      </c>
    </row>
    <row r="109" spans="1:25">
      <c r="A109" s="16" t="s">
        <v>204</v>
      </c>
      <c r="B109" s="35" t="s">
        <v>205</v>
      </c>
      <c r="C109" s="35" t="s">
        <v>163</v>
      </c>
      <c r="D109" s="36">
        <v>7</v>
      </c>
      <c r="E109" s="37" t="s">
        <v>266</v>
      </c>
      <c r="F109" s="37" t="s">
        <v>287</v>
      </c>
      <c r="G109" s="38" t="s">
        <v>267</v>
      </c>
      <c r="H109" s="38" t="s">
        <v>134</v>
      </c>
      <c r="I109" s="39" t="s">
        <v>225</v>
      </c>
      <c r="J109" s="37" t="s">
        <v>250</v>
      </c>
      <c r="K109" s="38" t="s">
        <v>157</v>
      </c>
      <c r="L109" s="47">
        <v>85.4</v>
      </c>
      <c r="M109" s="47">
        <v>0</v>
      </c>
      <c r="N109" s="48">
        <v>85.4</v>
      </c>
      <c r="O109" s="35">
        <v>0</v>
      </c>
      <c r="P109" s="35" t="s">
        <v>207</v>
      </c>
      <c r="Q109" s="35">
        <v>0</v>
      </c>
      <c r="R109" s="44">
        <f>VLOOKUP(A109,Kengetallen!A:B,2,FALSE)</f>
        <v>0</v>
      </c>
      <c r="V109" s="41">
        <f t="shared" si="5"/>
        <v>0</v>
      </c>
    </row>
    <row r="110" spans="1:25">
      <c r="A110" s="16" t="s">
        <v>14</v>
      </c>
      <c r="B110" s="35" t="s">
        <v>132</v>
      </c>
      <c r="C110" s="35" t="s">
        <v>163</v>
      </c>
      <c r="D110" s="36">
        <v>7</v>
      </c>
      <c r="E110" s="37" t="s">
        <v>266</v>
      </c>
      <c r="G110" s="38" t="s">
        <v>267</v>
      </c>
      <c r="H110" s="38" t="s">
        <v>134</v>
      </c>
      <c r="J110" s="37" t="s">
        <v>288</v>
      </c>
      <c r="K110" s="38" t="s">
        <v>157</v>
      </c>
      <c r="L110" s="47">
        <v>40</v>
      </c>
      <c r="M110" s="47">
        <v>40</v>
      </c>
      <c r="N110" s="48">
        <v>0</v>
      </c>
      <c r="O110" s="35">
        <v>12</v>
      </c>
      <c r="P110" s="35" t="s">
        <v>258</v>
      </c>
      <c r="Q110" s="35">
        <v>12</v>
      </c>
      <c r="R110" s="44">
        <f>VLOOKUP(A110,Kengetallen!A:B,2,FALSE)</f>
        <v>0</v>
      </c>
      <c r="V110" s="41">
        <f t="shared" si="5"/>
        <v>0</v>
      </c>
    </row>
    <row r="111" spans="1:25">
      <c r="D111" s="36">
        <v>7</v>
      </c>
      <c r="E111" s="37" t="s">
        <v>266</v>
      </c>
      <c r="G111" s="38" t="s">
        <v>267</v>
      </c>
      <c r="J111" s="37"/>
      <c r="K111" s="38"/>
      <c r="L111" s="47"/>
      <c r="M111" s="47"/>
      <c r="N111" s="48"/>
      <c r="O111" s="35"/>
      <c r="P111" s="35"/>
      <c r="Q111" s="35"/>
    </row>
    <row r="112" spans="1:25">
      <c r="A112" s="49"/>
      <c r="B112" s="50"/>
      <c r="C112" s="54" t="s">
        <v>163</v>
      </c>
      <c r="D112" s="51">
        <v>7</v>
      </c>
      <c r="E112" s="52" t="s">
        <v>266</v>
      </c>
      <c r="F112" s="52"/>
      <c r="G112" s="49" t="s">
        <v>267</v>
      </c>
      <c r="H112" s="53"/>
      <c r="I112" s="50"/>
      <c r="J112" s="52" t="s">
        <v>160</v>
      </c>
      <c r="K112" s="53" t="s">
        <v>160</v>
      </c>
      <c r="L112" s="54">
        <f>SUM(L93:L111)</f>
        <v>456.36</v>
      </c>
      <c r="M112" s="54">
        <v>307.97000000000003</v>
      </c>
      <c r="N112" s="55">
        <v>148.39000000000001</v>
      </c>
      <c r="O112" s="54"/>
      <c r="P112" s="54"/>
      <c r="Q112" s="50"/>
      <c r="R112" s="56"/>
      <c r="S112" s="57"/>
      <c r="T112" s="50"/>
      <c r="U112" s="54"/>
      <c r="V112" s="54"/>
      <c r="W112" s="58"/>
      <c r="X112" s="59"/>
      <c r="Y112" s="49"/>
    </row>
    <row r="113" spans="1:22">
      <c r="D113" s="36">
        <v>8</v>
      </c>
      <c r="E113" s="37" t="s">
        <v>289</v>
      </c>
      <c r="G113" s="38" t="s">
        <v>290</v>
      </c>
      <c r="J113" s="37" t="s">
        <v>160</v>
      </c>
      <c r="K113" s="38" t="s">
        <v>160</v>
      </c>
      <c r="L113" s="47"/>
      <c r="M113" s="47"/>
      <c r="N113" s="48"/>
      <c r="O113" s="35"/>
      <c r="P113" s="35"/>
      <c r="Q113" s="35"/>
    </row>
    <row r="114" spans="1:22">
      <c r="A114" s="16" t="s">
        <v>87</v>
      </c>
      <c r="B114" s="35" t="s">
        <v>139</v>
      </c>
      <c r="C114" s="35" t="s">
        <v>163</v>
      </c>
      <c r="D114" s="36">
        <v>8</v>
      </c>
      <c r="E114" s="37" t="s">
        <v>289</v>
      </c>
      <c r="G114" s="38" t="s">
        <v>290</v>
      </c>
      <c r="H114" s="38" t="s">
        <v>134</v>
      </c>
      <c r="I114" s="39" t="s">
        <v>135</v>
      </c>
      <c r="J114" s="37" t="s">
        <v>146</v>
      </c>
      <c r="K114" s="38" t="s">
        <v>157</v>
      </c>
      <c r="L114" s="47">
        <v>13.15</v>
      </c>
      <c r="M114" s="47">
        <v>13.15</v>
      </c>
      <c r="N114" s="48">
        <v>0</v>
      </c>
      <c r="O114" s="35">
        <v>12</v>
      </c>
      <c r="P114" s="35" t="s">
        <v>258</v>
      </c>
      <c r="Q114" s="35">
        <v>12</v>
      </c>
      <c r="R114" s="44">
        <f>VLOOKUP(A114,Kengetallen!A:B,2,FALSE)</f>
        <v>0</v>
      </c>
      <c r="V114" s="41">
        <f t="shared" ref="V114:V141" si="6">IF(Q114&gt;0,(U114/O114)*Q114,0)</f>
        <v>0</v>
      </c>
    </row>
    <row r="115" spans="1:22">
      <c r="A115" s="16" t="s">
        <v>14</v>
      </c>
      <c r="B115" s="35" t="s">
        <v>132</v>
      </c>
      <c r="C115" s="35" t="s">
        <v>163</v>
      </c>
      <c r="D115" s="36">
        <v>8</v>
      </c>
      <c r="E115" s="37" t="s">
        <v>289</v>
      </c>
      <c r="G115" s="38" t="s">
        <v>290</v>
      </c>
      <c r="H115" s="38" t="s">
        <v>134</v>
      </c>
      <c r="I115" s="39" t="s">
        <v>140</v>
      </c>
      <c r="J115" s="37" t="s">
        <v>288</v>
      </c>
      <c r="K115" s="38" t="s">
        <v>157</v>
      </c>
      <c r="L115" s="47">
        <v>3.51</v>
      </c>
      <c r="M115" s="47">
        <v>3.51</v>
      </c>
      <c r="N115" s="48">
        <v>0</v>
      </c>
      <c r="O115" s="35">
        <v>12</v>
      </c>
      <c r="P115" s="35" t="s">
        <v>258</v>
      </c>
      <c r="Q115" s="35">
        <v>12</v>
      </c>
      <c r="R115" s="44">
        <f>VLOOKUP(A115,Kengetallen!A:B,2,FALSE)</f>
        <v>0</v>
      </c>
      <c r="V115" s="41">
        <f t="shared" si="6"/>
        <v>0</v>
      </c>
    </row>
    <row r="116" spans="1:22">
      <c r="A116" s="16" t="s">
        <v>204</v>
      </c>
      <c r="B116" s="35" t="s">
        <v>205</v>
      </c>
      <c r="C116" s="35" t="s">
        <v>163</v>
      </c>
      <c r="D116" s="36">
        <v>8</v>
      </c>
      <c r="E116" s="37" t="s">
        <v>289</v>
      </c>
      <c r="G116" s="38" t="s">
        <v>290</v>
      </c>
      <c r="H116" s="38" t="s">
        <v>134</v>
      </c>
      <c r="I116" s="39" t="s">
        <v>143</v>
      </c>
      <c r="J116" s="37" t="s">
        <v>291</v>
      </c>
      <c r="K116" s="38" t="s">
        <v>157</v>
      </c>
      <c r="L116" s="47">
        <v>26.03</v>
      </c>
      <c r="M116" s="47">
        <v>0</v>
      </c>
      <c r="N116" s="48">
        <v>26.03</v>
      </c>
      <c r="O116" s="35">
        <v>0</v>
      </c>
      <c r="P116" s="35" t="s">
        <v>207</v>
      </c>
      <c r="Q116" s="35">
        <v>0</v>
      </c>
      <c r="R116" s="44">
        <f>VLOOKUP(A116,Kengetallen!A:B,2,FALSE)</f>
        <v>0</v>
      </c>
      <c r="V116" s="41">
        <f t="shared" si="6"/>
        <v>0</v>
      </c>
    </row>
    <row r="117" spans="1:22">
      <c r="A117" s="16" t="s">
        <v>204</v>
      </c>
      <c r="B117" s="35" t="s">
        <v>205</v>
      </c>
      <c r="C117" s="35" t="s">
        <v>163</v>
      </c>
      <c r="D117" s="36">
        <v>8</v>
      </c>
      <c r="E117" s="37" t="s">
        <v>289</v>
      </c>
      <c r="G117" s="38" t="s">
        <v>290</v>
      </c>
      <c r="H117" s="38" t="s">
        <v>134</v>
      </c>
      <c r="I117" s="39" t="s">
        <v>144</v>
      </c>
      <c r="J117" s="37" t="s">
        <v>291</v>
      </c>
      <c r="K117" s="38" t="s">
        <v>157</v>
      </c>
      <c r="L117" s="47">
        <v>10.93</v>
      </c>
      <c r="M117" s="47">
        <v>0</v>
      </c>
      <c r="N117" s="48">
        <v>10.93</v>
      </c>
      <c r="O117" s="35">
        <v>0</v>
      </c>
      <c r="P117" s="35" t="s">
        <v>207</v>
      </c>
      <c r="Q117" s="35">
        <v>0</v>
      </c>
      <c r="R117" s="44">
        <f>VLOOKUP(A117,Kengetallen!A:B,2,FALSE)</f>
        <v>0</v>
      </c>
      <c r="V117" s="41">
        <f t="shared" si="6"/>
        <v>0</v>
      </c>
    </row>
    <row r="118" spans="1:22">
      <c r="A118" s="16" t="s">
        <v>60</v>
      </c>
      <c r="B118" s="35" t="s">
        <v>132</v>
      </c>
      <c r="C118" s="35" t="s">
        <v>163</v>
      </c>
      <c r="D118" s="36">
        <v>8</v>
      </c>
      <c r="E118" s="37" t="s">
        <v>289</v>
      </c>
      <c r="G118" s="38" t="s">
        <v>290</v>
      </c>
      <c r="H118" s="38" t="s">
        <v>134</v>
      </c>
      <c r="I118" s="39" t="s">
        <v>145</v>
      </c>
      <c r="J118" s="37" t="s">
        <v>292</v>
      </c>
      <c r="K118" s="38" t="s">
        <v>137</v>
      </c>
      <c r="L118" s="47">
        <v>17.739999999999998</v>
      </c>
      <c r="M118" s="47">
        <v>17.739999999999998</v>
      </c>
      <c r="N118" s="48">
        <v>0</v>
      </c>
      <c r="O118" s="35">
        <v>260</v>
      </c>
      <c r="P118" s="35" t="s">
        <v>164</v>
      </c>
      <c r="Q118" s="35">
        <v>255</v>
      </c>
      <c r="R118" s="44">
        <f>VLOOKUP(A118,Kengetallen!A:B,2,FALSE)</f>
        <v>0</v>
      </c>
      <c r="V118" s="41">
        <f t="shared" si="6"/>
        <v>0</v>
      </c>
    </row>
    <row r="119" spans="1:22">
      <c r="A119" s="16" t="s">
        <v>13</v>
      </c>
      <c r="B119" s="35" t="s">
        <v>151</v>
      </c>
      <c r="C119" s="35" t="s">
        <v>163</v>
      </c>
      <c r="D119" s="36">
        <v>8</v>
      </c>
      <c r="E119" s="37" t="s">
        <v>289</v>
      </c>
      <c r="G119" s="38" t="s">
        <v>290</v>
      </c>
      <c r="H119" s="38" t="s">
        <v>134</v>
      </c>
      <c r="I119" s="39" t="s">
        <v>147</v>
      </c>
      <c r="J119" s="37" t="s">
        <v>218</v>
      </c>
      <c r="K119" s="38" t="s">
        <v>157</v>
      </c>
      <c r="L119" s="47">
        <v>4.38</v>
      </c>
      <c r="M119" s="47">
        <v>4.38</v>
      </c>
      <c r="N119" s="48">
        <v>0</v>
      </c>
      <c r="O119" s="35">
        <v>260</v>
      </c>
      <c r="P119" s="35" t="s">
        <v>164</v>
      </c>
      <c r="Q119" s="35">
        <v>255</v>
      </c>
      <c r="R119" s="44">
        <f>VLOOKUP(A119,Kengetallen!A:B,2,FALSE)</f>
        <v>0</v>
      </c>
      <c r="V119" s="41">
        <f t="shared" si="6"/>
        <v>0</v>
      </c>
    </row>
    <row r="120" spans="1:22">
      <c r="A120" s="16" t="s">
        <v>77</v>
      </c>
      <c r="B120" s="35" t="s">
        <v>151</v>
      </c>
      <c r="C120" s="35" t="s">
        <v>163</v>
      </c>
      <c r="D120" s="36">
        <v>8</v>
      </c>
      <c r="E120" s="37" t="s">
        <v>289</v>
      </c>
      <c r="G120" s="38" t="s">
        <v>290</v>
      </c>
      <c r="H120" s="38" t="s">
        <v>134</v>
      </c>
      <c r="I120" s="39" t="s">
        <v>149</v>
      </c>
      <c r="J120" s="37" t="s">
        <v>153</v>
      </c>
      <c r="K120" s="38" t="s">
        <v>157</v>
      </c>
      <c r="L120" s="47">
        <v>1.39</v>
      </c>
      <c r="M120" s="47">
        <v>1.39</v>
      </c>
      <c r="N120" s="48">
        <v>0</v>
      </c>
      <c r="O120" s="35">
        <v>260</v>
      </c>
      <c r="P120" s="35" t="s">
        <v>164</v>
      </c>
      <c r="Q120" s="35">
        <v>255</v>
      </c>
      <c r="R120" s="44">
        <f>VLOOKUP(A120,Kengetallen!A:B,2,FALSE)</f>
        <v>0</v>
      </c>
      <c r="V120" s="41">
        <f t="shared" si="6"/>
        <v>0</v>
      </c>
    </row>
    <row r="121" spans="1:22">
      <c r="A121" s="16" t="s">
        <v>77</v>
      </c>
      <c r="B121" s="35" t="s">
        <v>151</v>
      </c>
      <c r="C121" s="35" t="s">
        <v>163</v>
      </c>
      <c r="D121" s="36">
        <v>8</v>
      </c>
      <c r="E121" s="37" t="s">
        <v>289</v>
      </c>
      <c r="G121" s="38" t="s">
        <v>290</v>
      </c>
      <c r="H121" s="38" t="s">
        <v>134</v>
      </c>
      <c r="I121" s="39" t="s">
        <v>152</v>
      </c>
      <c r="J121" s="37" t="s">
        <v>153</v>
      </c>
      <c r="K121" s="38" t="s">
        <v>157</v>
      </c>
      <c r="L121" s="47">
        <v>1.39</v>
      </c>
      <c r="M121" s="47">
        <v>1.39</v>
      </c>
      <c r="N121" s="48">
        <v>0</v>
      </c>
      <c r="O121" s="35">
        <v>260</v>
      </c>
      <c r="P121" s="35" t="s">
        <v>164</v>
      </c>
      <c r="Q121" s="35">
        <v>255</v>
      </c>
      <c r="R121" s="44">
        <f>VLOOKUP(A121,Kengetallen!A:B,2,FALSE)</f>
        <v>0</v>
      </c>
      <c r="V121" s="41">
        <f t="shared" si="6"/>
        <v>0</v>
      </c>
    </row>
    <row r="122" spans="1:22">
      <c r="A122" s="16" t="s">
        <v>34</v>
      </c>
      <c r="B122" s="35" t="s">
        <v>132</v>
      </c>
      <c r="C122" s="35" t="s">
        <v>163</v>
      </c>
      <c r="D122" s="36">
        <v>8</v>
      </c>
      <c r="E122" s="37" t="s">
        <v>289</v>
      </c>
      <c r="G122" s="38" t="s">
        <v>290</v>
      </c>
      <c r="H122" s="38" t="s">
        <v>134</v>
      </c>
      <c r="I122" s="39" t="s">
        <v>154</v>
      </c>
      <c r="J122" s="37" t="s">
        <v>156</v>
      </c>
      <c r="K122" s="38" t="s">
        <v>137</v>
      </c>
      <c r="L122" s="47">
        <v>4.0999999999999996</v>
      </c>
      <c r="M122" s="47">
        <v>4.0999999999999996</v>
      </c>
      <c r="N122" s="48">
        <v>0</v>
      </c>
      <c r="O122" s="35">
        <v>260</v>
      </c>
      <c r="P122" s="35" t="s">
        <v>164</v>
      </c>
      <c r="Q122" s="35">
        <v>255</v>
      </c>
      <c r="R122" s="44">
        <f>VLOOKUP(A122,Kengetallen!A:B,2,FALSE)</f>
        <v>0</v>
      </c>
      <c r="V122" s="41">
        <f t="shared" si="6"/>
        <v>0</v>
      </c>
    </row>
    <row r="123" spans="1:22">
      <c r="A123" s="16" t="s">
        <v>34</v>
      </c>
      <c r="B123" s="35" t="s">
        <v>132</v>
      </c>
      <c r="C123" s="35" t="s">
        <v>163</v>
      </c>
      <c r="D123" s="36">
        <v>8</v>
      </c>
      <c r="E123" s="37" t="s">
        <v>289</v>
      </c>
      <c r="G123" s="38" t="s">
        <v>290</v>
      </c>
      <c r="H123" s="38" t="s">
        <v>134</v>
      </c>
      <c r="I123" s="39" t="s">
        <v>155</v>
      </c>
      <c r="J123" s="37" t="s">
        <v>156</v>
      </c>
      <c r="K123" s="38" t="s">
        <v>137</v>
      </c>
      <c r="L123" s="47">
        <v>2.94</v>
      </c>
      <c r="M123" s="47">
        <v>2.94</v>
      </c>
      <c r="N123" s="48">
        <v>0</v>
      </c>
      <c r="O123" s="35">
        <v>260</v>
      </c>
      <c r="P123" s="35" t="s">
        <v>164</v>
      </c>
      <c r="Q123" s="35">
        <v>255</v>
      </c>
      <c r="R123" s="44">
        <f>VLOOKUP(A123,Kengetallen!A:B,2,FALSE)</f>
        <v>0</v>
      </c>
      <c r="V123" s="41">
        <f t="shared" si="6"/>
        <v>0</v>
      </c>
    </row>
    <row r="124" spans="1:22">
      <c r="A124" s="16" t="s">
        <v>69</v>
      </c>
      <c r="B124" s="35" t="s">
        <v>132</v>
      </c>
      <c r="C124" s="35" t="s">
        <v>163</v>
      </c>
      <c r="D124" s="36">
        <v>8</v>
      </c>
      <c r="E124" s="37" t="s">
        <v>289</v>
      </c>
      <c r="G124" s="38" t="s">
        <v>290</v>
      </c>
      <c r="H124" s="38" t="s">
        <v>134</v>
      </c>
      <c r="I124" s="39" t="s">
        <v>158</v>
      </c>
      <c r="J124" s="37" t="s">
        <v>293</v>
      </c>
      <c r="K124" s="38" t="s">
        <v>137</v>
      </c>
      <c r="L124" s="47">
        <v>28.04</v>
      </c>
      <c r="M124" s="47">
        <v>28.04</v>
      </c>
      <c r="N124" s="48">
        <v>0</v>
      </c>
      <c r="O124" s="35">
        <v>260</v>
      </c>
      <c r="P124" s="35" t="s">
        <v>164</v>
      </c>
      <c r="Q124" s="35">
        <v>255</v>
      </c>
      <c r="R124" s="44">
        <f>VLOOKUP(A124,Kengetallen!A:B,2,FALSE)</f>
        <v>0</v>
      </c>
      <c r="V124" s="41">
        <f t="shared" si="6"/>
        <v>0</v>
      </c>
    </row>
    <row r="125" spans="1:22">
      <c r="A125" s="16" t="s">
        <v>55</v>
      </c>
      <c r="B125" s="35" t="s">
        <v>132</v>
      </c>
      <c r="C125" s="35" t="s">
        <v>163</v>
      </c>
      <c r="D125" s="36">
        <v>8</v>
      </c>
      <c r="E125" s="37" t="s">
        <v>289</v>
      </c>
      <c r="G125" s="38" t="s">
        <v>290</v>
      </c>
      <c r="H125" s="38" t="s">
        <v>134</v>
      </c>
      <c r="I125" s="39" t="s">
        <v>294</v>
      </c>
      <c r="J125" s="37" t="s">
        <v>148</v>
      </c>
      <c r="K125" s="38" t="s">
        <v>157</v>
      </c>
      <c r="L125" s="47">
        <v>28.04</v>
      </c>
      <c r="M125" s="47">
        <v>28.04</v>
      </c>
      <c r="N125" s="48">
        <v>0</v>
      </c>
      <c r="O125" s="35">
        <v>156</v>
      </c>
      <c r="P125" s="35" t="s">
        <v>239</v>
      </c>
      <c r="Q125" s="35">
        <v>153</v>
      </c>
      <c r="R125" s="44">
        <f>VLOOKUP(A125,Kengetallen!A:B,2,FALSE)</f>
        <v>0</v>
      </c>
      <c r="V125" s="41">
        <f t="shared" si="6"/>
        <v>0</v>
      </c>
    </row>
    <row r="126" spans="1:22">
      <c r="A126" s="16" t="s">
        <v>32</v>
      </c>
      <c r="B126" s="35" t="s">
        <v>132</v>
      </c>
      <c r="C126" s="35" t="s">
        <v>163</v>
      </c>
      <c r="D126" s="36">
        <v>8</v>
      </c>
      <c r="E126" s="37" t="s">
        <v>289</v>
      </c>
      <c r="G126" s="38" t="s">
        <v>290</v>
      </c>
      <c r="H126" s="38" t="s">
        <v>134</v>
      </c>
      <c r="I126" s="39" t="s">
        <v>295</v>
      </c>
      <c r="J126" s="37" t="s">
        <v>296</v>
      </c>
      <c r="K126" s="38" t="s">
        <v>137</v>
      </c>
      <c r="L126" s="47">
        <v>7.31</v>
      </c>
      <c r="M126" s="47">
        <v>7.31</v>
      </c>
      <c r="N126" s="48">
        <v>0</v>
      </c>
      <c r="O126" s="35">
        <v>156</v>
      </c>
      <c r="P126" s="35" t="s">
        <v>239</v>
      </c>
      <c r="Q126" s="35">
        <v>153</v>
      </c>
      <c r="R126" s="44">
        <f>VLOOKUP(A126,Kengetallen!A:B,2,FALSE)</f>
        <v>0</v>
      </c>
      <c r="V126" s="41">
        <f t="shared" si="6"/>
        <v>0</v>
      </c>
    </row>
    <row r="127" spans="1:22">
      <c r="A127" s="16" t="s">
        <v>16</v>
      </c>
      <c r="B127" s="35" t="s">
        <v>132</v>
      </c>
      <c r="C127" s="35" t="s">
        <v>163</v>
      </c>
      <c r="D127" s="36">
        <v>8</v>
      </c>
      <c r="E127" s="37" t="s">
        <v>289</v>
      </c>
      <c r="G127" s="38" t="s">
        <v>290</v>
      </c>
      <c r="H127" s="38" t="s">
        <v>134</v>
      </c>
      <c r="I127" s="39" t="s">
        <v>297</v>
      </c>
      <c r="J127" s="37" t="s">
        <v>288</v>
      </c>
      <c r="K127" s="38" t="s">
        <v>137</v>
      </c>
      <c r="L127" s="47">
        <v>0.54</v>
      </c>
      <c r="M127" s="47">
        <v>0.54</v>
      </c>
      <c r="N127" s="48">
        <v>0</v>
      </c>
      <c r="O127" s="35">
        <v>156</v>
      </c>
      <c r="P127" s="35" t="s">
        <v>239</v>
      </c>
      <c r="Q127" s="35">
        <v>153</v>
      </c>
      <c r="R127" s="44">
        <f>VLOOKUP(A127,Kengetallen!A:B,2,FALSE)</f>
        <v>0</v>
      </c>
      <c r="V127" s="41">
        <f t="shared" si="6"/>
        <v>0</v>
      </c>
    </row>
    <row r="128" spans="1:22">
      <c r="A128" s="16" t="s">
        <v>75</v>
      </c>
      <c r="B128" s="35" t="s">
        <v>151</v>
      </c>
      <c r="C128" s="35" t="s">
        <v>163</v>
      </c>
      <c r="D128" s="36">
        <v>8</v>
      </c>
      <c r="E128" s="37" t="s">
        <v>289</v>
      </c>
      <c r="G128" s="38" t="s">
        <v>290</v>
      </c>
      <c r="H128" s="38" t="s">
        <v>134</v>
      </c>
      <c r="I128" s="39" t="s">
        <v>298</v>
      </c>
      <c r="J128" s="37" t="s">
        <v>153</v>
      </c>
      <c r="K128" s="38" t="s">
        <v>157</v>
      </c>
      <c r="L128" s="47">
        <v>1.46</v>
      </c>
      <c r="M128" s="47">
        <v>1.46</v>
      </c>
      <c r="N128" s="48">
        <v>0</v>
      </c>
      <c r="O128" s="35">
        <v>156</v>
      </c>
      <c r="P128" s="35" t="s">
        <v>239</v>
      </c>
      <c r="Q128" s="35">
        <v>153</v>
      </c>
      <c r="R128" s="44">
        <f>VLOOKUP(A128,Kengetallen!A:B,2,FALSE)</f>
        <v>0</v>
      </c>
      <c r="V128" s="41">
        <f t="shared" si="6"/>
        <v>0</v>
      </c>
    </row>
    <row r="129" spans="1:25">
      <c r="A129" s="16" t="s">
        <v>63</v>
      </c>
      <c r="B129" s="35" t="s">
        <v>132</v>
      </c>
      <c r="C129" s="35" t="s">
        <v>163</v>
      </c>
      <c r="D129" s="36">
        <v>8</v>
      </c>
      <c r="E129" s="37" t="s">
        <v>289</v>
      </c>
      <c r="G129" s="38" t="s">
        <v>290</v>
      </c>
      <c r="H129" s="38" t="s">
        <v>134</v>
      </c>
      <c r="I129" s="39" t="s">
        <v>299</v>
      </c>
      <c r="J129" s="37" t="s">
        <v>300</v>
      </c>
      <c r="K129" s="38" t="s">
        <v>137</v>
      </c>
      <c r="L129" s="47">
        <v>11.62</v>
      </c>
      <c r="M129" s="47">
        <v>11.62</v>
      </c>
      <c r="N129" s="48">
        <v>0</v>
      </c>
      <c r="O129" s="35">
        <v>52</v>
      </c>
      <c r="P129" s="35" t="s">
        <v>176</v>
      </c>
      <c r="Q129" s="35">
        <v>52</v>
      </c>
      <c r="R129" s="44">
        <f>VLOOKUP(A129,Kengetallen!A:B,2,FALSE)</f>
        <v>0</v>
      </c>
      <c r="V129" s="41">
        <f t="shared" si="6"/>
        <v>0</v>
      </c>
    </row>
    <row r="130" spans="1:25">
      <c r="A130" s="16" t="s">
        <v>43</v>
      </c>
      <c r="B130" s="35" t="s">
        <v>139</v>
      </c>
      <c r="C130" s="35" t="s">
        <v>163</v>
      </c>
      <c r="D130" s="36">
        <v>8</v>
      </c>
      <c r="E130" s="37" t="s">
        <v>289</v>
      </c>
      <c r="G130" s="38" t="s">
        <v>290</v>
      </c>
      <c r="H130" s="38" t="s">
        <v>134</v>
      </c>
      <c r="I130" s="39" t="s">
        <v>167</v>
      </c>
      <c r="J130" s="37" t="s">
        <v>301</v>
      </c>
      <c r="K130" s="38" t="s">
        <v>137</v>
      </c>
      <c r="L130" s="47">
        <v>19.920000000000002</v>
      </c>
      <c r="M130" s="47">
        <v>19.920000000000002</v>
      </c>
      <c r="N130" s="48">
        <v>0</v>
      </c>
      <c r="O130" s="35">
        <v>104</v>
      </c>
      <c r="P130" s="35" t="s">
        <v>302</v>
      </c>
      <c r="Q130" s="35">
        <v>102</v>
      </c>
      <c r="R130" s="44">
        <f>VLOOKUP(A130,Kengetallen!A:B,2,FALSE)</f>
        <v>0</v>
      </c>
      <c r="V130" s="41">
        <f t="shared" si="6"/>
        <v>0</v>
      </c>
    </row>
    <row r="131" spans="1:25">
      <c r="A131" s="16" t="s">
        <v>43</v>
      </c>
      <c r="B131" s="35" t="s">
        <v>139</v>
      </c>
      <c r="C131" s="35" t="s">
        <v>163</v>
      </c>
      <c r="D131" s="36">
        <v>8</v>
      </c>
      <c r="E131" s="37" t="s">
        <v>289</v>
      </c>
      <c r="G131" s="38" t="s">
        <v>290</v>
      </c>
      <c r="H131" s="38" t="s">
        <v>134</v>
      </c>
      <c r="I131" s="39" t="s">
        <v>303</v>
      </c>
      <c r="J131" s="37" t="s">
        <v>301</v>
      </c>
      <c r="K131" s="38" t="s">
        <v>137</v>
      </c>
      <c r="L131" s="47">
        <v>14.45</v>
      </c>
      <c r="M131" s="47">
        <v>14.45</v>
      </c>
      <c r="N131" s="48">
        <v>0</v>
      </c>
      <c r="O131" s="35">
        <v>104</v>
      </c>
      <c r="P131" s="35" t="s">
        <v>302</v>
      </c>
      <c r="Q131" s="35">
        <v>102</v>
      </c>
      <c r="R131" s="44">
        <f>VLOOKUP(A131,Kengetallen!A:B,2,FALSE)</f>
        <v>0</v>
      </c>
      <c r="V131" s="41">
        <f t="shared" si="6"/>
        <v>0</v>
      </c>
    </row>
    <row r="132" spans="1:25">
      <c r="A132" s="16" t="s">
        <v>31</v>
      </c>
      <c r="B132" s="35" t="s">
        <v>132</v>
      </c>
      <c r="C132" s="35" t="s">
        <v>163</v>
      </c>
      <c r="D132" s="36">
        <v>8</v>
      </c>
      <c r="E132" s="37" t="s">
        <v>289</v>
      </c>
      <c r="G132" s="38" t="s">
        <v>290</v>
      </c>
      <c r="H132" s="38" t="s">
        <v>134</v>
      </c>
      <c r="I132" s="39" t="s">
        <v>166</v>
      </c>
      <c r="J132" s="37" t="s">
        <v>304</v>
      </c>
      <c r="K132" s="38" t="s">
        <v>137</v>
      </c>
      <c r="L132" s="47">
        <v>6.03</v>
      </c>
      <c r="M132" s="47">
        <v>6.03</v>
      </c>
      <c r="N132" s="48">
        <v>0</v>
      </c>
      <c r="O132" s="35">
        <v>104</v>
      </c>
      <c r="P132" s="35" t="s">
        <v>302</v>
      </c>
      <c r="Q132" s="35">
        <v>102</v>
      </c>
      <c r="R132" s="44">
        <f>VLOOKUP(A132,Kengetallen!A:B,2,FALSE)</f>
        <v>0</v>
      </c>
      <c r="V132" s="41">
        <f t="shared" si="6"/>
        <v>0</v>
      </c>
    </row>
    <row r="133" spans="1:25">
      <c r="A133" s="16" t="s">
        <v>31</v>
      </c>
      <c r="B133" s="35" t="s">
        <v>132</v>
      </c>
      <c r="C133" s="35" t="s">
        <v>163</v>
      </c>
      <c r="D133" s="36">
        <v>8</v>
      </c>
      <c r="E133" s="37" t="s">
        <v>289</v>
      </c>
      <c r="G133" s="38" t="s">
        <v>290</v>
      </c>
      <c r="H133" s="38" t="s">
        <v>134</v>
      </c>
      <c r="I133" s="39" t="s">
        <v>305</v>
      </c>
      <c r="J133" s="37" t="s">
        <v>156</v>
      </c>
      <c r="K133" s="38" t="s">
        <v>137</v>
      </c>
      <c r="L133" s="47">
        <v>2.75</v>
      </c>
      <c r="M133" s="47">
        <v>2.75</v>
      </c>
      <c r="N133" s="48">
        <v>0</v>
      </c>
      <c r="O133" s="35">
        <v>104</v>
      </c>
      <c r="P133" s="35" t="s">
        <v>302</v>
      </c>
      <c r="Q133" s="35">
        <v>102</v>
      </c>
      <c r="R133" s="44">
        <f>VLOOKUP(A133,Kengetallen!A:B,2,FALSE)</f>
        <v>0</v>
      </c>
      <c r="V133" s="41">
        <f t="shared" si="6"/>
        <v>0</v>
      </c>
    </row>
    <row r="134" spans="1:25">
      <c r="A134" s="16" t="s">
        <v>204</v>
      </c>
      <c r="B134" s="35" t="s">
        <v>205</v>
      </c>
      <c r="C134" s="35" t="s">
        <v>163</v>
      </c>
      <c r="D134" s="36">
        <v>8</v>
      </c>
      <c r="E134" s="37" t="s">
        <v>289</v>
      </c>
      <c r="G134" s="38" t="s">
        <v>290</v>
      </c>
      <c r="H134" s="38" t="s">
        <v>306</v>
      </c>
      <c r="I134" s="39" t="s">
        <v>173</v>
      </c>
      <c r="J134" s="37" t="s">
        <v>307</v>
      </c>
      <c r="K134" s="38" t="s">
        <v>157</v>
      </c>
      <c r="L134" s="47">
        <v>5.94</v>
      </c>
      <c r="M134" s="47">
        <v>0</v>
      </c>
      <c r="N134" s="48">
        <v>5.94</v>
      </c>
      <c r="O134" s="35">
        <v>0</v>
      </c>
      <c r="P134" s="35" t="s">
        <v>207</v>
      </c>
      <c r="Q134" s="35">
        <v>0</v>
      </c>
      <c r="R134" s="44">
        <f>VLOOKUP(A134,Kengetallen!A:B,2,FALSE)</f>
        <v>0</v>
      </c>
      <c r="V134" s="41">
        <f t="shared" si="6"/>
        <v>0</v>
      </c>
    </row>
    <row r="135" spans="1:25">
      <c r="A135" s="16" t="s">
        <v>63</v>
      </c>
      <c r="B135" s="35" t="s">
        <v>132</v>
      </c>
      <c r="C135" s="35" t="s">
        <v>163</v>
      </c>
      <c r="D135" s="36">
        <v>8</v>
      </c>
      <c r="E135" s="37" t="s">
        <v>289</v>
      </c>
      <c r="G135" s="38" t="s">
        <v>290</v>
      </c>
      <c r="H135" s="38" t="s">
        <v>306</v>
      </c>
      <c r="I135" s="39" t="s">
        <v>172</v>
      </c>
      <c r="J135" s="37" t="s">
        <v>308</v>
      </c>
      <c r="K135" s="38" t="s">
        <v>137</v>
      </c>
      <c r="L135" s="47">
        <v>1.01</v>
      </c>
      <c r="M135" s="47">
        <v>1.01</v>
      </c>
      <c r="N135" s="48">
        <v>0</v>
      </c>
      <c r="O135" s="35">
        <v>52</v>
      </c>
      <c r="P135" s="35" t="s">
        <v>176</v>
      </c>
      <c r="Q135" s="35">
        <v>52</v>
      </c>
      <c r="R135" s="44">
        <f>VLOOKUP(A135,Kengetallen!A:B,2,FALSE)</f>
        <v>0</v>
      </c>
      <c r="V135" s="41">
        <f t="shared" si="6"/>
        <v>0</v>
      </c>
    </row>
    <row r="136" spans="1:25">
      <c r="A136" s="16" t="s">
        <v>75</v>
      </c>
      <c r="B136" s="35" t="s">
        <v>151</v>
      </c>
      <c r="C136" s="35" t="s">
        <v>163</v>
      </c>
      <c r="D136" s="36">
        <v>8</v>
      </c>
      <c r="E136" s="37" t="s">
        <v>289</v>
      </c>
      <c r="G136" s="38" t="s">
        <v>290</v>
      </c>
      <c r="H136" s="38" t="s">
        <v>306</v>
      </c>
      <c r="I136" s="39" t="s">
        <v>174</v>
      </c>
      <c r="J136" s="37" t="s">
        <v>153</v>
      </c>
      <c r="K136" s="38" t="s">
        <v>157</v>
      </c>
      <c r="L136" s="47">
        <v>1.26</v>
      </c>
      <c r="M136" s="47">
        <v>1.26</v>
      </c>
      <c r="N136" s="48">
        <v>0</v>
      </c>
      <c r="O136" s="35">
        <v>156</v>
      </c>
      <c r="P136" s="35" t="s">
        <v>239</v>
      </c>
      <c r="Q136" s="35">
        <v>153</v>
      </c>
      <c r="R136" s="44">
        <f>VLOOKUP(A136,Kengetallen!A:B,2,FALSE)</f>
        <v>0</v>
      </c>
      <c r="V136" s="41">
        <f t="shared" si="6"/>
        <v>0</v>
      </c>
    </row>
    <row r="137" spans="1:25">
      <c r="A137" s="16" t="s">
        <v>31</v>
      </c>
      <c r="B137" s="35" t="s">
        <v>132</v>
      </c>
      <c r="C137" s="35" t="s">
        <v>163</v>
      </c>
      <c r="D137" s="36">
        <v>8</v>
      </c>
      <c r="E137" s="37" t="s">
        <v>289</v>
      </c>
      <c r="G137" s="38" t="s">
        <v>290</v>
      </c>
      <c r="H137" s="38" t="s">
        <v>306</v>
      </c>
      <c r="I137" s="39" t="s">
        <v>309</v>
      </c>
      <c r="J137" s="37" t="s">
        <v>296</v>
      </c>
      <c r="K137" s="38" t="s">
        <v>137</v>
      </c>
      <c r="L137" s="47">
        <v>7.41</v>
      </c>
      <c r="M137" s="47">
        <v>7.41</v>
      </c>
      <c r="N137" s="48">
        <v>0</v>
      </c>
      <c r="O137" s="35">
        <v>104</v>
      </c>
      <c r="P137" s="35" t="s">
        <v>302</v>
      </c>
      <c r="Q137" s="35">
        <v>102</v>
      </c>
      <c r="R137" s="44">
        <f>VLOOKUP(A137,Kengetallen!A:B,2,FALSE)</f>
        <v>0</v>
      </c>
      <c r="V137" s="41">
        <f t="shared" si="6"/>
        <v>0</v>
      </c>
    </row>
    <row r="138" spans="1:25">
      <c r="A138" s="16" t="s">
        <v>65</v>
      </c>
      <c r="B138" s="35" t="s">
        <v>132</v>
      </c>
      <c r="C138" s="35" t="s">
        <v>163</v>
      </c>
      <c r="D138" s="36">
        <v>8</v>
      </c>
      <c r="E138" s="37" t="s">
        <v>289</v>
      </c>
      <c r="G138" s="38" t="s">
        <v>290</v>
      </c>
      <c r="H138" s="38" t="s">
        <v>306</v>
      </c>
      <c r="I138" s="39" t="s">
        <v>310</v>
      </c>
      <c r="J138" s="37" t="s">
        <v>311</v>
      </c>
      <c r="K138" s="38" t="s">
        <v>137</v>
      </c>
      <c r="L138" s="47">
        <v>5.72</v>
      </c>
      <c r="M138" s="47">
        <v>5.72</v>
      </c>
      <c r="N138" s="48">
        <v>0</v>
      </c>
      <c r="O138" s="35">
        <v>104</v>
      </c>
      <c r="P138" s="35" t="s">
        <v>302</v>
      </c>
      <c r="Q138" s="35">
        <v>102</v>
      </c>
      <c r="R138" s="44">
        <f>VLOOKUP(A138,Kengetallen!A:B,2,FALSE)</f>
        <v>0</v>
      </c>
      <c r="V138" s="41">
        <f t="shared" si="6"/>
        <v>0</v>
      </c>
    </row>
    <row r="139" spans="1:25">
      <c r="A139" s="16" t="s">
        <v>91</v>
      </c>
      <c r="B139" s="35" t="s">
        <v>139</v>
      </c>
      <c r="C139" s="35" t="s">
        <v>163</v>
      </c>
      <c r="D139" s="36">
        <v>8</v>
      </c>
      <c r="E139" s="37" t="s">
        <v>289</v>
      </c>
      <c r="G139" s="38" t="s">
        <v>290</v>
      </c>
      <c r="H139" s="38" t="s">
        <v>306</v>
      </c>
      <c r="I139" s="39" t="s">
        <v>312</v>
      </c>
      <c r="J139" s="37" t="s">
        <v>146</v>
      </c>
      <c r="K139" s="38" t="s">
        <v>137</v>
      </c>
      <c r="L139" s="47">
        <v>13.17</v>
      </c>
      <c r="M139" s="47">
        <v>13.17</v>
      </c>
      <c r="N139" s="48">
        <v>0</v>
      </c>
      <c r="O139" s="35">
        <v>104</v>
      </c>
      <c r="P139" s="35" t="s">
        <v>302</v>
      </c>
      <c r="Q139" s="35">
        <v>102</v>
      </c>
      <c r="R139" s="44">
        <f>VLOOKUP(A139,Kengetallen!A:B,2,FALSE)</f>
        <v>0</v>
      </c>
      <c r="V139" s="41">
        <f t="shared" si="6"/>
        <v>0</v>
      </c>
    </row>
    <row r="140" spans="1:25">
      <c r="A140" s="16" t="s">
        <v>43</v>
      </c>
      <c r="B140" s="35" t="s">
        <v>139</v>
      </c>
      <c r="C140" s="35" t="s">
        <v>163</v>
      </c>
      <c r="D140" s="36">
        <v>8</v>
      </c>
      <c r="E140" s="37" t="s">
        <v>289</v>
      </c>
      <c r="G140" s="38" t="s">
        <v>290</v>
      </c>
      <c r="H140" s="38" t="s">
        <v>306</v>
      </c>
      <c r="I140" s="39" t="s">
        <v>313</v>
      </c>
      <c r="J140" s="37" t="s">
        <v>301</v>
      </c>
      <c r="K140" s="38" t="s">
        <v>137</v>
      </c>
      <c r="L140" s="47">
        <v>20.059999999999999</v>
      </c>
      <c r="M140" s="47">
        <v>20.059999999999999</v>
      </c>
      <c r="N140" s="48">
        <v>0</v>
      </c>
      <c r="O140" s="35">
        <v>104</v>
      </c>
      <c r="P140" s="35" t="s">
        <v>302</v>
      </c>
      <c r="Q140" s="35">
        <v>102</v>
      </c>
      <c r="R140" s="44">
        <f>VLOOKUP(A140,Kengetallen!A:B,2,FALSE)</f>
        <v>0</v>
      </c>
      <c r="V140" s="41">
        <f t="shared" si="6"/>
        <v>0</v>
      </c>
    </row>
    <row r="141" spans="1:25">
      <c r="A141" s="16" t="s">
        <v>37</v>
      </c>
      <c r="B141" s="35" t="s">
        <v>139</v>
      </c>
      <c r="C141" s="35" t="s">
        <v>163</v>
      </c>
      <c r="D141" s="36">
        <v>8</v>
      </c>
      <c r="E141" s="37" t="s">
        <v>289</v>
      </c>
      <c r="G141" s="38" t="s">
        <v>290</v>
      </c>
      <c r="H141" s="38" t="s">
        <v>306</v>
      </c>
      <c r="I141" s="39" t="s">
        <v>314</v>
      </c>
      <c r="J141" s="37" t="s">
        <v>301</v>
      </c>
      <c r="K141" s="38" t="s">
        <v>137</v>
      </c>
      <c r="L141" s="47">
        <v>9.2100000000000009</v>
      </c>
      <c r="M141" s="47">
        <v>9.2100000000000009</v>
      </c>
      <c r="N141" s="48">
        <v>0</v>
      </c>
      <c r="O141" s="35">
        <v>12</v>
      </c>
      <c r="P141" s="35" t="s">
        <v>258</v>
      </c>
      <c r="Q141" s="35">
        <v>12</v>
      </c>
      <c r="R141" s="44">
        <f>VLOOKUP(A141,Kengetallen!A:B,2,FALSE)</f>
        <v>0</v>
      </c>
      <c r="V141" s="41">
        <f t="shared" si="6"/>
        <v>0</v>
      </c>
    </row>
    <row r="142" spans="1:25">
      <c r="D142" s="36">
        <v>8</v>
      </c>
      <c r="E142" s="37" t="s">
        <v>289</v>
      </c>
      <c r="G142" s="38" t="s">
        <v>290</v>
      </c>
      <c r="J142" s="37"/>
      <c r="K142" s="38"/>
      <c r="L142" s="47"/>
      <c r="M142" s="47"/>
      <c r="N142" s="48"/>
      <c r="O142" s="35"/>
      <c r="P142" s="35"/>
      <c r="Q142" s="35"/>
    </row>
    <row r="143" spans="1:25">
      <c r="A143" s="49"/>
      <c r="B143" s="50"/>
      <c r="C143" s="54" t="s">
        <v>163</v>
      </c>
      <c r="D143" s="51">
        <v>8</v>
      </c>
      <c r="E143" s="52" t="s">
        <v>289</v>
      </c>
      <c r="F143" s="52"/>
      <c r="G143" s="49" t="s">
        <v>290</v>
      </c>
      <c r="H143" s="53"/>
      <c r="I143" s="50"/>
      <c r="J143" s="52" t="s">
        <v>160</v>
      </c>
      <c r="K143" s="53" t="s">
        <v>160</v>
      </c>
      <c r="L143" s="54">
        <f>SUM(L114:L142)</f>
        <v>269.49999999999994</v>
      </c>
      <c r="M143" s="54">
        <v>226.6</v>
      </c>
      <c r="N143" s="55">
        <v>42.9</v>
      </c>
      <c r="O143" s="54"/>
      <c r="P143" s="54"/>
      <c r="Q143" s="50"/>
      <c r="R143" s="56"/>
      <c r="S143" s="57"/>
      <c r="T143" s="50"/>
      <c r="U143" s="54"/>
      <c r="V143" s="54"/>
      <c r="W143" s="58"/>
      <c r="X143" s="59"/>
      <c r="Y143" s="49"/>
    </row>
    <row r="144" spans="1:25">
      <c r="D144" s="36">
        <v>9</v>
      </c>
      <c r="E144" s="60" t="s">
        <v>289</v>
      </c>
      <c r="F144" s="67"/>
      <c r="G144" s="61" t="s">
        <v>315</v>
      </c>
      <c r="H144" s="16"/>
      <c r="I144" s="16"/>
      <c r="K144" s="69"/>
      <c r="M144" s="47"/>
      <c r="N144" s="48"/>
      <c r="O144" s="35"/>
      <c r="P144" s="35"/>
      <c r="Q144" s="35"/>
    </row>
    <row r="145" spans="1:22">
      <c r="A145" s="16" t="s">
        <v>77</v>
      </c>
      <c r="B145" s="35" t="s">
        <v>151</v>
      </c>
      <c r="C145" s="35" t="s">
        <v>163</v>
      </c>
      <c r="D145" s="36">
        <v>9</v>
      </c>
      <c r="E145" s="60" t="s">
        <v>289</v>
      </c>
      <c r="F145" s="60" t="s">
        <v>153</v>
      </c>
      <c r="G145" s="61" t="s">
        <v>315</v>
      </c>
      <c r="H145" s="62" t="s">
        <v>134</v>
      </c>
      <c r="I145" s="63" t="s">
        <v>135</v>
      </c>
      <c r="J145" s="64" t="s">
        <v>257</v>
      </c>
      <c r="K145" s="61" t="s">
        <v>157</v>
      </c>
      <c r="L145" s="65">
        <v>5.58</v>
      </c>
      <c r="M145" s="47">
        <v>5.58</v>
      </c>
      <c r="N145" s="48">
        <v>0</v>
      </c>
      <c r="O145" s="35">
        <v>260</v>
      </c>
      <c r="P145" s="35" t="s">
        <v>164</v>
      </c>
      <c r="Q145" s="35">
        <v>255</v>
      </c>
      <c r="R145" s="44">
        <f>VLOOKUP(A145,Kengetallen!A:B,2,FALSE)</f>
        <v>0</v>
      </c>
      <c r="V145" s="41">
        <f t="shared" ref="V145:V164" si="7">IF(Q145&gt;0,(U145/O145)*Q145,0)</f>
        <v>0</v>
      </c>
    </row>
    <row r="146" spans="1:22">
      <c r="A146" s="16" t="s">
        <v>77</v>
      </c>
      <c r="B146" s="35" t="s">
        <v>151</v>
      </c>
      <c r="C146" s="35" t="s">
        <v>163</v>
      </c>
      <c r="D146" s="36">
        <v>9</v>
      </c>
      <c r="E146" s="60" t="s">
        <v>289</v>
      </c>
      <c r="F146" s="60" t="s">
        <v>153</v>
      </c>
      <c r="G146" s="61" t="s">
        <v>315</v>
      </c>
      <c r="H146" s="62" t="s">
        <v>134</v>
      </c>
      <c r="I146" s="63" t="s">
        <v>140</v>
      </c>
      <c r="J146" s="64" t="s">
        <v>153</v>
      </c>
      <c r="K146" s="61" t="s">
        <v>157</v>
      </c>
      <c r="L146" s="65">
        <v>1.49</v>
      </c>
      <c r="M146" s="47">
        <v>1.49</v>
      </c>
      <c r="N146" s="48">
        <v>0</v>
      </c>
      <c r="O146" s="35">
        <v>260</v>
      </c>
      <c r="P146" s="35" t="s">
        <v>164</v>
      </c>
      <c r="Q146" s="35">
        <v>255</v>
      </c>
      <c r="R146" s="44">
        <f>VLOOKUP(A146,Kengetallen!A:B,2,FALSE)</f>
        <v>0</v>
      </c>
      <c r="V146" s="41">
        <f t="shared" si="7"/>
        <v>0</v>
      </c>
    </row>
    <row r="147" spans="1:22">
      <c r="A147" s="16" t="s">
        <v>77</v>
      </c>
      <c r="B147" s="35" t="s">
        <v>151</v>
      </c>
      <c r="C147" s="35" t="s">
        <v>163</v>
      </c>
      <c r="D147" s="36">
        <v>9</v>
      </c>
      <c r="E147" s="60" t="s">
        <v>289</v>
      </c>
      <c r="F147" s="60" t="s">
        <v>153</v>
      </c>
      <c r="G147" s="61" t="s">
        <v>315</v>
      </c>
      <c r="H147" s="62" t="s">
        <v>134</v>
      </c>
      <c r="I147" s="63" t="s">
        <v>143</v>
      </c>
      <c r="J147" s="64" t="s">
        <v>153</v>
      </c>
      <c r="K147" s="61" t="s">
        <v>157</v>
      </c>
      <c r="L147" s="65">
        <v>1.49</v>
      </c>
      <c r="M147" s="47">
        <v>1.49</v>
      </c>
      <c r="N147" s="48">
        <v>0</v>
      </c>
      <c r="O147" s="35">
        <v>260</v>
      </c>
      <c r="P147" s="35" t="s">
        <v>164</v>
      </c>
      <c r="Q147" s="35">
        <v>255</v>
      </c>
      <c r="R147" s="44">
        <f>VLOOKUP(A147,Kengetallen!A:B,2,FALSE)</f>
        <v>0</v>
      </c>
      <c r="V147" s="41">
        <f t="shared" si="7"/>
        <v>0</v>
      </c>
    </row>
    <row r="148" spans="1:22">
      <c r="A148" s="16" t="s">
        <v>35</v>
      </c>
      <c r="B148" s="35" t="s">
        <v>132</v>
      </c>
      <c r="C148" s="35" t="s">
        <v>163</v>
      </c>
      <c r="D148" s="36">
        <v>9</v>
      </c>
      <c r="E148" s="60" t="s">
        <v>289</v>
      </c>
      <c r="F148" s="60" t="s">
        <v>153</v>
      </c>
      <c r="G148" s="61" t="s">
        <v>315</v>
      </c>
      <c r="H148" s="62" t="s">
        <v>134</v>
      </c>
      <c r="I148" s="63" t="s">
        <v>144</v>
      </c>
      <c r="J148" s="64" t="s">
        <v>156</v>
      </c>
      <c r="K148" s="61" t="s">
        <v>157</v>
      </c>
      <c r="L148" s="65">
        <v>4.37</v>
      </c>
      <c r="M148" s="47">
        <v>4.37</v>
      </c>
      <c r="N148" s="48">
        <v>0</v>
      </c>
      <c r="O148" s="35">
        <v>260</v>
      </c>
      <c r="P148" s="35" t="s">
        <v>164</v>
      </c>
      <c r="Q148" s="35">
        <v>255</v>
      </c>
      <c r="R148" s="44">
        <f>VLOOKUP(A148,Kengetallen!A:B,2,FALSE)</f>
        <v>0</v>
      </c>
      <c r="V148" s="41">
        <f t="shared" si="7"/>
        <v>0</v>
      </c>
    </row>
    <row r="149" spans="1:22">
      <c r="A149" s="16" t="s">
        <v>204</v>
      </c>
      <c r="B149" s="35" t="s">
        <v>205</v>
      </c>
      <c r="C149" s="35" t="s">
        <v>163</v>
      </c>
      <c r="D149" s="36">
        <v>9</v>
      </c>
      <c r="E149" s="60" t="s">
        <v>289</v>
      </c>
      <c r="F149" s="60" t="s">
        <v>232</v>
      </c>
      <c r="G149" s="61" t="s">
        <v>315</v>
      </c>
      <c r="H149" s="62" t="s">
        <v>316</v>
      </c>
      <c r="I149" s="70" t="s">
        <v>317</v>
      </c>
      <c r="J149" s="64" t="s">
        <v>318</v>
      </c>
      <c r="K149" s="61" t="s">
        <v>157</v>
      </c>
      <c r="L149" s="65">
        <v>187.22</v>
      </c>
      <c r="M149" s="47">
        <v>0</v>
      </c>
      <c r="N149" s="48">
        <v>187.22</v>
      </c>
      <c r="O149" s="35">
        <v>0</v>
      </c>
      <c r="P149" s="35" t="s">
        <v>207</v>
      </c>
      <c r="Q149" s="35">
        <v>0</v>
      </c>
      <c r="R149" s="44">
        <f>VLOOKUP(A149,Kengetallen!A:B,2,FALSE)</f>
        <v>0</v>
      </c>
      <c r="V149" s="41">
        <f t="shared" si="7"/>
        <v>0</v>
      </c>
    </row>
    <row r="150" spans="1:22">
      <c r="A150" s="16" t="s">
        <v>52</v>
      </c>
      <c r="B150" s="35" t="s">
        <v>132</v>
      </c>
      <c r="C150" s="35" t="s">
        <v>163</v>
      </c>
      <c r="D150" s="36">
        <v>9</v>
      </c>
      <c r="E150" s="60" t="s">
        <v>289</v>
      </c>
      <c r="F150" s="60" t="s">
        <v>232</v>
      </c>
      <c r="G150" s="61" t="s">
        <v>315</v>
      </c>
      <c r="H150" s="62" t="s">
        <v>316</v>
      </c>
      <c r="I150" s="70" t="s">
        <v>319</v>
      </c>
      <c r="J150" s="64" t="s">
        <v>148</v>
      </c>
      <c r="K150" s="61" t="s">
        <v>157</v>
      </c>
      <c r="L150" s="65">
        <v>15.1</v>
      </c>
      <c r="M150" s="47">
        <v>15.1</v>
      </c>
      <c r="N150" s="48">
        <v>0</v>
      </c>
      <c r="O150" s="35">
        <v>52</v>
      </c>
      <c r="P150" s="35" t="s">
        <v>176</v>
      </c>
      <c r="Q150" s="35">
        <v>52</v>
      </c>
      <c r="R150" s="44">
        <f>VLOOKUP(A150,Kengetallen!A:B,2,FALSE)</f>
        <v>0</v>
      </c>
      <c r="V150" s="41">
        <f t="shared" si="7"/>
        <v>0</v>
      </c>
    </row>
    <row r="151" spans="1:22">
      <c r="A151" s="16" t="s">
        <v>204</v>
      </c>
      <c r="B151" s="35" t="s">
        <v>205</v>
      </c>
      <c r="C151" s="35" t="s">
        <v>163</v>
      </c>
      <c r="D151" s="36">
        <v>9</v>
      </c>
      <c r="E151" s="60" t="s">
        <v>289</v>
      </c>
      <c r="F151" s="60" t="s">
        <v>232</v>
      </c>
      <c r="G151" s="61" t="s">
        <v>315</v>
      </c>
      <c r="H151" s="62" t="s">
        <v>316</v>
      </c>
      <c r="I151" s="70" t="s">
        <v>320</v>
      </c>
      <c r="J151" s="64" t="s">
        <v>318</v>
      </c>
      <c r="K151" s="61" t="s">
        <v>157</v>
      </c>
      <c r="L151" s="65">
        <v>4.49</v>
      </c>
      <c r="M151" s="47">
        <v>0</v>
      </c>
      <c r="N151" s="48">
        <v>4.49</v>
      </c>
      <c r="O151" s="35">
        <v>0</v>
      </c>
      <c r="P151" s="35" t="s">
        <v>207</v>
      </c>
      <c r="Q151" s="35">
        <v>0</v>
      </c>
      <c r="R151" s="44">
        <f>VLOOKUP(A151,Kengetallen!A:B,2,FALSE)</f>
        <v>0</v>
      </c>
      <c r="V151" s="41">
        <f t="shared" si="7"/>
        <v>0</v>
      </c>
    </row>
    <row r="152" spans="1:22">
      <c r="A152" s="16" t="s">
        <v>204</v>
      </c>
      <c r="B152" s="35" t="s">
        <v>205</v>
      </c>
      <c r="C152" s="35" t="s">
        <v>163</v>
      </c>
      <c r="D152" s="36">
        <v>9</v>
      </c>
      <c r="E152" s="60" t="s">
        <v>289</v>
      </c>
      <c r="F152" s="60" t="s">
        <v>232</v>
      </c>
      <c r="G152" s="61" t="s">
        <v>315</v>
      </c>
      <c r="H152" s="62" t="s">
        <v>316</v>
      </c>
      <c r="I152" s="70" t="s">
        <v>321</v>
      </c>
      <c r="J152" s="64" t="s">
        <v>318</v>
      </c>
      <c r="K152" s="61" t="s">
        <v>157</v>
      </c>
      <c r="L152" s="65">
        <v>2.06</v>
      </c>
      <c r="M152" s="47">
        <v>0</v>
      </c>
      <c r="N152" s="48">
        <v>2.06</v>
      </c>
      <c r="O152" s="35">
        <v>0</v>
      </c>
      <c r="P152" s="35" t="s">
        <v>207</v>
      </c>
      <c r="Q152" s="35">
        <v>0</v>
      </c>
      <c r="R152" s="44">
        <f>VLOOKUP(A152,Kengetallen!A:B,2,FALSE)</f>
        <v>0</v>
      </c>
      <c r="V152" s="41">
        <f t="shared" si="7"/>
        <v>0</v>
      </c>
    </row>
    <row r="153" spans="1:22">
      <c r="A153" s="16" t="s">
        <v>204</v>
      </c>
      <c r="B153" s="35" t="s">
        <v>205</v>
      </c>
      <c r="C153" s="35" t="s">
        <v>163</v>
      </c>
      <c r="D153" s="36">
        <v>9</v>
      </c>
      <c r="E153" s="60" t="s">
        <v>289</v>
      </c>
      <c r="F153" s="60" t="s">
        <v>232</v>
      </c>
      <c r="G153" s="61" t="s">
        <v>315</v>
      </c>
      <c r="H153" s="62" t="s">
        <v>316</v>
      </c>
      <c r="I153" s="70" t="s">
        <v>322</v>
      </c>
      <c r="J153" s="64" t="s">
        <v>318</v>
      </c>
      <c r="K153" s="61" t="s">
        <v>157</v>
      </c>
      <c r="L153" s="65">
        <v>4.7300000000000004</v>
      </c>
      <c r="M153" s="47">
        <v>0</v>
      </c>
      <c r="N153" s="48">
        <v>4.7300000000000004</v>
      </c>
      <c r="O153" s="35">
        <v>0</v>
      </c>
      <c r="P153" s="35" t="s">
        <v>207</v>
      </c>
      <c r="Q153" s="35">
        <v>0</v>
      </c>
      <c r="R153" s="44">
        <f>VLOOKUP(A153,Kengetallen!A:B,2,FALSE)</f>
        <v>0</v>
      </c>
      <c r="V153" s="41">
        <f t="shared" si="7"/>
        <v>0</v>
      </c>
    </row>
    <row r="154" spans="1:22">
      <c r="A154" s="16" t="s">
        <v>5</v>
      </c>
      <c r="B154" s="35" t="s">
        <v>132</v>
      </c>
      <c r="C154" s="35" t="s">
        <v>163</v>
      </c>
      <c r="D154" s="36">
        <v>9</v>
      </c>
      <c r="E154" s="60" t="s">
        <v>289</v>
      </c>
      <c r="F154" s="60" t="s">
        <v>232</v>
      </c>
      <c r="G154" s="61" t="s">
        <v>315</v>
      </c>
      <c r="H154" s="62" t="s">
        <v>134</v>
      </c>
      <c r="I154" s="63" t="s">
        <v>135</v>
      </c>
      <c r="J154" s="64" t="s">
        <v>232</v>
      </c>
      <c r="K154" s="61" t="s">
        <v>157</v>
      </c>
      <c r="L154" s="65">
        <v>257.92</v>
      </c>
      <c r="M154" s="47">
        <v>257.92</v>
      </c>
      <c r="N154" s="48">
        <v>0</v>
      </c>
      <c r="O154" s="35">
        <v>52</v>
      </c>
      <c r="P154" s="35" t="s">
        <v>176</v>
      </c>
      <c r="Q154" s="35">
        <v>52</v>
      </c>
      <c r="R154" s="44">
        <f>VLOOKUP(A154,Kengetallen!A:B,2,FALSE)</f>
        <v>0</v>
      </c>
      <c r="V154" s="41">
        <f t="shared" si="7"/>
        <v>0</v>
      </c>
    </row>
    <row r="155" spans="1:22">
      <c r="A155" s="16" t="s">
        <v>89</v>
      </c>
      <c r="B155" s="35" t="s">
        <v>139</v>
      </c>
      <c r="C155" s="35" t="s">
        <v>163</v>
      </c>
      <c r="D155" s="36">
        <v>9</v>
      </c>
      <c r="E155" s="60" t="s">
        <v>289</v>
      </c>
      <c r="F155" s="60" t="s">
        <v>232</v>
      </c>
      <c r="G155" s="61" t="s">
        <v>315</v>
      </c>
      <c r="H155" s="62" t="s">
        <v>134</v>
      </c>
      <c r="I155" s="63" t="s">
        <v>140</v>
      </c>
      <c r="J155" s="64" t="s">
        <v>284</v>
      </c>
      <c r="K155" s="61" t="s">
        <v>323</v>
      </c>
      <c r="L155" s="65">
        <v>7.29</v>
      </c>
      <c r="M155" s="47">
        <v>7.29</v>
      </c>
      <c r="N155" s="48">
        <v>0</v>
      </c>
      <c r="O155" s="35">
        <v>52</v>
      </c>
      <c r="P155" s="35" t="s">
        <v>176</v>
      </c>
      <c r="Q155" s="35">
        <v>52</v>
      </c>
      <c r="R155" s="44">
        <f>VLOOKUP(A155,Kengetallen!A:B,2,FALSE)</f>
        <v>0</v>
      </c>
      <c r="V155" s="41">
        <f t="shared" si="7"/>
        <v>0</v>
      </c>
    </row>
    <row r="156" spans="1:22">
      <c r="A156" s="16" t="s">
        <v>28</v>
      </c>
      <c r="B156" s="35" t="s">
        <v>132</v>
      </c>
      <c r="C156" s="35" t="s">
        <v>163</v>
      </c>
      <c r="D156" s="36">
        <v>9</v>
      </c>
      <c r="E156" s="60" t="s">
        <v>289</v>
      </c>
      <c r="F156" s="60" t="s">
        <v>232</v>
      </c>
      <c r="G156" s="61" t="s">
        <v>315</v>
      </c>
      <c r="H156" s="62" t="s">
        <v>134</v>
      </c>
      <c r="I156" s="63" t="s">
        <v>143</v>
      </c>
      <c r="J156" s="64" t="s">
        <v>156</v>
      </c>
      <c r="K156" s="61" t="s">
        <v>157</v>
      </c>
      <c r="L156" s="65">
        <v>5.18</v>
      </c>
      <c r="M156" s="47">
        <v>5.18</v>
      </c>
      <c r="N156" s="48">
        <v>0</v>
      </c>
      <c r="O156" s="35">
        <v>52</v>
      </c>
      <c r="P156" s="35" t="s">
        <v>176</v>
      </c>
      <c r="Q156" s="35">
        <v>52</v>
      </c>
      <c r="R156" s="44">
        <f>VLOOKUP(A156,Kengetallen!A:B,2,FALSE)</f>
        <v>0</v>
      </c>
      <c r="V156" s="41">
        <f t="shared" si="7"/>
        <v>0</v>
      </c>
    </row>
    <row r="157" spans="1:22">
      <c r="A157" s="16" t="s">
        <v>204</v>
      </c>
      <c r="B157" s="35" t="s">
        <v>205</v>
      </c>
      <c r="C157" s="35" t="s">
        <v>163</v>
      </c>
      <c r="D157" s="36">
        <v>9</v>
      </c>
      <c r="E157" s="60" t="s">
        <v>289</v>
      </c>
      <c r="F157" s="60" t="s">
        <v>232</v>
      </c>
      <c r="G157" s="61" t="s">
        <v>315</v>
      </c>
      <c r="H157" s="62" t="s">
        <v>134</v>
      </c>
      <c r="I157" s="63" t="s">
        <v>144</v>
      </c>
      <c r="J157" s="64" t="s">
        <v>291</v>
      </c>
      <c r="K157" s="61" t="s">
        <v>157</v>
      </c>
      <c r="L157" s="65">
        <v>1.36</v>
      </c>
      <c r="M157" s="47">
        <v>0</v>
      </c>
      <c r="N157" s="48">
        <v>1.36</v>
      </c>
      <c r="O157" s="35">
        <v>0</v>
      </c>
      <c r="P157" s="35" t="s">
        <v>207</v>
      </c>
      <c r="Q157" s="35">
        <v>0</v>
      </c>
      <c r="R157" s="44">
        <f>VLOOKUP(A157,Kengetallen!A:B,2,FALSE)</f>
        <v>0</v>
      </c>
      <c r="V157" s="41">
        <f t="shared" si="7"/>
        <v>0</v>
      </c>
    </row>
    <row r="158" spans="1:22">
      <c r="A158" s="16" t="s">
        <v>73</v>
      </c>
      <c r="B158" s="35" t="s">
        <v>151</v>
      </c>
      <c r="C158" s="35" t="s">
        <v>163</v>
      </c>
      <c r="D158" s="36">
        <v>9</v>
      </c>
      <c r="E158" s="60" t="s">
        <v>289</v>
      </c>
      <c r="F158" s="60" t="s">
        <v>232</v>
      </c>
      <c r="G158" s="61" t="s">
        <v>315</v>
      </c>
      <c r="H158" s="62" t="s">
        <v>134</v>
      </c>
      <c r="I158" s="63" t="s">
        <v>145</v>
      </c>
      <c r="J158" s="64" t="s">
        <v>324</v>
      </c>
      <c r="K158" s="61" t="s">
        <v>157</v>
      </c>
      <c r="L158" s="65">
        <v>1.9</v>
      </c>
      <c r="M158" s="47">
        <v>1.9</v>
      </c>
      <c r="N158" s="48">
        <v>0</v>
      </c>
      <c r="O158" s="35">
        <v>52</v>
      </c>
      <c r="P158" s="35" t="s">
        <v>176</v>
      </c>
      <c r="Q158" s="35">
        <v>52</v>
      </c>
      <c r="R158" s="44">
        <f>VLOOKUP(A158,Kengetallen!A:B,2,FALSE)</f>
        <v>0</v>
      </c>
      <c r="V158" s="41">
        <f t="shared" si="7"/>
        <v>0</v>
      </c>
    </row>
    <row r="159" spans="1:22">
      <c r="A159" s="16" t="s">
        <v>204</v>
      </c>
      <c r="B159" s="35" t="s">
        <v>205</v>
      </c>
      <c r="C159" s="35" t="s">
        <v>163</v>
      </c>
      <c r="D159" s="36">
        <v>9</v>
      </c>
      <c r="E159" s="60" t="s">
        <v>289</v>
      </c>
      <c r="F159" s="60" t="s">
        <v>232</v>
      </c>
      <c r="G159" s="61" t="s">
        <v>315</v>
      </c>
      <c r="H159" s="62" t="s">
        <v>134</v>
      </c>
      <c r="I159" s="63" t="s">
        <v>147</v>
      </c>
      <c r="J159" s="64" t="s">
        <v>325</v>
      </c>
      <c r="K159" s="61" t="s">
        <v>326</v>
      </c>
      <c r="L159" s="65">
        <v>6.85</v>
      </c>
      <c r="M159" s="47">
        <v>0</v>
      </c>
      <c r="N159" s="48">
        <v>6.85</v>
      </c>
      <c r="O159" s="35">
        <v>0</v>
      </c>
      <c r="P159" s="35" t="s">
        <v>207</v>
      </c>
      <c r="Q159" s="35">
        <v>0</v>
      </c>
      <c r="R159" s="44">
        <f>VLOOKUP(A159,Kengetallen!A:B,2,FALSE)</f>
        <v>0</v>
      </c>
      <c r="V159" s="41">
        <f t="shared" si="7"/>
        <v>0</v>
      </c>
    </row>
    <row r="160" spans="1:22">
      <c r="A160" s="16" t="s">
        <v>73</v>
      </c>
      <c r="B160" s="35" t="s">
        <v>151</v>
      </c>
      <c r="C160" s="35" t="s">
        <v>163</v>
      </c>
      <c r="D160" s="36">
        <v>9</v>
      </c>
      <c r="E160" s="60" t="s">
        <v>289</v>
      </c>
      <c r="F160" s="60" t="s">
        <v>232</v>
      </c>
      <c r="G160" s="61" t="s">
        <v>315</v>
      </c>
      <c r="H160" s="62" t="s">
        <v>134</v>
      </c>
      <c r="I160" s="63" t="s">
        <v>149</v>
      </c>
      <c r="J160" s="64" t="s">
        <v>324</v>
      </c>
      <c r="K160" s="61" t="s">
        <v>157</v>
      </c>
      <c r="L160" s="65">
        <v>1.95</v>
      </c>
      <c r="M160" s="47">
        <v>1.95</v>
      </c>
      <c r="N160" s="48">
        <v>0</v>
      </c>
      <c r="O160" s="35">
        <v>52</v>
      </c>
      <c r="P160" s="35" t="s">
        <v>176</v>
      </c>
      <c r="Q160" s="35">
        <v>52</v>
      </c>
      <c r="R160" s="44">
        <f>VLOOKUP(A160,Kengetallen!A:B,2,FALSE)</f>
        <v>0</v>
      </c>
      <c r="V160" s="41">
        <f t="shared" si="7"/>
        <v>0</v>
      </c>
    </row>
    <row r="161" spans="1:25">
      <c r="A161" s="16" t="s">
        <v>204</v>
      </c>
      <c r="B161" s="35" t="s">
        <v>205</v>
      </c>
      <c r="C161" s="35" t="s">
        <v>163</v>
      </c>
      <c r="D161" s="36">
        <v>9</v>
      </c>
      <c r="E161" s="60" t="s">
        <v>289</v>
      </c>
      <c r="F161" s="60" t="s">
        <v>232</v>
      </c>
      <c r="G161" s="61" t="s">
        <v>315</v>
      </c>
      <c r="H161" s="62" t="s">
        <v>134</v>
      </c>
      <c r="I161" s="63" t="s">
        <v>152</v>
      </c>
      <c r="J161" s="64" t="s">
        <v>291</v>
      </c>
      <c r="K161" s="61" t="s">
        <v>157</v>
      </c>
      <c r="L161" s="65">
        <v>1.57</v>
      </c>
      <c r="M161" s="47">
        <v>0</v>
      </c>
      <c r="N161" s="48">
        <v>1.57</v>
      </c>
      <c r="O161" s="35">
        <v>0</v>
      </c>
      <c r="P161" s="35" t="s">
        <v>207</v>
      </c>
      <c r="Q161" s="35">
        <v>0</v>
      </c>
      <c r="R161" s="44">
        <f>VLOOKUP(A161,Kengetallen!A:B,2,FALSE)</f>
        <v>0</v>
      </c>
      <c r="V161" s="41">
        <f t="shared" si="7"/>
        <v>0</v>
      </c>
    </row>
    <row r="162" spans="1:25">
      <c r="A162" s="16" t="s">
        <v>28</v>
      </c>
      <c r="B162" s="35" t="s">
        <v>132</v>
      </c>
      <c r="C162" s="35" t="s">
        <v>163</v>
      </c>
      <c r="D162" s="36">
        <v>9</v>
      </c>
      <c r="E162" s="60" t="s">
        <v>289</v>
      </c>
      <c r="F162" s="60" t="s">
        <v>232</v>
      </c>
      <c r="G162" s="61" t="s">
        <v>315</v>
      </c>
      <c r="H162" s="62" t="s">
        <v>134</v>
      </c>
      <c r="I162" s="63" t="s">
        <v>154</v>
      </c>
      <c r="J162" s="64" t="s">
        <v>156</v>
      </c>
      <c r="K162" s="61" t="s">
        <v>157</v>
      </c>
      <c r="L162" s="65">
        <v>5.35</v>
      </c>
      <c r="M162" s="47">
        <v>5.35</v>
      </c>
      <c r="N162" s="48">
        <v>0</v>
      </c>
      <c r="O162" s="35">
        <v>52</v>
      </c>
      <c r="P162" s="35" t="s">
        <v>176</v>
      </c>
      <c r="Q162" s="35">
        <v>52</v>
      </c>
      <c r="R162" s="44">
        <f>VLOOKUP(A162,Kengetallen!A:B,2,FALSE)</f>
        <v>0</v>
      </c>
      <c r="V162" s="41">
        <f t="shared" si="7"/>
        <v>0</v>
      </c>
    </row>
    <row r="163" spans="1:25">
      <c r="A163" s="16" t="s">
        <v>204</v>
      </c>
      <c r="B163" s="35" t="s">
        <v>205</v>
      </c>
      <c r="C163" s="35" t="s">
        <v>163</v>
      </c>
      <c r="D163" s="36">
        <v>9</v>
      </c>
      <c r="E163" s="60" t="s">
        <v>289</v>
      </c>
      <c r="F163" s="60" t="s">
        <v>232</v>
      </c>
      <c r="G163" s="61" t="s">
        <v>315</v>
      </c>
      <c r="H163" s="62" t="s">
        <v>134</v>
      </c>
      <c r="I163" s="63" t="s">
        <v>155</v>
      </c>
      <c r="J163" s="64" t="s">
        <v>291</v>
      </c>
      <c r="K163" s="61" t="s">
        <v>157</v>
      </c>
      <c r="L163" s="65">
        <v>7.43</v>
      </c>
      <c r="M163" s="47">
        <v>0</v>
      </c>
      <c r="N163" s="48">
        <v>7.43</v>
      </c>
      <c r="O163" s="35">
        <v>0</v>
      </c>
      <c r="P163" s="35" t="s">
        <v>207</v>
      </c>
      <c r="Q163" s="35">
        <v>0</v>
      </c>
      <c r="R163" s="44">
        <f>VLOOKUP(A163,Kengetallen!A:B,2,FALSE)</f>
        <v>0</v>
      </c>
      <c r="V163" s="41">
        <f t="shared" si="7"/>
        <v>0</v>
      </c>
    </row>
    <row r="164" spans="1:25">
      <c r="A164" s="16" t="s">
        <v>204</v>
      </c>
      <c r="B164" s="35" t="s">
        <v>205</v>
      </c>
      <c r="C164" s="35" t="s">
        <v>163</v>
      </c>
      <c r="D164" s="36">
        <v>9</v>
      </c>
      <c r="E164" s="60" t="s">
        <v>289</v>
      </c>
      <c r="F164" s="60" t="s">
        <v>232</v>
      </c>
      <c r="G164" s="61" t="s">
        <v>315</v>
      </c>
      <c r="H164" s="62" t="s">
        <v>171</v>
      </c>
      <c r="I164" s="63" t="s">
        <v>173</v>
      </c>
      <c r="J164" s="64" t="s">
        <v>327</v>
      </c>
      <c r="K164" s="61" t="s">
        <v>327</v>
      </c>
      <c r="L164" s="65">
        <v>11.98</v>
      </c>
      <c r="M164" s="47">
        <v>0</v>
      </c>
      <c r="N164" s="48">
        <v>11.98</v>
      </c>
      <c r="O164" s="35">
        <v>0</v>
      </c>
      <c r="P164" s="35" t="s">
        <v>207</v>
      </c>
      <c r="Q164" s="35">
        <v>0</v>
      </c>
      <c r="R164" s="44">
        <f>VLOOKUP(A164,Kengetallen!A:B,2,FALSE)</f>
        <v>0</v>
      </c>
      <c r="V164" s="41">
        <f t="shared" si="7"/>
        <v>0</v>
      </c>
    </row>
    <row r="165" spans="1:25">
      <c r="D165" s="36">
        <v>9</v>
      </c>
      <c r="E165" s="60" t="s">
        <v>289</v>
      </c>
      <c r="F165" s="60"/>
      <c r="G165" s="61" t="s">
        <v>315</v>
      </c>
      <c r="H165" s="61"/>
      <c r="I165" s="61"/>
      <c r="J165" s="71" t="s">
        <v>160</v>
      </c>
      <c r="K165" s="61" t="s">
        <v>160</v>
      </c>
      <c r="L165" s="65"/>
      <c r="M165" s="47"/>
      <c r="N165" s="48"/>
      <c r="O165" s="35"/>
      <c r="P165" s="35"/>
      <c r="Q165" s="35"/>
    </row>
    <row r="166" spans="1:25">
      <c r="A166" s="49"/>
      <c r="B166" s="50"/>
      <c r="C166" s="54" t="s">
        <v>163</v>
      </c>
      <c r="D166" s="51">
        <v>9</v>
      </c>
      <c r="E166" s="52" t="s">
        <v>289</v>
      </c>
      <c r="F166" s="52"/>
      <c r="G166" s="49" t="s">
        <v>315</v>
      </c>
      <c r="H166" s="53"/>
      <c r="I166" s="50"/>
      <c r="J166" s="52" t="s">
        <v>160</v>
      </c>
      <c r="K166" s="53" t="s">
        <v>160</v>
      </c>
      <c r="L166" s="54">
        <f>SUM(L145:L165)</f>
        <v>535.31000000000006</v>
      </c>
      <c r="M166" s="54">
        <v>307.62000000000006</v>
      </c>
      <c r="N166" s="55">
        <v>227.69</v>
      </c>
      <c r="O166" s="54"/>
      <c r="P166" s="54"/>
      <c r="Q166" s="50"/>
      <c r="R166" s="56"/>
      <c r="S166" s="57"/>
      <c r="T166" s="50"/>
      <c r="U166" s="54"/>
      <c r="V166" s="54"/>
      <c r="W166" s="58"/>
      <c r="X166" s="59"/>
      <c r="Y166" s="49"/>
    </row>
    <row r="167" spans="1:25">
      <c r="D167" s="36">
        <v>10</v>
      </c>
      <c r="E167" s="60" t="s">
        <v>328</v>
      </c>
      <c r="F167" s="60"/>
      <c r="G167" s="61" t="s">
        <v>329</v>
      </c>
      <c r="H167" s="61"/>
      <c r="J167" s="37" t="s">
        <v>160</v>
      </c>
      <c r="K167" s="38" t="s">
        <v>160</v>
      </c>
      <c r="L167" s="47"/>
      <c r="M167" s="47"/>
      <c r="N167" s="48"/>
      <c r="O167" s="35"/>
      <c r="P167" s="35"/>
      <c r="Q167" s="35"/>
    </row>
    <row r="168" spans="1:25">
      <c r="A168" s="16" t="s">
        <v>75</v>
      </c>
      <c r="B168" s="35" t="s">
        <v>151</v>
      </c>
      <c r="C168" s="35" t="s">
        <v>330</v>
      </c>
      <c r="D168" s="36">
        <v>10</v>
      </c>
      <c r="E168" s="60" t="s">
        <v>328</v>
      </c>
      <c r="F168" s="60"/>
      <c r="G168" s="61" t="s">
        <v>329</v>
      </c>
      <c r="H168" s="61" t="s">
        <v>134</v>
      </c>
      <c r="I168" s="63">
        <v>1</v>
      </c>
      <c r="J168" s="64" t="s">
        <v>153</v>
      </c>
      <c r="K168" s="62" t="s">
        <v>157</v>
      </c>
      <c r="L168" s="65">
        <v>1</v>
      </c>
      <c r="M168" s="47">
        <v>1</v>
      </c>
      <c r="N168" s="48">
        <v>0</v>
      </c>
      <c r="O168" s="35">
        <v>156</v>
      </c>
      <c r="P168" s="35" t="s">
        <v>331</v>
      </c>
      <c r="Q168" s="35">
        <v>76</v>
      </c>
      <c r="R168" s="44">
        <f>VLOOKUP(A168,Kengetallen!A:B,2,FALSE)</f>
        <v>0</v>
      </c>
      <c r="V168" s="41">
        <f t="shared" ref="V168:V172" si="8">IF(Q168&gt;0,(U168/O168)*Q168,0)</f>
        <v>0</v>
      </c>
    </row>
    <row r="169" spans="1:25">
      <c r="A169" s="16" t="s">
        <v>75</v>
      </c>
      <c r="B169" s="35" t="s">
        <v>151</v>
      </c>
      <c r="C169" s="35" t="s">
        <v>330</v>
      </c>
      <c r="D169" s="36">
        <v>10</v>
      </c>
      <c r="E169" s="60" t="s">
        <v>328</v>
      </c>
      <c r="F169" s="60"/>
      <c r="G169" s="61" t="s">
        <v>329</v>
      </c>
      <c r="H169" s="61" t="s">
        <v>134</v>
      </c>
      <c r="I169" s="63">
        <v>2</v>
      </c>
      <c r="J169" s="64" t="s">
        <v>153</v>
      </c>
      <c r="K169" s="62" t="s">
        <v>157</v>
      </c>
      <c r="L169" s="65">
        <v>1</v>
      </c>
      <c r="M169" s="47">
        <v>1</v>
      </c>
      <c r="N169" s="48">
        <v>0</v>
      </c>
      <c r="O169" s="35">
        <v>156</v>
      </c>
      <c r="P169" s="35" t="s">
        <v>331</v>
      </c>
      <c r="Q169" s="35">
        <v>76</v>
      </c>
      <c r="R169" s="44">
        <f>VLOOKUP(A169,Kengetallen!A:B,2,FALSE)</f>
        <v>0</v>
      </c>
      <c r="V169" s="41">
        <f t="shared" si="8"/>
        <v>0</v>
      </c>
    </row>
    <row r="170" spans="1:25">
      <c r="A170" s="16" t="s">
        <v>33</v>
      </c>
      <c r="B170" s="35" t="s">
        <v>132</v>
      </c>
      <c r="C170" s="35" t="s">
        <v>330</v>
      </c>
      <c r="D170" s="36">
        <v>10</v>
      </c>
      <c r="E170" s="60" t="s">
        <v>328</v>
      </c>
      <c r="F170" s="60"/>
      <c r="G170" s="61" t="s">
        <v>329</v>
      </c>
      <c r="H170" s="61" t="s">
        <v>134</v>
      </c>
      <c r="I170" s="63">
        <v>3</v>
      </c>
      <c r="J170" s="64" t="s">
        <v>332</v>
      </c>
      <c r="K170" s="62" t="s">
        <v>157</v>
      </c>
      <c r="L170" s="65">
        <v>6</v>
      </c>
      <c r="M170" s="47">
        <v>6</v>
      </c>
      <c r="N170" s="48">
        <v>0</v>
      </c>
      <c r="O170" s="35">
        <v>156</v>
      </c>
      <c r="P170" s="35" t="s">
        <v>331</v>
      </c>
      <c r="Q170" s="35">
        <v>76</v>
      </c>
      <c r="R170" s="44">
        <f>VLOOKUP(A170,Kengetallen!A:B,2,FALSE)</f>
        <v>0</v>
      </c>
      <c r="V170" s="41">
        <f t="shared" si="8"/>
        <v>0</v>
      </c>
    </row>
    <row r="171" spans="1:25">
      <c r="A171" s="16" t="s">
        <v>67</v>
      </c>
      <c r="B171" s="35" t="s">
        <v>132</v>
      </c>
      <c r="C171" s="35" t="s">
        <v>330</v>
      </c>
      <c r="D171" s="36">
        <v>10</v>
      </c>
      <c r="E171" s="60" t="s">
        <v>328</v>
      </c>
      <c r="F171" s="60"/>
      <c r="G171" s="61" t="s">
        <v>329</v>
      </c>
      <c r="H171" s="61" t="s">
        <v>134</v>
      </c>
      <c r="I171" s="63">
        <v>4</v>
      </c>
      <c r="J171" s="64" t="s">
        <v>333</v>
      </c>
      <c r="K171" s="62" t="s">
        <v>334</v>
      </c>
      <c r="L171" s="65">
        <v>40</v>
      </c>
      <c r="M171" s="47">
        <v>40</v>
      </c>
      <c r="N171" s="48">
        <v>0</v>
      </c>
      <c r="O171" s="35">
        <v>156</v>
      </c>
      <c r="P171" s="35" t="s">
        <v>331</v>
      </c>
      <c r="Q171" s="35">
        <v>76</v>
      </c>
      <c r="R171" s="44">
        <f>VLOOKUP(A171,Kengetallen!A:B,2,FALSE)</f>
        <v>0</v>
      </c>
      <c r="V171" s="41">
        <f t="shared" si="8"/>
        <v>0</v>
      </c>
    </row>
    <row r="172" spans="1:25">
      <c r="A172" s="16" t="s">
        <v>55</v>
      </c>
      <c r="B172" s="35" t="s">
        <v>132</v>
      </c>
      <c r="C172" s="35" t="s">
        <v>330</v>
      </c>
      <c r="D172" s="36">
        <v>10</v>
      </c>
      <c r="E172" s="60" t="s">
        <v>328</v>
      </c>
      <c r="F172" s="60"/>
      <c r="G172" s="61" t="s">
        <v>329</v>
      </c>
      <c r="H172" s="61" t="s">
        <v>134</v>
      </c>
      <c r="I172" s="63">
        <v>5</v>
      </c>
      <c r="J172" s="64" t="s">
        <v>148</v>
      </c>
      <c r="K172" s="62" t="s">
        <v>334</v>
      </c>
      <c r="L172" s="65">
        <v>25</v>
      </c>
      <c r="M172" s="47">
        <v>25</v>
      </c>
      <c r="N172" s="48">
        <v>0</v>
      </c>
      <c r="O172" s="35">
        <v>156</v>
      </c>
      <c r="P172" s="35" t="s">
        <v>331</v>
      </c>
      <c r="Q172" s="35">
        <v>76</v>
      </c>
      <c r="R172" s="44">
        <f>VLOOKUP(A172,Kengetallen!A:B,2,FALSE)</f>
        <v>0</v>
      </c>
      <c r="V172" s="41">
        <f t="shared" si="8"/>
        <v>0</v>
      </c>
    </row>
    <row r="173" spans="1:25">
      <c r="D173" s="36">
        <v>10</v>
      </c>
      <c r="E173" s="60" t="s">
        <v>328</v>
      </c>
      <c r="F173" s="60"/>
      <c r="G173" s="61" t="s">
        <v>329</v>
      </c>
      <c r="J173" s="37" t="s">
        <v>160</v>
      </c>
      <c r="K173" s="38" t="s">
        <v>160</v>
      </c>
      <c r="L173" s="47"/>
      <c r="M173" s="47"/>
      <c r="N173" s="48"/>
      <c r="O173" s="35"/>
      <c r="P173" s="35"/>
      <c r="Q173" s="35"/>
    </row>
    <row r="174" spans="1:25">
      <c r="A174" s="49"/>
      <c r="B174" s="50"/>
      <c r="C174" s="54" t="s">
        <v>330</v>
      </c>
      <c r="D174" s="51">
        <v>10</v>
      </c>
      <c r="E174" s="52" t="s">
        <v>328</v>
      </c>
      <c r="F174" s="52"/>
      <c r="G174" s="49" t="s">
        <v>329</v>
      </c>
      <c r="H174" s="53"/>
      <c r="I174" s="50"/>
      <c r="J174" s="52" t="s">
        <v>160</v>
      </c>
      <c r="K174" s="53" t="s">
        <v>160</v>
      </c>
      <c r="L174" s="54">
        <f>SUM(L168:L173)</f>
        <v>73</v>
      </c>
      <c r="M174" s="54">
        <v>73</v>
      </c>
      <c r="N174" s="55">
        <v>0</v>
      </c>
      <c r="O174" s="54"/>
      <c r="P174" s="54"/>
      <c r="Q174" s="50"/>
      <c r="R174" s="56"/>
      <c r="S174" s="57"/>
      <c r="T174" s="50"/>
      <c r="U174" s="54"/>
      <c r="V174" s="54"/>
      <c r="W174" s="58"/>
      <c r="X174" s="59"/>
      <c r="Y174" s="49"/>
    </row>
    <row r="175" spans="1:25">
      <c r="D175" s="36">
        <v>11</v>
      </c>
      <c r="E175" s="60" t="s">
        <v>335</v>
      </c>
      <c r="F175" s="60"/>
      <c r="G175" s="61" t="s">
        <v>336</v>
      </c>
      <c r="J175" s="37"/>
      <c r="K175" s="38"/>
      <c r="L175" s="47"/>
      <c r="M175" s="47"/>
      <c r="N175" s="48"/>
      <c r="O175" s="35"/>
      <c r="P175" s="35"/>
      <c r="Q175" s="35"/>
    </row>
    <row r="176" spans="1:25">
      <c r="A176" s="16" t="s">
        <v>75</v>
      </c>
      <c r="B176" s="35" t="s">
        <v>151</v>
      </c>
      <c r="C176" s="35" t="s">
        <v>330</v>
      </c>
      <c r="D176" s="36">
        <v>11</v>
      </c>
      <c r="E176" s="60" t="s">
        <v>335</v>
      </c>
      <c r="F176" s="60"/>
      <c r="G176" s="61" t="s">
        <v>336</v>
      </c>
      <c r="H176" s="62" t="s">
        <v>134</v>
      </c>
      <c r="I176" s="63">
        <v>1</v>
      </c>
      <c r="J176" s="64" t="s">
        <v>337</v>
      </c>
      <c r="K176" s="61" t="s">
        <v>157</v>
      </c>
      <c r="L176" s="65">
        <v>3</v>
      </c>
      <c r="M176" s="47">
        <v>3</v>
      </c>
      <c r="N176" s="48">
        <v>0</v>
      </c>
      <c r="O176" s="35">
        <v>156</v>
      </c>
      <c r="P176" s="35" t="s">
        <v>331</v>
      </c>
      <c r="Q176" s="35">
        <v>76</v>
      </c>
      <c r="R176" s="44">
        <f>VLOOKUP(A176,Kengetallen!A:B,2,FALSE)</f>
        <v>0</v>
      </c>
      <c r="V176" s="41">
        <f t="shared" ref="V176:V183" si="9">IF(Q176&gt;0,(U176/O176)*Q176,0)</f>
        <v>0</v>
      </c>
    </row>
    <row r="177" spans="1:25">
      <c r="A177" s="16" t="s">
        <v>75</v>
      </c>
      <c r="B177" s="35" t="s">
        <v>151</v>
      </c>
      <c r="C177" s="35" t="s">
        <v>330</v>
      </c>
      <c r="D177" s="36">
        <v>11</v>
      </c>
      <c r="E177" s="60" t="s">
        <v>335</v>
      </c>
      <c r="F177" s="60"/>
      <c r="G177" s="61" t="s">
        <v>336</v>
      </c>
      <c r="H177" s="62" t="s">
        <v>134</v>
      </c>
      <c r="I177" s="63">
        <v>2</v>
      </c>
      <c r="J177" s="64" t="s">
        <v>337</v>
      </c>
      <c r="K177" s="61" t="s">
        <v>157</v>
      </c>
      <c r="L177" s="65">
        <v>3</v>
      </c>
      <c r="M177" s="47">
        <v>3</v>
      </c>
      <c r="N177" s="48">
        <v>0</v>
      </c>
      <c r="O177" s="35">
        <v>156</v>
      </c>
      <c r="P177" s="35" t="s">
        <v>331</v>
      </c>
      <c r="Q177" s="35">
        <v>76</v>
      </c>
      <c r="R177" s="44">
        <f>VLOOKUP(A177,Kengetallen!A:B,2,FALSE)</f>
        <v>0</v>
      </c>
      <c r="V177" s="41">
        <f t="shared" si="9"/>
        <v>0</v>
      </c>
    </row>
    <row r="178" spans="1:25">
      <c r="A178" s="16" t="s">
        <v>94</v>
      </c>
      <c r="B178" s="35" t="s">
        <v>132</v>
      </c>
      <c r="C178" s="35" t="s">
        <v>330</v>
      </c>
      <c r="D178" s="36">
        <v>11</v>
      </c>
      <c r="E178" s="60" t="s">
        <v>335</v>
      </c>
      <c r="F178" s="60"/>
      <c r="G178" s="61" t="s">
        <v>336</v>
      </c>
      <c r="H178" s="62" t="s">
        <v>134</v>
      </c>
      <c r="I178" s="63">
        <v>3</v>
      </c>
      <c r="J178" s="64" t="s">
        <v>338</v>
      </c>
      <c r="K178" s="61" t="s">
        <v>137</v>
      </c>
      <c r="L178" s="65">
        <v>6</v>
      </c>
      <c r="M178" s="47">
        <v>6</v>
      </c>
      <c r="N178" s="48">
        <v>0</v>
      </c>
      <c r="O178" s="35">
        <v>156</v>
      </c>
      <c r="P178" s="35" t="s">
        <v>331</v>
      </c>
      <c r="Q178" s="35">
        <v>76</v>
      </c>
      <c r="R178" s="44">
        <f>VLOOKUP(A178,Kengetallen!A:B,2,FALSE)</f>
        <v>0</v>
      </c>
      <c r="V178" s="41">
        <f t="shared" si="9"/>
        <v>0</v>
      </c>
    </row>
    <row r="179" spans="1:25">
      <c r="A179" s="16" t="s">
        <v>45</v>
      </c>
      <c r="B179" s="35" t="s">
        <v>139</v>
      </c>
      <c r="C179" s="35" t="s">
        <v>330</v>
      </c>
      <c r="D179" s="36">
        <v>11</v>
      </c>
      <c r="E179" s="60" t="s">
        <v>335</v>
      </c>
      <c r="F179" s="60"/>
      <c r="G179" s="61" t="s">
        <v>336</v>
      </c>
      <c r="H179" s="62" t="s">
        <v>134</v>
      </c>
      <c r="I179" s="63">
        <v>4</v>
      </c>
      <c r="J179" s="64" t="s">
        <v>339</v>
      </c>
      <c r="K179" s="61" t="s">
        <v>137</v>
      </c>
      <c r="L179" s="65">
        <v>8</v>
      </c>
      <c r="M179" s="47">
        <v>8</v>
      </c>
      <c r="N179" s="48">
        <v>0</v>
      </c>
      <c r="O179" s="35">
        <v>156</v>
      </c>
      <c r="P179" s="35" t="s">
        <v>331</v>
      </c>
      <c r="Q179" s="35">
        <v>76</v>
      </c>
      <c r="R179" s="44">
        <f>VLOOKUP(A179,Kengetallen!A:B,2,FALSE)</f>
        <v>0</v>
      </c>
      <c r="V179" s="41">
        <f t="shared" si="9"/>
        <v>0</v>
      </c>
    </row>
    <row r="180" spans="1:25">
      <c r="A180" s="16" t="s">
        <v>68</v>
      </c>
      <c r="B180" s="35" t="s">
        <v>132</v>
      </c>
      <c r="C180" s="35" t="s">
        <v>330</v>
      </c>
      <c r="D180" s="36">
        <v>11</v>
      </c>
      <c r="E180" s="60" t="s">
        <v>335</v>
      </c>
      <c r="F180" s="60"/>
      <c r="G180" s="61" t="s">
        <v>336</v>
      </c>
      <c r="H180" s="62" t="s">
        <v>134</v>
      </c>
      <c r="I180" s="63">
        <v>5</v>
      </c>
      <c r="J180" s="64" t="s">
        <v>340</v>
      </c>
      <c r="K180" s="61" t="s">
        <v>137</v>
      </c>
      <c r="L180" s="65">
        <v>16</v>
      </c>
      <c r="M180" s="47">
        <v>16</v>
      </c>
      <c r="N180" s="48">
        <v>0</v>
      </c>
      <c r="O180" s="35">
        <v>156</v>
      </c>
      <c r="P180" s="35" t="s">
        <v>331</v>
      </c>
      <c r="Q180" s="35">
        <v>76</v>
      </c>
      <c r="R180" s="44">
        <f>VLOOKUP(A180,Kengetallen!A:B,2,FALSE)</f>
        <v>0</v>
      </c>
      <c r="V180" s="41">
        <f t="shared" si="9"/>
        <v>0</v>
      </c>
    </row>
    <row r="181" spans="1:25">
      <c r="A181" s="16" t="s">
        <v>54</v>
      </c>
      <c r="B181" s="35" t="s">
        <v>132</v>
      </c>
      <c r="C181" s="35" t="s">
        <v>330</v>
      </c>
      <c r="D181" s="36">
        <v>11</v>
      </c>
      <c r="E181" s="60" t="s">
        <v>335</v>
      </c>
      <c r="F181" s="60"/>
      <c r="G181" s="61" t="s">
        <v>336</v>
      </c>
      <c r="H181" s="62" t="s">
        <v>134</v>
      </c>
      <c r="I181" s="63">
        <v>6</v>
      </c>
      <c r="J181" s="64" t="s">
        <v>148</v>
      </c>
      <c r="K181" s="61" t="s">
        <v>137</v>
      </c>
      <c r="L181" s="65">
        <v>3</v>
      </c>
      <c r="M181" s="47">
        <v>3</v>
      </c>
      <c r="N181" s="48">
        <v>0</v>
      </c>
      <c r="O181" s="35">
        <v>156</v>
      </c>
      <c r="P181" s="35" t="s">
        <v>331</v>
      </c>
      <c r="Q181" s="35">
        <v>76</v>
      </c>
      <c r="R181" s="44">
        <f>VLOOKUP(A181,Kengetallen!A:B,2,FALSE)</f>
        <v>0</v>
      </c>
      <c r="V181" s="41">
        <f t="shared" si="9"/>
        <v>0</v>
      </c>
    </row>
    <row r="182" spans="1:25">
      <c r="A182" s="16" t="s">
        <v>45</v>
      </c>
      <c r="B182" s="35" t="s">
        <v>139</v>
      </c>
      <c r="C182" s="35" t="s">
        <v>330</v>
      </c>
      <c r="D182" s="36">
        <v>11</v>
      </c>
      <c r="E182" s="60" t="s">
        <v>335</v>
      </c>
      <c r="F182" s="60"/>
      <c r="G182" s="61" t="s">
        <v>336</v>
      </c>
      <c r="H182" s="62" t="s">
        <v>306</v>
      </c>
      <c r="I182" s="63">
        <v>7</v>
      </c>
      <c r="J182" s="64" t="s">
        <v>339</v>
      </c>
      <c r="K182" s="61" t="s">
        <v>137</v>
      </c>
      <c r="L182" s="65">
        <v>10</v>
      </c>
      <c r="M182" s="47">
        <v>10</v>
      </c>
      <c r="N182" s="48">
        <v>0</v>
      </c>
      <c r="O182" s="35">
        <v>156</v>
      </c>
      <c r="P182" s="35" t="s">
        <v>331</v>
      </c>
      <c r="Q182" s="35">
        <v>76</v>
      </c>
      <c r="R182" s="44">
        <f>VLOOKUP(A182,Kengetallen!A:B,2,FALSE)</f>
        <v>0</v>
      </c>
      <c r="V182" s="41">
        <f t="shared" si="9"/>
        <v>0</v>
      </c>
    </row>
    <row r="183" spans="1:25">
      <c r="A183" s="16" t="s">
        <v>83</v>
      </c>
      <c r="B183" s="35" t="s">
        <v>132</v>
      </c>
      <c r="C183" s="35" t="s">
        <v>330</v>
      </c>
      <c r="D183" s="36">
        <v>11</v>
      </c>
      <c r="E183" s="60" t="s">
        <v>335</v>
      </c>
      <c r="F183" s="60"/>
      <c r="G183" s="61" t="s">
        <v>336</v>
      </c>
      <c r="H183" s="62" t="s">
        <v>306</v>
      </c>
      <c r="I183" s="63">
        <v>8</v>
      </c>
      <c r="J183" s="64" t="s">
        <v>159</v>
      </c>
      <c r="K183" s="61" t="s">
        <v>341</v>
      </c>
      <c r="L183" s="65">
        <v>2</v>
      </c>
      <c r="M183" s="47">
        <v>2</v>
      </c>
      <c r="N183" s="48">
        <v>0</v>
      </c>
      <c r="O183" s="35">
        <v>156</v>
      </c>
      <c r="P183" s="35" t="s">
        <v>331</v>
      </c>
      <c r="Q183" s="35">
        <v>76</v>
      </c>
      <c r="R183" s="44">
        <f>VLOOKUP(A183,Kengetallen!A:B,2,FALSE)</f>
        <v>0</v>
      </c>
      <c r="V183" s="41">
        <f t="shared" si="9"/>
        <v>0</v>
      </c>
    </row>
    <row r="184" spans="1:25">
      <c r="D184" s="36">
        <v>11</v>
      </c>
      <c r="E184" s="60" t="s">
        <v>335</v>
      </c>
      <c r="F184" s="60"/>
      <c r="G184" s="61" t="s">
        <v>336</v>
      </c>
      <c r="J184" s="37"/>
      <c r="K184" s="38"/>
      <c r="L184" s="47"/>
      <c r="M184" s="47"/>
      <c r="N184" s="48"/>
      <c r="O184" s="35"/>
      <c r="P184" s="35"/>
      <c r="Q184" s="35"/>
    </row>
    <row r="185" spans="1:25">
      <c r="A185" s="49"/>
      <c r="B185" s="50"/>
      <c r="C185" s="54" t="s">
        <v>330</v>
      </c>
      <c r="D185" s="51">
        <v>11</v>
      </c>
      <c r="E185" s="52" t="s">
        <v>335</v>
      </c>
      <c r="F185" s="52"/>
      <c r="G185" s="49" t="s">
        <v>336</v>
      </c>
      <c r="H185" s="53"/>
      <c r="I185" s="50"/>
      <c r="J185" s="52" t="s">
        <v>160</v>
      </c>
      <c r="K185" s="53" t="s">
        <v>160</v>
      </c>
      <c r="L185" s="54">
        <f>SUM(L176:L184)</f>
        <v>51</v>
      </c>
      <c r="M185" s="54">
        <v>51</v>
      </c>
      <c r="N185" s="55">
        <v>0</v>
      </c>
      <c r="O185" s="54"/>
      <c r="P185" s="54"/>
      <c r="Q185" s="50"/>
      <c r="R185" s="56"/>
      <c r="S185" s="57"/>
      <c r="T185" s="50"/>
      <c r="U185" s="54"/>
      <c r="V185" s="54"/>
      <c r="W185" s="58"/>
      <c r="X185" s="59"/>
      <c r="Y185" s="49"/>
    </row>
    <row r="186" spans="1:25">
      <c r="D186" s="36" t="s">
        <v>342</v>
      </c>
      <c r="E186" s="60" t="s">
        <v>343</v>
      </c>
      <c r="F186" s="60"/>
      <c r="G186" s="61" t="s">
        <v>344</v>
      </c>
      <c r="J186" s="37"/>
      <c r="K186" s="38"/>
      <c r="L186" s="47"/>
      <c r="M186" s="47"/>
      <c r="N186" s="48"/>
      <c r="O186" s="35"/>
      <c r="P186" s="35"/>
      <c r="Q186" s="35"/>
    </row>
    <row r="187" spans="1:25">
      <c r="A187" s="16" t="s">
        <v>35</v>
      </c>
      <c r="B187" s="35" t="s">
        <v>132</v>
      </c>
      <c r="C187" s="35" t="s">
        <v>345</v>
      </c>
      <c r="D187" s="36" t="s">
        <v>342</v>
      </c>
      <c r="E187" s="60" t="s">
        <v>343</v>
      </c>
      <c r="F187" s="60"/>
      <c r="G187" s="61" t="s">
        <v>344</v>
      </c>
      <c r="H187" s="62" t="s">
        <v>134</v>
      </c>
      <c r="I187" s="63" t="s">
        <v>346</v>
      </c>
      <c r="J187" s="64" t="s">
        <v>156</v>
      </c>
      <c r="K187" s="61" t="s">
        <v>157</v>
      </c>
      <c r="L187" s="65">
        <v>3</v>
      </c>
      <c r="M187" s="47">
        <v>3</v>
      </c>
      <c r="N187" s="48">
        <v>0</v>
      </c>
      <c r="O187" s="35">
        <v>260</v>
      </c>
      <c r="P187" s="35" t="s">
        <v>347</v>
      </c>
      <c r="Q187" s="35">
        <v>151</v>
      </c>
      <c r="R187" s="44">
        <f>VLOOKUP(A187,Kengetallen!A:B,2,FALSE)</f>
        <v>0</v>
      </c>
      <c r="V187" s="41">
        <f t="shared" ref="V187:V189" si="10">IF(Q187&gt;0,(U187/O187)*Q187,0)</f>
        <v>0</v>
      </c>
    </row>
    <row r="188" spans="1:25">
      <c r="A188" s="16" t="s">
        <v>9</v>
      </c>
      <c r="B188" s="35" t="s">
        <v>151</v>
      </c>
      <c r="C188" s="35" t="s">
        <v>345</v>
      </c>
      <c r="D188" s="36" t="s">
        <v>342</v>
      </c>
      <c r="E188" s="60" t="s">
        <v>343</v>
      </c>
      <c r="F188" s="60"/>
      <c r="G188" s="61" t="s">
        <v>344</v>
      </c>
      <c r="H188" s="62" t="s">
        <v>134</v>
      </c>
      <c r="I188" s="63" t="s">
        <v>348</v>
      </c>
      <c r="J188" s="64" t="s">
        <v>349</v>
      </c>
      <c r="K188" s="61" t="s">
        <v>157</v>
      </c>
      <c r="L188" s="65">
        <v>5</v>
      </c>
      <c r="M188" s="47">
        <v>5</v>
      </c>
      <c r="N188" s="48">
        <v>0</v>
      </c>
      <c r="O188" s="35">
        <v>260</v>
      </c>
      <c r="P188" s="35" t="s">
        <v>347</v>
      </c>
      <c r="Q188" s="35">
        <v>151</v>
      </c>
      <c r="R188" s="44">
        <f>VLOOKUP(A188,Kengetallen!A:B,2,FALSE)</f>
        <v>0</v>
      </c>
      <c r="V188" s="41">
        <f t="shared" si="10"/>
        <v>0</v>
      </c>
    </row>
    <row r="189" spans="1:25">
      <c r="A189" s="16" t="s">
        <v>9</v>
      </c>
      <c r="B189" s="35" t="s">
        <v>151</v>
      </c>
      <c r="C189" s="35" t="s">
        <v>345</v>
      </c>
      <c r="D189" s="36" t="s">
        <v>342</v>
      </c>
      <c r="E189" s="60" t="s">
        <v>343</v>
      </c>
      <c r="F189" s="60"/>
      <c r="G189" s="61" t="s">
        <v>344</v>
      </c>
      <c r="H189" s="62" t="s">
        <v>134</v>
      </c>
      <c r="I189" s="63" t="s">
        <v>350</v>
      </c>
      <c r="J189" s="64" t="s">
        <v>349</v>
      </c>
      <c r="K189" s="61" t="s">
        <v>157</v>
      </c>
      <c r="L189" s="65">
        <v>4</v>
      </c>
      <c r="M189" s="47">
        <v>4</v>
      </c>
      <c r="N189" s="48">
        <v>0</v>
      </c>
      <c r="O189" s="35">
        <v>260</v>
      </c>
      <c r="P189" s="35" t="s">
        <v>347</v>
      </c>
      <c r="Q189" s="35">
        <v>151</v>
      </c>
      <c r="R189" s="44">
        <f>VLOOKUP(A189,Kengetallen!A:B,2,FALSE)</f>
        <v>0</v>
      </c>
      <c r="V189" s="41">
        <f t="shared" si="10"/>
        <v>0</v>
      </c>
    </row>
    <row r="190" spans="1:25">
      <c r="D190" s="36" t="s">
        <v>342</v>
      </c>
      <c r="E190" s="60" t="s">
        <v>343</v>
      </c>
      <c r="F190" s="60"/>
      <c r="G190" s="61" t="s">
        <v>344</v>
      </c>
      <c r="J190" s="37"/>
      <c r="K190" s="38"/>
      <c r="L190" s="47"/>
      <c r="M190" s="47"/>
      <c r="N190" s="48"/>
      <c r="O190" s="35"/>
      <c r="P190" s="35"/>
      <c r="Q190" s="35"/>
    </row>
    <row r="191" spans="1:25">
      <c r="A191" s="49"/>
      <c r="B191" s="50"/>
      <c r="C191" s="54" t="s">
        <v>345</v>
      </c>
      <c r="D191" s="51" t="s">
        <v>342</v>
      </c>
      <c r="E191" s="52" t="s">
        <v>343</v>
      </c>
      <c r="F191" s="52"/>
      <c r="G191" s="49" t="s">
        <v>344</v>
      </c>
      <c r="H191" s="53"/>
      <c r="I191" s="50"/>
      <c r="J191" s="52" t="s">
        <v>160</v>
      </c>
      <c r="K191" s="53" t="s">
        <v>160</v>
      </c>
      <c r="L191" s="54">
        <f>SUM(L187:L190)</f>
        <v>12</v>
      </c>
      <c r="M191" s="54">
        <v>12</v>
      </c>
      <c r="N191" s="55">
        <v>0</v>
      </c>
      <c r="O191" s="54"/>
      <c r="P191" s="54"/>
      <c r="Q191" s="50"/>
      <c r="R191" s="56"/>
      <c r="S191" s="57"/>
      <c r="T191" s="50"/>
      <c r="U191" s="54"/>
      <c r="V191" s="54"/>
      <c r="W191" s="58"/>
      <c r="X191" s="59"/>
      <c r="Y191" s="49"/>
    </row>
    <row r="192" spans="1:25">
      <c r="D192" s="36" t="s">
        <v>351</v>
      </c>
      <c r="E192" s="60" t="s">
        <v>343</v>
      </c>
      <c r="F192" s="60"/>
      <c r="G192" s="61" t="s">
        <v>352</v>
      </c>
      <c r="J192" s="37" t="s">
        <v>160</v>
      </c>
      <c r="K192" s="38" t="s">
        <v>160</v>
      </c>
      <c r="L192" s="47"/>
      <c r="M192" s="47"/>
      <c r="N192" s="48"/>
      <c r="O192" s="35"/>
      <c r="P192" s="35"/>
      <c r="Q192" s="35"/>
    </row>
    <row r="193" spans="1:25">
      <c r="A193" s="16" t="s">
        <v>35</v>
      </c>
      <c r="B193" s="35" t="s">
        <v>132</v>
      </c>
      <c r="C193" s="35" t="s">
        <v>353</v>
      </c>
      <c r="D193" s="36" t="s">
        <v>351</v>
      </c>
      <c r="E193" s="60" t="s">
        <v>343</v>
      </c>
      <c r="F193" s="60"/>
      <c r="G193" s="61" t="s">
        <v>352</v>
      </c>
      <c r="H193" s="62" t="s">
        <v>134</v>
      </c>
      <c r="I193" s="63" t="s">
        <v>354</v>
      </c>
      <c r="J193" s="64" t="s">
        <v>156</v>
      </c>
      <c r="K193" s="61" t="s">
        <v>157</v>
      </c>
      <c r="L193" s="65">
        <v>8</v>
      </c>
      <c r="M193" s="47">
        <v>8</v>
      </c>
      <c r="N193" s="48">
        <v>0</v>
      </c>
      <c r="O193" s="35">
        <v>260</v>
      </c>
      <c r="P193" s="35" t="s">
        <v>355</v>
      </c>
      <c r="Q193" s="35">
        <v>255</v>
      </c>
      <c r="R193" s="44">
        <f>VLOOKUP(A193,Kengetallen!A:B,2,FALSE)</f>
        <v>0</v>
      </c>
      <c r="V193" s="41">
        <f t="shared" ref="V193:V196" si="11">IF(Q193&gt;0,(U193/O193)*Q193,0)</f>
        <v>0</v>
      </c>
    </row>
    <row r="194" spans="1:25">
      <c r="A194" s="16" t="s">
        <v>77</v>
      </c>
      <c r="B194" s="35" t="s">
        <v>151</v>
      </c>
      <c r="C194" s="35" t="s">
        <v>353</v>
      </c>
      <c r="D194" s="36" t="s">
        <v>351</v>
      </c>
      <c r="E194" s="60" t="s">
        <v>343</v>
      </c>
      <c r="F194" s="60"/>
      <c r="G194" s="61" t="s">
        <v>352</v>
      </c>
      <c r="H194" s="62" t="s">
        <v>134</v>
      </c>
      <c r="I194" s="63" t="s">
        <v>356</v>
      </c>
      <c r="J194" s="64" t="s">
        <v>153</v>
      </c>
      <c r="K194" s="61" t="s">
        <v>157</v>
      </c>
      <c r="L194" s="65">
        <v>4</v>
      </c>
      <c r="M194" s="47">
        <v>4</v>
      </c>
      <c r="N194" s="48">
        <v>0</v>
      </c>
      <c r="O194" s="35">
        <v>260</v>
      </c>
      <c r="P194" s="35" t="s">
        <v>355</v>
      </c>
      <c r="Q194" s="35">
        <v>255</v>
      </c>
      <c r="R194" s="44">
        <f>VLOOKUP(A194,Kengetallen!A:B,2,FALSE)</f>
        <v>0</v>
      </c>
      <c r="V194" s="41">
        <f t="shared" si="11"/>
        <v>0</v>
      </c>
    </row>
    <row r="195" spans="1:25">
      <c r="A195" s="16" t="s">
        <v>13</v>
      </c>
      <c r="B195" s="35" t="s">
        <v>151</v>
      </c>
      <c r="C195" s="35" t="s">
        <v>353</v>
      </c>
      <c r="D195" s="36" t="s">
        <v>351</v>
      </c>
      <c r="E195" s="60" t="s">
        <v>343</v>
      </c>
      <c r="F195" s="60"/>
      <c r="G195" s="61" t="s">
        <v>352</v>
      </c>
      <c r="H195" s="62" t="s">
        <v>134</v>
      </c>
      <c r="I195" s="72" t="s">
        <v>357</v>
      </c>
      <c r="J195" s="73" t="s">
        <v>218</v>
      </c>
      <c r="K195" s="74" t="s">
        <v>157</v>
      </c>
      <c r="L195" s="65">
        <v>2</v>
      </c>
      <c r="M195" s="47">
        <v>2</v>
      </c>
      <c r="N195" s="48">
        <v>0</v>
      </c>
      <c r="O195" s="35">
        <v>260</v>
      </c>
      <c r="P195" s="35" t="s">
        <v>355</v>
      </c>
      <c r="Q195" s="35">
        <v>255</v>
      </c>
      <c r="R195" s="44">
        <f>VLOOKUP(A195,Kengetallen!A:B,2,FALSE)</f>
        <v>0</v>
      </c>
      <c r="V195" s="41">
        <f t="shared" si="11"/>
        <v>0</v>
      </c>
    </row>
    <row r="196" spans="1:25">
      <c r="A196" s="16" t="s">
        <v>9</v>
      </c>
      <c r="B196" s="35" t="s">
        <v>151</v>
      </c>
      <c r="C196" s="35" t="s">
        <v>353</v>
      </c>
      <c r="D196" s="36" t="s">
        <v>351</v>
      </c>
      <c r="E196" s="60" t="s">
        <v>343</v>
      </c>
      <c r="F196" s="60"/>
      <c r="G196" s="61" t="s">
        <v>352</v>
      </c>
      <c r="H196" s="62" t="s">
        <v>134</v>
      </c>
      <c r="I196" s="72" t="s">
        <v>358</v>
      </c>
      <c r="J196" s="73" t="s">
        <v>349</v>
      </c>
      <c r="K196" s="74" t="s">
        <v>157</v>
      </c>
      <c r="L196" s="65">
        <v>4</v>
      </c>
      <c r="M196" s="47">
        <v>4</v>
      </c>
      <c r="N196" s="48">
        <v>0</v>
      </c>
      <c r="O196" s="35">
        <v>260</v>
      </c>
      <c r="P196" s="35" t="s">
        <v>355</v>
      </c>
      <c r="Q196" s="35">
        <v>255</v>
      </c>
      <c r="R196" s="44">
        <f>VLOOKUP(A196,Kengetallen!A:B,2,FALSE)</f>
        <v>0</v>
      </c>
      <c r="V196" s="41">
        <f t="shared" si="11"/>
        <v>0</v>
      </c>
    </row>
    <row r="197" spans="1:25">
      <c r="D197" s="36" t="s">
        <v>351</v>
      </c>
      <c r="E197" s="60" t="s">
        <v>343</v>
      </c>
      <c r="F197" s="60"/>
      <c r="G197" s="61" t="s">
        <v>352</v>
      </c>
      <c r="J197" s="37" t="s">
        <v>160</v>
      </c>
      <c r="K197" s="38"/>
      <c r="L197" s="47"/>
      <c r="M197" s="47"/>
      <c r="N197" s="48"/>
      <c r="O197" s="35"/>
      <c r="P197" s="35"/>
      <c r="Q197" s="35"/>
    </row>
    <row r="198" spans="1:25">
      <c r="A198" s="49"/>
      <c r="B198" s="50"/>
      <c r="C198" s="54" t="s">
        <v>345</v>
      </c>
      <c r="D198" s="51" t="s">
        <v>351</v>
      </c>
      <c r="E198" s="52" t="s">
        <v>343</v>
      </c>
      <c r="F198" s="52"/>
      <c r="G198" s="49" t="s">
        <v>352</v>
      </c>
      <c r="H198" s="53"/>
      <c r="I198" s="50"/>
      <c r="J198" s="52" t="s">
        <v>160</v>
      </c>
      <c r="K198" s="53" t="s">
        <v>160</v>
      </c>
      <c r="L198" s="54">
        <f>SUM(L193:L197)</f>
        <v>18</v>
      </c>
      <c r="M198" s="54">
        <v>18</v>
      </c>
      <c r="N198" s="55">
        <v>0</v>
      </c>
      <c r="O198" s="54"/>
      <c r="P198" s="54"/>
      <c r="Q198" s="50"/>
      <c r="R198" s="56"/>
      <c r="S198" s="57"/>
      <c r="T198" s="50"/>
      <c r="U198" s="54"/>
      <c r="V198" s="54"/>
      <c r="W198" s="58"/>
      <c r="X198" s="59"/>
      <c r="Y198" s="49"/>
    </row>
    <row r="199" spans="1:25">
      <c r="D199" s="36">
        <v>13</v>
      </c>
      <c r="E199" s="60" t="s">
        <v>359</v>
      </c>
      <c r="F199" s="60"/>
      <c r="G199" s="61" t="s">
        <v>360</v>
      </c>
      <c r="J199" s="37" t="s">
        <v>160</v>
      </c>
      <c r="K199" s="38" t="s">
        <v>160</v>
      </c>
      <c r="L199" s="47"/>
      <c r="M199" s="47"/>
      <c r="N199" s="48"/>
      <c r="O199" s="35"/>
      <c r="P199" s="35"/>
      <c r="Q199" s="35"/>
    </row>
    <row r="200" spans="1:25">
      <c r="A200" s="16" t="s">
        <v>75</v>
      </c>
      <c r="B200" s="35" t="s">
        <v>151</v>
      </c>
      <c r="C200" s="35" t="s">
        <v>330</v>
      </c>
      <c r="D200" s="36">
        <v>13</v>
      </c>
      <c r="E200" s="60" t="s">
        <v>359</v>
      </c>
      <c r="F200" s="60"/>
      <c r="G200" s="61" t="s">
        <v>360</v>
      </c>
      <c r="H200" s="62" t="s">
        <v>134</v>
      </c>
      <c r="I200" s="63">
        <v>1</v>
      </c>
      <c r="J200" s="64" t="s">
        <v>153</v>
      </c>
      <c r="K200" s="62" t="s">
        <v>157</v>
      </c>
      <c r="L200" s="65">
        <v>1</v>
      </c>
      <c r="M200" s="47">
        <v>1</v>
      </c>
      <c r="N200" s="48">
        <v>0</v>
      </c>
      <c r="O200" s="35">
        <v>156</v>
      </c>
      <c r="P200" s="35" t="s">
        <v>331</v>
      </c>
      <c r="Q200" s="35">
        <v>76</v>
      </c>
      <c r="R200" s="44">
        <f>VLOOKUP(A200,Kengetallen!A:B,2,FALSE)</f>
        <v>0</v>
      </c>
      <c r="V200" s="41">
        <f t="shared" ref="V200:V202" si="12">IF(Q200&gt;0,(U200/O200)*Q200,0)</f>
        <v>0</v>
      </c>
    </row>
    <row r="201" spans="1:25">
      <c r="A201" s="16" t="s">
        <v>75</v>
      </c>
      <c r="B201" s="35" t="s">
        <v>151</v>
      </c>
      <c r="C201" s="35" t="s">
        <v>330</v>
      </c>
      <c r="D201" s="36">
        <v>13</v>
      </c>
      <c r="E201" s="60" t="s">
        <v>359</v>
      </c>
      <c r="F201" s="60"/>
      <c r="G201" s="61" t="s">
        <v>360</v>
      </c>
      <c r="H201" s="62" t="s">
        <v>134</v>
      </c>
      <c r="I201" s="63">
        <v>2</v>
      </c>
      <c r="J201" s="64" t="s">
        <v>153</v>
      </c>
      <c r="K201" s="62" t="s">
        <v>157</v>
      </c>
      <c r="L201" s="65">
        <v>1</v>
      </c>
      <c r="M201" s="47">
        <v>1</v>
      </c>
      <c r="N201" s="48">
        <v>0</v>
      </c>
      <c r="O201" s="35">
        <v>156</v>
      </c>
      <c r="P201" s="35" t="s">
        <v>331</v>
      </c>
      <c r="Q201" s="35">
        <v>76</v>
      </c>
      <c r="R201" s="44">
        <f>VLOOKUP(A201,Kengetallen!A:B,2,FALSE)</f>
        <v>0</v>
      </c>
      <c r="V201" s="41">
        <f t="shared" si="12"/>
        <v>0</v>
      </c>
    </row>
    <row r="202" spans="1:25">
      <c r="A202" s="16" t="s">
        <v>54</v>
      </c>
      <c r="B202" s="35" t="s">
        <v>132</v>
      </c>
      <c r="C202" s="35" t="s">
        <v>330</v>
      </c>
      <c r="D202" s="36">
        <v>13</v>
      </c>
      <c r="E202" s="60" t="s">
        <v>359</v>
      </c>
      <c r="F202" s="60"/>
      <c r="G202" s="61" t="s">
        <v>360</v>
      </c>
      <c r="H202" s="62" t="s">
        <v>134</v>
      </c>
      <c r="I202" s="63">
        <v>3</v>
      </c>
      <c r="J202" s="64" t="s">
        <v>148</v>
      </c>
      <c r="K202" s="62" t="s">
        <v>137</v>
      </c>
      <c r="L202" s="65">
        <v>6</v>
      </c>
      <c r="M202" s="47">
        <v>6</v>
      </c>
      <c r="N202" s="48">
        <v>0</v>
      </c>
      <c r="O202" s="35">
        <v>156</v>
      </c>
      <c r="P202" s="35" t="s">
        <v>331</v>
      </c>
      <c r="Q202" s="35">
        <v>76</v>
      </c>
      <c r="R202" s="44">
        <f>VLOOKUP(A202,Kengetallen!A:B,2,FALSE)</f>
        <v>0</v>
      </c>
      <c r="V202" s="41">
        <f t="shared" si="12"/>
        <v>0</v>
      </c>
    </row>
    <row r="203" spans="1:25">
      <c r="D203" s="36">
        <v>13</v>
      </c>
      <c r="E203" s="60" t="s">
        <v>359</v>
      </c>
      <c r="F203" s="60"/>
      <c r="G203" s="61" t="s">
        <v>360</v>
      </c>
      <c r="J203" s="37"/>
      <c r="K203" s="38"/>
      <c r="L203" s="47"/>
      <c r="M203" s="47"/>
      <c r="N203" s="48"/>
      <c r="O203" s="35"/>
      <c r="P203" s="35"/>
      <c r="Q203" s="35"/>
    </row>
    <row r="204" spans="1:25">
      <c r="A204" s="49"/>
      <c r="B204" s="50"/>
      <c r="C204" s="54" t="s">
        <v>330</v>
      </c>
      <c r="D204" s="51">
        <v>13</v>
      </c>
      <c r="E204" s="52" t="s">
        <v>359</v>
      </c>
      <c r="F204" s="52"/>
      <c r="G204" s="49" t="s">
        <v>360</v>
      </c>
      <c r="H204" s="53"/>
      <c r="I204" s="50"/>
      <c r="J204" s="52" t="s">
        <v>160</v>
      </c>
      <c r="K204" s="53" t="s">
        <v>160</v>
      </c>
      <c r="L204" s="54">
        <f>SUM(L200:L203)</f>
        <v>8</v>
      </c>
      <c r="M204" s="54">
        <v>8</v>
      </c>
      <c r="N204" s="55">
        <v>0</v>
      </c>
      <c r="O204" s="54"/>
      <c r="P204" s="54"/>
      <c r="Q204" s="50"/>
      <c r="R204" s="56"/>
      <c r="S204" s="57"/>
      <c r="T204" s="50"/>
      <c r="U204" s="54"/>
      <c r="V204" s="54"/>
      <c r="W204" s="58"/>
      <c r="X204" s="59"/>
      <c r="Y204" s="49"/>
    </row>
    <row r="205" spans="1:25">
      <c r="D205" s="36">
        <v>14</v>
      </c>
      <c r="E205" s="68" t="s">
        <v>361</v>
      </c>
      <c r="F205" s="68"/>
      <c r="G205" s="16" t="s">
        <v>362</v>
      </c>
      <c r="H205" s="16"/>
      <c r="I205" s="38"/>
      <c r="J205" s="37"/>
      <c r="K205" s="38"/>
      <c r="L205" s="47"/>
      <c r="M205" s="47"/>
      <c r="N205" s="48"/>
      <c r="O205" s="35"/>
      <c r="P205" s="35"/>
      <c r="Q205" s="35"/>
    </row>
    <row r="206" spans="1:25">
      <c r="A206" s="16" t="s">
        <v>44</v>
      </c>
      <c r="B206" s="35" t="s">
        <v>139</v>
      </c>
      <c r="C206" s="35" t="s">
        <v>163</v>
      </c>
      <c r="D206" s="36">
        <v>14</v>
      </c>
      <c r="E206" s="68" t="s">
        <v>361</v>
      </c>
      <c r="F206" s="68"/>
      <c r="G206" s="16" t="s">
        <v>362</v>
      </c>
      <c r="H206" s="16" t="s">
        <v>134</v>
      </c>
      <c r="I206" s="35">
        <v>1</v>
      </c>
      <c r="J206" s="68" t="s">
        <v>301</v>
      </c>
      <c r="K206" s="69" t="s">
        <v>157</v>
      </c>
      <c r="L206" s="41">
        <v>6</v>
      </c>
      <c r="M206" s="47">
        <v>6</v>
      </c>
      <c r="N206" s="48">
        <v>0</v>
      </c>
      <c r="O206" s="35">
        <v>104</v>
      </c>
      <c r="P206" s="35" t="s">
        <v>302</v>
      </c>
      <c r="Q206" s="35">
        <v>102</v>
      </c>
      <c r="R206" s="44">
        <f>VLOOKUP(A206,Kengetallen!A:B,2,FALSE)</f>
        <v>0</v>
      </c>
      <c r="V206" s="41">
        <f t="shared" ref="V206:V209" si="13">IF(Q206&gt;0,(U206/O206)*Q206,0)</f>
        <v>0</v>
      </c>
    </row>
    <row r="207" spans="1:25">
      <c r="A207" s="16" t="s">
        <v>33</v>
      </c>
      <c r="B207" s="35" t="s">
        <v>132</v>
      </c>
      <c r="C207" s="35" t="s">
        <v>163</v>
      </c>
      <c r="D207" s="36">
        <v>14</v>
      </c>
      <c r="E207" s="68" t="s">
        <v>361</v>
      </c>
      <c r="F207" s="68"/>
      <c r="G207" s="16" t="s">
        <v>362</v>
      </c>
      <c r="H207" s="16" t="s">
        <v>134</v>
      </c>
      <c r="I207" s="35">
        <v>2</v>
      </c>
      <c r="J207" s="68" t="s">
        <v>363</v>
      </c>
      <c r="K207" s="69" t="s">
        <v>157</v>
      </c>
      <c r="L207" s="41">
        <v>4</v>
      </c>
      <c r="M207" s="47">
        <v>4</v>
      </c>
      <c r="N207" s="48">
        <v>0</v>
      </c>
      <c r="O207" s="35">
        <v>156</v>
      </c>
      <c r="P207" s="35" t="s">
        <v>239</v>
      </c>
      <c r="Q207" s="35">
        <v>153</v>
      </c>
      <c r="R207" s="44">
        <f>VLOOKUP(A207,Kengetallen!A:B,2,FALSE)</f>
        <v>0</v>
      </c>
      <c r="V207" s="41">
        <f t="shared" si="13"/>
        <v>0</v>
      </c>
    </row>
    <row r="208" spans="1:25">
      <c r="A208" s="16" t="s">
        <v>75</v>
      </c>
      <c r="B208" s="35" t="s">
        <v>151</v>
      </c>
      <c r="C208" s="35" t="s">
        <v>163</v>
      </c>
      <c r="D208" s="36">
        <v>14</v>
      </c>
      <c r="E208" s="68" t="s">
        <v>361</v>
      </c>
      <c r="F208" s="60"/>
      <c r="G208" s="61" t="s">
        <v>362</v>
      </c>
      <c r="H208" s="61" t="s">
        <v>134</v>
      </c>
      <c r="I208" s="35">
        <v>3</v>
      </c>
      <c r="J208" s="64" t="s">
        <v>364</v>
      </c>
      <c r="K208" s="62" t="s">
        <v>157</v>
      </c>
      <c r="L208" s="65">
        <v>2</v>
      </c>
      <c r="M208" s="47">
        <v>2</v>
      </c>
      <c r="N208" s="48">
        <v>0</v>
      </c>
      <c r="O208" s="35">
        <v>156</v>
      </c>
      <c r="P208" s="35" t="s">
        <v>239</v>
      </c>
      <c r="Q208" s="35">
        <v>153</v>
      </c>
      <c r="R208" s="44">
        <f>VLOOKUP(A208,Kengetallen!A:B,2,FALSE)</f>
        <v>0</v>
      </c>
      <c r="V208" s="41">
        <f t="shared" si="13"/>
        <v>0</v>
      </c>
    </row>
    <row r="209" spans="1:25">
      <c r="A209" s="16" t="s">
        <v>75</v>
      </c>
      <c r="B209" s="35" t="s">
        <v>151</v>
      </c>
      <c r="C209" s="35" t="s">
        <v>163</v>
      </c>
      <c r="D209" s="36">
        <v>14</v>
      </c>
      <c r="E209" s="68" t="s">
        <v>361</v>
      </c>
      <c r="F209" s="60"/>
      <c r="G209" s="61" t="s">
        <v>362</v>
      </c>
      <c r="H209" s="61" t="s">
        <v>134</v>
      </c>
      <c r="I209" s="35">
        <v>4</v>
      </c>
      <c r="J209" s="64" t="s">
        <v>365</v>
      </c>
      <c r="K209" s="62" t="s">
        <v>157</v>
      </c>
      <c r="L209" s="65">
        <v>2</v>
      </c>
      <c r="M209" s="47">
        <v>2</v>
      </c>
      <c r="N209" s="48">
        <v>0</v>
      </c>
      <c r="O209" s="35">
        <v>156</v>
      </c>
      <c r="P209" s="35" t="s">
        <v>239</v>
      </c>
      <c r="Q209" s="35">
        <v>153</v>
      </c>
      <c r="R209" s="44">
        <f>VLOOKUP(A209,Kengetallen!A:B,2,FALSE)</f>
        <v>0</v>
      </c>
      <c r="V209" s="41">
        <f t="shared" si="13"/>
        <v>0</v>
      </c>
    </row>
    <row r="210" spans="1:25">
      <c r="D210" s="36">
        <v>14</v>
      </c>
      <c r="E210" s="68" t="s">
        <v>361</v>
      </c>
      <c r="F210" s="60"/>
      <c r="G210" s="61" t="s">
        <v>362</v>
      </c>
      <c r="H210" s="61"/>
      <c r="J210" s="37"/>
      <c r="K210" s="38"/>
      <c r="L210" s="47"/>
      <c r="M210" s="47"/>
      <c r="N210" s="48"/>
      <c r="O210" s="35"/>
      <c r="P210" s="35"/>
      <c r="Q210" s="35"/>
    </row>
    <row r="211" spans="1:25">
      <c r="A211" s="49"/>
      <c r="B211" s="50"/>
      <c r="C211" s="54" t="s">
        <v>163</v>
      </c>
      <c r="D211" s="51">
        <v>14</v>
      </c>
      <c r="E211" s="52" t="s">
        <v>361</v>
      </c>
      <c r="F211" s="52"/>
      <c r="G211" s="49" t="s">
        <v>362</v>
      </c>
      <c r="H211" s="53"/>
      <c r="I211" s="50"/>
      <c r="J211" s="52" t="s">
        <v>160</v>
      </c>
      <c r="K211" s="53" t="s">
        <v>160</v>
      </c>
      <c r="L211" s="54">
        <f>SUM(L206:L210)</f>
        <v>14</v>
      </c>
      <c r="M211" s="54">
        <v>14</v>
      </c>
      <c r="N211" s="55">
        <v>0</v>
      </c>
      <c r="O211" s="54"/>
      <c r="P211" s="54"/>
      <c r="Q211" s="50"/>
      <c r="R211" s="56"/>
      <c r="S211" s="57"/>
      <c r="T211" s="50"/>
      <c r="U211" s="54"/>
      <c r="V211" s="54"/>
      <c r="W211" s="58"/>
      <c r="X211" s="59"/>
      <c r="Y211" s="49"/>
    </row>
    <row r="212" spans="1:25">
      <c r="D212" s="36">
        <v>15</v>
      </c>
      <c r="E212" s="60" t="s">
        <v>366</v>
      </c>
      <c r="F212" s="60"/>
      <c r="G212" s="61" t="s">
        <v>367</v>
      </c>
      <c r="J212" s="37"/>
      <c r="K212" s="38"/>
      <c r="L212" s="47"/>
      <c r="M212" s="47"/>
      <c r="N212" s="48"/>
      <c r="O212" s="35"/>
      <c r="P212" s="35"/>
      <c r="Q212" s="35"/>
    </row>
    <row r="213" spans="1:25">
      <c r="A213" s="16" t="s">
        <v>34</v>
      </c>
      <c r="B213" s="35" t="s">
        <v>132</v>
      </c>
      <c r="C213" s="35" t="s">
        <v>163</v>
      </c>
      <c r="D213" s="36">
        <v>15</v>
      </c>
      <c r="E213" s="60" t="s">
        <v>366</v>
      </c>
      <c r="F213" s="60"/>
      <c r="G213" s="61" t="s">
        <v>367</v>
      </c>
      <c r="H213" s="61" t="s">
        <v>134</v>
      </c>
      <c r="I213" s="63">
        <v>1</v>
      </c>
      <c r="J213" s="64" t="s">
        <v>156</v>
      </c>
      <c r="K213" s="62" t="s">
        <v>137</v>
      </c>
      <c r="L213" s="65">
        <v>3</v>
      </c>
      <c r="M213" s="47">
        <v>3</v>
      </c>
      <c r="N213" s="48">
        <v>0</v>
      </c>
      <c r="O213" s="35">
        <v>260</v>
      </c>
      <c r="P213" s="35" t="s">
        <v>164</v>
      </c>
      <c r="Q213" s="35">
        <v>255</v>
      </c>
      <c r="R213" s="44">
        <f>VLOOKUP(A213,Kengetallen!A:B,2,FALSE)</f>
        <v>0</v>
      </c>
      <c r="V213" s="41">
        <f t="shared" ref="V213:V224" si="14">IF(Q213&gt;0,(U213/O213)*Q213,0)</f>
        <v>0</v>
      </c>
    </row>
    <row r="214" spans="1:25">
      <c r="A214" s="16" t="s">
        <v>77</v>
      </c>
      <c r="B214" s="35" t="s">
        <v>151</v>
      </c>
      <c r="C214" s="35" t="s">
        <v>163</v>
      </c>
      <c r="D214" s="36">
        <v>15</v>
      </c>
      <c r="E214" s="60" t="s">
        <v>366</v>
      </c>
      <c r="F214" s="60"/>
      <c r="G214" s="61" t="s">
        <v>367</v>
      </c>
      <c r="H214" s="61" t="s">
        <v>134</v>
      </c>
      <c r="I214" s="63">
        <v>2</v>
      </c>
      <c r="J214" s="64" t="s">
        <v>153</v>
      </c>
      <c r="K214" s="62" t="s">
        <v>157</v>
      </c>
      <c r="L214" s="65">
        <v>2</v>
      </c>
      <c r="M214" s="47">
        <v>2</v>
      </c>
      <c r="N214" s="48">
        <v>0</v>
      </c>
      <c r="O214" s="35">
        <v>260</v>
      </c>
      <c r="P214" s="35" t="s">
        <v>164</v>
      </c>
      <c r="Q214" s="35">
        <v>255</v>
      </c>
      <c r="R214" s="44">
        <f>VLOOKUP(A214,Kengetallen!A:B,2,FALSE)</f>
        <v>0</v>
      </c>
      <c r="V214" s="41">
        <f t="shared" si="14"/>
        <v>0</v>
      </c>
    </row>
    <row r="215" spans="1:25">
      <c r="A215" s="16" t="s">
        <v>77</v>
      </c>
      <c r="B215" s="35" t="s">
        <v>151</v>
      </c>
      <c r="C215" s="35" t="s">
        <v>163</v>
      </c>
      <c r="D215" s="36">
        <v>15</v>
      </c>
      <c r="E215" s="60" t="s">
        <v>366</v>
      </c>
      <c r="F215" s="60"/>
      <c r="G215" s="61" t="s">
        <v>367</v>
      </c>
      <c r="H215" s="61" t="s">
        <v>134</v>
      </c>
      <c r="I215" s="63">
        <v>3</v>
      </c>
      <c r="J215" s="64" t="s">
        <v>257</v>
      </c>
      <c r="K215" s="62" t="s">
        <v>157</v>
      </c>
      <c r="L215" s="65">
        <v>4</v>
      </c>
      <c r="M215" s="47">
        <v>4</v>
      </c>
      <c r="N215" s="48">
        <v>0</v>
      </c>
      <c r="O215" s="35">
        <v>260</v>
      </c>
      <c r="P215" s="35" t="s">
        <v>164</v>
      </c>
      <c r="Q215" s="35">
        <v>255</v>
      </c>
      <c r="R215" s="44">
        <f>VLOOKUP(A215,Kengetallen!A:B,2,FALSE)</f>
        <v>0</v>
      </c>
      <c r="V215" s="41">
        <f t="shared" si="14"/>
        <v>0</v>
      </c>
    </row>
    <row r="216" spans="1:25">
      <c r="A216" s="16" t="s">
        <v>13</v>
      </c>
      <c r="B216" s="35" t="s">
        <v>151</v>
      </c>
      <c r="C216" s="35" t="s">
        <v>163</v>
      </c>
      <c r="D216" s="36">
        <v>15</v>
      </c>
      <c r="E216" s="60" t="s">
        <v>366</v>
      </c>
      <c r="F216" s="60"/>
      <c r="G216" s="61" t="s">
        <v>367</v>
      </c>
      <c r="H216" s="61" t="s">
        <v>134</v>
      </c>
      <c r="I216" s="63">
        <v>4</v>
      </c>
      <c r="J216" s="64" t="s">
        <v>218</v>
      </c>
      <c r="K216" s="62" t="s">
        <v>157</v>
      </c>
      <c r="L216" s="65">
        <v>2</v>
      </c>
      <c r="M216" s="47">
        <v>2</v>
      </c>
      <c r="N216" s="48">
        <v>0</v>
      </c>
      <c r="O216" s="35">
        <v>260</v>
      </c>
      <c r="P216" s="35" t="s">
        <v>164</v>
      </c>
      <c r="Q216" s="35">
        <v>255</v>
      </c>
      <c r="R216" s="44">
        <f>VLOOKUP(A216,Kengetallen!A:B,2,FALSE)</f>
        <v>0</v>
      </c>
      <c r="V216" s="41">
        <f t="shared" si="14"/>
        <v>0</v>
      </c>
    </row>
    <row r="217" spans="1:25">
      <c r="A217" s="16" t="s">
        <v>56</v>
      </c>
      <c r="B217" s="35" t="s">
        <v>132</v>
      </c>
      <c r="C217" s="35" t="s">
        <v>163</v>
      </c>
      <c r="D217" s="36">
        <v>15</v>
      </c>
      <c r="E217" s="60" t="s">
        <v>366</v>
      </c>
      <c r="F217" s="60"/>
      <c r="G217" s="61" t="s">
        <v>367</v>
      </c>
      <c r="H217" s="61" t="s">
        <v>134</v>
      </c>
      <c r="I217" s="63">
        <v>5</v>
      </c>
      <c r="J217" s="64" t="s">
        <v>148</v>
      </c>
      <c r="K217" s="62" t="s">
        <v>137</v>
      </c>
      <c r="L217" s="65">
        <v>20</v>
      </c>
      <c r="M217" s="47">
        <v>20</v>
      </c>
      <c r="N217" s="48">
        <v>0</v>
      </c>
      <c r="O217" s="35">
        <v>260</v>
      </c>
      <c r="P217" s="35" t="s">
        <v>164</v>
      </c>
      <c r="Q217" s="35">
        <v>255</v>
      </c>
      <c r="R217" s="44">
        <f>VLOOKUP(A217,Kengetallen!A:B,2,FALSE)</f>
        <v>0</v>
      </c>
      <c r="V217" s="41">
        <f t="shared" si="14"/>
        <v>0</v>
      </c>
    </row>
    <row r="218" spans="1:25">
      <c r="A218" s="16" t="s">
        <v>56</v>
      </c>
      <c r="B218" s="35" t="s">
        <v>132</v>
      </c>
      <c r="C218" s="35" t="s">
        <v>163</v>
      </c>
      <c r="D218" s="36">
        <v>15</v>
      </c>
      <c r="E218" s="60" t="s">
        <v>366</v>
      </c>
      <c r="F218" s="60"/>
      <c r="G218" s="61" t="s">
        <v>367</v>
      </c>
      <c r="H218" s="61" t="s">
        <v>306</v>
      </c>
      <c r="I218" s="63">
        <v>6</v>
      </c>
      <c r="J218" s="64" t="s">
        <v>148</v>
      </c>
      <c r="K218" s="62" t="s">
        <v>137</v>
      </c>
      <c r="L218" s="65">
        <v>24</v>
      </c>
      <c r="M218" s="47">
        <v>24</v>
      </c>
      <c r="N218" s="48">
        <v>0</v>
      </c>
      <c r="O218" s="35">
        <v>260</v>
      </c>
      <c r="P218" s="35" t="s">
        <v>164</v>
      </c>
      <c r="Q218" s="35">
        <v>255</v>
      </c>
      <c r="R218" s="44">
        <f>VLOOKUP(A218,Kengetallen!A:B,2,FALSE)</f>
        <v>0</v>
      </c>
      <c r="V218" s="41">
        <f t="shared" si="14"/>
        <v>0</v>
      </c>
    </row>
    <row r="219" spans="1:25">
      <c r="A219" s="16" t="s">
        <v>57</v>
      </c>
      <c r="B219" s="35" t="s">
        <v>132</v>
      </c>
      <c r="C219" s="35" t="s">
        <v>163</v>
      </c>
      <c r="D219" s="36">
        <v>15</v>
      </c>
      <c r="E219" s="60" t="s">
        <v>366</v>
      </c>
      <c r="F219" s="60"/>
      <c r="G219" s="61" t="s">
        <v>367</v>
      </c>
      <c r="H219" s="61" t="s">
        <v>134</v>
      </c>
      <c r="I219" s="63">
        <v>7</v>
      </c>
      <c r="J219" s="64" t="s">
        <v>148</v>
      </c>
      <c r="K219" s="62" t="s">
        <v>157</v>
      </c>
      <c r="L219" s="65">
        <v>10</v>
      </c>
      <c r="M219" s="47">
        <v>10</v>
      </c>
      <c r="N219" s="48">
        <v>0</v>
      </c>
      <c r="O219" s="35">
        <v>260</v>
      </c>
      <c r="P219" s="35" t="s">
        <v>164</v>
      </c>
      <c r="Q219" s="35">
        <v>255</v>
      </c>
      <c r="R219" s="44">
        <f>VLOOKUP(A219,Kengetallen!A:B,2,FALSE)</f>
        <v>0</v>
      </c>
      <c r="V219" s="41">
        <f t="shared" si="14"/>
        <v>0</v>
      </c>
    </row>
    <row r="220" spans="1:25">
      <c r="A220" s="16" t="s">
        <v>46</v>
      </c>
      <c r="B220" s="35" t="s">
        <v>139</v>
      </c>
      <c r="C220" s="35" t="s">
        <v>163</v>
      </c>
      <c r="D220" s="36">
        <v>15</v>
      </c>
      <c r="E220" s="60" t="s">
        <v>366</v>
      </c>
      <c r="F220" s="60"/>
      <c r="G220" s="61" t="s">
        <v>367</v>
      </c>
      <c r="H220" s="61" t="s">
        <v>306</v>
      </c>
      <c r="I220" s="63">
        <v>8</v>
      </c>
      <c r="J220" s="64" t="s">
        <v>301</v>
      </c>
      <c r="K220" s="62" t="s">
        <v>137</v>
      </c>
      <c r="L220" s="65">
        <v>16</v>
      </c>
      <c r="M220" s="47">
        <v>16</v>
      </c>
      <c r="N220" s="48">
        <v>0</v>
      </c>
      <c r="O220" s="35">
        <v>260</v>
      </c>
      <c r="P220" s="35" t="s">
        <v>164</v>
      </c>
      <c r="Q220" s="35">
        <v>255</v>
      </c>
      <c r="R220" s="44">
        <f>VLOOKUP(A220,Kengetallen!A:B,2,FALSE)</f>
        <v>0</v>
      </c>
      <c r="V220" s="41">
        <f t="shared" si="14"/>
        <v>0</v>
      </c>
    </row>
    <row r="221" spans="1:25">
      <c r="A221" s="16" t="s">
        <v>60</v>
      </c>
      <c r="B221" s="35" t="s">
        <v>132</v>
      </c>
      <c r="C221" s="35" t="s">
        <v>163</v>
      </c>
      <c r="D221" s="36">
        <v>15</v>
      </c>
      <c r="E221" s="60" t="s">
        <v>366</v>
      </c>
      <c r="F221" s="60"/>
      <c r="G221" s="61" t="s">
        <v>367</v>
      </c>
      <c r="H221" s="61" t="s">
        <v>306</v>
      </c>
      <c r="I221" s="63">
        <v>9</v>
      </c>
      <c r="J221" s="64" t="s">
        <v>292</v>
      </c>
      <c r="K221" s="62" t="s">
        <v>137</v>
      </c>
      <c r="L221" s="65">
        <v>4</v>
      </c>
      <c r="M221" s="47">
        <v>4</v>
      </c>
      <c r="N221" s="48">
        <v>0</v>
      </c>
      <c r="O221" s="35">
        <v>260</v>
      </c>
      <c r="P221" s="35" t="s">
        <v>164</v>
      </c>
      <c r="Q221" s="35">
        <v>255</v>
      </c>
      <c r="R221" s="44">
        <f>VLOOKUP(A221,Kengetallen!A:B,2,FALSE)</f>
        <v>0</v>
      </c>
      <c r="V221" s="41">
        <f t="shared" si="14"/>
        <v>0</v>
      </c>
    </row>
    <row r="222" spans="1:25">
      <c r="A222" s="16" t="s">
        <v>34</v>
      </c>
      <c r="B222" s="35" t="s">
        <v>132</v>
      </c>
      <c r="C222" s="35" t="s">
        <v>163</v>
      </c>
      <c r="D222" s="36">
        <v>15</v>
      </c>
      <c r="E222" s="60" t="s">
        <v>366</v>
      </c>
      <c r="F222" s="60"/>
      <c r="G222" s="61" t="s">
        <v>368</v>
      </c>
      <c r="H222" s="61" t="s">
        <v>306</v>
      </c>
      <c r="I222" s="63">
        <v>10</v>
      </c>
      <c r="J222" s="64" t="s">
        <v>369</v>
      </c>
      <c r="K222" s="62" t="s">
        <v>137</v>
      </c>
      <c r="L222" s="65">
        <v>3</v>
      </c>
      <c r="M222" s="47">
        <v>3</v>
      </c>
      <c r="N222" s="48">
        <v>0</v>
      </c>
      <c r="O222" s="35">
        <v>260</v>
      </c>
      <c r="P222" s="35" t="s">
        <v>164</v>
      </c>
      <c r="Q222" s="35">
        <v>255</v>
      </c>
      <c r="R222" s="44">
        <f>VLOOKUP(A222,Kengetallen!A:B,2,FALSE)</f>
        <v>0</v>
      </c>
      <c r="V222" s="41">
        <f t="shared" si="14"/>
        <v>0</v>
      </c>
    </row>
    <row r="223" spans="1:25">
      <c r="A223" s="16" t="s">
        <v>84</v>
      </c>
      <c r="B223" s="35" t="s">
        <v>132</v>
      </c>
      <c r="C223" s="35" t="s">
        <v>163</v>
      </c>
      <c r="D223" s="36">
        <v>15</v>
      </c>
      <c r="E223" s="60" t="s">
        <v>366</v>
      </c>
      <c r="F223" s="60"/>
      <c r="G223" s="61" t="s">
        <v>367</v>
      </c>
      <c r="H223" s="61" t="s">
        <v>159</v>
      </c>
      <c r="I223" s="63">
        <v>11</v>
      </c>
      <c r="J223" s="64" t="s">
        <v>159</v>
      </c>
      <c r="K223" s="62" t="s">
        <v>341</v>
      </c>
      <c r="L223" s="65">
        <v>2</v>
      </c>
      <c r="M223" s="47">
        <v>2</v>
      </c>
      <c r="N223" s="48">
        <v>0</v>
      </c>
      <c r="O223" s="35">
        <v>260</v>
      </c>
      <c r="P223" s="35" t="s">
        <v>164</v>
      </c>
      <c r="Q223" s="35">
        <v>255</v>
      </c>
      <c r="R223" s="44">
        <f>VLOOKUP(A223,Kengetallen!A:B,2,FALSE)</f>
        <v>0</v>
      </c>
      <c r="V223" s="41">
        <f t="shared" si="14"/>
        <v>0</v>
      </c>
    </row>
    <row r="224" spans="1:25">
      <c r="A224" s="16" t="s">
        <v>66</v>
      </c>
      <c r="B224" s="35" t="s">
        <v>132</v>
      </c>
      <c r="C224" s="35" t="s">
        <v>163</v>
      </c>
      <c r="D224" s="36">
        <v>15</v>
      </c>
      <c r="E224" s="60" t="s">
        <v>366</v>
      </c>
      <c r="F224" s="60"/>
      <c r="G224" s="61" t="s">
        <v>367</v>
      </c>
      <c r="H224" s="61" t="s">
        <v>291</v>
      </c>
      <c r="I224" s="63">
        <v>12</v>
      </c>
      <c r="J224" s="64" t="s">
        <v>291</v>
      </c>
      <c r="K224" s="62" t="s">
        <v>137</v>
      </c>
      <c r="L224" s="65">
        <v>16</v>
      </c>
      <c r="M224" s="47">
        <v>16</v>
      </c>
      <c r="N224" s="48">
        <v>0</v>
      </c>
      <c r="O224" s="35">
        <v>156</v>
      </c>
      <c r="P224" s="35" t="s">
        <v>239</v>
      </c>
      <c r="Q224" s="35">
        <v>153</v>
      </c>
      <c r="R224" s="44">
        <f>VLOOKUP(A224,Kengetallen!A:B,2,FALSE)</f>
        <v>0</v>
      </c>
      <c r="V224" s="41">
        <f t="shared" si="14"/>
        <v>0</v>
      </c>
    </row>
    <row r="225" spans="1:25">
      <c r="D225" s="36">
        <v>15</v>
      </c>
      <c r="E225" s="60" t="s">
        <v>366</v>
      </c>
      <c r="F225" s="60"/>
      <c r="G225" s="61" t="s">
        <v>367</v>
      </c>
      <c r="J225" s="37"/>
      <c r="K225" s="38"/>
      <c r="L225" s="47"/>
      <c r="M225" s="47"/>
      <c r="N225" s="48"/>
      <c r="O225" s="35"/>
      <c r="P225" s="35"/>
      <c r="Q225" s="35"/>
    </row>
    <row r="226" spans="1:25">
      <c r="A226" s="49"/>
      <c r="B226" s="50"/>
      <c r="C226" s="54" t="s">
        <v>163</v>
      </c>
      <c r="D226" s="51">
        <v>15</v>
      </c>
      <c r="E226" s="52" t="s">
        <v>366</v>
      </c>
      <c r="F226" s="52"/>
      <c r="G226" s="49" t="s">
        <v>367</v>
      </c>
      <c r="H226" s="53"/>
      <c r="I226" s="50"/>
      <c r="J226" s="52" t="s">
        <v>160</v>
      </c>
      <c r="K226" s="53" t="s">
        <v>160</v>
      </c>
      <c r="L226" s="54">
        <f>SUM(L213:L225)</f>
        <v>106</v>
      </c>
      <c r="M226" s="54">
        <v>106</v>
      </c>
      <c r="N226" s="55">
        <v>0</v>
      </c>
      <c r="O226" s="54"/>
      <c r="P226" s="54"/>
      <c r="Q226" s="50"/>
      <c r="R226" s="56"/>
      <c r="S226" s="57"/>
      <c r="T226" s="50"/>
      <c r="U226" s="54"/>
      <c r="V226" s="54"/>
      <c r="W226" s="58"/>
      <c r="X226" s="59"/>
      <c r="Y226" s="49"/>
    </row>
    <row r="227" spans="1:25">
      <c r="D227" s="36">
        <v>16</v>
      </c>
      <c r="E227" s="60" t="s">
        <v>370</v>
      </c>
      <c r="F227" s="60"/>
      <c r="G227" s="61" t="s">
        <v>371</v>
      </c>
      <c r="J227" s="37"/>
      <c r="K227" s="38"/>
      <c r="L227" s="47"/>
      <c r="M227" s="47"/>
      <c r="N227" s="48"/>
      <c r="O227" s="35"/>
      <c r="P227" s="35"/>
      <c r="Q227" s="35"/>
    </row>
    <row r="228" spans="1:25">
      <c r="A228" s="16" t="s">
        <v>62</v>
      </c>
      <c r="B228" s="35" t="s">
        <v>132</v>
      </c>
      <c r="C228" s="35" t="s">
        <v>163</v>
      </c>
      <c r="D228" s="36">
        <v>16</v>
      </c>
      <c r="E228" s="60" t="s">
        <v>370</v>
      </c>
      <c r="F228" s="60"/>
      <c r="G228" s="61" t="s">
        <v>371</v>
      </c>
      <c r="H228" s="62" t="s">
        <v>134</v>
      </c>
      <c r="I228" s="63">
        <v>1</v>
      </c>
      <c r="J228" s="64" t="s">
        <v>291</v>
      </c>
      <c r="K228" s="61" t="s">
        <v>341</v>
      </c>
      <c r="L228" s="65">
        <v>131</v>
      </c>
      <c r="M228" s="47">
        <v>131</v>
      </c>
      <c r="N228" s="48">
        <v>0</v>
      </c>
      <c r="O228" s="35">
        <v>52</v>
      </c>
      <c r="P228" s="35" t="s">
        <v>176</v>
      </c>
      <c r="Q228" s="35">
        <v>52</v>
      </c>
      <c r="R228" s="44">
        <f>VLOOKUP(A228,Kengetallen!A:B,2,FALSE)</f>
        <v>0</v>
      </c>
      <c r="V228" s="41">
        <f t="shared" ref="V228:V238" si="15">IF(Q228&gt;0,(U228/O228)*Q228,0)</f>
        <v>0</v>
      </c>
    </row>
    <row r="229" spans="1:25">
      <c r="A229" s="16" t="s">
        <v>28</v>
      </c>
      <c r="B229" s="35" t="s">
        <v>132</v>
      </c>
      <c r="C229" s="35" t="s">
        <v>163</v>
      </c>
      <c r="D229" s="36">
        <v>16</v>
      </c>
      <c r="E229" s="60" t="s">
        <v>370</v>
      </c>
      <c r="F229" s="60"/>
      <c r="G229" s="61" t="s">
        <v>371</v>
      </c>
      <c r="H229" s="62" t="s">
        <v>134</v>
      </c>
      <c r="I229" s="63">
        <v>2</v>
      </c>
      <c r="J229" s="64" t="s">
        <v>156</v>
      </c>
      <c r="K229" s="61" t="s">
        <v>157</v>
      </c>
      <c r="L229" s="65">
        <v>7</v>
      </c>
      <c r="M229" s="47">
        <v>7</v>
      </c>
      <c r="N229" s="48">
        <v>0</v>
      </c>
      <c r="O229" s="35">
        <v>52</v>
      </c>
      <c r="P229" s="35" t="s">
        <v>176</v>
      </c>
      <c r="Q229" s="35">
        <v>52</v>
      </c>
      <c r="R229" s="44">
        <f>VLOOKUP(A229,Kengetallen!A:B,2,FALSE)</f>
        <v>0</v>
      </c>
      <c r="V229" s="41">
        <f t="shared" si="15"/>
        <v>0</v>
      </c>
    </row>
    <row r="230" spans="1:25">
      <c r="A230" s="16" t="s">
        <v>73</v>
      </c>
      <c r="B230" s="35" t="s">
        <v>151</v>
      </c>
      <c r="C230" s="35" t="s">
        <v>163</v>
      </c>
      <c r="D230" s="36">
        <v>16</v>
      </c>
      <c r="E230" s="60" t="s">
        <v>370</v>
      </c>
      <c r="F230" s="60"/>
      <c r="G230" s="61" t="s">
        <v>371</v>
      </c>
      <c r="H230" s="62" t="s">
        <v>134</v>
      </c>
      <c r="I230" s="63">
        <v>3</v>
      </c>
      <c r="J230" s="64" t="s">
        <v>153</v>
      </c>
      <c r="K230" s="61" t="s">
        <v>157</v>
      </c>
      <c r="L230" s="65">
        <v>7</v>
      </c>
      <c r="M230" s="47">
        <v>7</v>
      </c>
      <c r="N230" s="48">
        <v>0</v>
      </c>
      <c r="O230" s="35">
        <v>52</v>
      </c>
      <c r="P230" s="35" t="s">
        <v>176</v>
      </c>
      <c r="Q230" s="35">
        <v>52</v>
      </c>
      <c r="R230" s="44">
        <f>VLOOKUP(A230,Kengetallen!A:B,2,FALSE)</f>
        <v>0</v>
      </c>
      <c r="V230" s="41">
        <f t="shared" si="15"/>
        <v>0</v>
      </c>
    </row>
    <row r="231" spans="1:25">
      <c r="A231" s="16" t="s">
        <v>38</v>
      </c>
      <c r="B231" s="35" t="s">
        <v>139</v>
      </c>
      <c r="C231" s="35" t="s">
        <v>163</v>
      </c>
      <c r="D231" s="36">
        <v>16</v>
      </c>
      <c r="E231" s="60" t="s">
        <v>370</v>
      </c>
      <c r="F231" s="60"/>
      <c r="G231" s="61" t="s">
        <v>371</v>
      </c>
      <c r="H231" s="62" t="s">
        <v>134</v>
      </c>
      <c r="I231" s="63">
        <v>4</v>
      </c>
      <c r="J231" s="64" t="s">
        <v>301</v>
      </c>
      <c r="K231" s="61" t="s">
        <v>341</v>
      </c>
      <c r="L231" s="65">
        <v>9</v>
      </c>
      <c r="M231" s="47">
        <v>9</v>
      </c>
      <c r="N231" s="48">
        <v>0</v>
      </c>
      <c r="O231" s="35">
        <v>52</v>
      </c>
      <c r="P231" s="35" t="s">
        <v>176</v>
      </c>
      <c r="Q231" s="35">
        <v>52</v>
      </c>
      <c r="R231" s="44">
        <f>VLOOKUP(A231,Kengetallen!A:B,2,FALSE)</f>
        <v>0</v>
      </c>
      <c r="V231" s="41">
        <f t="shared" si="15"/>
        <v>0</v>
      </c>
    </row>
    <row r="232" spans="1:25">
      <c r="A232" s="16" t="s">
        <v>61</v>
      </c>
      <c r="B232" s="35" t="s">
        <v>132</v>
      </c>
      <c r="C232" s="35" t="s">
        <v>163</v>
      </c>
      <c r="D232" s="36">
        <v>16</v>
      </c>
      <c r="E232" s="60" t="s">
        <v>370</v>
      </c>
      <c r="F232" s="60"/>
      <c r="G232" s="61" t="s">
        <v>371</v>
      </c>
      <c r="H232" s="62" t="s">
        <v>134</v>
      </c>
      <c r="I232" s="63">
        <v>5</v>
      </c>
      <c r="J232" s="64" t="s">
        <v>291</v>
      </c>
      <c r="K232" s="61" t="s">
        <v>372</v>
      </c>
      <c r="L232" s="65">
        <v>198</v>
      </c>
      <c r="M232" s="47">
        <v>198</v>
      </c>
      <c r="N232" s="48">
        <v>0</v>
      </c>
      <c r="O232" s="35">
        <v>52</v>
      </c>
      <c r="P232" s="35" t="s">
        <v>176</v>
      </c>
      <c r="Q232" s="35">
        <v>52</v>
      </c>
      <c r="R232" s="44">
        <f>VLOOKUP(A232,Kengetallen!A:B,2,FALSE)</f>
        <v>0</v>
      </c>
      <c r="V232" s="41">
        <f t="shared" si="15"/>
        <v>0</v>
      </c>
    </row>
    <row r="233" spans="1:25">
      <c r="A233" s="16" t="s">
        <v>73</v>
      </c>
      <c r="B233" s="35" t="s">
        <v>151</v>
      </c>
      <c r="C233" s="35" t="s">
        <v>163</v>
      </c>
      <c r="D233" s="36">
        <v>16</v>
      </c>
      <c r="E233" s="60" t="s">
        <v>370</v>
      </c>
      <c r="F233" s="60"/>
      <c r="G233" s="61" t="s">
        <v>371</v>
      </c>
      <c r="H233" s="62" t="s">
        <v>134</v>
      </c>
      <c r="I233" s="63">
        <v>6</v>
      </c>
      <c r="J233" s="64" t="s">
        <v>373</v>
      </c>
      <c r="K233" s="61" t="s">
        <v>157</v>
      </c>
      <c r="L233" s="65">
        <v>8</v>
      </c>
      <c r="M233" s="47">
        <v>8</v>
      </c>
      <c r="N233" s="48">
        <v>0</v>
      </c>
      <c r="O233" s="35">
        <v>52</v>
      </c>
      <c r="P233" s="35" t="s">
        <v>176</v>
      </c>
      <c r="Q233" s="35">
        <v>52</v>
      </c>
      <c r="R233" s="44">
        <f>VLOOKUP(A233,Kengetallen!A:B,2,FALSE)</f>
        <v>0</v>
      </c>
      <c r="V233" s="41">
        <f t="shared" si="15"/>
        <v>0</v>
      </c>
    </row>
    <row r="234" spans="1:25">
      <c r="A234" s="16" t="s">
        <v>63</v>
      </c>
      <c r="B234" s="35" t="s">
        <v>132</v>
      </c>
      <c r="C234" s="35" t="s">
        <v>163</v>
      </c>
      <c r="D234" s="36">
        <v>16</v>
      </c>
      <c r="E234" s="60" t="s">
        <v>370</v>
      </c>
      <c r="F234" s="60"/>
      <c r="G234" s="61" t="s">
        <v>371</v>
      </c>
      <c r="H234" s="62" t="s">
        <v>134</v>
      </c>
      <c r="I234" s="63">
        <v>7</v>
      </c>
      <c r="J234" s="64" t="s">
        <v>291</v>
      </c>
      <c r="K234" s="61" t="s">
        <v>137</v>
      </c>
      <c r="L234" s="65">
        <v>34</v>
      </c>
      <c r="M234" s="47">
        <v>34</v>
      </c>
      <c r="N234" s="48">
        <v>0</v>
      </c>
      <c r="O234" s="35">
        <v>52</v>
      </c>
      <c r="P234" s="35" t="s">
        <v>176</v>
      </c>
      <c r="Q234" s="35">
        <v>52</v>
      </c>
      <c r="R234" s="44">
        <f>VLOOKUP(A234,Kengetallen!A:B,2,FALSE)</f>
        <v>0</v>
      </c>
      <c r="V234" s="41">
        <f t="shared" si="15"/>
        <v>0</v>
      </c>
    </row>
    <row r="235" spans="1:25">
      <c r="A235" s="16" t="s">
        <v>62</v>
      </c>
      <c r="B235" s="35" t="s">
        <v>132</v>
      </c>
      <c r="C235" s="35" t="s">
        <v>163</v>
      </c>
      <c r="D235" s="36">
        <v>16</v>
      </c>
      <c r="E235" s="60" t="s">
        <v>370</v>
      </c>
      <c r="F235" s="60"/>
      <c r="G235" s="61" t="s">
        <v>371</v>
      </c>
      <c r="H235" s="62" t="s">
        <v>134</v>
      </c>
      <c r="I235" s="63">
        <v>8</v>
      </c>
      <c r="J235" s="64" t="s">
        <v>291</v>
      </c>
      <c r="K235" s="61" t="s">
        <v>341</v>
      </c>
      <c r="L235" s="65">
        <v>243</v>
      </c>
      <c r="M235" s="47">
        <v>243</v>
      </c>
      <c r="N235" s="48">
        <v>0</v>
      </c>
      <c r="O235" s="35">
        <v>52</v>
      </c>
      <c r="P235" s="35" t="s">
        <v>176</v>
      </c>
      <c r="Q235" s="35">
        <v>52</v>
      </c>
      <c r="R235" s="44">
        <f>VLOOKUP(A235,Kengetallen!A:B,2,FALSE)</f>
        <v>0</v>
      </c>
      <c r="V235" s="41">
        <f t="shared" si="15"/>
        <v>0</v>
      </c>
    </row>
    <row r="236" spans="1:25">
      <c r="A236" s="16" t="s">
        <v>39</v>
      </c>
      <c r="B236" s="35" t="s">
        <v>139</v>
      </c>
      <c r="C236" s="35" t="s">
        <v>163</v>
      </c>
      <c r="D236" s="36">
        <v>16</v>
      </c>
      <c r="E236" s="60" t="s">
        <v>370</v>
      </c>
      <c r="F236" s="60"/>
      <c r="G236" s="61" t="s">
        <v>371</v>
      </c>
      <c r="H236" s="62" t="s">
        <v>134</v>
      </c>
      <c r="I236" s="63">
        <v>9</v>
      </c>
      <c r="J236" s="64" t="s">
        <v>301</v>
      </c>
      <c r="K236" s="61" t="s">
        <v>137</v>
      </c>
      <c r="L236" s="65">
        <v>23</v>
      </c>
      <c r="M236" s="47">
        <v>23</v>
      </c>
      <c r="N236" s="48">
        <v>0</v>
      </c>
      <c r="O236" s="35">
        <v>52</v>
      </c>
      <c r="P236" s="35" t="s">
        <v>176</v>
      </c>
      <c r="Q236" s="35">
        <v>52</v>
      </c>
      <c r="R236" s="44">
        <f>VLOOKUP(A236,Kengetallen!A:B,2,FALSE)</f>
        <v>0</v>
      </c>
      <c r="V236" s="41">
        <f t="shared" si="15"/>
        <v>0</v>
      </c>
    </row>
    <row r="237" spans="1:25">
      <c r="A237" s="16" t="s">
        <v>41</v>
      </c>
      <c r="B237" s="35" t="s">
        <v>139</v>
      </c>
      <c r="C237" s="35" t="s">
        <v>163</v>
      </c>
      <c r="D237" s="36">
        <v>16</v>
      </c>
      <c r="E237" s="60" t="s">
        <v>370</v>
      </c>
      <c r="F237" s="60"/>
      <c r="G237" s="61" t="s">
        <v>371</v>
      </c>
      <c r="H237" s="62" t="s">
        <v>134</v>
      </c>
      <c r="I237" s="63">
        <v>10</v>
      </c>
      <c r="J237" s="64" t="s">
        <v>374</v>
      </c>
      <c r="K237" s="61" t="s">
        <v>157</v>
      </c>
      <c r="L237" s="65">
        <v>13</v>
      </c>
      <c r="M237" s="47">
        <v>13</v>
      </c>
      <c r="N237" s="48">
        <v>0</v>
      </c>
      <c r="O237" s="35">
        <v>52</v>
      </c>
      <c r="P237" s="35" t="s">
        <v>176</v>
      </c>
      <c r="Q237" s="35">
        <v>52</v>
      </c>
      <c r="R237" s="44">
        <f>VLOOKUP(A237,Kengetallen!A:B,2,FALSE)</f>
        <v>0</v>
      </c>
      <c r="V237" s="41">
        <f t="shared" si="15"/>
        <v>0</v>
      </c>
    </row>
    <row r="238" spans="1:25">
      <c r="A238" s="16" t="s">
        <v>62</v>
      </c>
      <c r="B238" s="35" t="s">
        <v>132</v>
      </c>
      <c r="C238" s="35" t="s">
        <v>163</v>
      </c>
      <c r="D238" s="36">
        <v>16</v>
      </c>
      <c r="E238" s="60" t="s">
        <v>370</v>
      </c>
      <c r="F238" s="60"/>
      <c r="G238" s="61" t="s">
        <v>371</v>
      </c>
      <c r="H238" s="62" t="s">
        <v>134</v>
      </c>
      <c r="I238" s="63">
        <v>11</v>
      </c>
      <c r="J238" s="64" t="s">
        <v>291</v>
      </c>
      <c r="K238" s="61" t="s">
        <v>341</v>
      </c>
      <c r="L238" s="65">
        <v>126</v>
      </c>
      <c r="M238" s="47">
        <v>126</v>
      </c>
      <c r="N238" s="48">
        <v>0</v>
      </c>
      <c r="O238" s="35">
        <v>52</v>
      </c>
      <c r="P238" s="35" t="s">
        <v>176</v>
      </c>
      <c r="Q238" s="35">
        <v>52</v>
      </c>
      <c r="R238" s="44">
        <f>VLOOKUP(A238,Kengetallen!A:B,2,FALSE)</f>
        <v>0</v>
      </c>
      <c r="V238" s="41">
        <f t="shared" si="15"/>
        <v>0</v>
      </c>
    </row>
    <row r="239" spans="1:25">
      <c r="D239" s="36">
        <v>16</v>
      </c>
      <c r="E239" s="60" t="s">
        <v>370</v>
      </c>
      <c r="F239" s="60"/>
      <c r="G239" s="61" t="s">
        <v>371</v>
      </c>
      <c r="J239" s="37"/>
      <c r="K239" s="38"/>
      <c r="L239" s="47"/>
      <c r="M239" s="47"/>
      <c r="N239" s="48"/>
      <c r="O239" s="35"/>
      <c r="P239" s="35"/>
      <c r="Q239" s="35"/>
    </row>
    <row r="240" spans="1:25">
      <c r="A240" s="49"/>
      <c r="B240" s="50"/>
      <c r="C240" s="54" t="s">
        <v>163</v>
      </c>
      <c r="D240" s="51">
        <v>16</v>
      </c>
      <c r="E240" s="52" t="s">
        <v>370</v>
      </c>
      <c r="F240" s="52"/>
      <c r="G240" s="49" t="s">
        <v>371</v>
      </c>
      <c r="H240" s="53"/>
      <c r="I240" s="50"/>
      <c r="J240" s="52" t="s">
        <v>160</v>
      </c>
      <c r="K240" s="53" t="s">
        <v>160</v>
      </c>
      <c r="L240" s="54">
        <f>SUM(L228:L239)</f>
        <v>799</v>
      </c>
      <c r="M240" s="54">
        <v>799</v>
      </c>
      <c r="N240" s="55">
        <v>0</v>
      </c>
      <c r="O240" s="54"/>
      <c r="P240" s="54"/>
      <c r="Q240" s="50"/>
      <c r="R240" s="56"/>
      <c r="S240" s="57"/>
      <c r="T240" s="50"/>
      <c r="U240" s="54"/>
      <c r="V240" s="54"/>
      <c r="W240" s="58"/>
      <c r="X240" s="59"/>
      <c r="Y240" s="49"/>
    </row>
    <row r="241" spans="1:25">
      <c r="D241" s="36">
        <v>17</v>
      </c>
      <c r="E241" s="60" t="s">
        <v>375</v>
      </c>
      <c r="F241" s="60"/>
      <c r="G241" s="61" t="s">
        <v>376</v>
      </c>
      <c r="J241" s="37"/>
      <c r="K241" s="38"/>
      <c r="L241" s="47"/>
      <c r="M241" s="47"/>
      <c r="N241" s="48"/>
      <c r="O241" s="35"/>
      <c r="P241" s="35"/>
      <c r="Q241" s="35"/>
    </row>
    <row r="242" spans="1:25">
      <c r="A242" s="16" t="s">
        <v>30</v>
      </c>
      <c r="B242" s="35" t="s">
        <v>132</v>
      </c>
      <c r="C242" s="35" t="s">
        <v>377</v>
      </c>
      <c r="D242" s="36">
        <v>17</v>
      </c>
      <c r="E242" s="60" t="s">
        <v>375</v>
      </c>
      <c r="F242" s="60"/>
      <c r="G242" s="61" t="s">
        <v>376</v>
      </c>
      <c r="H242" s="62" t="s">
        <v>134</v>
      </c>
      <c r="I242" s="63">
        <v>1</v>
      </c>
      <c r="J242" s="75" t="s">
        <v>150</v>
      </c>
      <c r="K242" s="61" t="s">
        <v>157</v>
      </c>
      <c r="L242" s="65">
        <v>16.47</v>
      </c>
      <c r="M242" s="47">
        <v>16.47</v>
      </c>
      <c r="N242" s="48">
        <v>0</v>
      </c>
      <c r="O242" s="35">
        <v>83</v>
      </c>
      <c r="P242" s="35" t="s">
        <v>378</v>
      </c>
      <c r="Q242" s="35">
        <v>82</v>
      </c>
      <c r="R242" s="44">
        <f>VLOOKUP(A242,Kengetallen!A:B,2,FALSE)</f>
        <v>0</v>
      </c>
      <c r="V242" s="41">
        <f>IF(Q242&gt;0,(U242/O242)*Q242,0)</f>
        <v>0</v>
      </c>
    </row>
    <row r="243" spans="1:25">
      <c r="D243" s="36">
        <v>17</v>
      </c>
      <c r="E243" s="60" t="s">
        <v>375</v>
      </c>
      <c r="F243" s="60"/>
      <c r="G243" s="61" t="s">
        <v>376</v>
      </c>
      <c r="H243" s="62"/>
      <c r="I243" s="63"/>
      <c r="J243" s="75"/>
      <c r="K243" s="61"/>
      <c r="L243" s="65"/>
      <c r="M243" s="47"/>
      <c r="N243" s="48"/>
      <c r="O243" s="35"/>
      <c r="P243" s="35"/>
      <c r="Q243" s="35"/>
    </row>
    <row r="244" spans="1:25">
      <c r="A244" s="49"/>
      <c r="B244" s="50"/>
      <c r="C244" s="54" t="s">
        <v>377</v>
      </c>
      <c r="D244" s="51">
        <v>17</v>
      </c>
      <c r="E244" s="52" t="s">
        <v>375</v>
      </c>
      <c r="F244" s="52"/>
      <c r="G244" s="49" t="s">
        <v>376</v>
      </c>
      <c r="H244" s="53"/>
      <c r="I244" s="50"/>
      <c r="J244" s="52" t="s">
        <v>160</v>
      </c>
      <c r="K244" s="53" t="s">
        <v>160</v>
      </c>
      <c r="L244" s="54">
        <f>SUM(L241:L243)</f>
        <v>16.47</v>
      </c>
      <c r="M244" s="54">
        <v>16.47</v>
      </c>
      <c r="N244" s="55">
        <v>0</v>
      </c>
      <c r="O244" s="54"/>
      <c r="P244" s="54"/>
      <c r="Q244" s="50"/>
      <c r="R244" s="56"/>
      <c r="S244" s="57"/>
      <c r="T244" s="50"/>
      <c r="U244" s="54"/>
      <c r="V244" s="54"/>
      <c r="W244" s="58"/>
      <c r="X244" s="59"/>
      <c r="Y244" s="49"/>
    </row>
    <row r="245" spans="1:25">
      <c r="D245" s="36">
        <v>18</v>
      </c>
      <c r="E245" s="60" t="s">
        <v>379</v>
      </c>
      <c r="F245" s="60"/>
      <c r="G245" s="61" t="s">
        <v>380</v>
      </c>
      <c r="J245" s="37"/>
      <c r="K245" s="38"/>
      <c r="L245" s="47"/>
      <c r="M245" s="47"/>
      <c r="N245" s="48"/>
      <c r="O245" s="35"/>
      <c r="P245" s="35"/>
      <c r="Q245" s="35"/>
    </row>
    <row r="246" spans="1:25">
      <c r="A246" s="16" t="s">
        <v>30</v>
      </c>
      <c r="B246" s="35" t="s">
        <v>132</v>
      </c>
      <c r="C246" s="35" t="s">
        <v>377</v>
      </c>
      <c r="D246" s="36">
        <v>18</v>
      </c>
      <c r="E246" s="60" t="s">
        <v>379</v>
      </c>
      <c r="F246" s="60"/>
      <c r="G246" s="61" t="s">
        <v>380</v>
      </c>
      <c r="H246" s="62" t="s">
        <v>134</v>
      </c>
      <c r="I246" s="63">
        <v>1</v>
      </c>
      <c r="J246" s="75" t="s">
        <v>150</v>
      </c>
      <c r="K246" s="61" t="s">
        <v>157</v>
      </c>
      <c r="L246" s="65">
        <v>12.34</v>
      </c>
      <c r="M246" s="47">
        <v>12.34</v>
      </c>
      <c r="N246" s="48">
        <v>0</v>
      </c>
      <c r="O246" s="35">
        <v>83</v>
      </c>
      <c r="P246" s="35" t="s">
        <v>378</v>
      </c>
      <c r="Q246" s="35">
        <v>82</v>
      </c>
      <c r="R246" s="44">
        <f>VLOOKUP(A246,Kengetallen!A:B,2,FALSE)</f>
        <v>0</v>
      </c>
      <c r="V246" s="41">
        <f>IF(Q246&gt;0,(U246/O246)*Q246,0)</f>
        <v>0</v>
      </c>
    </row>
    <row r="247" spans="1:25">
      <c r="D247" s="36">
        <v>18</v>
      </c>
      <c r="E247" s="60" t="s">
        <v>379</v>
      </c>
      <c r="F247" s="60"/>
      <c r="G247" s="61" t="s">
        <v>380</v>
      </c>
      <c r="J247" s="37"/>
      <c r="K247" s="38"/>
      <c r="L247" s="47"/>
      <c r="M247" s="47"/>
      <c r="N247" s="48"/>
      <c r="O247" s="35"/>
      <c r="P247" s="35"/>
      <c r="Q247" s="35"/>
    </row>
    <row r="248" spans="1:25">
      <c r="A248" s="49"/>
      <c r="B248" s="50"/>
      <c r="C248" s="54" t="s">
        <v>377</v>
      </c>
      <c r="D248" s="51">
        <v>18</v>
      </c>
      <c r="E248" s="52" t="s">
        <v>379</v>
      </c>
      <c r="F248" s="52"/>
      <c r="G248" s="49" t="s">
        <v>380</v>
      </c>
      <c r="H248" s="53"/>
      <c r="I248" s="50"/>
      <c r="J248" s="52" t="s">
        <v>160</v>
      </c>
      <c r="K248" s="53" t="s">
        <v>160</v>
      </c>
      <c r="L248" s="54">
        <f>SUM(L245:L247)</f>
        <v>12.34</v>
      </c>
      <c r="M248" s="54">
        <v>12.34</v>
      </c>
      <c r="N248" s="55">
        <v>0</v>
      </c>
      <c r="O248" s="54"/>
      <c r="P248" s="54"/>
      <c r="Q248" s="50"/>
      <c r="R248" s="56"/>
      <c r="S248" s="57"/>
      <c r="T248" s="50"/>
      <c r="U248" s="54"/>
      <c r="V248" s="54"/>
      <c r="W248" s="58"/>
      <c r="X248" s="59"/>
      <c r="Y248" s="49"/>
    </row>
    <row r="249" spans="1:25">
      <c r="D249" s="36">
        <v>19</v>
      </c>
      <c r="E249" s="60" t="s">
        <v>381</v>
      </c>
      <c r="F249" s="60"/>
      <c r="G249" s="61" t="s">
        <v>382</v>
      </c>
      <c r="J249" s="37"/>
      <c r="K249" s="38"/>
      <c r="L249" s="47"/>
      <c r="M249" s="47"/>
      <c r="N249" s="48"/>
      <c r="O249" s="35"/>
      <c r="P249" s="35"/>
      <c r="Q249" s="35"/>
    </row>
    <row r="250" spans="1:25">
      <c r="A250" s="16" t="s">
        <v>30</v>
      </c>
      <c r="B250" s="35" t="s">
        <v>132</v>
      </c>
      <c r="C250" s="35" t="s">
        <v>377</v>
      </c>
      <c r="D250" s="36">
        <v>19</v>
      </c>
      <c r="E250" s="60" t="s">
        <v>381</v>
      </c>
      <c r="F250" s="60"/>
      <c r="G250" s="61" t="s">
        <v>382</v>
      </c>
      <c r="H250" s="62" t="s">
        <v>134</v>
      </c>
      <c r="I250" s="63">
        <v>1</v>
      </c>
      <c r="J250" s="64" t="s">
        <v>150</v>
      </c>
      <c r="K250" s="61" t="s">
        <v>157</v>
      </c>
      <c r="L250" s="65">
        <v>22.93</v>
      </c>
      <c r="M250" s="47">
        <v>22.93</v>
      </c>
      <c r="N250" s="48">
        <v>0</v>
      </c>
      <c r="O250" s="35">
        <v>83</v>
      </c>
      <c r="P250" s="35" t="s">
        <v>378</v>
      </c>
      <c r="Q250" s="35">
        <v>82</v>
      </c>
      <c r="R250" s="44">
        <f>VLOOKUP(A250,Kengetallen!A:B,2,FALSE)</f>
        <v>0</v>
      </c>
      <c r="V250" s="41">
        <f>IF(Q250&gt;0,(U250/O250)*Q250,0)</f>
        <v>0</v>
      </c>
    </row>
    <row r="251" spans="1:25">
      <c r="D251" s="36">
        <v>19</v>
      </c>
      <c r="E251" s="60" t="s">
        <v>381</v>
      </c>
      <c r="F251" s="60"/>
      <c r="G251" s="61" t="s">
        <v>382</v>
      </c>
      <c r="H251" s="62"/>
      <c r="I251" s="63"/>
      <c r="J251" s="75"/>
      <c r="K251" s="61"/>
      <c r="L251" s="65"/>
      <c r="M251" s="47"/>
      <c r="N251" s="48"/>
      <c r="O251" s="35"/>
      <c r="P251" s="35"/>
      <c r="Q251" s="35"/>
    </row>
    <row r="252" spans="1:25">
      <c r="A252" s="49"/>
      <c r="B252" s="50"/>
      <c r="C252" s="54" t="s">
        <v>377</v>
      </c>
      <c r="D252" s="51">
        <v>19</v>
      </c>
      <c r="E252" s="52" t="s">
        <v>381</v>
      </c>
      <c r="F252" s="52"/>
      <c r="G252" s="49" t="s">
        <v>382</v>
      </c>
      <c r="H252" s="53"/>
      <c r="I252" s="50"/>
      <c r="J252" s="52" t="s">
        <v>160</v>
      </c>
      <c r="K252" s="53" t="s">
        <v>160</v>
      </c>
      <c r="L252" s="54">
        <f>SUM(L249:L251)</f>
        <v>22.93</v>
      </c>
      <c r="M252" s="54">
        <v>22.93</v>
      </c>
      <c r="N252" s="55">
        <v>0</v>
      </c>
      <c r="O252" s="54"/>
      <c r="P252" s="54"/>
      <c r="Q252" s="50"/>
      <c r="R252" s="56"/>
      <c r="S252" s="57"/>
      <c r="T252" s="50"/>
      <c r="U252" s="54"/>
      <c r="V252" s="54"/>
      <c r="W252" s="58"/>
      <c r="X252" s="59"/>
      <c r="Y252" s="49"/>
    </row>
    <row r="253" spans="1:25">
      <c r="C253" s="35" t="s">
        <v>377</v>
      </c>
      <c r="D253" s="36">
        <v>20</v>
      </c>
      <c r="E253" s="60" t="s">
        <v>383</v>
      </c>
      <c r="F253" s="60"/>
      <c r="G253" s="61" t="s">
        <v>384</v>
      </c>
      <c r="J253" s="37"/>
      <c r="K253" s="38"/>
      <c r="L253" s="47"/>
      <c r="M253" s="47"/>
      <c r="N253" s="48"/>
      <c r="O253" s="35"/>
      <c r="P253" s="35"/>
      <c r="Q253" s="35"/>
    </row>
    <row r="254" spans="1:25">
      <c r="A254" s="16" t="s">
        <v>30</v>
      </c>
      <c r="B254" s="35" t="s">
        <v>132</v>
      </c>
      <c r="C254" s="35" t="s">
        <v>377</v>
      </c>
      <c r="D254" s="36">
        <v>20</v>
      </c>
      <c r="E254" s="60" t="s">
        <v>383</v>
      </c>
      <c r="F254" s="60"/>
      <c r="G254" s="61" t="s">
        <v>384</v>
      </c>
      <c r="H254" s="62" t="s">
        <v>134</v>
      </c>
      <c r="I254" s="63">
        <v>1</v>
      </c>
      <c r="J254" s="75" t="s">
        <v>150</v>
      </c>
      <c r="K254" s="61" t="s">
        <v>157</v>
      </c>
      <c r="L254" s="65">
        <v>18.63</v>
      </c>
      <c r="M254" s="47">
        <v>18.63</v>
      </c>
      <c r="N254" s="48">
        <v>0</v>
      </c>
      <c r="O254" s="35">
        <v>83</v>
      </c>
      <c r="P254" s="35" t="s">
        <v>378</v>
      </c>
      <c r="Q254" s="35">
        <v>82</v>
      </c>
      <c r="R254" s="44">
        <f>VLOOKUP(A254,Kengetallen!A:B,2,FALSE)</f>
        <v>0</v>
      </c>
      <c r="V254" s="41">
        <f>IF(Q254&gt;0,(U254/O254)*Q254,0)</f>
        <v>0</v>
      </c>
    </row>
    <row r="255" spans="1:25">
      <c r="C255" s="35" t="s">
        <v>377</v>
      </c>
      <c r="D255" s="36">
        <v>20</v>
      </c>
      <c r="E255" s="60" t="s">
        <v>383</v>
      </c>
      <c r="F255" s="60"/>
      <c r="G255" s="61" t="s">
        <v>384</v>
      </c>
      <c r="J255" s="37"/>
      <c r="K255" s="38"/>
      <c r="L255" s="47"/>
      <c r="M255" s="47"/>
      <c r="N255" s="48"/>
      <c r="O255" s="35"/>
      <c r="P255" s="35"/>
      <c r="Q255" s="35"/>
    </row>
    <row r="256" spans="1:25">
      <c r="A256" s="49"/>
      <c r="B256" s="50"/>
      <c r="C256" s="54" t="s">
        <v>377</v>
      </c>
      <c r="D256" s="51">
        <v>20</v>
      </c>
      <c r="E256" s="52" t="s">
        <v>383</v>
      </c>
      <c r="F256" s="52"/>
      <c r="G256" s="49" t="s">
        <v>384</v>
      </c>
      <c r="H256" s="53"/>
      <c r="I256" s="50"/>
      <c r="J256" s="52" t="s">
        <v>160</v>
      </c>
      <c r="K256" s="53" t="s">
        <v>160</v>
      </c>
      <c r="L256" s="54">
        <f>SUM(L253:L255)</f>
        <v>18.63</v>
      </c>
      <c r="M256" s="54">
        <v>18.63</v>
      </c>
      <c r="N256" s="55">
        <v>0</v>
      </c>
      <c r="O256" s="54"/>
      <c r="P256" s="54"/>
      <c r="Q256" s="50"/>
      <c r="R256" s="56"/>
      <c r="S256" s="57"/>
      <c r="T256" s="50"/>
      <c r="U256" s="54"/>
      <c r="V256" s="54"/>
      <c r="W256" s="58"/>
      <c r="X256" s="59"/>
      <c r="Y256" s="49"/>
    </row>
    <row r="257" spans="1:25">
      <c r="D257" s="36">
        <v>21</v>
      </c>
      <c r="E257" s="68" t="s">
        <v>385</v>
      </c>
      <c r="F257" s="67"/>
      <c r="G257" s="61" t="s">
        <v>386</v>
      </c>
      <c r="J257" s="37"/>
      <c r="K257" s="38"/>
      <c r="L257" s="47"/>
      <c r="M257" s="47"/>
      <c r="N257" s="48"/>
      <c r="O257" s="35"/>
      <c r="P257" s="35"/>
      <c r="Q257" s="35"/>
    </row>
    <row r="258" spans="1:25">
      <c r="A258" s="16" t="s">
        <v>78</v>
      </c>
      <c r="B258" s="35" t="s">
        <v>132</v>
      </c>
      <c r="C258" s="35" t="s">
        <v>163</v>
      </c>
      <c r="D258" s="36">
        <v>21</v>
      </c>
      <c r="E258" s="68" t="s">
        <v>385</v>
      </c>
      <c r="F258" s="67"/>
      <c r="G258" s="61" t="s">
        <v>386</v>
      </c>
      <c r="H258" s="16" t="s">
        <v>387</v>
      </c>
      <c r="I258" s="16"/>
      <c r="J258" s="68" t="s">
        <v>160</v>
      </c>
      <c r="K258" s="69" t="s">
        <v>388</v>
      </c>
      <c r="L258" s="47">
        <v>100</v>
      </c>
      <c r="M258" s="47">
        <v>100</v>
      </c>
      <c r="N258" s="48">
        <v>0</v>
      </c>
      <c r="O258" s="35">
        <v>2</v>
      </c>
      <c r="P258" s="35" t="s">
        <v>227</v>
      </c>
      <c r="Q258" s="35">
        <v>2</v>
      </c>
      <c r="R258" s="44">
        <f>VLOOKUP(A258,Kengetallen!A:B,2,FALSE)</f>
        <v>0</v>
      </c>
      <c r="V258" s="41">
        <f t="shared" ref="V258:V262" si="16">IF(Q258&gt;0,(U258/O258)*Q258,0)</f>
        <v>0</v>
      </c>
    </row>
    <row r="259" spans="1:25">
      <c r="A259" s="16" t="s">
        <v>78</v>
      </c>
      <c r="B259" s="35" t="s">
        <v>132</v>
      </c>
      <c r="C259" s="35" t="s">
        <v>163</v>
      </c>
      <c r="D259" s="36">
        <v>21</v>
      </c>
      <c r="E259" s="68" t="s">
        <v>385</v>
      </c>
      <c r="F259" s="67"/>
      <c r="G259" s="61" t="s">
        <v>386</v>
      </c>
      <c r="H259" s="16" t="s">
        <v>387</v>
      </c>
      <c r="I259" s="16"/>
      <c r="J259" s="68" t="s">
        <v>160</v>
      </c>
      <c r="K259" s="69" t="s">
        <v>388</v>
      </c>
      <c r="L259" s="47">
        <v>100</v>
      </c>
      <c r="M259" s="47">
        <v>100</v>
      </c>
      <c r="N259" s="48">
        <v>0</v>
      </c>
      <c r="O259" s="35">
        <v>2</v>
      </c>
      <c r="P259" s="35" t="s">
        <v>227</v>
      </c>
      <c r="Q259" s="35">
        <v>2</v>
      </c>
      <c r="R259" s="44">
        <f>VLOOKUP(A259,Kengetallen!A:B,2,FALSE)</f>
        <v>0</v>
      </c>
      <c r="V259" s="41">
        <f t="shared" si="16"/>
        <v>0</v>
      </c>
    </row>
    <row r="260" spans="1:25">
      <c r="A260" s="16" t="s">
        <v>78</v>
      </c>
      <c r="B260" s="35" t="s">
        <v>132</v>
      </c>
      <c r="C260" s="35" t="s">
        <v>163</v>
      </c>
      <c r="D260" s="36">
        <v>21</v>
      </c>
      <c r="E260" s="68" t="s">
        <v>385</v>
      </c>
      <c r="F260" s="67"/>
      <c r="G260" s="61" t="s">
        <v>386</v>
      </c>
      <c r="H260" s="16" t="s">
        <v>389</v>
      </c>
      <c r="I260" s="16"/>
      <c r="J260" s="68" t="s">
        <v>160</v>
      </c>
      <c r="K260" s="69" t="s">
        <v>388</v>
      </c>
      <c r="L260" s="47">
        <v>100</v>
      </c>
      <c r="M260" s="47">
        <v>100</v>
      </c>
      <c r="N260" s="48">
        <v>0</v>
      </c>
      <c r="O260" s="35">
        <v>2</v>
      </c>
      <c r="P260" s="35" t="s">
        <v>227</v>
      </c>
      <c r="Q260" s="35">
        <v>2</v>
      </c>
      <c r="R260" s="44">
        <f>VLOOKUP(A260,Kengetallen!A:B,2,FALSE)</f>
        <v>0</v>
      </c>
      <c r="V260" s="41">
        <f t="shared" si="16"/>
        <v>0</v>
      </c>
    </row>
    <row r="261" spans="1:25">
      <c r="A261" s="16" t="s">
        <v>78</v>
      </c>
      <c r="B261" s="35" t="s">
        <v>132</v>
      </c>
      <c r="C261" s="35" t="s">
        <v>163</v>
      </c>
      <c r="D261" s="36">
        <v>21</v>
      </c>
      <c r="E261" s="68" t="s">
        <v>385</v>
      </c>
      <c r="F261" s="67"/>
      <c r="G261" s="61" t="s">
        <v>386</v>
      </c>
      <c r="H261" s="16" t="s">
        <v>389</v>
      </c>
      <c r="I261" s="16"/>
      <c r="J261" s="68" t="s">
        <v>160</v>
      </c>
      <c r="K261" s="69" t="s">
        <v>388</v>
      </c>
      <c r="L261" s="47">
        <v>100</v>
      </c>
      <c r="M261" s="47">
        <v>100</v>
      </c>
      <c r="N261" s="48">
        <v>0</v>
      </c>
      <c r="O261" s="35">
        <v>2</v>
      </c>
      <c r="P261" s="35" t="s">
        <v>227</v>
      </c>
      <c r="Q261" s="35">
        <v>2</v>
      </c>
      <c r="R261" s="44">
        <f>VLOOKUP(A261,Kengetallen!A:B,2,FALSE)</f>
        <v>0</v>
      </c>
      <c r="V261" s="41">
        <f t="shared" si="16"/>
        <v>0</v>
      </c>
    </row>
    <row r="262" spans="1:25">
      <c r="A262" s="16" t="s">
        <v>78</v>
      </c>
      <c r="B262" s="35" t="s">
        <v>132</v>
      </c>
      <c r="C262" s="35" t="s">
        <v>163</v>
      </c>
      <c r="D262" s="36">
        <v>21</v>
      </c>
      <c r="E262" s="68" t="s">
        <v>385</v>
      </c>
      <c r="F262" s="67"/>
      <c r="G262" s="61" t="s">
        <v>386</v>
      </c>
      <c r="H262" s="16" t="s">
        <v>390</v>
      </c>
      <c r="I262" s="16"/>
      <c r="J262" s="68" t="s">
        <v>160</v>
      </c>
      <c r="K262" s="69" t="s">
        <v>388</v>
      </c>
      <c r="L262" s="47">
        <v>100</v>
      </c>
      <c r="M262" s="47">
        <v>100</v>
      </c>
      <c r="N262" s="48">
        <v>0</v>
      </c>
      <c r="O262" s="35">
        <v>2</v>
      </c>
      <c r="P262" s="35" t="s">
        <v>227</v>
      </c>
      <c r="Q262" s="35">
        <v>2</v>
      </c>
      <c r="R262" s="44">
        <f>VLOOKUP(A262,Kengetallen!A:B,2,FALSE)</f>
        <v>0</v>
      </c>
      <c r="V262" s="41">
        <f t="shared" si="16"/>
        <v>0</v>
      </c>
    </row>
    <row r="263" spans="1:25">
      <c r="D263" s="36">
        <v>21</v>
      </c>
      <c r="E263" s="68" t="s">
        <v>385</v>
      </c>
      <c r="F263" s="67"/>
      <c r="G263" s="61" t="s">
        <v>386</v>
      </c>
      <c r="J263" s="37"/>
      <c r="K263" s="38"/>
      <c r="L263" s="47"/>
      <c r="M263" s="47"/>
      <c r="N263" s="48"/>
      <c r="O263" s="35"/>
      <c r="P263" s="35"/>
      <c r="Q263" s="35"/>
    </row>
    <row r="264" spans="1:25">
      <c r="A264" s="49"/>
      <c r="B264" s="50"/>
      <c r="C264" s="54" t="s">
        <v>163</v>
      </c>
      <c r="D264" s="51">
        <v>21</v>
      </c>
      <c r="E264" s="52" t="s">
        <v>385</v>
      </c>
      <c r="F264" s="52"/>
      <c r="G264" s="49" t="s">
        <v>386</v>
      </c>
      <c r="H264" s="53"/>
      <c r="I264" s="50"/>
      <c r="J264" s="52" t="s">
        <v>160</v>
      </c>
      <c r="K264" s="53" t="s">
        <v>160</v>
      </c>
      <c r="L264" s="54">
        <f>SUM(L257:L263)</f>
        <v>500</v>
      </c>
      <c r="M264" s="54">
        <v>500</v>
      </c>
      <c r="N264" s="55">
        <v>0</v>
      </c>
      <c r="O264" s="54"/>
      <c r="P264" s="54"/>
      <c r="Q264" s="54"/>
      <c r="R264" s="56"/>
      <c r="S264" s="57"/>
      <c r="T264" s="50"/>
      <c r="U264" s="54"/>
      <c r="V264" s="54"/>
      <c r="W264" s="58"/>
      <c r="X264" s="59"/>
      <c r="Y264" s="49"/>
    </row>
    <row r="265" spans="1:25">
      <c r="C265" s="35" t="s">
        <v>160</v>
      </c>
      <c r="D265" s="36"/>
      <c r="J265" s="37" t="s">
        <v>160</v>
      </c>
      <c r="K265" s="38" t="s">
        <v>160</v>
      </c>
      <c r="L265" s="47"/>
      <c r="M265" s="47"/>
      <c r="N265" s="48"/>
      <c r="O265" s="35"/>
      <c r="P265" s="35"/>
      <c r="Q265" s="35"/>
    </row>
    <row r="266" spans="1:25">
      <c r="A266" s="49"/>
      <c r="B266" s="50"/>
      <c r="C266" s="54"/>
      <c r="D266" s="51"/>
      <c r="E266" s="52"/>
      <c r="F266" s="52" t="s">
        <v>391</v>
      </c>
      <c r="G266" s="49"/>
      <c r="H266" s="53"/>
      <c r="I266" s="50"/>
      <c r="J266" s="52" t="s">
        <v>160</v>
      </c>
      <c r="K266" s="53" t="s">
        <v>160</v>
      </c>
      <c r="L266" s="54">
        <f>SUM(L5:L265)/2</f>
        <v>5323.15</v>
      </c>
      <c r="M266" s="54">
        <v>4771.1499999999996</v>
      </c>
      <c r="N266" s="55">
        <v>552</v>
      </c>
      <c r="O266" s="54"/>
      <c r="P266" s="54"/>
      <c r="Q266" s="54"/>
      <c r="R266" s="56"/>
      <c r="S266" s="57"/>
      <c r="T266" s="50"/>
      <c r="U266" s="54"/>
      <c r="V266" s="54"/>
      <c r="W266" s="58"/>
      <c r="X266" s="59"/>
      <c r="Y266" s="49"/>
    </row>
    <row r="267" spans="1:25">
      <c r="J267" s="68" t="s">
        <v>160</v>
      </c>
    </row>
    <row r="268" spans="1:25">
      <c r="J268" s="68" t="s">
        <v>160</v>
      </c>
    </row>
  </sheetData>
  <autoFilter ref="A3:Y266" xr:uid="{BA35D24E-9E13-45DC-9FDB-860AAE42E2B6}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&amp;L&amp;F</oddHeader>
    <oddFooter>&amp;LGemeente Haarlem - KCK&amp;R&amp;A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0A8AD-A8A3-48EE-8EAB-688DCEBE517E}">
  <sheetPr codeName="Blad4"/>
  <dimension ref="A1:Z268"/>
  <sheetViews>
    <sheetView showZeros="0" zoomScaleNormal="100" workbookViewId="0">
      <pane ySplit="3" topLeftCell="A4" activePane="bottomLeft" state="frozen"/>
      <selection activeCell="E43" sqref="E43"/>
      <selection pane="bottomLeft" activeCell="A4" sqref="A4"/>
    </sheetView>
  </sheetViews>
  <sheetFormatPr defaultRowHeight="13.2"/>
  <cols>
    <col min="1" max="1" width="8.88671875" style="16" bestFit="1" customWidth="1"/>
    <col min="2" max="2" width="15" style="35" bestFit="1" customWidth="1"/>
    <col min="3" max="3" width="13.6640625" style="16" customWidth="1"/>
    <col min="4" max="4" width="9.33203125" style="76" bestFit="1" customWidth="1"/>
    <col min="5" max="5" width="25.6640625" style="37" customWidth="1"/>
    <col min="6" max="6" width="10.109375" style="37" customWidth="1"/>
    <col min="7" max="7" width="18.88671875" style="38" customWidth="1"/>
    <col min="8" max="8" width="13.6640625" style="38" customWidth="1"/>
    <col min="9" max="9" width="9.33203125" style="39" bestFit="1" customWidth="1"/>
    <col min="10" max="10" width="17" style="68" customWidth="1"/>
    <col min="11" max="11" width="18.109375" style="16" customWidth="1"/>
    <col min="12" max="12" width="11.5546875" style="41" customWidth="1"/>
    <col min="13" max="13" width="9.33203125" style="41" bestFit="1" customWidth="1"/>
    <col min="14" max="14" width="9.44140625" style="42" customWidth="1"/>
    <col min="15" max="15" width="8.88671875" style="43" customWidth="1"/>
    <col min="16" max="16" width="22.88671875" style="43" customWidth="1"/>
    <col min="17" max="17" width="12.33203125" style="43" customWidth="1"/>
    <col min="18" max="18" width="8.88671875" style="44" customWidth="1"/>
    <col min="19" max="19" width="6.88671875" style="45" customWidth="1"/>
    <col min="20" max="20" width="10.33203125" style="44" customWidth="1"/>
    <col min="21" max="21" width="8.109375" style="41" customWidth="1"/>
    <col min="22" max="22" width="14.109375" style="41" customWidth="1"/>
    <col min="23" max="23" width="11.44140625" style="43" customWidth="1"/>
    <col min="24" max="24" width="10.33203125" style="46" customWidth="1"/>
    <col min="25" max="25" width="44.88671875" style="16" customWidth="1"/>
    <col min="26" max="256" width="9.109375" style="16"/>
    <col min="257" max="257" width="8.88671875" style="16" bestFit="1" customWidth="1"/>
    <col min="258" max="258" width="15" style="16" bestFit="1" customWidth="1"/>
    <col min="259" max="259" width="13.6640625" style="16" customWidth="1"/>
    <col min="260" max="260" width="9.33203125" style="16" bestFit="1" customWidth="1"/>
    <col min="261" max="261" width="25.6640625" style="16" customWidth="1"/>
    <col min="262" max="262" width="10.109375" style="16" customWidth="1"/>
    <col min="263" max="263" width="18.88671875" style="16" customWidth="1"/>
    <col min="264" max="264" width="13.6640625" style="16" customWidth="1"/>
    <col min="265" max="265" width="9.33203125" style="16" bestFit="1" customWidth="1"/>
    <col min="266" max="266" width="17" style="16" customWidth="1"/>
    <col min="267" max="267" width="18.109375" style="16" customWidth="1"/>
    <col min="268" max="268" width="11.5546875" style="16" customWidth="1"/>
    <col min="269" max="269" width="9.33203125" style="16" bestFit="1" customWidth="1"/>
    <col min="270" max="270" width="9.44140625" style="16" customWidth="1"/>
    <col min="271" max="271" width="8.88671875" style="16" customWidth="1"/>
    <col min="272" max="272" width="22.88671875" style="16" customWidth="1"/>
    <col min="273" max="273" width="12.33203125" style="16" customWidth="1"/>
    <col min="274" max="274" width="8.88671875" style="16" customWidth="1"/>
    <col min="275" max="275" width="6.88671875" style="16" customWidth="1"/>
    <col min="276" max="276" width="10.33203125" style="16" customWidth="1"/>
    <col min="277" max="277" width="8.109375" style="16" customWidth="1"/>
    <col min="278" max="278" width="14.109375" style="16" customWidth="1"/>
    <col min="279" max="279" width="11.44140625" style="16" customWidth="1"/>
    <col min="280" max="280" width="10.33203125" style="16" customWidth="1"/>
    <col min="281" max="281" width="44.88671875" style="16" customWidth="1"/>
    <col min="282" max="512" width="9.109375" style="16"/>
    <col min="513" max="513" width="8.88671875" style="16" bestFit="1" customWidth="1"/>
    <col min="514" max="514" width="15" style="16" bestFit="1" customWidth="1"/>
    <col min="515" max="515" width="13.6640625" style="16" customWidth="1"/>
    <col min="516" max="516" width="9.33203125" style="16" bestFit="1" customWidth="1"/>
    <col min="517" max="517" width="25.6640625" style="16" customWidth="1"/>
    <col min="518" max="518" width="10.109375" style="16" customWidth="1"/>
    <col min="519" max="519" width="18.88671875" style="16" customWidth="1"/>
    <col min="520" max="520" width="13.6640625" style="16" customWidth="1"/>
    <col min="521" max="521" width="9.33203125" style="16" bestFit="1" customWidth="1"/>
    <col min="522" max="522" width="17" style="16" customWidth="1"/>
    <col min="523" max="523" width="18.109375" style="16" customWidth="1"/>
    <col min="524" max="524" width="11.5546875" style="16" customWidth="1"/>
    <col min="525" max="525" width="9.33203125" style="16" bestFit="1" customWidth="1"/>
    <col min="526" max="526" width="9.44140625" style="16" customWidth="1"/>
    <col min="527" max="527" width="8.88671875" style="16" customWidth="1"/>
    <col min="528" max="528" width="22.88671875" style="16" customWidth="1"/>
    <col min="529" max="529" width="12.33203125" style="16" customWidth="1"/>
    <col min="530" max="530" width="8.88671875" style="16" customWidth="1"/>
    <col min="531" max="531" width="6.88671875" style="16" customWidth="1"/>
    <col min="532" max="532" width="10.33203125" style="16" customWidth="1"/>
    <col min="533" max="533" width="8.109375" style="16" customWidth="1"/>
    <col min="534" max="534" width="14.109375" style="16" customWidth="1"/>
    <col min="535" max="535" width="11.44140625" style="16" customWidth="1"/>
    <col min="536" max="536" width="10.33203125" style="16" customWidth="1"/>
    <col min="537" max="537" width="44.88671875" style="16" customWidth="1"/>
    <col min="538" max="768" width="9.109375" style="16"/>
    <col min="769" max="769" width="8.88671875" style="16" bestFit="1" customWidth="1"/>
    <col min="770" max="770" width="15" style="16" bestFit="1" customWidth="1"/>
    <col min="771" max="771" width="13.6640625" style="16" customWidth="1"/>
    <col min="772" max="772" width="9.33203125" style="16" bestFit="1" customWidth="1"/>
    <col min="773" max="773" width="25.6640625" style="16" customWidth="1"/>
    <col min="774" max="774" width="10.109375" style="16" customWidth="1"/>
    <col min="775" max="775" width="18.88671875" style="16" customWidth="1"/>
    <col min="776" max="776" width="13.6640625" style="16" customWidth="1"/>
    <col min="777" max="777" width="9.33203125" style="16" bestFit="1" customWidth="1"/>
    <col min="778" max="778" width="17" style="16" customWidth="1"/>
    <col min="779" max="779" width="18.109375" style="16" customWidth="1"/>
    <col min="780" max="780" width="11.5546875" style="16" customWidth="1"/>
    <col min="781" max="781" width="9.33203125" style="16" bestFit="1" customWidth="1"/>
    <col min="782" max="782" width="9.44140625" style="16" customWidth="1"/>
    <col min="783" max="783" width="8.88671875" style="16" customWidth="1"/>
    <col min="784" max="784" width="22.88671875" style="16" customWidth="1"/>
    <col min="785" max="785" width="12.33203125" style="16" customWidth="1"/>
    <col min="786" max="786" width="8.88671875" style="16" customWidth="1"/>
    <col min="787" max="787" width="6.88671875" style="16" customWidth="1"/>
    <col min="788" max="788" width="10.33203125" style="16" customWidth="1"/>
    <col min="789" max="789" width="8.109375" style="16" customWidth="1"/>
    <col min="790" max="790" width="14.109375" style="16" customWidth="1"/>
    <col min="791" max="791" width="11.44140625" style="16" customWidth="1"/>
    <col min="792" max="792" width="10.33203125" style="16" customWidth="1"/>
    <col min="793" max="793" width="44.88671875" style="16" customWidth="1"/>
    <col min="794" max="1024" width="9.109375" style="16"/>
    <col min="1025" max="1025" width="8.88671875" style="16" bestFit="1" customWidth="1"/>
    <col min="1026" max="1026" width="15" style="16" bestFit="1" customWidth="1"/>
    <col min="1027" max="1027" width="13.6640625" style="16" customWidth="1"/>
    <col min="1028" max="1028" width="9.33203125" style="16" bestFit="1" customWidth="1"/>
    <col min="1029" max="1029" width="25.6640625" style="16" customWidth="1"/>
    <col min="1030" max="1030" width="10.109375" style="16" customWidth="1"/>
    <col min="1031" max="1031" width="18.88671875" style="16" customWidth="1"/>
    <col min="1032" max="1032" width="13.6640625" style="16" customWidth="1"/>
    <col min="1033" max="1033" width="9.33203125" style="16" bestFit="1" customWidth="1"/>
    <col min="1034" max="1034" width="17" style="16" customWidth="1"/>
    <col min="1035" max="1035" width="18.109375" style="16" customWidth="1"/>
    <col min="1036" max="1036" width="11.5546875" style="16" customWidth="1"/>
    <col min="1037" max="1037" width="9.33203125" style="16" bestFit="1" customWidth="1"/>
    <col min="1038" max="1038" width="9.44140625" style="16" customWidth="1"/>
    <col min="1039" max="1039" width="8.88671875" style="16" customWidth="1"/>
    <col min="1040" max="1040" width="22.88671875" style="16" customWidth="1"/>
    <col min="1041" max="1041" width="12.33203125" style="16" customWidth="1"/>
    <col min="1042" max="1042" width="8.88671875" style="16" customWidth="1"/>
    <col min="1043" max="1043" width="6.88671875" style="16" customWidth="1"/>
    <col min="1044" max="1044" width="10.33203125" style="16" customWidth="1"/>
    <col min="1045" max="1045" width="8.109375" style="16" customWidth="1"/>
    <col min="1046" max="1046" width="14.109375" style="16" customWidth="1"/>
    <col min="1047" max="1047" width="11.44140625" style="16" customWidth="1"/>
    <col min="1048" max="1048" width="10.33203125" style="16" customWidth="1"/>
    <col min="1049" max="1049" width="44.88671875" style="16" customWidth="1"/>
    <col min="1050" max="1280" width="9.109375" style="16"/>
    <col min="1281" max="1281" width="8.88671875" style="16" bestFit="1" customWidth="1"/>
    <col min="1282" max="1282" width="15" style="16" bestFit="1" customWidth="1"/>
    <col min="1283" max="1283" width="13.6640625" style="16" customWidth="1"/>
    <col min="1284" max="1284" width="9.33203125" style="16" bestFit="1" customWidth="1"/>
    <col min="1285" max="1285" width="25.6640625" style="16" customWidth="1"/>
    <col min="1286" max="1286" width="10.109375" style="16" customWidth="1"/>
    <col min="1287" max="1287" width="18.88671875" style="16" customWidth="1"/>
    <col min="1288" max="1288" width="13.6640625" style="16" customWidth="1"/>
    <col min="1289" max="1289" width="9.33203125" style="16" bestFit="1" customWidth="1"/>
    <col min="1290" max="1290" width="17" style="16" customWidth="1"/>
    <col min="1291" max="1291" width="18.109375" style="16" customWidth="1"/>
    <col min="1292" max="1292" width="11.5546875" style="16" customWidth="1"/>
    <col min="1293" max="1293" width="9.33203125" style="16" bestFit="1" customWidth="1"/>
    <col min="1294" max="1294" width="9.44140625" style="16" customWidth="1"/>
    <col min="1295" max="1295" width="8.88671875" style="16" customWidth="1"/>
    <col min="1296" max="1296" width="22.88671875" style="16" customWidth="1"/>
    <col min="1297" max="1297" width="12.33203125" style="16" customWidth="1"/>
    <col min="1298" max="1298" width="8.88671875" style="16" customWidth="1"/>
    <col min="1299" max="1299" width="6.88671875" style="16" customWidth="1"/>
    <col min="1300" max="1300" width="10.33203125" style="16" customWidth="1"/>
    <col min="1301" max="1301" width="8.109375" style="16" customWidth="1"/>
    <col min="1302" max="1302" width="14.109375" style="16" customWidth="1"/>
    <col min="1303" max="1303" width="11.44140625" style="16" customWidth="1"/>
    <col min="1304" max="1304" width="10.33203125" style="16" customWidth="1"/>
    <col min="1305" max="1305" width="44.88671875" style="16" customWidth="1"/>
    <col min="1306" max="1536" width="9.109375" style="16"/>
    <col min="1537" max="1537" width="8.88671875" style="16" bestFit="1" customWidth="1"/>
    <col min="1538" max="1538" width="15" style="16" bestFit="1" customWidth="1"/>
    <col min="1539" max="1539" width="13.6640625" style="16" customWidth="1"/>
    <col min="1540" max="1540" width="9.33203125" style="16" bestFit="1" customWidth="1"/>
    <col min="1541" max="1541" width="25.6640625" style="16" customWidth="1"/>
    <col min="1542" max="1542" width="10.109375" style="16" customWidth="1"/>
    <col min="1543" max="1543" width="18.88671875" style="16" customWidth="1"/>
    <col min="1544" max="1544" width="13.6640625" style="16" customWidth="1"/>
    <col min="1545" max="1545" width="9.33203125" style="16" bestFit="1" customWidth="1"/>
    <col min="1546" max="1546" width="17" style="16" customWidth="1"/>
    <col min="1547" max="1547" width="18.109375" style="16" customWidth="1"/>
    <col min="1548" max="1548" width="11.5546875" style="16" customWidth="1"/>
    <col min="1549" max="1549" width="9.33203125" style="16" bestFit="1" customWidth="1"/>
    <col min="1550" max="1550" width="9.44140625" style="16" customWidth="1"/>
    <col min="1551" max="1551" width="8.88671875" style="16" customWidth="1"/>
    <col min="1552" max="1552" width="22.88671875" style="16" customWidth="1"/>
    <col min="1553" max="1553" width="12.33203125" style="16" customWidth="1"/>
    <col min="1554" max="1554" width="8.88671875" style="16" customWidth="1"/>
    <col min="1555" max="1555" width="6.88671875" style="16" customWidth="1"/>
    <col min="1556" max="1556" width="10.33203125" style="16" customWidth="1"/>
    <col min="1557" max="1557" width="8.109375" style="16" customWidth="1"/>
    <col min="1558" max="1558" width="14.109375" style="16" customWidth="1"/>
    <col min="1559" max="1559" width="11.44140625" style="16" customWidth="1"/>
    <col min="1560" max="1560" width="10.33203125" style="16" customWidth="1"/>
    <col min="1561" max="1561" width="44.88671875" style="16" customWidth="1"/>
    <col min="1562" max="1792" width="9.109375" style="16"/>
    <col min="1793" max="1793" width="8.88671875" style="16" bestFit="1" customWidth="1"/>
    <col min="1794" max="1794" width="15" style="16" bestFit="1" customWidth="1"/>
    <col min="1795" max="1795" width="13.6640625" style="16" customWidth="1"/>
    <col min="1796" max="1796" width="9.33203125" style="16" bestFit="1" customWidth="1"/>
    <col min="1797" max="1797" width="25.6640625" style="16" customWidth="1"/>
    <col min="1798" max="1798" width="10.109375" style="16" customWidth="1"/>
    <col min="1799" max="1799" width="18.88671875" style="16" customWidth="1"/>
    <col min="1800" max="1800" width="13.6640625" style="16" customWidth="1"/>
    <col min="1801" max="1801" width="9.33203125" style="16" bestFit="1" customWidth="1"/>
    <col min="1802" max="1802" width="17" style="16" customWidth="1"/>
    <col min="1803" max="1803" width="18.109375" style="16" customWidth="1"/>
    <col min="1804" max="1804" width="11.5546875" style="16" customWidth="1"/>
    <col min="1805" max="1805" width="9.33203125" style="16" bestFit="1" customWidth="1"/>
    <col min="1806" max="1806" width="9.44140625" style="16" customWidth="1"/>
    <col min="1807" max="1807" width="8.88671875" style="16" customWidth="1"/>
    <col min="1808" max="1808" width="22.88671875" style="16" customWidth="1"/>
    <col min="1809" max="1809" width="12.33203125" style="16" customWidth="1"/>
    <col min="1810" max="1810" width="8.88671875" style="16" customWidth="1"/>
    <col min="1811" max="1811" width="6.88671875" style="16" customWidth="1"/>
    <col min="1812" max="1812" width="10.33203125" style="16" customWidth="1"/>
    <col min="1813" max="1813" width="8.109375" style="16" customWidth="1"/>
    <col min="1814" max="1814" width="14.109375" style="16" customWidth="1"/>
    <col min="1815" max="1815" width="11.44140625" style="16" customWidth="1"/>
    <col min="1816" max="1816" width="10.33203125" style="16" customWidth="1"/>
    <col min="1817" max="1817" width="44.88671875" style="16" customWidth="1"/>
    <col min="1818" max="2048" width="9.109375" style="16"/>
    <col min="2049" max="2049" width="8.88671875" style="16" bestFit="1" customWidth="1"/>
    <col min="2050" max="2050" width="15" style="16" bestFit="1" customWidth="1"/>
    <col min="2051" max="2051" width="13.6640625" style="16" customWidth="1"/>
    <col min="2052" max="2052" width="9.33203125" style="16" bestFit="1" customWidth="1"/>
    <col min="2053" max="2053" width="25.6640625" style="16" customWidth="1"/>
    <col min="2054" max="2054" width="10.109375" style="16" customWidth="1"/>
    <col min="2055" max="2055" width="18.88671875" style="16" customWidth="1"/>
    <col min="2056" max="2056" width="13.6640625" style="16" customWidth="1"/>
    <col min="2057" max="2057" width="9.33203125" style="16" bestFit="1" customWidth="1"/>
    <col min="2058" max="2058" width="17" style="16" customWidth="1"/>
    <col min="2059" max="2059" width="18.109375" style="16" customWidth="1"/>
    <col min="2060" max="2060" width="11.5546875" style="16" customWidth="1"/>
    <col min="2061" max="2061" width="9.33203125" style="16" bestFit="1" customWidth="1"/>
    <col min="2062" max="2062" width="9.44140625" style="16" customWidth="1"/>
    <col min="2063" max="2063" width="8.88671875" style="16" customWidth="1"/>
    <col min="2064" max="2064" width="22.88671875" style="16" customWidth="1"/>
    <col min="2065" max="2065" width="12.33203125" style="16" customWidth="1"/>
    <col min="2066" max="2066" width="8.88671875" style="16" customWidth="1"/>
    <col min="2067" max="2067" width="6.88671875" style="16" customWidth="1"/>
    <col min="2068" max="2068" width="10.33203125" style="16" customWidth="1"/>
    <col min="2069" max="2069" width="8.109375" style="16" customWidth="1"/>
    <col min="2070" max="2070" width="14.109375" style="16" customWidth="1"/>
    <col min="2071" max="2071" width="11.44140625" style="16" customWidth="1"/>
    <col min="2072" max="2072" width="10.33203125" style="16" customWidth="1"/>
    <col min="2073" max="2073" width="44.88671875" style="16" customWidth="1"/>
    <col min="2074" max="2304" width="9.109375" style="16"/>
    <col min="2305" max="2305" width="8.88671875" style="16" bestFit="1" customWidth="1"/>
    <col min="2306" max="2306" width="15" style="16" bestFit="1" customWidth="1"/>
    <col min="2307" max="2307" width="13.6640625" style="16" customWidth="1"/>
    <col min="2308" max="2308" width="9.33203125" style="16" bestFit="1" customWidth="1"/>
    <col min="2309" max="2309" width="25.6640625" style="16" customWidth="1"/>
    <col min="2310" max="2310" width="10.109375" style="16" customWidth="1"/>
    <col min="2311" max="2311" width="18.88671875" style="16" customWidth="1"/>
    <col min="2312" max="2312" width="13.6640625" style="16" customWidth="1"/>
    <col min="2313" max="2313" width="9.33203125" style="16" bestFit="1" customWidth="1"/>
    <col min="2314" max="2314" width="17" style="16" customWidth="1"/>
    <col min="2315" max="2315" width="18.109375" style="16" customWidth="1"/>
    <col min="2316" max="2316" width="11.5546875" style="16" customWidth="1"/>
    <col min="2317" max="2317" width="9.33203125" style="16" bestFit="1" customWidth="1"/>
    <col min="2318" max="2318" width="9.44140625" style="16" customWidth="1"/>
    <col min="2319" max="2319" width="8.88671875" style="16" customWidth="1"/>
    <col min="2320" max="2320" width="22.88671875" style="16" customWidth="1"/>
    <col min="2321" max="2321" width="12.33203125" style="16" customWidth="1"/>
    <col min="2322" max="2322" width="8.88671875" style="16" customWidth="1"/>
    <col min="2323" max="2323" width="6.88671875" style="16" customWidth="1"/>
    <col min="2324" max="2324" width="10.33203125" style="16" customWidth="1"/>
    <col min="2325" max="2325" width="8.109375" style="16" customWidth="1"/>
    <col min="2326" max="2326" width="14.109375" style="16" customWidth="1"/>
    <col min="2327" max="2327" width="11.44140625" style="16" customWidth="1"/>
    <col min="2328" max="2328" width="10.33203125" style="16" customWidth="1"/>
    <col min="2329" max="2329" width="44.88671875" style="16" customWidth="1"/>
    <col min="2330" max="2560" width="9.109375" style="16"/>
    <col min="2561" max="2561" width="8.88671875" style="16" bestFit="1" customWidth="1"/>
    <col min="2562" max="2562" width="15" style="16" bestFit="1" customWidth="1"/>
    <col min="2563" max="2563" width="13.6640625" style="16" customWidth="1"/>
    <col min="2564" max="2564" width="9.33203125" style="16" bestFit="1" customWidth="1"/>
    <col min="2565" max="2565" width="25.6640625" style="16" customWidth="1"/>
    <col min="2566" max="2566" width="10.109375" style="16" customWidth="1"/>
    <col min="2567" max="2567" width="18.88671875" style="16" customWidth="1"/>
    <col min="2568" max="2568" width="13.6640625" style="16" customWidth="1"/>
    <col min="2569" max="2569" width="9.33203125" style="16" bestFit="1" customWidth="1"/>
    <col min="2570" max="2570" width="17" style="16" customWidth="1"/>
    <col min="2571" max="2571" width="18.109375" style="16" customWidth="1"/>
    <col min="2572" max="2572" width="11.5546875" style="16" customWidth="1"/>
    <col min="2573" max="2573" width="9.33203125" style="16" bestFit="1" customWidth="1"/>
    <col min="2574" max="2574" width="9.44140625" style="16" customWidth="1"/>
    <col min="2575" max="2575" width="8.88671875" style="16" customWidth="1"/>
    <col min="2576" max="2576" width="22.88671875" style="16" customWidth="1"/>
    <col min="2577" max="2577" width="12.33203125" style="16" customWidth="1"/>
    <col min="2578" max="2578" width="8.88671875" style="16" customWidth="1"/>
    <col min="2579" max="2579" width="6.88671875" style="16" customWidth="1"/>
    <col min="2580" max="2580" width="10.33203125" style="16" customWidth="1"/>
    <col min="2581" max="2581" width="8.109375" style="16" customWidth="1"/>
    <col min="2582" max="2582" width="14.109375" style="16" customWidth="1"/>
    <col min="2583" max="2583" width="11.44140625" style="16" customWidth="1"/>
    <col min="2584" max="2584" width="10.33203125" style="16" customWidth="1"/>
    <col min="2585" max="2585" width="44.88671875" style="16" customWidth="1"/>
    <col min="2586" max="2816" width="9.109375" style="16"/>
    <col min="2817" max="2817" width="8.88671875" style="16" bestFit="1" customWidth="1"/>
    <col min="2818" max="2818" width="15" style="16" bestFit="1" customWidth="1"/>
    <col min="2819" max="2819" width="13.6640625" style="16" customWidth="1"/>
    <col min="2820" max="2820" width="9.33203125" style="16" bestFit="1" customWidth="1"/>
    <col min="2821" max="2821" width="25.6640625" style="16" customWidth="1"/>
    <col min="2822" max="2822" width="10.109375" style="16" customWidth="1"/>
    <col min="2823" max="2823" width="18.88671875" style="16" customWidth="1"/>
    <col min="2824" max="2824" width="13.6640625" style="16" customWidth="1"/>
    <col min="2825" max="2825" width="9.33203125" style="16" bestFit="1" customWidth="1"/>
    <col min="2826" max="2826" width="17" style="16" customWidth="1"/>
    <col min="2827" max="2827" width="18.109375" style="16" customWidth="1"/>
    <col min="2828" max="2828" width="11.5546875" style="16" customWidth="1"/>
    <col min="2829" max="2829" width="9.33203125" style="16" bestFit="1" customWidth="1"/>
    <col min="2830" max="2830" width="9.44140625" style="16" customWidth="1"/>
    <col min="2831" max="2831" width="8.88671875" style="16" customWidth="1"/>
    <col min="2832" max="2832" width="22.88671875" style="16" customWidth="1"/>
    <col min="2833" max="2833" width="12.33203125" style="16" customWidth="1"/>
    <col min="2834" max="2834" width="8.88671875" style="16" customWidth="1"/>
    <col min="2835" max="2835" width="6.88671875" style="16" customWidth="1"/>
    <col min="2836" max="2836" width="10.33203125" style="16" customWidth="1"/>
    <col min="2837" max="2837" width="8.109375" style="16" customWidth="1"/>
    <col min="2838" max="2838" width="14.109375" style="16" customWidth="1"/>
    <col min="2839" max="2839" width="11.44140625" style="16" customWidth="1"/>
    <col min="2840" max="2840" width="10.33203125" style="16" customWidth="1"/>
    <col min="2841" max="2841" width="44.88671875" style="16" customWidth="1"/>
    <col min="2842" max="3072" width="9.109375" style="16"/>
    <col min="3073" max="3073" width="8.88671875" style="16" bestFit="1" customWidth="1"/>
    <col min="3074" max="3074" width="15" style="16" bestFit="1" customWidth="1"/>
    <col min="3075" max="3075" width="13.6640625" style="16" customWidth="1"/>
    <col min="3076" max="3076" width="9.33203125" style="16" bestFit="1" customWidth="1"/>
    <col min="3077" max="3077" width="25.6640625" style="16" customWidth="1"/>
    <col min="3078" max="3078" width="10.109375" style="16" customWidth="1"/>
    <col min="3079" max="3079" width="18.88671875" style="16" customWidth="1"/>
    <col min="3080" max="3080" width="13.6640625" style="16" customWidth="1"/>
    <col min="3081" max="3081" width="9.33203125" style="16" bestFit="1" customWidth="1"/>
    <col min="3082" max="3082" width="17" style="16" customWidth="1"/>
    <col min="3083" max="3083" width="18.109375" style="16" customWidth="1"/>
    <col min="3084" max="3084" width="11.5546875" style="16" customWidth="1"/>
    <col min="3085" max="3085" width="9.33203125" style="16" bestFit="1" customWidth="1"/>
    <col min="3086" max="3086" width="9.44140625" style="16" customWidth="1"/>
    <col min="3087" max="3087" width="8.88671875" style="16" customWidth="1"/>
    <col min="3088" max="3088" width="22.88671875" style="16" customWidth="1"/>
    <col min="3089" max="3089" width="12.33203125" style="16" customWidth="1"/>
    <col min="3090" max="3090" width="8.88671875" style="16" customWidth="1"/>
    <col min="3091" max="3091" width="6.88671875" style="16" customWidth="1"/>
    <col min="3092" max="3092" width="10.33203125" style="16" customWidth="1"/>
    <col min="3093" max="3093" width="8.109375" style="16" customWidth="1"/>
    <col min="3094" max="3094" width="14.109375" style="16" customWidth="1"/>
    <col min="3095" max="3095" width="11.44140625" style="16" customWidth="1"/>
    <col min="3096" max="3096" width="10.33203125" style="16" customWidth="1"/>
    <col min="3097" max="3097" width="44.88671875" style="16" customWidth="1"/>
    <col min="3098" max="3328" width="9.109375" style="16"/>
    <col min="3329" max="3329" width="8.88671875" style="16" bestFit="1" customWidth="1"/>
    <col min="3330" max="3330" width="15" style="16" bestFit="1" customWidth="1"/>
    <col min="3331" max="3331" width="13.6640625" style="16" customWidth="1"/>
    <col min="3332" max="3332" width="9.33203125" style="16" bestFit="1" customWidth="1"/>
    <col min="3333" max="3333" width="25.6640625" style="16" customWidth="1"/>
    <col min="3334" max="3334" width="10.109375" style="16" customWidth="1"/>
    <col min="3335" max="3335" width="18.88671875" style="16" customWidth="1"/>
    <col min="3336" max="3336" width="13.6640625" style="16" customWidth="1"/>
    <col min="3337" max="3337" width="9.33203125" style="16" bestFit="1" customWidth="1"/>
    <col min="3338" max="3338" width="17" style="16" customWidth="1"/>
    <col min="3339" max="3339" width="18.109375" style="16" customWidth="1"/>
    <col min="3340" max="3340" width="11.5546875" style="16" customWidth="1"/>
    <col min="3341" max="3341" width="9.33203125" style="16" bestFit="1" customWidth="1"/>
    <col min="3342" max="3342" width="9.44140625" style="16" customWidth="1"/>
    <col min="3343" max="3343" width="8.88671875" style="16" customWidth="1"/>
    <col min="3344" max="3344" width="22.88671875" style="16" customWidth="1"/>
    <col min="3345" max="3345" width="12.33203125" style="16" customWidth="1"/>
    <col min="3346" max="3346" width="8.88671875" style="16" customWidth="1"/>
    <col min="3347" max="3347" width="6.88671875" style="16" customWidth="1"/>
    <col min="3348" max="3348" width="10.33203125" style="16" customWidth="1"/>
    <col min="3349" max="3349" width="8.109375" style="16" customWidth="1"/>
    <col min="3350" max="3350" width="14.109375" style="16" customWidth="1"/>
    <col min="3351" max="3351" width="11.44140625" style="16" customWidth="1"/>
    <col min="3352" max="3352" width="10.33203125" style="16" customWidth="1"/>
    <col min="3353" max="3353" width="44.88671875" style="16" customWidth="1"/>
    <col min="3354" max="3584" width="9.109375" style="16"/>
    <col min="3585" max="3585" width="8.88671875" style="16" bestFit="1" customWidth="1"/>
    <col min="3586" max="3586" width="15" style="16" bestFit="1" customWidth="1"/>
    <col min="3587" max="3587" width="13.6640625" style="16" customWidth="1"/>
    <col min="3588" max="3588" width="9.33203125" style="16" bestFit="1" customWidth="1"/>
    <col min="3589" max="3589" width="25.6640625" style="16" customWidth="1"/>
    <col min="3590" max="3590" width="10.109375" style="16" customWidth="1"/>
    <col min="3591" max="3591" width="18.88671875" style="16" customWidth="1"/>
    <col min="3592" max="3592" width="13.6640625" style="16" customWidth="1"/>
    <col min="3593" max="3593" width="9.33203125" style="16" bestFit="1" customWidth="1"/>
    <col min="3594" max="3594" width="17" style="16" customWidth="1"/>
    <col min="3595" max="3595" width="18.109375" style="16" customWidth="1"/>
    <col min="3596" max="3596" width="11.5546875" style="16" customWidth="1"/>
    <col min="3597" max="3597" width="9.33203125" style="16" bestFit="1" customWidth="1"/>
    <col min="3598" max="3598" width="9.44140625" style="16" customWidth="1"/>
    <col min="3599" max="3599" width="8.88671875" style="16" customWidth="1"/>
    <col min="3600" max="3600" width="22.88671875" style="16" customWidth="1"/>
    <col min="3601" max="3601" width="12.33203125" style="16" customWidth="1"/>
    <col min="3602" max="3602" width="8.88671875" style="16" customWidth="1"/>
    <col min="3603" max="3603" width="6.88671875" style="16" customWidth="1"/>
    <col min="3604" max="3604" width="10.33203125" style="16" customWidth="1"/>
    <col min="3605" max="3605" width="8.109375" style="16" customWidth="1"/>
    <col min="3606" max="3606" width="14.109375" style="16" customWidth="1"/>
    <col min="3607" max="3607" width="11.44140625" style="16" customWidth="1"/>
    <col min="3608" max="3608" width="10.33203125" style="16" customWidth="1"/>
    <col min="3609" max="3609" width="44.88671875" style="16" customWidth="1"/>
    <col min="3610" max="3840" width="9.109375" style="16"/>
    <col min="3841" max="3841" width="8.88671875" style="16" bestFit="1" customWidth="1"/>
    <col min="3842" max="3842" width="15" style="16" bestFit="1" customWidth="1"/>
    <col min="3843" max="3843" width="13.6640625" style="16" customWidth="1"/>
    <col min="3844" max="3844" width="9.33203125" style="16" bestFit="1" customWidth="1"/>
    <col min="3845" max="3845" width="25.6640625" style="16" customWidth="1"/>
    <col min="3846" max="3846" width="10.109375" style="16" customWidth="1"/>
    <col min="3847" max="3847" width="18.88671875" style="16" customWidth="1"/>
    <col min="3848" max="3848" width="13.6640625" style="16" customWidth="1"/>
    <col min="3849" max="3849" width="9.33203125" style="16" bestFit="1" customWidth="1"/>
    <col min="3850" max="3850" width="17" style="16" customWidth="1"/>
    <col min="3851" max="3851" width="18.109375" style="16" customWidth="1"/>
    <col min="3852" max="3852" width="11.5546875" style="16" customWidth="1"/>
    <col min="3853" max="3853" width="9.33203125" style="16" bestFit="1" customWidth="1"/>
    <col min="3854" max="3854" width="9.44140625" style="16" customWidth="1"/>
    <col min="3855" max="3855" width="8.88671875" style="16" customWidth="1"/>
    <col min="3856" max="3856" width="22.88671875" style="16" customWidth="1"/>
    <col min="3857" max="3857" width="12.33203125" style="16" customWidth="1"/>
    <col min="3858" max="3858" width="8.88671875" style="16" customWidth="1"/>
    <col min="3859" max="3859" width="6.88671875" style="16" customWidth="1"/>
    <col min="3860" max="3860" width="10.33203125" style="16" customWidth="1"/>
    <col min="3861" max="3861" width="8.109375" style="16" customWidth="1"/>
    <col min="3862" max="3862" width="14.109375" style="16" customWidth="1"/>
    <col min="3863" max="3863" width="11.44140625" style="16" customWidth="1"/>
    <col min="3864" max="3864" width="10.33203125" style="16" customWidth="1"/>
    <col min="3865" max="3865" width="44.88671875" style="16" customWidth="1"/>
    <col min="3866" max="4096" width="9.109375" style="16"/>
    <col min="4097" max="4097" width="8.88671875" style="16" bestFit="1" customWidth="1"/>
    <col min="4098" max="4098" width="15" style="16" bestFit="1" customWidth="1"/>
    <col min="4099" max="4099" width="13.6640625" style="16" customWidth="1"/>
    <col min="4100" max="4100" width="9.33203125" style="16" bestFit="1" customWidth="1"/>
    <col min="4101" max="4101" width="25.6640625" style="16" customWidth="1"/>
    <col min="4102" max="4102" width="10.109375" style="16" customWidth="1"/>
    <col min="4103" max="4103" width="18.88671875" style="16" customWidth="1"/>
    <col min="4104" max="4104" width="13.6640625" style="16" customWidth="1"/>
    <col min="4105" max="4105" width="9.33203125" style="16" bestFit="1" customWidth="1"/>
    <col min="4106" max="4106" width="17" style="16" customWidth="1"/>
    <col min="4107" max="4107" width="18.109375" style="16" customWidth="1"/>
    <col min="4108" max="4108" width="11.5546875" style="16" customWidth="1"/>
    <col min="4109" max="4109" width="9.33203125" style="16" bestFit="1" customWidth="1"/>
    <col min="4110" max="4110" width="9.44140625" style="16" customWidth="1"/>
    <col min="4111" max="4111" width="8.88671875" style="16" customWidth="1"/>
    <col min="4112" max="4112" width="22.88671875" style="16" customWidth="1"/>
    <col min="4113" max="4113" width="12.33203125" style="16" customWidth="1"/>
    <col min="4114" max="4114" width="8.88671875" style="16" customWidth="1"/>
    <col min="4115" max="4115" width="6.88671875" style="16" customWidth="1"/>
    <col min="4116" max="4116" width="10.33203125" style="16" customWidth="1"/>
    <col min="4117" max="4117" width="8.109375" style="16" customWidth="1"/>
    <col min="4118" max="4118" width="14.109375" style="16" customWidth="1"/>
    <col min="4119" max="4119" width="11.44140625" style="16" customWidth="1"/>
    <col min="4120" max="4120" width="10.33203125" style="16" customWidth="1"/>
    <col min="4121" max="4121" width="44.88671875" style="16" customWidth="1"/>
    <col min="4122" max="4352" width="9.109375" style="16"/>
    <col min="4353" max="4353" width="8.88671875" style="16" bestFit="1" customWidth="1"/>
    <col min="4354" max="4354" width="15" style="16" bestFit="1" customWidth="1"/>
    <col min="4355" max="4355" width="13.6640625" style="16" customWidth="1"/>
    <col min="4356" max="4356" width="9.33203125" style="16" bestFit="1" customWidth="1"/>
    <col min="4357" max="4357" width="25.6640625" style="16" customWidth="1"/>
    <col min="4358" max="4358" width="10.109375" style="16" customWidth="1"/>
    <col min="4359" max="4359" width="18.88671875" style="16" customWidth="1"/>
    <col min="4360" max="4360" width="13.6640625" style="16" customWidth="1"/>
    <col min="4361" max="4361" width="9.33203125" style="16" bestFit="1" customWidth="1"/>
    <col min="4362" max="4362" width="17" style="16" customWidth="1"/>
    <col min="4363" max="4363" width="18.109375" style="16" customWidth="1"/>
    <col min="4364" max="4364" width="11.5546875" style="16" customWidth="1"/>
    <col min="4365" max="4365" width="9.33203125" style="16" bestFit="1" customWidth="1"/>
    <col min="4366" max="4366" width="9.44140625" style="16" customWidth="1"/>
    <col min="4367" max="4367" width="8.88671875" style="16" customWidth="1"/>
    <col min="4368" max="4368" width="22.88671875" style="16" customWidth="1"/>
    <col min="4369" max="4369" width="12.33203125" style="16" customWidth="1"/>
    <col min="4370" max="4370" width="8.88671875" style="16" customWidth="1"/>
    <col min="4371" max="4371" width="6.88671875" style="16" customWidth="1"/>
    <col min="4372" max="4372" width="10.33203125" style="16" customWidth="1"/>
    <col min="4373" max="4373" width="8.109375" style="16" customWidth="1"/>
    <col min="4374" max="4374" width="14.109375" style="16" customWidth="1"/>
    <col min="4375" max="4375" width="11.44140625" style="16" customWidth="1"/>
    <col min="4376" max="4376" width="10.33203125" style="16" customWidth="1"/>
    <col min="4377" max="4377" width="44.88671875" style="16" customWidth="1"/>
    <col min="4378" max="4608" width="9.109375" style="16"/>
    <col min="4609" max="4609" width="8.88671875" style="16" bestFit="1" customWidth="1"/>
    <col min="4610" max="4610" width="15" style="16" bestFit="1" customWidth="1"/>
    <col min="4611" max="4611" width="13.6640625" style="16" customWidth="1"/>
    <col min="4612" max="4612" width="9.33203125" style="16" bestFit="1" customWidth="1"/>
    <col min="4613" max="4613" width="25.6640625" style="16" customWidth="1"/>
    <col min="4614" max="4614" width="10.109375" style="16" customWidth="1"/>
    <col min="4615" max="4615" width="18.88671875" style="16" customWidth="1"/>
    <col min="4616" max="4616" width="13.6640625" style="16" customWidth="1"/>
    <col min="4617" max="4617" width="9.33203125" style="16" bestFit="1" customWidth="1"/>
    <col min="4618" max="4618" width="17" style="16" customWidth="1"/>
    <col min="4619" max="4619" width="18.109375" style="16" customWidth="1"/>
    <col min="4620" max="4620" width="11.5546875" style="16" customWidth="1"/>
    <col min="4621" max="4621" width="9.33203125" style="16" bestFit="1" customWidth="1"/>
    <col min="4622" max="4622" width="9.44140625" style="16" customWidth="1"/>
    <col min="4623" max="4623" width="8.88671875" style="16" customWidth="1"/>
    <col min="4624" max="4624" width="22.88671875" style="16" customWidth="1"/>
    <col min="4625" max="4625" width="12.33203125" style="16" customWidth="1"/>
    <col min="4626" max="4626" width="8.88671875" style="16" customWidth="1"/>
    <col min="4627" max="4627" width="6.88671875" style="16" customWidth="1"/>
    <col min="4628" max="4628" width="10.33203125" style="16" customWidth="1"/>
    <col min="4629" max="4629" width="8.109375" style="16" customWidth="1"/>
    <col min="4630" max="4630" width="14.109375" style="16" customWidth="1"/>
    <col min="4631" max="4631" width="11.44140625" style="16" customWidth="1"/>
    <col min="4632" max="4632" width="10.33203125" style="16" customWidth="1"/>
    <col min="4633" max="4633" width="44.88671875" style="16" customWidth="1"/>
    <col min="4634" max="4864" width="9.109375" style="16"/>
    <col min="4865" max="4865" width="8.88671875" style="16" bestFit="1" customWidth="1"/>
    <col min="4866" max="4866" width="15" style="16" bestFit="1" customWidth="1"/>
    <col min="4867" max="4867" width="13.6640625" style="16" customWidth="1"/>
    <col min="4868" max="4868" width="9.33203125" style="16" bestFit="1" customWidth="1"/>
    <col min="4869" max="4869" width="25.6640625" style="16" customWidth="1"/>
    <col min="4870" max="4870" width="10.109375" style="16" customWidth="1"/>
    <col min="4871" max="4871" width="18.88671875" style="16" customWidth="1"/>
    <col min="4872" max="4872" width="13.6640625" style="16" customWidth="1"/>
    <col min="4873" max="4873" width="9.33203125" style="16" bestFit="1" customWidth="1"/>
    <col min="4874" max="4874" width="17" style="16" customWidth="1"/>
    <col min="4875" max="4875" width="18.109375" style="16" customWidth="1"/>
    <col min="4876" max="4876" width="11.5546875" style="16" customWidth="1"/>
    <col min="4877" max="4877" width="9.33203125" style="16" bestFit="1" customWidth="1"/>
    <col min="4878" max="4878" width="9.44140625" style="16" customWidth="1"/>
    <col min="4879" max="4879" width="8.88671875" style="16" customWidth="1"/>
    <col min="4880" max="4880" width="22.88671875" style="16" customWidth="1"/>
    <col min="4881" max="4881" width="12.33203125" style="16" customWidth="1"/>
    <col min="4882" max="4882" width="8.88671875" style="16" customWidth="1"/>
    <col min="4883" max="4883" width="6.88671875" style="16" customWidth="1"/>
    <col min="4884" max="4884" width="10.33203125" style="16" customWidth="1"/>
    <col min="4885" max="4885" width="8.109375" style="16" customWidth="1"/>
    <col min="4886" max="4886" width="14.109375" style="16" customWidth="1"/>
    <col min="4887" max="4887" width="11.44140625" style="16" customWidth="1"/>
    <col min="4888" max="4888" width="10.33203125" style="16" customWidth="1"/>
    <col min="4889" max="4889" width="44.88671875" style="16" customWidth="1"/>
    <col min="4890" max="5120" width="9.109375" style="16"/>
    <col min="5121" max="5121" width="8.88671875" style="16" bestFit="1" customWidth="1"/>
    <col min="5122" max="5122" width="15" style="16" bestFit="1" customWidth="1"/>
    <col min="5123" max="5123" width="13.6640625" style="16" customWidth="1"/>
    <col min="5124" max="5124" width="9.33203125" style="16" bestFit="1" customWidth="1"/>
    <col min="5125" max="5125" width="25.6640625" style="16" customWidth="1"/>
    <col min="5126" max="5126" width="10.109375" style="16" customWidth="1"/>
    <col min="5127" max="5127" width="18.88671875" style="16" customWidth="1"/>
    <col min="5128" max="5128" width="13.6640625" style="16" customWidth="1"/>
    <col min="5129" max="5129" width="9.33203125" style="16" bestFit="1" customWidth="1"/>
    <col min="5130" max="5130" width="17" style="16" customWidth="1"/>
    <col min="5131" max="5131" width="18.109375" style="16" customWidth="1"/>
    <col min="5132" max="5132" width="11.5546875" style="16" customWidth="1"/>
    <col min="5133" max="5133" width="9.33203125" style="16" bestFit="1" customWidth="1"/>
    <col min="5134" max="5134" width="9.44140625" style="16" customWidth="1"/>
    <col min="5135" max="5135" width="8.88671875" style="16" customWidth="1"/>
    <col min="5136" max="5136" width="22.88671875" style="16" customWidth="1"/>
    <col min="5137" max="5137" width="12.33203125" style="16" customWidth="1"/>
    <col min="5138" max="5138" width="8.88671875" style="16" customWidth="1"/>
    <col min="5139" max="5139" width="6.88671875" style="16" customWidth="1"/>
    <col min="5140" max="5140" width="10.33203125" style="16" customWidth="1"/>
    <col min="5141" max="5141" width="8.109375" style="16" customWidth="1"/>
    <col min="5142" max="5142" width="14.109375" style="16" customWidth="1"/>
    <col min="5143" max="5143" width="11.44140625" style="16" customWidth="1"/>
    <col min="5144" max="5144" width="10.33203125" style="16" customWidth="1"/>
    <col min="5145" max="5145" width="44.88671875" style="16" customWidth="1"/>
    <col min="5146" max="5376" width="9.109375" style="16"/>
    <col min="5377" max="5377" width="8.88671875" style="16" bestFit="1" customWidth="1"/>
    <col min="5378" max="5378" width="15" style="16" bestFit="1" customWidth="1"/>
    <col min="5379" max="5379" width="13.6640625" style="16" customWidth="1"/>
    <col min="5380" max="5380" width="9.33203125" style="16" bestFit="1" customWidth="1"/>
    <col min="5381" max="5381" width="25.6640625" style="16" customWidth="1"/>
    <col min="5382" max="5382" width="10.109375" style="16" customWidth="1"/>
    <col min="5383" max="5383" width="18.88671875" style="16" customWidth="1"/>
    <col min="5384" max="5384" width="13.6640625" style="16" customWidth="1"/>
    <col min="5385" max="5385" width="9.33203125" style="16" bestFit="1" customWidth="1"/>
    <col min="5386" max="5386" width="17" style="16" customWidth="1"/>
    <col min="5387" max="5387" width="18.109375" style="16" customWidth="1"/>
    <col min="5388" max="5388" width="11.5546875" style="16" customWidth="1"/>
    <col min="5389" max="5389" width="9.33203125" style="16" bestFit="1" customWidth="1"/>
    <col min="5390" max="5390" width="9.44140625" style="16" customWidth="1"/>
    <col min="5391" max="5391" width="8.88671875" style="16" customWidth="1"/>
    <col min="5392" max="5392" width="22.88671875" style="16" customWidth="1"/>
    <col min="5393" max="5393" width="12.33203125" style="16" customWidth="1"/>
    <col min="5394" max="5394" width="8.88671875" style="16" customWidth="1"/>
    <col min="5395" max="5395" width="6.88671875" style="16" customWidth="1"/>
    <col min="5396" max="5396" width="10.33203125" style="16" customWidth="1"/>
    <col min="5397" max="5397" width="8.109375" style="16" customWidth="1"/>
    <col min="5398" max="5398" width="14.109375" style="16" customWidth="1"/>
    <col min="5399" max="5399" width="11.44140625" style="16" customWidth="1"/>
    <col min="5400" max="5400" width="10.33203125" style="16" customWidth="1"/>
    <col min="5401" max="5401" width="44.88671875" style="16" customWidth="1"/>
    <col min="5402" max="5632" width="9.109375" style="16"/>
    <col min="5633" max="5633" width="8.88671875" style="16" bestFit="1" customWidth="1"/>
    <col min="5634" max="5634" width="15" style="16" bestFit="1" customWidth="1"/>
    <col min="5635" max="5635" width="13.6640625" style="16" customWidth="1"/>
    <col min="5636" max="5636" width="9.33203125" style="16" bestFit="1" customWidth="1"/>
    <col min="5637" max="5637" width="25.6640625" style="16" customWidth="1"/>
    <col min="5638" max="5638" width="10.109375" style="16" customWidth="1"/>
    <col min="5639" max="5639" width="18.88671875" style="16" customWidth="1"/>
    <col min="5640" max="5640" width="13.6640625" style="16" customWidth="1"/>
    <col min="5641" max="5641" width="9.33203125" style="16" bestFit="1" customWidth="1"/>
    <col min="5642" max="5642" width="17" style="16" customWidth="1"/>
    <col min="5643" max="5643" width="18.109375" style="16" customWidth="1"/>
    <col min="5644" max="5644" width="11.5546875" style="16" customWidth="1"/>
    <col min="5645" max="5645" width="9.33203125" style="16" bestFit="1" customWidth="1"/>
    <col min="5646" max="5646" width="9.44140625" style="16" customWidth="1"/>
    <col min="5647" max="5647" width="8.88671875" style="16" customWidth="1"/>
    <col min="5648" max="5648" width="22.88671875" style="16" customWidth="1"/>
    <col min="5649" max="5649" width="12.33203125" style="16" customWidth="1"/>
    <col min="5650" max="5650" width="8.88671875" style="16" customWidth="1"/>
    <col min="5651" max="5651" width="6.88671875" style="16" customWidth="1"/>
    <col min="5652" max="5652" width="10.33203125" style="16" customWidth="1"/>
    <col min="5653" max="5653" width="8.109375" style="16" customWidth="1"/>
    <col min="5654" max="5654" width="14.109375" style="16" customWidth="1"/>
    <col min="5655" max="5655" width="11.44140625" style="16" customWidth="1"/>
    <col min="5656" max="5656" width="10.33203125" style="16" customWidth="1"/>
    <col min="5657" max="5657" width="44.88671875" style="16" customWidth="1"/>
    <col min="5658" max="5888" width="9.109375" style="16"/>
    <col min="5889" max="5889" width="8.88671875" style="16" bestFit="1" customWidth="1"/>
    <col min="5890" max="5890" width="15" style="16" bestFit="1" customWidth="1"/>
    <col min="5891" max="5891" width="13.6640625" style="16" customWidth="1"/>
    <col min="5892" max="5892" width="9.33203125" style="16" bestFit="1" customWidth="1"/>
    <col min="5893" max="5893" width="25.6640625" style="16" customWidth="1"/>
    <col min="5894" max="5894" width="10.109375" style="16" customWidth="1"/>
    <col min="5895" max="5895" width="18.88671875" style="16" customWidth="1"/>
    <col min="5896" max="5896" width="13.6640625" style="16" customWidth="1"/>
    <col min="5897" max="5897" width="9.33203125" style="16" bestFit="1" customWidth="1"/>
    <col min="5898" max="5898" width="17" style="16" customWidth="1"/>
    <col min="5899" max="5899" width="18.109375" style="16" customWidth="1"/>
    <col min="5900" max="5900" width="11.5546875" style="16" customWidth="1"/>
    <col min="5901" max="5901" width="9.33203125" style="16" bestFit="1" customWidth="1"/>
    <col min="5902" max="5902" width="9.44140625" style="16" customWidth="1"/>
    <col min="5903" max="5903" width="8.88671875" style="16" customWidth="1"/>
    <col min="5904" max="5904" width="22.88671875" style="16" customWidth="1"/>
    <col min="5905" max="5905" width="12.33203125" style="16" customWidth="1"/>
    <col min="5906" max="5906" width="8.88671875" style="16" customWidth="1"/>
    <col min="5907" max="5907" width="6.88671875" style="16" customWidth="1"/>
    <col min="5908" max="5908" width="10.33203125" style="16" customWidth="1"/>
    <col min="5909" max="5909" width="8.109375" style="16" customWidth="1"/>
    <col min="5910" max="5910" width="14.109375" style="16" customWidth="1"/>
    <col min="5911" max="5911" width="11.44140625" style="16" customWidth="1"/>
    <col min="5912" max="5912" width="10.33203125" style="16" customWidth="1"/>
    <col min="5913" max="5913" width="44.88671875" style="16" customWidth="1"/>
    <col min="5914" max="6144" width="9.109375" style="16"/>
    <col min="6145" max="6145" width="8.88671875" style="16" bestFit="1" customWidth="1"/>
    <col min="6146" max="6146" width="15" style="16" bestFit="1" customWidth="1"/>
    <col min="6147" max="6147" width="13.6640625" style="16" customWidth="1"/>
    <col min="6148" max="6148" width="9.33203125" style="16" bestFit="1" customWidth="1"/>
    <col min="6149" max="6149" width="25.6640625" style="16" customWidth="1"/>
    <col min="6150" max="6150" width="10.109375" style="16" customWidth="1"/>
    <col min="6151" max="6151" width="18.88671875" style="16" customWidth="1"/>
    <col min="6152" max="6152" width="13.6640625" style="16" customWidth="1"/>
    <col min="6153" max="6153" width="9.33203125" style="16" bestFit="1" customWidth="1"/>
    <col min="6154" max="6154" width="17" style="16" customWidth="1"/>
    <col min="6155" max="6155" width="18.109375" style="16" customWidth="1"/>
    <col min="6156" max="6156" width="11.5546875" style="16" customWidth="1"/>
    <col min="6157" max="6157" width="9.33203125" style="16" bestFit="1" customWidth="1"/>
    <col min="6158" max="6158" width="9.44140625" style="16" customWidth="1"/>
    <col min="6159" max="6159" width="8.88671875" style="16" customWidth="1"/>
    <col min="6160" max="6160" width="22.88671875" style="16" customWidth="1"/>
    <col min="6161" max="6161" width="12.33203125" style="16" customWidth="1"/>
    <col min="6162" max="6162" width="8.88671875" style="16" customWidth="1"/>
    <col min="6163" max="6163" width="6.88671875" style="16" customWidth="1"/>
    <col min="6164" max="6164" width="10.33203125" style="16" customWidth="1"/>
    <col min="6165" max="6165" width="8.109375" style="16" customWidth="1"/>
    <col min="6166" max="6166" width="14.109375" style="16" customWidth="1"/>
    <col min="6167" max="6167" width="11.44140625" style="16" customWidth="1"/>
    <col min="6168" max="6168" width="10.33203125" style="16" customWidth="1"/>
    <col min="6169" max="6169" width="44.88671875" style="16" customWidth="1"/>
    <col min="6170" max="6400" width="9.109375" style="16"/>
    <col min="6401" max="6401" width="8.88671875" style="16" bestFit="1" customWidth="1"/>
    <col min="6402" max="6402" width="15" style="16" bestFit="1" customWidth="1"/>
    <col min="6403" max="6403" width="13.6640625" style="16" customWidth="1"/>
    <col min="6404" max="6404" width="9.33203125" style="16" bestFit="1" customWidth="1"/>
    <col min="6405" max="6405" width="25.6640625" style="16" customWidth="1"/>
    <col min="6406" max="6406" width="10.109375" style="16" customWidth="1"/>
    <col min="6407" max="6407" width="18.88671875" style="16" customWidth="1"/>
    <col min="6408" max="6408" width="13.6640625" style="16" customWidth="1"/>
    <col min="6409" max="6409" width="9.33203125" style="16" bestFit="1" customWidth="1"/>
    <col min="6410" max="6410" width="17" style="16" customWidth="1"/>
    <col min="6411" max="6411" width="18.109375" style="16" customWidth="1"/>
    <col min="6412" max="6412" width="11.5546875" style="16" customWidth="1"/>
    <col min="6413" max="6413" width="9.33203125" style="16" bestFit="1" customWidth="1"/>
    <col min="6414" max="6414" width="9.44140625" style="16" customWidth="1"/>
    <col min="6415" max="6415" width="8.88671875" style="16" customWidth="1"/>
    <col min="6416" max="6416" width="22.88671875" style="16" customWidth="1"/>
    <col min="6417" max="6417" width="12.33203125" style="16" customWidth="1"/>
    <col min="6418" max="6418" width="8.88671875" style="16" customWidth="1"/>
    <col min="6419" max="6419" width="6.88671875" style="16" customWidth="1"/>
    <col min="6420" max="6420" width="10.33203125" style="16" customWidth="1"/>
    <col min="6421" max="6421" width="8.109375" style="16" customWidth="1"/>
    <col min="6422" max="6422" width="14.109375" style="16" customWidth="1"/>
    <col min="6423" max="6423" width="11.44140625" style="16" customWidth="1"/>
    <col min="6424" max="6424" width="10.33203125" style="16" customWidth="1"/>
    <col min="6425" max="6425" width="44.88671875" style="16" customWidth="1"/>
    <col min="6426" max="6656" width="9.109375" style="16"/>
    <col min="6657" max="6657" width="8.88671875" style="16" bestFit="1" customWidth="1"/>
    <col min="6658" max="6658" width="15" style="16" bestFit="1" customWidth="1"/>
    <col min="6659" max="6659" width="13.6640625" style="16" customWidth="1"/>
    <col min="6660" max="6660" width="9.33203125" style="16" bestFit="1" customWidth="1"/>
    <col min="6661" max="6661" width="25.6640625" style="16" customWidth="1"/>
    <col min="6662" max="6662" width="10.109375" style="16" customWidth="1"/>
    <col min="6663" max="6663" width="18.88671875" style="16" customWidth="1"/>
    <col min="6664" max="6664" width="13.6640625" style="16" customWidth="1"/>
    <col min="6665" max="6665" width="9.33203125" style="16" bestFit="1" customWidth="1"/>
    <col min="6666" max="6666" width="17" style="16" customWidth="1"/>
    <col min="6667" max="6667" width="18.109375" style="16" customWidth="1"/>
    <col min="6668" max="6668" width="11.5546875" style="16" customWidth="1"/>
    <col min="6669" max="6669" width="9.33203125" style="16" bestFit="1" customWidth="1"/>
    <col min="6670" max="6670" width="9.44140625" style="16" customWidth="1"/>
    <col min="6671" max="6671" width="8.88671875" style="16" customWidth="1"/>
    <col min="6672" max="6672" width="22.88671875" style="16" customWidth="1"/>
    <col min="6673" max="6673" width="12.33203125" style="16" customWidth="1"/>
    <col min="6674" max="6674" width="8.88671875" style="16" customWidth="1"/>
    <col min="6675" max="6675" width="6.88671875" style="16" customWidth="1"/>
    <col min="6676" max="6676" width="10.33203125" style="16" customWidth="1"/>
    <col min="6677" max="6677" width="8.109375" style="16" customWidth="1"/>
    <col min="6678" max="6678" width="14.109375" style="16" customWidth="1"/>
    <col min="6679" max="6679" width="11.44140625" style="16" customWidth="1"/>
    <col min="6680" max="6680" width="10.33203125" style="16" customWidth="1"/>
    <col min="6681" max="6681" width="44.88671875" style="16" customWidth="1"/>
    <col min="6682" max="6912" width="9.109375" style="16"/>
    <col min="6913" max="6913" width="8.88671875" style="16" bestFit="1" customWidth="1"/>
    <col min="6914" max="6914" width="15" style="16" bestFit="1" customWidth="1"/>
    <col min="6915" max="6915" width="13.6640625" style="16" customWidth="1"/>
    <col min="6916" max="6916" width="9.33203125" style="16" bestFit="1" customWidth="1"/>
    <col min="6917" max="6917" width="25.6640625" style="16" customWidth="1"/>
    <col min="6918" max="6918" width="10.109375" style="16" customWidth="1"/>
    <col min="6919" max="6919" width="18.88671875" style="16" customWidth="1"/>
    <col min="6920" max="6920" width="13.6640625" style="16" customWidth="1"/>
    <col min="6921" max="6921" width="9.33203125" style="16" bestFit="1" customWidth="1"/>
    <col min="6922" max="6922" width="17" style="16" customWidth="1"/>
    <col min="6923" max="6923" width="18.109375" style="16" customWidth="1"/>
    <col min="6924" max="6924" width="11.5546875" style="16" customWidth="1"/>
    <col min="6925" max="6925" width="9.33203125" style="16" bestFit="1" customWidth="1"/>
    <col min="6926" max="6926" width="9.44140625" style="16" customWidth="1"/>
    <col min="6927" max="6927" width="8.88671875" style="16" customWidth="1"/>
    <col min="6928" max="6928" width="22.88671875" style="16" customWidth="1"/>
    <col min="6929" max="6929" width="12.33203125" style="16" customWidth="1"/>
    <col min="6930" max="6930" width="8.88671875" style="16" customWidth="1"/>
    <col min="6931" max="6931" width="6.88671875" style="16" customWidth="1"/>
    <col min="6932" max="6932" width="10.33203125" style="16" customWidth="1"/>
    <col min="6933" max="6933" width="8.109375" style="16" customWidth="1"/>
    <col min="6934" max="6934" width="14.109375" style="16" customWidth="1"/>
    <col min="6935" max="6935" width="11.44140625" style="16" customWidth="1"/>
    <col min="6936" max="6936" width="10.33203125" style="16" customWidth="1"/>
    <col min="6937" max="6937" width="44.88671875" style="16" customWidth="1"/>
    <col min="6938" max="7168" width="9.109375" style="16"/>
    <col min="7169" max="7169" width="8.88671875" style="16" bestFit="1" customWidth="1"/>
    <col min="7170" max="7170" width="15" style="16" bestFit="1" customWidth="1"/>
    <col min="7171" max="7171" width="13.6640625" style="16" customWidth="1"/>
    <col min="7172" max="7172" width="9.33203125" style="16" bestFit="1" customWidth="1"/>
    <col min="7173" max="7173" width="25.6640625" style="16" customWidth="1"/>
    <col min="7174" max="7174" width="10.109375" style="16" customWidth="1"/>
    <col min="7175" max="7175" width="18.88671875" style="16" customWidth="1"/>
    <col min="7176" max="7176" width="13.6640625" style="16" customWidth="1"/>
    <col min="7177" max="7177" width="9.33203125" style="16" bestFit="1" customWidth="1"/>
    <col min="7178" max="7178" width="17" style="16" customWidth="1"/>
    <col min="7179" max="7179" width="18.109375" style="16" customWidth="1"/>
    <col min="7180" max="7180" width="11.5546875" style="16" customWidth="1"/>
    <col min="7181" max="7181" width="9.33203125" style="16" bestFit="1" customWidth="1"/>
    <col min="7182" max="7182" width="9.44140625" style="16" customWidth="1"/>
    <col min="7183" max="7183" width="8.88671875" style="16" customWidth="1"/>
    <col min="7184" max="7184" width="22.88671875" style="16" customWidth="1"/>
    <col min="7185" max="7185" width="12.33203125" style="16" customWidth="1"/>
    <col min="7186" max="7186" width="8.88671875" style="16" customWidth="1"/>
    <col min="7187" max="7187" width="6.88671875" style="16" customWidth="1"/>
    <col min="7188" max="7188" width="10.33203125" style="16" customWidth="1"/>
    <col min="7189" max="7189" width="8.109375" style="16" customWidth="1"/>
    <col min="7190" max="7190" width="14.109375" style="16" customWidth="1"/>
    <col min="7191" max="7191" width="11.44140625" style="16" customWidth="1"/>
    <col min="7192" max="7192" width="10.33203125" style="16" customWidth="1"/>
    <col min="7193" max="7193" width="44.88671875" style="16" customWidth="1"/>
    <col min="7194" max="7424" width="9.109375" style="16"/>
    <col min="7425" max="7425" width="8.88671875" style="16" bestFit="1" customWidth="1"/>
    <col min="7426" max="7426" width="15" style="16" bestFit="1" customWidth="1"/>
    <col min="7427" max="7427" width="13.6640625" style="16" customWidth="1"/>
    <col min="7428" max="7428" width="9.33203125" style="16" bestFit="1" customWidth="1"/>
    <col min="7429" max="7429" width="25.6640625" style="16" customWidth="1"/>
    <col min="7430" max="7430" width="10.109375" style="16" customWidth="1"/>
    <col min="7431" max="7431" width="18.88671875" style="16" customWidth="1"/>
    <col min="7432" max="7432" width="13.6640625" style="16" customWidth="1"/>
    <col min="7433" max="7433" width="9.33203125" style="16" bestFit="1" customWidth="1"/>
    <col min="7434" max="7434" width="17" style="16" customWidth="1"/>
    <col min="7435" max="7435" width="18.109375" style="16" customWidth="1"/>
    <col min="7436" max="7436" width="11.5546875" style="16" customWidth="1"/>
    <col min="7437" max="7437" width="9.33203125" style="16" bestFit="1" customWidth="1"/>
    <col min="7438" max="7438" width="9.44140625" style="16" customWidth="1"/>
    <col min="7439" max="7439" width="8.88671875" style="16" customWidth="1"/>
    <col min="7440" max="7440" width="22.88671875" style="16" customWidth="1"/>
    <col min="7441" max="7441" width="12.33203125" style="16" customWidth="1"/>
    <col min="7442" max="7442" width="8.88671875" style="16" customWidth="1"/>
    <col min="7443" max="7443" width="6.88671875" style="16" customWidth="1"/>
    <col min="7444" max="7444" width="10.33203125" style="16" customWidth="1"/>
    <col min="7445" max="7445" width="8.109375" style="16" customWidth="1"/>
    <col min="7446" max="7446" width="14.109375" style="16" customWidth="1"/>
    <col min="7447" max="7447" width="11.44140625" style="16" customWidth="1"/>
    <col min="7448" max="7448" width="10.33203125" style="16" customWidth="1"/>
    <col min="7449" max="7449" width="44.88671875" style="16" customWidth="1"/>
    <col min="7450" max="7680" width="9.109375" style="16"/>
    <col min="7681" max="7681" width="8.88671875" style="16" bestFit="1" customWidth="1"/>
    <col min="7682" max="7682" width="15" style="16" bestFit="1" customWidth="1"/>
    <col min="7683" max="7683" width="13.6640625" style="16" customWidth="1"/>
    <col min="7684" max="7684" width="9.33203125" style="16" bestFit="1" customWidth="1"/>
    <col min="7685" max="7685" width="25.6640625" style="16" customWidth="1"/>
    <col min="7686" max="7686" width="10.109375" style="16" customWidth="1"/>
    <col min="7687" max="7687" width="18.88671875" style="16" customWidth="1"/>
    <col min="7688" max="7688" width="13.6640625" style="16" customWidth="1"/>
    <col min="7689" max="7689" width="9.33203125" style="16" bestFit="1" customWidth="1"/>
    <col min="7690" max="7690" width="17" style="16" customWidth="1"/>
    <col min="7691" max="7691" width="18.109375" style="16" customWidth="1"/>
    <col min="7692" max="7692" width="11.5546875" style="16" customWidth="1"/>
    <col min="7693" max="7693" width="9.33203125" style="16" bestFit="1" customWidth="1"/>
    <col min="7694" max="7694" width="9.44140625" style="16" customWidth="1"/>
    <col min="7695" max="7695" width="8.88671875" style="16" customWidth="1"/>
    <col min="7696" max="7696" width="22.88671875" style="16" customWidth="1"/>
    <col min="7697" max="7697" width="12.33203125" style="16" customWidth="1"/>
    <col min="7698" max="7698" width="8.88671875" style="16" customWidth="1"/>
    <col min="7699" max="7699" width="6.88671875" style="16" customWidth="1"/>
    <col min="7700" max="7700" width="10.33203125" style="16" customWidth="1"/>
    <col min="7701" max="7701" width="8.109375" style="16" customWidth="1"/>
    <col min="7702" max="7702" width="14.109375" style="16" customWidth="1"/>
    <col min="7703" max="7703" width="11.44140625" style="16" customWidth="1"/>
    <col min="7704" max="7704" width="10.33203125" style="16" customWidth="1"/>
    <col min="7705" max="7705" width="44.88671875" style="16" customWidth="1"/>
    <col min="7706" max="7936" width="9.109375" style="16"/>
    <col min="7937" max="7937" width="8.88671875" style="16" bestFit="1" customWidth="1"/>
    <col min="7938" max="7938" width="15" style="16" bestFit="1" customWidth="1"/>
    <col min="7939" max="7939" width="13.6640625" style="16" customWidth="1"/>
    <col min="7940" max="7940" width="9.33203125" style="16" bestFit="1" customWidth="1"/>
    <col min="7941" max="7941" width="25.6640625" style="16" customWidth="1"/>
    <col min="7942" max="7942" width="10.109375" style="16" customWidth="1"/>
    <col min="7943" max="7943" width="18.88671875" style="16" customWidth="1"/>
    <col min="7944" max="7944" width="13.6640625" style="16" customWidth="1"/>
    <col min="7945" max="7945" width="9.33203125" style="16" bestFit="1" customWidth="1"/>
    <col min="7946" max="7946" width="17" style="16" customWidth="1"/>
    <col min="7947" max="7947" width="18.109375" style="16" customWidth="1"/>
    <col min="7948" max="7948" width="11.5546875" style="16" customWidth="1"/>
    <col min="7949" max="7949" width="9.33203125" style="16" bestFit="1" customWidth="1"/>
    <col min="7950" max="7950" width="9.44140625" style="16" customWidth="1"/>
    <col min="7951" max="7951" width="8.88671875" style="16" customWidth="1"/>
    <col min="7952" max="7952" width="22.88671875" style="16" customWidth="1"/>
    <col min="7953" max="7953" width="12.33203125" style="16" customWidth="1"/>
    <col min="7954" max="7954" width="8.88671875" style="16" customWidth="1"/>
    <col min="7955" max="7955" width="6.88671875" style="16" customWidth="1"/>
    <col min="7956" max="7956" width="10.33203125" style="16" customWidth="1"/>
    <col min="7957" max="7957" width="8.109375" style="16" customWidth="1"/>
    <col min="7958" max="7958" width="14.109375" style="16" customWidth="1"/>
    <col min="7959" max="7959" width="11.44140625" style="16" customWidth="1"/>
    <col min="7960" max="7960" width="10.33203125" style="16" customWidth="1"/>
    <col min="7961" max="7961" width="44.88671875" style="16" customWidth="1"/>
    <col min="7962" max="8192" width="9.109375" style="16"/>
    <col min="8193" max="8193" width="8.88671875" style="16" bestFit="1" customWidth="1"/>
    <col min="8194" max="8194" width="15" style="16" bestFit="1" customWidth="1"/>
    <col min="8195" max="8195" width="13.6640625" style="16" customWidth="1"/>
    <col min="8196" max="8196" width="9.33203125" style="16" bestFit="1" customWidth="1"/>
    <col min="8197" max="8197" width="25.6640625" style="16" customWidth="1"/>
    <col min="8198" max="8198" width="10.109375" style="16" customWidth="1"/>
    <col min="8199" max="8199" width="18.88671875" style="16" customWidth="1"/>
    <col min="8200" max="8200" width="13.6640625" style="16" customWidth="1"/>
    <col min="8201" max="8201" width="9.33203125" style="16" bestFit="1" customWidth="1"/>
    <col min="8202" max="8202" width="17" style="16" customWidth="1"/>
    <col min="8203" max="8203" width="18.109375" style="16" customWidth="1"/>
    <col min="8204" max="8204" width="11.5546875" style="16" customWidth="1"/>
    <col min="8205" max="8205" width="9.33203125" style="16" bestFit="1" customWidth="1"/>
    <col min="8206" max="8206" width="9.44140625" style="16" customWidth="1"/>
    <col min="8207" max="8207" width="8.88671875" style="16" customWidth="1"/>
    <col min="8208" max="8208" width="22.88671875" style="16" customWidth="1"/>
    <col min="8209" max="8209" width="12.33203125" style="16" customWidth="1"/>
    <col min="8210" max="8210" width="8.88671875" style="16" customWidth="1"/>
    <col min="8211" max="8211" width="6.88671875" style="16" customWidth="1"/>
    <col min="8212" max="8212" width="10.33203125" style="16" customWidth="1"/>
    <col min="8213" max="8213" width="8.109375" style="16" customWidth="1"/>
    <col min="8214" max="8214" width="14.109375" style="16" customWidth="1"/>
    <col min="8215" max="8215" width="11.44140625" style="16" customWidth="1"/>
    <col min="8216" max="8216" width="10.33203125" style="16" customWidth="1"/>
    <col min="8217" max="8217" width="44.88671875" style="16" customWidth="1"/>
    <col min="8218" max="8448" width="9.109375" style="16"/>
    <col min="8449" max="8449" width="8.88671875" style="16" bestFit="1" customWidth="1"/>
    <col min="8450" max="8450" width="15" style="16" bestFit="1" customWidth="1"/>
    <col min="8451" max="8451" width="13.6640625" style="16" customWidth="1"/>
    <col min="8452" max="8452" width="9.33203125" style="16" bestFit="1" customWidth="1"/>
    <col min="8453" max="8453" width="25.6640625" style="16" customWidth="1"/>
    <col min="8454" max="8454" width="10.109375" style="16" customWidth="1"/>
    <col min="8455" max="8455" width="18.88671875" style="16" customWidth="1"/>
    <col min="8456" max="8456" width="13.6640625" style="16" customWidth="1"/>
    <col min="8457" max="8457" width="9.33203125" style="16" bestFit="1" customWidth="1"/>
    <col min="8458" max="8458" width="17" style="16" customWidth="1"/>
    <col min="8459" max="8459" width="18.109375" style="16" customWidth="1"/>
    <col min="8460" max="8460" width="11.5546875" style="16" customWidth="1"/>
    <col min="8461" max="8461" width="9.33203125" style="16" bestFit="1" customWidth="1"/>
    <col min="8462" max="8462" width="9.44140625" style="16" customWidth="1"/>
    <col min="8463" max="8463" width="8.88671875" style="16" customWidth="1"/>
    <col min="8464" max="8464" width="22.88671875" style="16" customWidth="1"/>
    <col min="8465" max="8465" width="12.33203125" style="16" customWidth="1"/>
    <col min="8466" max="8466" width="8.88671875" style="16" customWidth="1"/>
    <col min="8467" max="8467" width="6.88671875" style="16" customWidth="1"/>
    <col min="8468" max="8468" width="10.33203125" style="16" customWidth="1"/>
    <col min="8469" max="8469" width="8.109375" style="16" customWidth="1"/>
    <col min="8470" max="8470" width="14.109375" style="16" customWidth="1"/>
    <col min="8471" max="8471" width="11.44140625" style="16" customWidth="1"/>
    <col min="8472" max="8472" width="10.33203125" style="16" customWidth="1"/>
    <col min="8473" max="8473" width="44.88671875" style="16" customWidth="1"/>
    <col min="8474" max="8704" width="9.109375" style="16"/>
    <col min="8705" max="8705" width="8.88671875" style="16" bestFit="1" customWidth="1"/>
    <col min="8706" max="8706" width="15" style="16" bestFit="1" customWidth="1"/>
    <col min="8707" max="8707" width="13.6640625" style="16" customWidth="1"/>
    <col min="8708" max="8708" width="9.33203125" style="16" bestFit="1" customWidth="1"/>
    <col min="8709" max="8709" width="25.6640625" style="16" customWidth="1"/>
    <col min="8710" max="8710" width="10.109375" style="16" customWidth="1"/>
    <col min="8711" max="8711" width="18.88671875" style="16" customWidth="1"/>
    <col min="8712" max="8712" width="13.6640625" style="16" customWidth="1"/>
    <col min="8713" max="8713" width="9.33203125" style="16" bestFit="1" customWidth="1"/>
    <col min="8714" max="8714" width="17" style="16" customWidth="1"/>
    <col min="8715" max="8715" width="18.109375" style="16" customWidth="1"/>
    <col min="8716" max="8716" width="11.5546875" style="16" customWidth="1"/>
    <col min="8717" max="8717" width="9.33203125" style="16" bestFit="1" customWidth="1"/>
    <col min="8718" max="8718" width="9.44140625" style="16" customWidth="1"/>
    <col min="8719" max="8719" width="8.88671875" style="16" customWidth="1"/>
    <col min="8720" max="8720" width="22.88671875" style="16" customWidth="1"/>
    <col min="8721" max="8721" width="12.33203125" style="16" customWidth="1"/>
    <col min="8722" max="8722" width="8.88671875" style="16" customWidth="1"/>
    <col min="8723" max="8723" width="6.88671875" style="16" customWidth="1"/>
    <col min="8724" max="8724" width="10.33203125" style="16" customWidth="1"/>
    <col min="8725" max="8725" width="8.109375" style="16" customWidth="1"/>
    <col min="8726" max="8726" width="14.109375" style="16" customWidth="1"/>
    <col min="8727" max="8727" width="11.44140625" style="16" customWidth="1"/>
    <col min="8728" max="8728" width="10.33203125" style="16" customWidth="1"/>
    <col min="8729" max="8729" width="44.88671875" style="16" customWidth="1"/>
    <col min="8730" max="8960" width="9.109375" style="16"/>
    <col min="8961" max="8961" width="8.88671875" style="16" bestFit="1" customWidth="1"/>
    <col min="8962" max="8962" width="15" style="16" bestFit="1" customWidth="1"/>
    <col min="8963" max="8963" width="13.6640625" style="16" customWidth="1"/>
    <col min="8964" max="8964" width="9.33203125" style="16" bestFit="1" customWidth="1"/>
    <col min="8965" max="8965" width="25.6640625" style="16" customWidth="1"/>
    <col min="8966" max="8966" width="10.109375" style="16" customWidth="1"/>
    <col min="8967" max="8967" width="18.88671875" style="16" customWidth="1"/>
    <col min="8968" max="8968" width="13.6640625" style="16" customWidth="1"/>
    <col min="8969" max="8969" width="9.33203125" style="16" bestFit="1" customWidth="1"/>
    <col min="8970" max="8970" width="17" style="16" customWidth="1"/>
    <col min="8971" max="8971" width="18.109375" style="16" customWidth="1"/>
    <col min="8972" max="8972" width="11.5546875" style="16" customWidth="1"/>
    <col min="8973" max="8973" width="9.33203125" style="16" bestFit="1" customWidth="1"/>
    <col min="8974" max="8974" width="9.44140625" style="16" customWidth="1"/>
    <col min="8975" max="8975" width="8.88671875" style="16" customWidth="1"/>
    <col min="8976" max="8976" width="22.88671875" style="16" customWidth="1"/>
    <col min="8977" max="8977" width="12.33203125" style="16" customWidth="1"/>
    <col min="8978" max="8978" width="8.88671875" style="16" customWidth="1"/>
    <col min="8979" max="8979" width="6.88671875" style="16" customWidth="1"/>
    <col min="8980" max="8980" width="10.33203125" style="16" customWidth="1"/>
    <col min="8981" max="8981" width="8.109375" style="16" customWidth="1"/>
    <col min="8982" max="8982" width="14.109375" style="16" customWidth="1"/>
    <col min="8983" max="8983" width="11.44140625" style="16" customWidth="1"/>
    <col min="8984" max="8984" width="10.33203125" style="16" customWidth="1"/>
    <col min="8985" max="8985" width="44.88671875" style="16" customWidth="1"/>
    <col min="8986" max="9216" width="9.109375" style="16"/>
    <col min="9217" max="9217" width="8.88671875" style="16" bestFit="1" customWidth="1"/>
    <col min="9218" max="9218" width="15" style="16" bestFit="1" customWidth="1"/>
    <col min="9219" max="9219" width="13.6640625" style="16" customWidth="1"/>
    <col min="9220" max="9220" width="9.33203125" style="16" bestFit="1" customWidth="1"/>
    <col min="9221" max="9221" width="25.6640625" style="16" customWidth="1"/>
    <col min="9222" max="9222" width="10.109375" style="16" customWidth="1"/>
    <col min="9223" max="9223" width="18.88671875" style="16" customWidth="1"/>
    <col min="9224" max="9224" width="13.6640625" style="16" customWidth="1"/>
    <col min="9225" max="9225" width="9.33203125" style="16" bestFit="1" customWidth="1"/>
    <col min="9226" max="9226" width="17" style="16" customWidth="1"/>
    <col min="9227" max="9227" width="18.109375" style="16" customWidth="1"/>
    <col min="9228" max="9228" width="11.5546875" style="16" customWidth="1"/>
    <col min="9229" max="9229" width="9.33203125" style="16" bestFit="1" customWidth="1"/>
    <col min="9230" max="9230" width="9.44140625" style="16" customWidth="1"/>
    <col min="9231" max="9231" width="8.88671875" style="16" customWidth="1"/>
    <col min="9232" max="9232" width="22.88671875" style="16" customWidth="1"/>
    <col min="9233" max="9233" width="12.33203125" style="16" customWidth="1"/>
    <col min="9234" max="9234" width="8.88671875" style="16" customWidth="1"/>
    <col min="9235" max="9235" width="6.88671875" style="16" customWidth="1"/>
    <col min="9236" max="9236" width="10.33203125" style="16" customWidth="1"/>
    <col min="9237" max="9237" width="8.109375" style="16" customWidth="1"/>
    <col min="9238" max="9238" width="14.109375" style="16" customWidth="1"/>
    <col min="9239" max="9239" width="11.44140625" style="16" customWidth="1"/>
    <col min="9240" max="9240" width="10.33203125" style="16" customWidth="1"/>
    <col min="9241" max="9241" width="44.88671875" style="16" customWidth="1"/>
    <col min="9242" max="9472" width="9.109375" style="16"/>
    <col min="9473" max="9473" width="8.88671875" style="16" bestFit="1" customWidth="1"/>
    <col min="9474" max="9474" width="15" style="16" bestFit="1" customWidth="1"/>
    <col min="9475" max="9475" width="13.6640625" style="16" customWidth="1"/>
    <col min="9476" max="9476" width="9.33203125" style="16" bestFit="1" customWidth="1"/>
    <col min="9477" max="9477" width="25.6640625" style="16" customWidth="1"/>
    <col min="9478" max="9478" width="10.109375" style="16" customWidth="1"/>
    <col min="9479" max="9479" width="18.88671875" style="16" customWidth="1"/>
    <col min="9480" max="9480" width="13.6640625" style="16" customWidth="1"/>
    <col min="9481" max="9481" width="9.33203125" style="16" bestFit="1" customWidth="1"/>
    <col min="9482" max="9482" width="17" style="16" customWidth="1"/>
    <col min="9483" max="9483" width="18.109375" style="16" customWidth="1"/>
    <col min="9484" max="9484" width="11.5546875" style="16" customWidth="1"/>
    <col min="9485" max="9485" width="9.33203125" style="16" bestFit="1" customWidth="1"/>
    <col min="9486" max="9486" width="9.44140625" style="16" customWidth="1"/>
    <col min="9487" max="9487" width="8.88671875" style="16" customWidth="1"/>
    <col min="9488" max="9488" width="22.88671875" style="16" customWidth="1"/>
    <col min="9489" max="9489" width="12.33203125" style="16" customWidth="1"/>
    <col min="9490" max="9490" width="8.88671875" style="16" customWidth="1"/>
    <col min="9491" max="9491" width="6.88671875" style="16" customWidth="1"/>
    <col min="9492" max="9492" width="10.33203125" style="16" customWidth="1"/>
    <col min="9493" max="9493" width="8.109375" style="16" customWidth="1"/>
    <col min="9494" max="9494" width="14.109375" style="16" customWidth="1"/>
    <col min="9495" max="9495" width="11.44140625" style="16" customWidth="1"/>
    <col min="9496" max="9496" width="10.33203125" style="16" customWidth="1"/>
    <col min="9497" max="9497" width="44.88671875" style="16" customWidth="1"/>
    <col min="9498" max="9728" width="9.109375" style="16"/>
    <col min="9729" max="9729" width="8.88671875" style="16" bestFit="1" customWidth="1"/>
    <col min="9730" max="9730" width="15" style="16" bestFit="1" customWidth="1"/>
    <col min="9731" max="9731" width="13.6640625" style="16" customWidth="1"/>
    <col min="9732" max="9732" width="9.33203125" style="16" bestFit="1" customWidth="1"/>
    <col min="9733" max="9733" width="25.6640625" style="16" customWidth="1"/>
    <col min="9734" max="9734" width="10.109375" style="16" customWidth="1"/>
    <col min="9735" max="9735" width="18.88671875" style="16" customWidth="1"/>
    <col min="9736" max="9736" width="13.6640625" style="16" customWidth="1"/>
    <col min="9737" max="9737" width="9.33203125" style="16" bestFit="1" customWidth="1"/>
    <col min="9738" max="9738" width="17" style="16" customWidth="1"/>
    <col min="9739" max="9739" width="18.109375" style="16" customWidth="1"/>
    <col min="9740" max="9740" width="11.5546875" style="16" customWidth="1"/>
    <col min="9741" max="9741" width="9.33203125" style="16" bestFit="1" customWidth="1"/>
    <col min="9742" max="9742" width="9.44140625" style="16" customWidth="1"/>
    <col min="9743" max="9743" width="8.88671875" style="16" customWidth="1"/>
    <col min="9744" max="9744" width="22.88671875" style="16" customWidth="1"/>
    <col min="9745" max="9745" width="12.33203125" style="16" customWidth="1"/>
    <col min="9746" max="9746" width="8.88671875" style="16" customWidth="1"/>
    <col min="9747" max="9747" width="6.88671875" style="16" customWidth="1"/>
    <col min="9748" max="9748" width="10.33203125" style="16" customWidth="1"/>
    <col min="9749" max="9749" width="8.109375" style="16" customWidth="1"/>
    <col min="9750" max="9750" width="14.109375" style="16" customWidth="1"/>
    <col min="9751" max="9751" width="11.44140625" style="16" customWidth="1"/>
    <col min="9752" max="9752" width="10.33203125" style="16" customWidth="1"/>
    <col min="9753" max="9753" width="44.88671875" style="16" customWidth="1"/>
    <col min="9754" max="9984" width="9.109375" style="16"/>
    <col min="9985" max="9985" width="8.88671875" style="16" bestFit="1" customWidth="1"/>
    <col min="9986" max="9986" width="15" style="16" bestFit="1" customWidth="1"/>
    <col min="9987" max="9987" width="13.6640625" style="16" customWidth="1"/>
    <col min="9988" max="9988" width="9.33203125" style="16" bestFit="1" customWidth="1"/>
    <col min="9989" max="9989" width="25.6640625" style="16" customWidth="1"/>
    <col min="9990" max="9990" width="10.109375" style="16" customWidth="1"/>
    <col min="9991" max="9991" width="18.88671875" style="16" customWidth="1"/>
    <col min="9992" max="9992" width="13.6640625" style="16" customWidth="1"/>
    <col min="9993" max="9993" width="9.33203125" style="16" bestFit="1" customWidth="1"/>
    <col min="9994" max="9994" width="17" style="16" customWidth="1"/>
    <col min="9995" max="9995" width="18.109375" style="16" customWidth="1"/>
    <col min="9996" max="9996" width="11.5546875" style="16" customWidth="1"/>
    <col min="9997" max="9997" width="9.33203125" style="16" bestFit="1" customWidth="1"/>
    <col min="9998" max="9998" width="9.44140625" style="16" customWidth="1"/>
    <col min="9999" max="9999" width="8.88671875" style="16" customWidth="1"/>
    <col min="10000" max="10000" width="22.88671875" style="16" customWidth="1"/>
    <col min="10001" max="10001" width="12.33203125" style="16" customWidth="1"/>
    <col min="10002" max="10002" width="8.88671875" style="16" customWidth="1"/>
    <col min="10003" max="10003" width="6.88671875" style="16" customWidth="1"/>
    <col min="10004" max="10004" width="10.33203125" style="16" customWidth="1"/>
    <col min="10005" max="10005" width="8.109375" style="16" customWidth="1"/>
    <col min="10006" max="10006" width="14.109375" style="16" customWidth="1"/>
    <col min="10007" max="10007" width="11.44140625" style="16" customWidth="1"/>
    <col min="10008" max="10008" width="10.33203125" style="16" customWidth="1"/>
    <col min="10009" max="10009" width="44.88671875" style="16" customWidth="1"/>
    <col min="10010" max="10240" width="9.109375" style="16"/>
    <col min="10241" max="10241" width="8.88671875" style="16" bestFit="1" customWidth="1"/>
    <col min="10242" max="10242" width="15" style="16" bestFit="1" customWidth="1"/>
    <col min="10243" max="10243" width="13.6640625" style="16" customWidth="1"/>
    <col min="10244" max="10244" width="9.33203125" style="16" bestFit="1" customWidth="1"/>
    <col min="10245" max="10245" width="25.6640625" style="16" customWidth="1"/>
    <col min="10246" max="10246" width="10.109375" style="16" customWidth="1"/>
    <col min="10247" max="10247" width="18.88671875" style="16" customWidth="1"/>
    <col min="10248" max="10248" width="13.6640625" style="16" customWidth="1"/>
    <col min="10249" max="10249" width="9.33203125" style="16" bestFit="1" customWidth="1"/>
    <col min="10250" max="10250" width="17" style="16" customWidth="1"/>
    <col min="10251" max="10251" width="18.109375" style="16" customWidth="1"/>
    <col min="10252" max="10252" width="11.5546875" style="16" customWidth="1"/>
    <col min="10253" max="10253" width="9.33203125" style="16" bestFit="1" customWidth="1"/>
    <col min="10254" max="10254" width="9.44140625" style="16" customWidth="1"/>
    <col min="10255" max="10255" width="8.88671875" style="16" customWidth="1"/>
    <col min="10256" max="10256" width="22.88671875" style="16" customWidth="1"/>
    <col min="10257" max="10257" width="12.33203125" style="16" customWidth="1"/>
    <col min="10258" max="10258" width="8.88671875" style="16" customWidth="1"/>
    <col min="10259" max="10259" width="6.88671875" style="16" customWidth="1"/>
    <col min="10260" max="10260" width="10.33203125" style="16" customWidth="1"/>
    <col min="10261" max="10261" width="8.109375" style="16" customWidth="1"/>
    <col min="10262" max="10262" width="14.109375" style="16" customWidth="1"/>
    <col min="10263" max="10263" width="11.44140625" style="16" customWidth="1"/>
    <col min="10264" max="10264" width="10.33203125" style="16" customWidth="1"/>
    <col min="10265" max="10265" width="44.88671875" style="16" customWidth="1"/>
    <col min="10266" max="10496" width="9.109375" style="16"/>
    <col min="10497" max="10497" width="8.88671875" style="16" bestFit="1" customWidth="1"/>
    <col min="10498" max="10498" width="15" style="16" bestFit="1" customWidth="1"/>
    <col min="10499" max="10499" width="13.6640625" style="16" customWidth="1"/>
    <col min="10500" max="10500" width="9.33203125" style="16" bestFit="1" customWidth="1"/>
    <col min="10501" max="10501" width="25.6640625" style="16" customWidth="1"/>
    <col min="10502" max="10502" width="10.109375" style="16" customWidth="1"/>
    <col min="10503" max="10503" width="18.88671875" style="16" customWidth="1"/>
    <col min="10504" max="10504" width="13.6640625" style="16" customWidth="1"/>
    <col min="10505" max="10505" width="9.33203125" style="16" bestFit="1" customWidth="1"/>
    <col min="10506" max="10506" width="17" style="16" customWidth="1"/>
    <col min="10507" max="10507" width="18.109375" style="16" customWidth="1"/>
    <col min="10508" max="10508" width="11.5546875" style="16" customWidth="1"/>
    <col min="10509" max="10509" width="9.33203125" style="16" bestFit="1" customWidth="1"/>
    <col min="10510" max="10510" width="9.44140625" style="16" customWidth="1"/>
    <col min="10511" max="10511" width="8.88671875" style="16" customWidth="1"/>
    <col min="10512" max="10512" width="22.88671875" style="16" customWidth="1"/>
    <col min="10513" max="10513" width="12.33203125" style="16" customWidth="1"/>
    <col min="10514" max="10514" width="8.88671875" style="16" customWidth="1"/>
    <col min="10515" max="10515" width="6.88671875" style="16" customWidth="1"/>
    <col min="10516" max="10516" width="10.33203125" style="16" customWidth="1"/>
    <col min="10517" max="10517" width="8.109375" style="16" customWidth="1"/>
    <col min="10518" max="10518" width="14.109375" style="16" customWidth="1"/>
    <col min="10519" max="10519" width="11.44140625" style="16" customWidth="1"/>
    <col min="10520" max="10520" width="10.33203125" style="16" customWidth="1"/>
    <col min="10521" max="10521" width="44.88671875" style="16" customWidth="1"/>
    <col min="10522" max="10752" width="9.109375" style="16"/>
    <col min="10753" max="10753" width="8.88671875" style="16" bestFit="1" customWidth="1"/>
    <col min="10754" max="10754" width="15" style="16" bestFit="1" customWidth="1"/>
    <col min="10755" max="10755" width="13.6640625" style="16" customWidth="1"/>
    <col min="10756" max="10756" width="9.33203125" style="16" bestFit="1" customWidth="1"/>
    <col min="10757" max="10757" width="25.6640625" style="16" customWidth="1"/>
    <col min="10758" max="10758" width="10.109375" style="16" customWidth="1"/>
    <col min="10759" max="10759" width="18.88671875" style="16" customWidth="1"/>
    <col min="10760" max="10760" width="13.6640625" style="16" customWidth="1"/>
    <col min="10761" max="10761" width="9.33203125" style="16" bestFit="1" customWidth="1"/>
    <col min="10762" max="10762" width="17" style="16" customWidth="1"/>
    <col min="10763" max="10763" width="18.109375" style="16" customWidth="1"/>
    <col min="10764" max="10764" width="11.5546875" style="16" customWidth="1"/>
    <col min="10765" max="10765" width="9.33203125" style="16" bestFit="1" customWidth="1"/>
    <col min="10766" max="10766" width="9.44140625" style="16" customWidth="1"/>
    <col min="10767" max="10767" width="8.88671875" style="16" customWidth="1"/>
    <col min="10768" max="10768" width="22.88671875" style="16" customWidth="1"/>
    <col min="10769" max="10769" width="12.33203125" style="16" customWidth="1"/>
    <col min="10770" max="10770" width="8.88671875" style="16" customWidth="1"/>
    <col min="10771" max="10771" width="6.88671875" style="16" customWidth="1"/>
    <col min="10772" max="10772" width="10.33203125" style="16" customWidth="1"/>
    <col min="10773" max="10773" width="8.109375" style="16" customWidth="1"/>
    <col min="10774" max="10774" width="14.109375" style="16" customWidth="1"/>
    <col min="10775" max="10775" width="11.44140625" style="16" customWidth="1"/>
    <col min="10776" max="10776" width="10.33203125" style="16" customWidth="1"/>
    <col min="10777" max="10777" width="44.88671875" style="16" customWidth="1"/>
    <col min="10778" max="11008" width="9.109375" style="16"/>
    <col min="11009" max="11009" width="8.88671875" style="16" bestFit="1" customWidth="1"/>
    <col min="11010" max="11010" width="15" style="16" bestFit="1" customWidth="1"/>
    <col min="11011" max="11011" width="13.6640625" style="16" customWidth="1"/>
    <col min="11012" max="11012" width="9.33203125" style="16" bestFit="1" customWidth="1"/>
    <col min="11013" max="11013" width="25.6640625" style="16" customWidth="1"/>
    <col min="11014" max="11014" width="10.109375" style="16" customWidth="1"/>
    <col min="11015" max="11015" width="18.88671875" style="16" customWidth="1"/>
    <col min="11016" max="11016" width="13.6640625" style="16" customWidth="1"/>
    <col min="11017" max="11017" width="9.33203125" style="16" bestFit="1" customWidth="1"/>
    <col min="11018" max="11018" width="17" style="16" customWidth="1"/>
    <col min="11019" max="11019" width="18.109375" style="16" customWidth="1"/>
    <col min="11020" max="11020" width="11.5546875" style="16" customWidth="1"/>
    <col min="11021" max="11021" width="9.33203125" style="16" bestFit="1" customWidth="1"/>
    <col min="11022" max="11022" width="9.44140625" style="16" customWidth="1"/>
    <col min="11023" max="11023" width="8.88671875" style="16" customWidth="1"/>
    <col min="11024" max="11024" width="22.88671875" style="16" customWidth="1"/>
    <col min="11025" max="11025" width="12.33203125" style="16" customWidth="1"/>
    <col min="11026" max="11026" width="8.88671875" style="16" customWidth="1"/>
    <col min="11027" max="11027" width="6.88671875" style="16" customWidth="1"/>
    <col min="11028" max="11028" width="10.33203125" style="16" customWidth="1"/>
    <col min="11029" max="11029" width="8.109375" style="16" customWidth="1"/>
    <col min="11030" max="11030" width="14.109375" style="16" customWidth="1"/>
    <col min="11031" max="11031" width="11.44140625" style="16" customWidth="1"/>
    <col min="11032" max="11032" width="10.33203125" style="16" customWidth="1"/>
    <col min="11033" max="11033" width="44.88671875" style="16" customWidth="1"/>
    <col min="11034" max="11264" width="9.109375" style="16"/>
    <col min="11265" max="11265" width="8.88671875" style="16" bestFit="1" customWidth="1"/>
    <col min="11266" max="11266" width="15" style="16" bestFit="1" customWidth="1"/>
    <col min="11267" max="11267" width="13.6640625" style="16" customWidth="1"/>
    <col min="11268" max="11268" width="9.33203125" style="16" bestFit="1" customWidth="1"/>
    <col min="11269" max="11269" width="25.6640625" style="16" customWidth="1"/>
    <col min="11270" max="11270" width="10.109375" style="16" customWidth="1"/>
    <col min="11271" max="11271" width="18.88671875" style="16" customWidth="1"/>
    <col min="11272" max="11272" width="13.6640625" style="16" customWidth="1"/>
    <col min="11273" max="11273" width="9.33203125" style="16" bestFit="1" customWidth="1"/>
    <col min="11274" max="11274" width="17" style="16" customWidth="1"/>
    <col min="11275" max="11275" width="18.109375" style="16" customWidth="1"/>
    <col min="11276" max="11276" width="11.5546875" style="16" customWidth="1"/>
    <col min="11277" max="11277" width="9.33203125" style="16" bestFit="1" customWidth="1"/>
    <col min="11278" max="11278" width="9.44140625" style="16" customWidth="1"/>
    <col min="11279" max="11279" width="8.88671875" style="16" customWidth="1"/>
    <col min="11280" max="11280" width="22.88671875" style="16" customWidth="1"/>
    <col min="11281" max="11281" width="12.33203125" style="16" customWidth="1"/>
    <col min="11282" max="11282" width="8.88671875" style="16" customWidth="1"/>
    <col min="11283" max="11283" width="6.88671875" style="16" customWidth="1"/>
    <col min="11284" max="11284" width="10.33203125" style="16" customWidth="1"/>
    <col min="11285" max="11285" width="8.109375" style="16" customWidth="1"/>
    <col min="11286" max="11286" width="14.109375" style="16" customWidth="1"/>
    <col min="11287" max="11287" width="11.44140625" style="16" customWidth="1"/>
    <col min="11288" max="11288" width="10.33203125" style="16" customWidth="1"/>
    <col min="11289" max="11289" width="44.88671875" style="16" customWidth="1"/>
    <col min="11290" max="11520" width="9.109375" style="16"/>
    <col min="11521" max="11521" width="8.88671875" style="16" bestFit="1" customWidth="1"/>
    <col min="11522" max="11522" width="15" style="16" bestFit="1" customWidth="1"/>
    <col min="11523" max="11523" width="13.6640625" style="16" customWidth="1"/>
    <col min="11524" max="11524" width="9.33203125" style="16" bestFit="1" customWidth="1"/>
    <col min="11525" max="11525" width="25.6640625" style="16" customWidth="1"/>
    <col min="11526" max="11526" width="10.109375" style="16" customWidth="1"/>
    <col min="11527" max="11527" width="18.88671875" style="16" customWidth="1"/>
    <col min="11528" max="11528" width="13.6640625" style="16" customWidth="1"/>
    <col min="11529" max="11529" width="9.33203125" style="16" bestFit="1" customWidth="1"/>
    <col min="11530" max="11530" width="17" style="16" customWidth="1"/>
    <col min="11531" max="11531" width="18.109375" style="16" customWidth="1"/>
    <col min="11532" max="11532" width="11.5546875" style="16" customWidth="1"/>
    <col min="11533" max="11533" width="9.33203125" style="16" bestFit="1" customWidth="1"/>
    <col min="11534" max="11534" width="9.44140625" style="16" customWidth="1"/>
    <col min="11535" max="11535" width="8.88671875" style="16" customWidth="1"/>
    <col min="11536" max="11536" width="22.88671875" style="16" customWidth="1"/>
    <col min="11537" max="11537" width="12.33203125" style="16" customWidth="1"/>
    <col min="11538" max="11538" width="8.88671875" style="16" customWidth="1"/>
    <col min="11539" max="11539" width="6.88671875" style="16" customWidth="1"/>
    <col min="11540" max="11540" width="10.33203125" style="16" customWidth="1"/>
    <col min="11541" max="11541" width="8.109375" style="16" customWidth="1"/>
    <col min="11542" max="11542" width="14.109375" style="16" customWidth="1"/>
    <col min="11543" max="11543" width="11.44140625" style="16" customWidth="1"/>
    <col min="11544" max="11544" width="10.33203125" style="16" customWidth="1"/>
    <col min="11545" max="11545" width="44.88671875" style="16" customWidth="1"/>
    <col min="11546" max="11776" width="9.109375" style="16"/>
    <col min="11777" max="11777" width="8.88671875" style="16" bestFit="1" customWidth="1"/>
    <col min="11778" max="11778" width="15" style="16" bestFit="1" customWidth="1"/>
    <col min="11779" max="11779" width="13.6640625" style="16" customWidth="1"/>
    <col min="11780" max="11780" width="9.33203125" style="16" bestFit="1" customWidth="1"/>
    <col min="11781" max="11781" width="25.6640625" style="16" customWidth="1"/>
    <col min="11782" max="11782" width="10.109375" style="16" customWidth="1"/>
    <col min="11783" max="11783" width="18.88671875" style="16" customWidth="1"/>
    <col min="11784" max="11784" width="13.6640625" style="16" customWidth="1"/>
    <col min="11785" max="11785" width="9.33203125" style="16" bestFit="1" customWidth="1"/>
    <col min="11786" max="11786" width="17" style="16" customWidth="1"/>
    <col min="11787" max="11787" width="18.109375" style="16" customWidth="1"/>
    <col min="11788" max="11788" width="11.5546875" style="16" customWidth="1"/>
    <col min="11789" max="11789" width="9.33203125" style="16" bestFit="1" customWidth="1"/>
    <col min="11790" max="11790" width="9.44140625" style="16" customWidth="1"/>
    <col min="11791" max="11791" width="8.88671875" style="16" customWidth="1"/>
    <col min="11792" max="11792" width="22.88671875" style="16" customWidth="1"/>
    <col min="11793" max="11793" width="12.33203125" style="16" customWidth="1"/>
    <col min="11794" max="11794" width="8.88671875" style="16" customWidth="1"/>
    <col min="11795" max="11795" width="6.88671875" style="16" customWidth="1"/>
    <col min="11796" max="11796" width="10.33203125" style="16" customWidth="1"/>
    <col min="11797" max="11797" width="8.109375" style="16" customWidth="1"/>
    <col min="11798" max="11798" width="14.109375" style="16" customWidth="1"/>
    <col min="11799" max="11799" width="11.44140625" style="16" customWidth="1"/>
    <col min="11800" max="11800" width="10.33203125" style="16" customWidth="1"/>
    <col min="11801" max="11801" width="44.88671875" style="16" customWidth="1"/>
    <col min="11802" max="12032" width="9.109375" style="16"/>
    <col min="12033" max="12033" width="8.88671875" style="16" bestFit="1" customWidth="1"/>
    <col min="12034" max="12034" width="15" style="16" bestFit="1" customWidth="1"/>
    <col min="12035" max="12035" width="13.6640625" style="16" customWidth="1"/>
    <col min="12036" max="12036" width="9.33203125" style="16" bestFit="1" customWidth="1"/>
    <col min="12037" max="12037" width="25.6640625" style="16" customWidth="1"/>
    <col min="12038" max="12038" width="10.109375" style="16" customWidth="1"/>
    <col min="12039" max="12039" width="18.88671875" style="16" customWidth="1"/>
    <col min="12040" max="12040" width="13.6640625" style="16" customWidth="1"/>
    <col min="12041" max="12041" width="9.33203125" style="16" bestFit="1" customWidth="1"/>
    <col min="12042" max="12042" width="17" style="16" customWidth="1"/>
    <col min="12043" max="12043" width="18.109375" style="16" customWidth="1"/>
    <col min="12044" max="12044" width="11.5546875" style="16" customWidth="1"/>
    <col min="12045" max="12045" width="9.33203125" style="16" bestFit="1" customWidth="1"/>
    <col min="12046" max="12046" width="9.44140625" style="16" customWidth="1"/>
    <col min="12047" max="12047" width="8.88671875" style="16" customWidth="1"/>
    <col min="12048" max="12048" width="22.88671875" style="16" customWidth="1"/>
    <col min="12049" max="12049" width="12.33203125" style="16" customWidth="1"/>
    <col min="12050" max="12050" width="8.88671875" style="16" customWidth="1"/>
    <col min="12051" max="12051" width="6.88671875" style="16" customWidth="1"/>
    <col min="12052" max="12052" width="10.33203125" style="16" customWidth="1"/>
    <col min="12053" max="12053" width="8.109375" style="16" customWidth="1"/>
    <col min="12054" max="12054" width="14.109375" style="16" customWidth="1"/>
    <col min="12055" max="12055" width="11.44140625" style="16" customWidth="1"/>
    <col min="12056" max="12056" width="10.33203125" style="16" customWidth="1"/>
    <col min="12057" max="12057" width="44.88671875" style="16" customWidth="1"/>
    <col min="12058" max="12288" width="9.109375" style="16"/>
    <col min="12289" max="12289" width="8.88671875" style="16" bestFit="1" customWidth="1"/>
    <col min="12290" max="12290" width="15" style="16" bestFit="1" customWidth="1"/>
    <col min="12291" max="12291" width="13.6640625" style="16" customWidth="1"/>
    <col min="12292" max="12292" width="9.33203125" style="16" bestFit="1" customWidth="1"/>
    <col min="12293" max="12293" width="25.6640625" style="16" customWidth="1"/>
    <col min="12294" max="12294" width="10.109375" style="16" customWidth="1"/>
    <col min="12295" max="12295" width="18.88671875" style="16" customWidth="1"/>
    <col min="12296" max="12296" width="13.6640625" style="16" customWidth="1"/>
    <col min="12297" max="12297" width="9.33203125" style="16" bestFit="1" customWidth="1"/>
    <col min="12298" max="12298" width="17" style="16" customWidth="1"/>
    <col min="12299" max="12299" width="18.109375" style="16" customWidth="1"/>
    <col min="12300" max="12300" width="11.5546875" style="16" customWidth="1"/>
    <col min="12301" max="12301" width="9.33203125" style="16" bestFit="1" customWidth="1"/>
    <col min="12302" max="12302" width="9.44140625" style="16" customWidth="1"/>
    <col min="12303" max="12303" width="8.88671875" style="16" customWidth="1"/>
    <col min="12304" max="12304" width="22.88671875" style="16" customWidth="1"/>
    <col min="12305" max="12305" width="12.33203125" style="16" customWidth="1"/>
    <col min="12306" max="12306" width="8.88671875" style="16" customWidth="1"/>
    <col min="12307" max="12307" width="6.88671875" style="16" customWidth="1"/>
    <col min="12308" max="12308" width="10.33203125" style="16" customWidth="1"/>
    <col min="12309" max="12309" width="8.109375" style="16" customWidth="1"/>
    <col min="12310" max="12310" width="14.109375" style="16" customWidth="1"/>
    <col min="12311" max="12311" width="11.44140625" style="16" customWidth="1"/>
    <col min="12312" max="12312" width="10.33203125" style="16" customWidth="1"/>
    <col min="12313" max="12313" width="44.88671875" style="16" customWidth="1"/>
    <col min="12314" max="12544" width="9.109375" style="16"/>
    <col min="12545" max="12545" width="8.88671875" style="16" bestFit="1" customWidth="1"/>
    <col min="12546" max="12546" width="15" style="16" bestFit="1" customWidth="1"/>
    <col min="12547" max="12547" width="13.6640625" style="16" customWidth="1"/>
    <col min="12548" max="12548" width="9.33203125" style="16" bestFit="1" customWidth="1"/>
    <col min="12549" max="12549" width="25.6640625" style="16" customWidth="1"/>
    <col min="12550" max="12550" width="10.109375" style="16" customWidth="1"/>
    <col min="12551" max="12551" width="18.88671875" style="16" customWidth="1"/>
    <col min="12552" max="12552" width="13.6640625" style="16" customWidth="1"/>
    <col min="12553" max="12553" width="9.33203125" style="16" bestFit="1" customWidth="1"/>
    <col min="12554" max="12554" width="17" style="16" customWidth="1"/>
    <col min="12555" max="12555" width="18.109375" style="16" customWidth="1"/>
    <col min="12556" max="12556" width="11.5546875" style="16" customWidth="1"/>
    <col min="12557" max="12557" width="9.33203125" style="16" bestFit="1" customWidth="1"/>
    <col min="12558" max="12558" width="9.44140625" style="16" customWidth="1"/>
    <col min="12559" max="12559" width="8.88671875" style="16" customWidth="1"/>
    <col min="12560" max="12560" width="22.88671875" style="16" customWidth="1"/>
    <col min="12561" max="12561" width="12.33203125" style="16" customWidth="1"/>
    <col min="12562" max="12562" width="8.88671875" style="16" customWidth="1"/>
    <col min="12563" max="12563" width="6.88671875" style="16" customWidth="1"/>
    <col min="12564" max="12564" width="10.33203125" style="16" customWidth="1"/>
    <col min="12565" max="12565" width="8.109375" style="16" customWidth="1"/>
    <col min="12566" max="12566" width="14.109375" style="16" customWidth="1"/>
    <col min="12567" max="12567" width="11.44140625" style="16" customWidth="1"/>
    <col min="12568" max="12568" width="10.33203125" style="16" customWidth="1"/>
    <col min="12569" max="12569" width="44.88671875" style="16" customWidth="1"/>
    <col min="12570" max="12800" width="9.109375" style="16"/>
    <col min="12801" max="12801" width="8.88671875" style="16" bestFit="1" customWidth="1"/>
    <col min="12802" max="12802" width="15" style="16" bestFit="1" customWidth="1"/>
    <col min="12803" max="12803" width="13.6640625" style="16" customWidth="1"/>
    <col min="12804" max="12804" width="9.33203125" style="16" bestFit="1" customWidth="1"/>
    <col min="12805" max="12805" width="25.6640625" style="16" customWidth="1"/>
    <col min="12806" max="12806" width="10.109375" style="16" customWidth="1"/>
    <col min="12807" max="12807" width="18.88671875" style="16" customWidth="1"/>
    <col min="12808" max="12808" width="13.6640625" style="16" customWidth="1"/>
    <col min="12809" max="12809" width="9.33203125" style="16" bestFit="1" customWidth="1"/>
    <col min="12810" max="12810" width="17" style="16" customWidth="1"/>
    <col min="12811" max="12811" width="18.109375" style="16" customWidth="1"/>
    <col min="12812" max="12812" width="11.5546875" style="16" customWidth="1"/>
    <col min="12813" max="12813" width="9.33203125" style="16" bestFit="1" customWidth="1"/>
    <col min="12814" max="12814" width="9.44140625" style="16" customWidth="1"/>
    <col min="12815" max="12815" width="8.88671875" style="16" customWidth="1"/>
    <col min="12816" max="12816" width="22.88671875" style="16" customWidth="1"/>
    <col min="12817" max="12817" width="12.33203125" style="16" customWidth="1"/>
    <col min="12818" max="12818" width="8.88671875" style="16" customWidth="1"/>
    <col min="12819" max="12819" width="6.88671875" style="16" customWidth="1"/>
    <col min="12820" max="12820" width="10.33203125" style="16" customWidth="1"/>
    <col min="12821" max="12821" width="8.109375" style="16" customWidth="1"/>
    <col min="12822" max="12822" width="14.109375" style="16" customWidth="1"/>
    <col min="12823" max="12823" width="11.44140625" style="16" customWidth="1"/>
    <col min="12824" max="12824" width="10.33203125" style="16" customWidth="1"/>
    <col min="12825" max="12825" width="44.88671875" style="16" customWidth="1"/>
    <col min="12826" max="13056" width="9.109375" style="16"/>
    <col min="13057" max="13057" width="8.88671875" style="16" bestFit="1" customWidth="1"/>
    <col min="13058" max="13058" width="15" style="16" bestFit="1" customWidth="1"/>
    <col min="13059" max="13059" width="13.6640625" style="16" customWidth="1"/>
    <col min="13060" max="13060" width="9.33203125" style="16" bestFit="1" customWidth="1"/>
    <col min="13061" max="13061" width="25.6640625" style="16" customWidth="1"/>
    <col min="13062" max="13062" width="10.109375" style="16" customWidth="1"/>
    <col min="13063" max="13063" width="18.88671875" style="16" customWidth="1"/>
    <col min="13064" max="13064" width="13.6640625" style="16" customWidth="1"/>
    <col min="13065" max="13065" width="9.33203125" style="16" bestFit="1" customWidth="1"/>
    <col min="13066" max="13066" width="17" style="16" customWidth="1"/>
    <col min="13067" max="13067" width="18.109375" style="16" customWidth="1"/>
    <col min="13068" max="13068" width="11.5546875" style="16" customWidth="1"/>
    <col min="13069" max="13069" width="9.33203125" style="16" bestFit="1" customWidth="1"/>
    <col min="13070" max="13070" width="9.44140625" style="16" customWidth="1"/>
    <col min="13071" max="13071" width="8.88671875" style="16" customWidth="1"/>
    <col min="13072" max="13072" width="22.88671875" style="16" customWidth="1"/>
    <col min="13073" max="13073" width="12.33203125" style="16" customWidth="1"/>
    <col min="13074" max="13074" width="8.88671875" style="16" customWidth="1"/>
    <col min="13075" max="13075" width="6.88671875" style="16" customWidth="1"/>
    <col min="13076" max="13076" width="10.33203125" style="16" customWidth="1"/>
    <col min="13077" max="13077" width="8.109375" style="16" customWidth="1"/>
    <col min="13078" max="13078" width="14.109375" style="16" customWidth="1"/>
    <col min="13079" max="13079" width="11.44140625" style="16" customWidth="1"/>
    <col min="13080" max="13080" width="10.33203125" style="16" customWidth="1"/>
    <col min="13081" max="13081" width="44.88671875" style="16" customWidth="1"/>
    <col min="13082" max="13312" width="9.109375" style="16"/>
    <col min="13313" max="13313" width="8.88671875" style="16" bestFit="1" customWidth="1"/>
    <col min="13314" max="13314" width="15" style="16" bestFit="1" customWidth="1"/>
    <col min="13315" max="13315" width="13.6640625" style="16" customWidth="1"/>
    <col min="13316" max="13316" width="9.33203125" style="16" bestFit="1" customWidth="1"/>
    <col min="13317" max="13317" width="25.6640625" style="16" customWidth="1"/>
    <col min="13318" max="13318" width="10.109375" style="16" customWidth="1"/>
    <col min="13319" max="13319" width="18.88671875" style="16" customWidth="1"/>
    <col min="13320" max="13320" width="13.6640625" style="16" customWidth="1"/>
    <col min="13321" max="13321" width="9.33203125" style="16" bestFit="1" customWidth="1"/>
    <col min="13322" max="13322" width="17" style="16" customWidth="1"/>
    <col min="13323" max="13323" width="18.109375" style="16" customWidth="1"/>
    <col min="13324" max="13324" width="11.5546875" style="16" customWidth="1"/>
    <col min="13325" max="13325" width="9.33203125" style="16" bestFit="1" customWidth="1"/>
    <col min="13326" max="13326" width="9.44140625" style="16" customWidth="1"/>
    <col min="13327" max="13327" width="8.88671875" style="16" customWidth="1"/>
    <col min="13328" max="13328" width="22.88671875" style="16" customWidth="1"/>
    <col min="13329" max="13329" width="12.33203125" style="16" customWidth="1"/>
    <col min="13330" max="13330" width="8.88671875" style="16" customWidth="1"/>
    <col min="13331" max="13331" width="6.88671875" style="16" customWidth="1"/>
    <col min="13332" max="13332" width="10.33203125" style="16" customWidth="1"/>
    <col min="13333" max="13333" width="8.109375" style="16" customWidth="1"/>
    <col min="13334" max="13334" width="14.109375" style="16" customWidth="1"/>
    <col min="13335" max="13335" width="11.44140625" style="16" customWidth="1"/>
    <col min="13336" max="13336" width="10.33203125" style="16" customWidth="1"/>
    <col min="13337" max="13337" width="44.88671875" style="16" customWidth="1"/>
    <col min="13338" max="13568" width="9.109375" style="16"/>
    <col min="13569" max="13569" width="8.88671875" style="16" bestFit="1" customWidth="1"/>
    <col min="13570" max="13570" width="15" style="16" bestFit="1" customWidth="1"/>
    <col min="13571" max="13571" width="13.6640625" style="16" customWidth="1"/>
    <col min="13572" max="13572" width="9.33203125" style="16" bestFit="1" customWidth="1"/>
    <col min="13573" max="13573" width="25.6640625" style="16" customWidth="1"/>
    <col min="13574" max="13574" width="10.109375" style="16" customWidth="1"/>
    <col min="13575" max="13575" width="18.88671875" style="16" customWidth="1"/>
    <col min="13576" max="13576" width="13.6640625" style="16" customWidth="1"/>
    <col min="13577" max="13577" width="9.33203125" style="16" bestFit="1" customWidth="1"/>
    <col min="13578" max="13578" width="17" style="16" customWidth="1"/>
    <col min="13579" max="13579" width="18.109375" style="16" customWidth="1"/>
    <col min="13580" max="13580" width="11.5546875" style="16" customWidth="1"/>
    <col min="13581" max="13581" width="9.33203125" style="16" bestFit="1" customWidth="1"/>
    <col min="13582" max="13582" width="9.44140625" style="16" customWidth="1"/>
    <col min="13583" max="13583" width="8.88671875" style="16" customWidth="1"/>
    <col min="13584" max="13584" width="22.88671875" style="16" customWidth="1"/>
    <col min="13585" max="13585" width="12.33203125" style="16" customWidth="1"/>
    <col min="13586" max="13586" width="8.88671875" style="16" customWidth="1"/>
    <col min="13587" max="13587" width="6.88671875" style="16" customWidth="1"/>
    <col min="13588" max="13588" width="10.33203125" style="16" customWidth="1"/>
    <col min="13589" max="13589" width="8.109375" style="16" customWidth="1"/>
    <col min="13590" max="13590" width="14.109375" style="16" customWidth="1"/>
    <col min="13591" max="13591" width="11.44140625" style="16" customWidth="1"/>
    <col min="13592" max="13592" width="10.33203125" style="16" customWidth="1"/>
    <col min="13593" max="13593" width="44.88671875" style="16" customWidth="1"/>
    <col min="13594" max="13824" width="9.109375" style="16"/>
    <col min="13825" max="13825" width="8.88671875" style="16" bestFit="1" customWidth="1"/>
    <col min="13826" max="13826" width="15" style="16" bestFit="1" customWidth="1"/>
    <col min="13827" max="13827" width="13.6640625" style="16" customWidth="1"/>
    <col min="13828" max="13828" width="9.33203125" style="16" bestFit="1" customWidth="1"/>
    <col min="13829" max="13829" width="25.6640625" style="16" customWidth="1"/>
    <col min="13830" max="13830" width="10.109375" style="16" customWidth="1"/>
    <col min="13831" max="13831" width="18.88671875" style="16" customWidth="1"/>
    <col min="13832" max="13832" width="13.6640625" style="16" customWidth="1"/>
    <col min="13833" max="13833" width="9.33203125" style="16" bestFit="1" customWidth="1"/>
    <col min="13834" max="13834" width="17" style="16" customWidth="1"/>
    <col min="13835" max="13835" width="18.109375" style="16" customWidth="1"/>
    <col min="13836" max="13836" width="11.5546875" style="16" customWidth="1"/>
    <col min="13837" max="13837" width="9.33203125" style="16" bestFit="1" customWidth="1"/>
    <col min="13838" max="13838" width="9.44140625" style="16" customWidth="1"/>
    <col min="13839" max="13839" width="8.88671875" style="16" customWidth="1"/>
    <col min="13840" max="13840" width="22.88671875" style="16" customWidth="1"/>
    <col min="13841" max="13841" width="12.33203125" style="16" customWidth="1"/>
    <col min="13842" max="13842" width="8.88671875" style="16" customWidth="1"/>
    <col min="13843" max="13843" width="6.88671875" style="16" customWidth="1"/>
    <col min="13844" max="13844" width="10.33203125" style="16" customWidth="1"/>
    <col min="13845" max="13845" width="8.109375" style="16" customWidth="1"/>
    <col min="13846" max="13846" width="14.109375" style="16" customWidth="1"/>
    <col min="13847" max="13847" width="11.44140625" style="16" customWidth="1"/>
    <col min="13848" max="13848" width="10.33203125" style="16" customWidth="1"/>
    <col min="13849" max="13849" width="44.88671875" style="16" customWidth="1"/>
    <col min="13850" max="14080" width="9.109375" style="16"/>
    <col min="14081" max="14081" width="8.88671875" style="16" bestFit="1" customWidth="1"/>
    <col min="14082" max="14082" width="15" style="16" bestFit="1" customWidth="1"/>
    <col min="14083" max="14083" width="13.6640625" style="16" customWidth="1"/>
    <col min="14084" max="14084" width="9.33203125" style="16" bestFit="1" customWidth="1"/>
    <col min="14085" max="14085" width="25.6640625" style="16" customWidth="1"/>
    <col min="14086" max="14086" width="10.109375" style="16" customWidth="1"/>
    <col min="14087" max="14087" width="18.88671875" style="16" customWidth="1"/>
    <col min="14088" max="14088" width="13.6640625" style="16" customWidth="1"/>
    <col min="14089" max="14089" width="9.33203125" style="16" bestFit="1" customWidth="1"/>
    <col min="14090" max="14090" width="17" style="16" customWidth="1"/>
    <col min="14091" max="14091" width="18.109375" style="16" customWidth="1"/>
    <col min="14092" max="14092" width="11.5546875" style="16" customWidth="1"/>
    <col min="14093" max="14093" width="9.33203125" style="16" bestFit="1" customWidth="1"/>
    <col min="14094" max="14094" width="9.44140625" style="16" customWidth="1"/>
    <col min="14095" max="14095" width="8.88671875" style="16" customWidth="1"/>
    <col min="14096" max="14096" width="22.88671875" style="16" customWidth="1"/>
    <col min="14097" max="14097" width="12.33203125" style="16" customWidth="1"/>
    <col min="14098" max="14098" width="8.88671875" style="16" customWidth="1"/>
    <col min="14099" max="14099" width="6.88671875" style="16" customWidth="1"/>
    <col min="14100" max="14100" width="10.33203125" style="16" customWidth="1"/>
    <col min="14101" max="14101" width="8.109375" style="16" customWidth="1"/>
    <col min="14102" max="14102" width="14.109375" style="16" customWidth="1"/>
    <col min="14103" max="14103" width="11.44140625" style="16" customWidth="1"/>
    <col min="14104" max="14104" width="10.33203125" style="16" customWidth="1"/>
    <col min="14105" max="14105" width="44.88671875" style="16" customWidth="1"/>
    <col min="14106" max="14336" width="9.109375" style="16"/>
    <col min="14337" max="14337" width="8.88671875" style="16" bestFit="1" customWidth="1"/>
    <col min="14338" max="14338" width="15" style="16" bestFit="1" customWidth="1"/>
    <col min="14339" max="14339" width="13.6640625" style="16" customWidth="1"/>
    <col min="14340" max="14340" width="9.33203125" style="16" bestFit="1" customWidth="1"/>
    <col min="14341" max="14341" width="25.6640625" style="16" customWidth="1"/>
    <col min="14342" max="14342" width="10.109375" style="16" customWidth="1"/>
    <col min="14343" max="14343" width="18.88671875" style="16" customWidth="1"/>
    <col min="14344" max="14344" width="13.6640625" style="16" customWidth="1"/>
    <col min="14345" max="14345" width="9.33203125" style="16" bestFit="1" customWidth="1"/>
    <col min="14346" max="14346" width="17" style="16" customWidth="1"/>
    <col min="14347" max="14347" width="18.109375" style="16" customWidth="1"/>
    <col min="14348" max="14348" width="11.5546875" style="16" customWidth="1"/>
    <col min="14349" max="14349" width="9.33203125" style="16" bestFit="1" customWidth="1"/>
    <col min="14350" max="14350" width="9.44140625" style="16" customWidth="1"/>
    <col min="14351" max="14351" width="8.88671875" style="16" customWidth="1"/>
    <col min="14352" max="14352" width="22.88671875" style="16" customWidth="1"/>
    <col min="14353" max="14353" width="12.33203125" style="16" customWidth="1"/>
    <col min="14354" max="14354" width="8.88671875" style="16" customWidth="1"/>
    <col min="14355" max="14355" width="6.88671875" style="16" customWidth="1"/>
    <col min="14356" max="14356" width="10.33203125" style="16" customWidth="1"/>
    <col min="14357" max="14357" width="8.109375" style="16" customWidth="1"/>
    <col min="14358" max="14358" width="14.109375" style="16" customWidth="1"/>
    <col min="14359" max="14359" width="11.44140625" style="16" customWidth="1"/>
    <col min="14360" max="14360" width="10.33203125" style="16" customWidth="1"/>
    <col min="14361" max="14361" width="44.88671875" style="16" customWidth="1"/>
    <col min="14362" max="14592" width="9.109375" style="16"/>
    <col min="14593" max="14593" width="8.88671875" style="16" bestFit="1" customWidth="1"/>
    <col min="14594" max="14594" width="15" style="16" bestFit="1" customWidth="1"/>
    <col min="14595" max="14595" width="13.6640625" style="16" customWidth="1"/>
    <col min="14596" max="14596" width="9.33203125" style="16" bestFit="1" customWidth="1"/>
    <col min="14597" max="14597" width="25.6640625" style="16" customWidth="1"/>
    <col min="14598" max="14598" width="10.109375" style="16" customWidth="1"/>
    <col min="14599" max="14599" width="18.88671875" style="16" customWidth="1"/>
    <col min="14600" max="14600" width="13.6640625" style="16" customWidth="1"/>
    <col min="14601" max="14601" width="9.33203125" style="16" bestFit="1" customWidth="1"/>
    <col min="14602" max="14602" width="17" style="16" customWidth="1"/>
    <col min="14603" max="14603" width="18.109375" style="16" customWidth="1"/>
    <col min="14604" max="14604" width="11.5546875" style="16" customWidth="1"/>
    <col min="14605" max="14605" width="9.33203125" style="16" bestFit="1" customWidth="1"/>
    <col min="14606" max="14606" width="9.44140625" style="16" customWidth="1"/>
    <col min="14607" max="14607" width="8.88671875" style="16" customWidth="1"/>
    <col min="14608" max="14608" width="22.88671875" style="16" customWidth="1"/>
    <col min="14609" max="14609" width="12.33203125" style="16" customWidth="1"/>
    <col min="14610" max="14610" width="8.88671875" style="16" customWidth="1"/>
    <col min="14611" max="14611" width="6.88671875" style="16" customWidth="1"/>
    <col min="14612" max="14612" width="10.33203125" style="16" customWidth="1"/>
    <col min="14613" max="14613" width="8.109375" style="16" customWidth="1"/>
    <col min="14614" max="14614" width="14.109375" style="16" customWidth="1"/>
    <col min="14615" max="14615" width="11.44140625" style="16" customWidth="1"/>
    <col min="14616" max="14616" width="10.33203125" style="16" customWidth="1"/>
    <col min="14617" max="14617" width="44.88671875" style="16" customWidth="1"/>
    <col min="14618" max="14848" width="9.109375" style="16"/>
    <col min="14849" max="14849" width="8.88671875" style="16" bestFit="1" customWidth="1"/>
    <col min="14850" max="14850" width="15" style="16" bestFit="1" customWidth="1"/>
    <col min="14851" max="14851" width="13.6640625" style="16" customWidth="1"/>
    <col min="14852" max="14852" width="9.33203125" style="16" bestFit="1" customWidth="1"/>
    <col min="14853" max="14853" width="25.6640625" style="16" customWidth="1"/>
    <col min="14854" max="14854" width="10.109375" style="16" customWidth="1"/>
    <col min="14855" max="14855" width="18.88671875" style="16" customWidth="1"/>
    <col min="14856" max="14856" width="13.6640625" style="16" customWidth="1"/>
    <col min="14857" max="14857" width="9.33203125" style="16" bestFit="1" customWidth="1"/>
    <col min="14858" max="14858" width="17" style="16" customWidth="1"/>
    <col min="14859" max="14859" width="18.109375" style="16" customWidth="1"/>
    <col min="14860" max="14860" width="11.5546875" style="16" customWidth="1"/>
    <col min="14861" max="14861" width="9.33203125" style="16" bestFit="1" customWidth="1"/>
    <col min="14862" max="14862" width="9.44140625" style="16" customWidth="1"/>
    <col min="14863" max="14863" width="8.88671875" style="16" customWidth="1"/>
    <col min="14864" max="14864" width="22.88671875" style="16" customWidth="1"/>
    <col min="14865" max="14865" width="12.33203125" style="16" customWidth="1"/>
    <col min="14866" max="14866" width="8.88671875" style="16" customWidth="1"/>
    <col min="14867" max="14867" width="6.88671875" style="16" customWidth="1"/>
    <col min="14868" max="14868" width="10.33203125" style="16" customWidth="1"/>
    <col min="14869" max="14869" width="8.109375" style="16" customWidth="1"/>
    <col min="14870" max="14870" width="14.109375" style="16" customWidth="1"/>
    <col min="14871" max="14871" width="11.44140625" style="16" customWidth="1"/>
    <col min="14872" max="14872" width="10.33203125" style="16" customWidth="1"/>
    <col min="14873" max="14873" width="44.88671875" style="16" customWidth="1"/>
    <col min="14874" max="15104" width="9.109375" style="16"/>
    <col min="15105" max="15105" width="8.88671875" style="16" bestFit="1" customWidth="1"/>
    <col min="15106" max="15106" width="15" style="16" bestFit="1" customWidth="1"/>
    <col min="15107" max="15107" width="13.6640625" style="16" customWidth="1"/>
    <col min="15108" max="15108" width="9.33203125" style="16" bestFit="1" customWidth="1"/>
    <col min="15109" max="15109" width="25.6640625" style="16" customWidth="1"/>
    <col min="15110" max="15110" width="10.109375" style="16" customWidth="1"/>
    <col min="15111" max="15111" width="18.88671875" style="16" customWidth="1"/>
    <col min="15112" max="15112" width="13.6640625" style="16" customWidth="1"/>
    <col min="15113" max="15113" width="9.33203125" style="16" bestFit="1" customWidth="1"/>
    <col min="15114" max="15114" width="17" style="16" customWidth="1"/>
    <col min="15115" max="15115" width="18.109375" style="16" customWidth="1"/>
    <col min="15116" max="15116" width="11.5546875" style="16" customWidth="1"/>
    <col min="15117" max="15117" width="9.33203125" style="16" bestFit="1" customWidth="1"/>
    <col min="15118" max="15118" width="9.44140625" style="16" customWidth="1"/>
    <col min="15119" max="15119" width="8.88671875" style="16" customWidth="1"/>
    <col min="15120" max="15120" width="22.88671875" style="16" customWidth="1"/>
    <col min="15121" max="15121" width="12.33203125" style="16" customWidth="1"/>
    <col min="15122" max="15122" width="8.88671875" style="16" customWidth="1"/>
    <col min="15123" max="15123" width="6.88671875" style="16" customWidth="1"/>
    <col min="15124" max="15124" width="10.33203125" style="16" customWidth="1"/>
    <col min="15125" max="15125" width="8.109375" style="16" customWidth="1"/>
    <col min="15126" max="15126" width="14.109375" style="16" customWidth="1"/>
    <col min="15127" max="15127" width="11.44140625" style="16" customWidth="1"/>
    <col min="15128" max="15128" width="10.33203125" style="16" customWidth="1"/>
    <col min="15129" max="15129" width="44.88671875" style="16" customWidth="1"/>
    <col min="15130" max="15360" width="9.109375" style="16"/>
    <col min="15361" max="15361" width="8.88671875" style="16" bestFit="1" customWidth="1"/>
    <col min="15362" max="15362" width="15" style="16" bestFit="1" customWidth="1"/>
    <col min="15363" max="15363" width="13.6640625" style="16" customWidth="1"/>
    <col min="15364" max="15364" width="9.33203125" style="16" bestFit="1" customWidth="1"/>
    <col min="15365" max="15365" width="25.6640625" style="16" customWidth="1"/>
    <col min="15366" max="15366" width="10.109375" style="16" customWidth="1"/>
    <col min="15367" max="15367" width="18.88671875" style="16" customWidth="1"/>
    <col min="15368" max="15368" width="13.6640625" style="16" customWidth="1"/>
    <col min="15369" max="15369" width="9.33203125" style="16" bestFit="1" customWidth="1"/>
    <col min="15370" max="15370" width="17" style="16" customWidth="1"/>
    <col min="15371" max="15371" width="18.109375" style="16" customWidth="1"/>
    <col min="15372" max="15372" width="11.5546875" style="16" customWidth="1"/>
    <col min="15373" max="15373" width="9.33203125" style="16" bestFit="1" customWidth="1"/>
    <col min="15374" max="15374" width="9.44140625" style="16" customWidth="1"/>
    <col min="15375" max="15375" width="8.88671875" style="16" customWidth="1"/>
    <col min="15376" max="15376" width="22.88671875" style="16" customWidth="1"/>
    <col min="15377" max="15377" width="12.33203125" style="16" customWidth="1"/>
    <col min="15378" max="15378" width="8.88671875" style="16" customWidth="1"/>
    <col min="15379" max="15379" width="6.88671875" style="16" customWidth="1"/>
    <col min="15380" max="15380" width="10.33203125" style="16" customWidth="1"/>
    <col min="15381" max="15381" width="8.109375" style="16" customWidth="1"/>
    <col min="15382" max="15382" width="14.109375" style="16" customWidth="1"/>
    <col min="15383" max="15383" width="11.44140625" style="16" customWidth="1"/>
    <col min="15384" max="15384" width="10.33203125" style="16" customWidth="1"/>
    <col min="15385" max="15385" width="44.88671875" style="16" customWidth="1"/>
    <col min="15386" max="15616" width="9.109375" style="16"/>
    <col min="15617" max="15617" width="8.88671875" style="16" bestFit="1" customWidth="1"/>
    <col min="15618" max="15618" width="15" style="16" bestFit="1" customWidth="1"/>
    <col min="15619" max="15619" width="13.6640625" style="16" customWidth="1"/>
    <col min="15620" max="15620" width="9.33203125" style="16" bestFit="1" customWidth="1"/>
    <col min="15621" max="15621" width="25.6640625" style="16" customWidth="1"/>
    <col min="15622" max="15622" width="10.109375" style="16" customWidth="1"/>
    <col min="15623" max="15623" width="18.88671875" style="16" customWidth="1"/>
    <col min="15624" max="15624" width="13.6640625" style="16" customWidth="1"/>
    <col min="15625" max="15625" width="9.33203125" style="16" bestFit="1" customWidth="1"/>
    <col min="15626" max="15626" width="17" style="16" customWidth="1"/>
    <col min="15627" max="15627" width="18.109375" style="16" customWidth="1"/>
    <col min="15628" max="15628" width="11.5546875" style="16" customWidth="1"/>
    <col min="15629" max="15629" width="9.33203125" style="16" bestFit="1" customWidth="1"/>
    <col min="15630" max="15630" width="9.44140625" style="16" customWidth="1"/>
    <col min="15631" max="15631" width="8.88671875" style="16" customWidth="1"/>
    <col min="15632" max="15632" width="22.88671875" style="16" customWidth="1"/>
    <col min="15633" max="15633" width="12.33203125" style="16" customWidth="1"/>
    <col min="15634" max="15634" width="8.88671875" style="16" customWidth="1"/>
    <col min="15635" max="15635" width="6.88671875" style="16" customWidth="1"/>
    <col min="15636" max="15636" width="10.33203125" style="16" customWidth="1"/>
    <col min="15637" max="15637" width="8.109375" style="16" customWidth="1"/>
    <col min="15638" max="15638" width="14.109375" style="16" customWidth="1"/>
    <col min="15639" max="15639" width="11.44140625" style="16" customWidth="1"/>
    <col min="15640" max="15640" width="10.33203125" style="16" customWidth="1"/>
    <col min="15641" max="15641" width="44.88671875" style="16" customWidth="1"/>
    <col min="15642" max="15872" width="9.109375" style="16"/>
    <col min="15873" max="15873" width="8.88671875" style="16" bestFit="1" customWidth="1"/>
    <col min="15874" max="15874" width="15" style="16" bestFit="1" customWidth="1"/>
    <col min="15875" max="15875" width="13.6640625" style="16" customWidth="1"/>
    <col min="15876" max="15876" width="9.33203125" style="16" bestFit="1" customWidth="1"/>
    <col min="15877" max="15877" width="25.6640625" style="16" customWidth="1"/>
    <col min="15878" max="15878" width="10.109375" style="16" customWidth="1"/>
    <col min="15879" max="15879" width="18.88671875" style="16" customWidth="1"/>
    <col min="15880" max="15880" width="13.6640625" style="16" customWidth="1"/>
    <col min="15881" max="15881" width="9.33203125" style="16" bestFit="1" customWidth="1"/>
    <col min="15882" max="15882" width="17" style="16" customWidth="1"/>
    <col min="15883" max="15883" width="18.109375" style="16" customWidth="1"/>
    <col min="15884" max="15884" width="11.5546875" style="16" customWidth="1"/>
    <col min="15885" max="15885" width="9.33203125" style="16" bestFit="1" customWidth="1"/>
    <col min="15886" max="15886" width="9.44140625" style="16" customWidth="1"/>
    <col min="15887" max="15887" width="8.88671875" style="16" customWidth="1"/>
    <col min="15888" max="15888" width="22.88671875" style="16" customWidth="1"/>
    <col min="15889" max="15889" width="12.33203125" style="16" customWidth="1"/>
    <col min="15890" max="15890" width="8.88671875" style="16" customWidth="1"/>
    <col min="15891" max="15891" width="6.88671875" style="16" customWidth="1"/>
    <col min="15892" max="15892" width="10.33203125" style="16" customWidth="1"/>
    <col min="15893" max="15893" width="8.109375" style="16" customWidth="1"/>
    <col min="15894" max="15894" width="14.109375" style="16" customWidth="1"/>
    <col min="15895" max="15895" width="11.44140625" style="16" customWidth="1"/>
    <col min="15896" max="15896" width="10.33203125" style="16" customWidth="1"/>
    <col min="15897" max="15897" width="44.88671875" style="16" customWidth="1"/>
    <col min="15898" max="16128" width="9.109375" style="16"/>
    <col min="16129" max="16129" width="8.88671875" style="16" bestFit="1" customWidth="1"/>
    <col min="16130" max="16130" width="15" style="16" bestFit="1" customWidth="1"/>
    <col min="16131" max="16131" width="13.6640625" style="16" customWidth="1"/>
    <col min="16132" max="16132" width="9.33203125" style="16" bestFit="1" customWidth="1"/>
    <col min="16133" max="16133" width="25.6640625" style="16" customWidth="1"/>
    <col min="16134" max="16134" width="10.109375" style="16" customWidth="1"/>
    <col min="16135" max="16135" width="18.88671875" style="16" customWidth="1"/>
    <col min="16136" max="16136" width="13.6640625" style="16" customWidth="1"/>
    <col min="16137" max="16137" width="9.33203125" style="16" bestFit="1" customWidth="1"/>
    <col min="16138" max="16138" width="17" style="16" customWidth="1"/>
    <col min="16139" max="16139" width="18.109375" style="16" customWidth="1"/>
    <col min="16140" max="16140" width="11.5546875" style="16" customWidth="1"/>
    <col min="16141" max="16141" width="9.33203125" style="16" bestFit="1" customWidth="1"/>
    <col min="16142" max="16142" width="9.44140625" style="16" customWidth="1"/>
    <col min="16143" max="16143" width="8.88671875" style="16" customWidth="1"/>
    <col min="16144" max="16144" width="22.88671875" style="16" customWidth="1"/>
    <col min="16145" max="16145" width="12.33203125" style="16" customWidth="1"/>
    <col min="16146" max="16146" width="8.88671875" style="16" customWidth="1"/>
    <col min="16147" max="16147" width="6.88671875" style="16" customWidth="1"/>
    <col min="16148" max="16148" width="10.33203125" style="16" customWidth="1"/>
    <col min="16149" max="16149" width="8.109375" style="16" customWidth="1"/>
    <col min="16150" max="16150" width="14.109375" style="16" customWidth="1"/>
    <col min="16151" max="16151" width="11.44140625" style="16" customWidth="1"/>
    <col min="16152" max="16152" width="10.33203125" style="16" customWidth="1"/>
    <col min="16153" max="16153" width="44.88671875" style="16" customWidth="1"/>
    <col min="16154" max="16384" width="9.109375" style="16"/>
  </cols>
  <sheetData>
    <row r="1" spans="1:26" ht="13.8" thickTop="1">
      <c r="A1" s="5" t="s">
        <v>95</v>
      </c>
      <c r="B1" s="6" t="s">
        <v>96</v>
      </c>
      <c r="C1" s="9" t="s">
        <v>97</v>
      </c>
      <c r="D1" s="7" t="s">
        <v>98</v>
      </c>
      <c r="E1" s="8" t="s">
        <v>99</v>
      </c>
      <c r="F1" s="8" t="s">
        <v>98</v>
      </c>
      <c r="G1" s="9" t="s">
        <v>100</v>
      </c>
      <c r="H1" s="9" t="s">
        <v>101</v>
      </c>
      <c r="I1" s="6" t="s">
        <v>102</v>
      </c>
      <c r="J1" s="8" t="s">
        <v>102</v>
      </c>
      <c r="K1" s="9" t="s">
        <v>103</v>
      </c>
      <c r="L1" s="10" t="s">
        <v>104</v>
      </c>
      <c r="M1" s="10" t="s">
        <v>105</v>
      </c>
      <c r="N1" s="11" t="s">
        <v>105</v>
      </c>
      <c r="O1" s="6" t="s">
        <v>106</v>
      </c>
      <c r="P1" s="6" t="s">
        <v>107</v>
      </c>
      <c r="Q1" s="6" t="s">
        <v>108</v>
      </c>
      <c r="R1" s="12" t="s">
        <v>109</v>
      </c>
      <c r="S1" s="13" t="s">
        <v>110</v>
      </c>
      <c r="T1" s="12" t="s">
        <v>1</v>
      </c>
      <c r="U1" s="10" t="s">
        <v>111</v>
      </c>
      <c r="V1" s="10" t="s">
        <v>112</v>
      </c>
      <c r="W1" s="14" t="s">
        <v>113</v>
      </c>
      <c r="X1" s="15" t="s">
        <v>114</v>
      </c>
      <c r="Y1" s="9" t="s">
        <v>115</v>
      </c>
    </row>
    <row r="2" spans="1:26" ht="13.8" thickBot="1">
      <c r="A2" s="17" t="s">
        <v>116</v>
      </c>
      <c r="B2" s="18" t="s">
        <v>116</v>
      </c>
      <c r="C2" s="21" t="s">
        <v>117</v>
      </c>
      <c r="D2" s="19" t="s">
        <v>118</v>
      </c>
      <c r="E2" s="20"/>
      <c r="F2" s="20"/>
      <c r="G2" s="21"/>
      <c r="H2" s="21"/>
      <c r="I2" s="18" t="s">
        <v>118</v>
      </c>
      <c r="J2" s="20" t="s">
        <v>119</v>
      </c>
      <c r="K2" s="21" t="s">
        <v>120</v>
      </c>
      <c r="L2" s="22" t="s">
        <v>121</v>
      </c>
      <c r="M2" s="22" t="s">
        <v>122</v>
      </c>
      <c r="N2" s="23" t="s">
        <v>123</v>
      </c>
      <c r="O2" s="18" t="s">
        <v>124</v>
      </c>
      <c r="P2" s="18" t="s">
        <v>117</v>
      </c>
      <c r="Q2" s="18" t="s">
        <v>124</v>
      </c>
      <c r="R2" s="24" t="s">
        <v>125</v>
      </c>
      <c r="S2" s="25"/>
      <c r="T2" s="24" t="s">
        <v>126</v>
      </c>
      <c r="U2" s="22" t="s">
        <v>127</v>
      </c>
      <c r="V2" s="22" t="s">
        <v>128</v>
      </c>
      <c r="W2" s="26" t="s">
        <v>129</v>
      </c>
      <c r="X2" s="27"/>
      <c r="Y2" s="28"/>
    </row>
    <row r="3" spans="1:26" ht="13.8" thickTop="1">
      <c r="A3" s="29"/>
      <c r="B3" s="32"/>
      <c r="C3" s="30"/>
      <c r="D3" s="30"/>
      <c r="E3" s="31"/>
      <c r="F3" s="31"/>
      <c r="G3" s="29"/>
      <c r="H3" s="29"/>
      <c r="I3" s="32"/>
      <c r="J3" s="31"/>
      <c r="K3" s="29"/>
      <c r="L3" s="196"/>
      <c r="M3" s="196"/>
      <c r="N3" s="197"/>
      <c r="O3" s="32"/>
      <c r="P3" s="32"/>
      <c r="Q3" s="32"/>
      <c r="R3" s="34"/>
      <c r="S3" s="33"/>
      <c r="T3" s="34"/>
      <c r="U3" s="196"/>
      <c r="V3" s="196"/>
      <c r="W3" s="198"/>
      <c r="X3" s="199"/>
      <c r="Y3" s="29"/>
      <c r="Z3" s="200"/>
    </row>
    <row r="4" spans="1:26">
      <c r="D4" s="36">
        <v>1</v>
      </c>
      <c r="E4" s="37" t="s">
        <v>130</v>
      </c>
      <c r="G4" s="38" t="s">
        <v>131</v>
      </c>
      <c r="J4" s="37"/>
      <c r="K4" s="38"/>
      <c r="L4" s="40"/>
    </row>
    <row r="5" spans="1:26">
      <c r="A5" s="16" t="s">
        <v>15</v>
      </c>
      <c r="B5" s="35" t="s">
        <v>132</v>
      </c>
      <c r="C5" s="16" t="s">
        <v>133</v>
      </c>
      <c r="D5" s="36">
        <v>1</v>
      </c>
      <c r="E5" s="37" t="s">
        <v>130</v>
      </c>
      <c r="G5" s="38" t="s">
        <v>131</v>
      </c>
      <c r="H5" s="38" t="s">
        <v>134</v>
      </c>
      <c r="I5" s="39" t="s">
        <v>135</v>
      </c>
      <c r="J5" s="37" t="s">
        <v>136</v>
      </c>
      <c r="K5" s="38" t="s">
        <v>137</v>
      </c>
      <c r="L5" s="47">
        <v>4</v>
      </c>
      <c r="M5" s="47">
        <v>4</v>
      </c>
      <c r="N5" s="48">
        <v>0</v>
      </c>
      <c r="O5" s="35">
        <v>52</v>
      </c>
      <c r="P5" s="35" t="s">
        <v>392</v>
      </c>
      <c r="Q5" s="35">
        <v>9</v>
      </c>
      <c r="R5" s="44">
        <f>VLOOKUP(A5,Kengetallen!A:B,2,FALSE)</f>
        <v>0</v>
      </c>
      <c r="V5" s="41">
        <f>IF(Q5&gt;0,(U5/O5)*Q5,0)</f>
        <v>0</v>
      </c>
    </row>
    <row r="6" spans="1:26">
      <c r="A6" s="16" t="s">
        <v>42</v>
      </c>
      <c r="B6" s="35" t="s">
        <v>139</v>
      </c>
      <c r="C6" s="16" t="s">
        <v>133</v>
      </c>
      <c r="D6" s="36">
        <v>1</v>
      </c>
      <c r="E6" s="37" t="s">
        <v>130</v>
      </c>
      <c r="G6" s="38" t="s">
        <v>131</v>
      </c>
      <c r="H6" s="38" t="s">
        <v>134</v>
      </c>
      <c r="I6" s="39" t="s">
        <v>140</v>
      </c>
      <c r="J6" s="37" t="s">
        <v>141</v>
      </c>
      <c r="K6" s="38" t="s">
        <v>142</v>
      </c>
      <c r="L6" s="47">
        <v>16</v>
      </c>
      <c r="M6" s="47">
        <v>16</v>
      </c>
      <c r="N6" s="48">
        <v>0</v>
      </c>
      <c r="O6" s="35">
        <v>52</v>
      </c>
      <c r="P6" s="35" t="s">
        <v>392</v>
      </c>
      <c r="Q6" s="35">
        <v>9</v>
      </c>
      <c r="R6" s="44">
        <f>VLOOKUP(A6,Kengetallen!A:B,2,FALSE)</f>
        <v>0</v>
      </c>
      <c r="V6" s="41">
        <f t="shared" ref="V6:V15" si="0">IF(Q6&gt;0,(U6/O6)*Q6,0)</f>
        <v>0</v>
      </c>
    </row>
    <row r="7" spans="1:26">
      <c r="A7" s="16" t="s">
        <v>42</v>
      </c>
      <c r="B7" s="35" t="s">
        <v>139</v>
      </c>
      <c r="C7" s="16" t="s">
        <v>133</v>
      </c>
      <c r="D7" s="36">
        <v>1</v>
      </c>
      <c r="E7" s="37" t="s">
        <v>130</v>
      </c>
      <c r="G7" s="38" t="s">
        <v>131</v>
      </c>
      <c r="H7" s="38" t="s">
        <v>134</v>
      </c>
      <c r="I7" s="39" t="s">
        <v>143</v>
      </c>
      <c r="J7" s="37" t="s">
        <v>141</v>
      </c>
      <c r="K7" s="38" t="s">
        <v>142</v>
      </c>
      <c r="L7" s="47">
        <v>24</v>
      </c>
      <c r="M7" s="47">
        <v>24</v>
      </c>
      <c r="N7" s="48">
        <v>0</v>
      </c>
      <c r="O7" s="35">
        <v>52</v>
      </c>
      <c r="P7" s="35" t="s">
        <v>392</v>
      </c>
      <c r="Q7" s="35">
        <v>9</v>
      </c>
      <c r="R7" s="44">
        <f>VLOOKUP(A7,Kengetallen!A:B,2,FALSE)</f>
        <v>0</v>
      </c>
      <c r="V7" s="41">
        <f t="shared" si="0"/>
        <v>0</v>
      </c>
    </row>
    <row r="8" spans="1:26">
      <c r="A8" s="16" t="s">
        <v>42</v>
      </c>
      <c r="B8" s="35" t="s">
        <v>139</v>
      </c>
      <c r="C8" s="16" t="s">
        <v>133</v>
      </c>
      <c r="D8" s="36">
        <v>1</v>
      </c>
      <c r="E8" s="37" t="s">
        <v>130</v>
      </c>
      <c r="G8" s="38" t="s">
        <v>131</v>
      </c>
      <c r="H8" s="38" t="s">
        <v>134</v>
      </c>
      <c r="I8" s="39" t="s">
        <v>144</v>
      </c>
      <c r="J8" s="37" t="s">
        <v>141</v>
      </c>
      <c r="K8" s="38" t="s">
        <v>142</v>
      </c>
      <c r="L8" s="47">
        <v>36</v>
      </c>
      <c r="M8" s="47">
        <v>36</v>
      </c>
      <c r="N8" s="48">
        <v>0</v>
      </c>
      <c r="O8" s="35">
        <v>52</v>
      </c>
      <c r="P8" s="35" t="s">
        <v>392</v>
      </c>
      <c r="Q8" s="35">
        <v>9</v>
      </c>
      <c r="R8" s="44">
        <f>VLOOKUP(A8,Kengetallen!A:B,2,FALSE)</f>
        <v>0</v>
      </c>
      <c r="V8" s="41">
        <f t="shared" si="0"/>
        <v>0</v>
      </c>
    </row>
    <row r="9" spans="1:26">
      <c r="A9" s="16" t="s">
        <v>90</v>
      </c>
      <c r="B9" s="35" t="s">
        <v>139</v>
      </c>
      <c r="C9" s="16" t="s">
        <v>133</v>
      </c>
      <c r="D9" s="36">
        <v>1</v>
      </c>
      <c r="E9" s="37" t="s">
        <v>130</v>
      </c>
      <c r="G9" s="38" t="s">
        <v>131</v>
      </c>
      <c r="H9" s="38" t="s">
        <v>134</v>
      </c>
      <c r="I9" s="39" t="s">
        <v>145</v>
      </c>
      <c r="J9" s="37" t="s">
        <v>146</v>
      </c>
      <c r="K9" s="38" t="s">
        <v>142</v>
      </c>
      <c r="L9" s="47">
        <v>24</v>
      </c>
      <c r="M9" s="47">
        <v>24</v>
      </c>
      <c r="N9" s="48">
        <v>0</v>
      </c>
      <c r="O9" s="35">
        <v>52</v>
      </c>
      <c r="P9" s="35" t="s">
        <v>392</v>
      </c>
      <c r="Q9" s="35">
        <v>9</v>
      </c>
      <c r="R9" s="44">
        <f>VLOOKUP(A9,Kengetallen!A:B,2,FALSE)</f>
        <v>0</v>
      </c>
      <c r="V9" s="41">
        <f t="shared" si="0"/>
        <v>0</v>
      </c>
    </row>
    <row r="10" spans="1:26">
      <c r="A10" s="16" t="s">
        <v>51</v>
      </c>
      <c r="B10" s="35" t="s">
        <v>132</v>
      </c>
      <c r="C10" s="16" t="s">
        <v>133</v>
      </c>
      <c r="D10" s="36">
        <v>1</v>
      </c>
      <c r="E10" s="37" t="s">
        <v>130</v>
      </c>
      <c r="G10" s="38" t="s">
        <v>131</v>
      </c>
      <c r="H10" s="38" t="s">
        <v>134</v>
      </c>
      <c r="I10" s="39" t="s">
        <v>147</v>
      </c>
      <c r="J10" s="37" t="s">
        <v>148</v>
      </c>
      <c r="K10" s="38" t="s">
        <v>137</v>
      </c>
      <c r="L10" s="47">
        <v>6</v>
      </c>
      <c r="M10" s="47">
        <v>6</v>
      </c>
      <c r="N10" s="48">
        <v>0</v>
      </c>
      <c r="O10" s="35">
        <v>52</v>
      </c>
      <c r="P10" s="35" t="s">
        <v>392</v>
      </c>
      <c r="Q10" s="35">
        <v>9</v>
      </c>
      <c r="R10" s="44">
        <f>VLOOKUP(A10,Kengetallen!A:B,2,FALSE)</f>
        <v>0</v>
      </c>
      <c r="V10" s="41">
        <f t="shared" si="0"/>
        <v>0</v>
      </c>
    </row>
    <row r="11" spans="1:26">
      <c r="A11" s="16" t="s">
        <v>88</v>
      </c>
      <c r="B11" s="35" t="s">
        <v>139</v>
      </c>
      <c r="C11" s="16" t="s">
        <v>133</v>
      </c>
      <c r="D11" s="36">
        <v>1</v>
      </c>
      <c r="E11" s="37" t="s">
        <v>130</v>
      </c>
      <c r="G11" s="38" t="s">
        <v>131</v>
      </c>
      <c r="H11" s="38" t="s">
        <v>134</v>
      </c>
      <c r="I11" s="39" t="s">
        <v>149</v>
      </c>
      <c r="J11" s="37" t="s">
        <v>150</v>
      </c>
      <c r="K11" s="38" t="s">
        <v>137</v>
      </c>
      <c r="L11" s="47">
        <v>14</v>
      </c>
      <c r="M11" s="47">
        <v>14</v>
      </c>
      <c r="N11" s="48">
        <v>0</v>
      </c>
      <c r="O11" s="35">
        <v>52</v>
      </c>
      <c r="P11" s="35" t="s">
        <v>392</v>
      </c>
      <c r="Q11" s="35">
        <v>9</v>
      </c>
      <c r="R11" s="44">
        <f>VLOOKUP(A11,Kengetallen!A:B,2,FALSE)</f>
        <v>0</v>
      </c>
      <c r="V11" s="41">
        <f t="shared" si="0"/>
        <v>0</v>
      </c>
    </row>
    <row r="12" spans="1:26">
      <c r="A12" s="16" t="s">
        <v>72</v>
      </c>
      <c r="B12" s="35" t="s">
        <v>151</v>
      </c>
      <c r="C12" s="16" t="s">
        <v>133</v>
      </c>
      <c r="D12" s="36">
        <v>1</v>
      </c>
      <c r="E12" s="37" t="s">
        <v>130</v>
      </c>
      <c r="G12" s="38" t="s">
        <v>131</v>
      </c>
      <c r="H12" s="38" t="s">
        <v>134</v>
      </c>
      <c r="I12" s="39" t="s">
        <v>152</v>
      </c>
      <c r="J12" s="37" t="s">
        <v>153</v>
      </c>
      <c r="K12" s="38" t="s">
        <v>137</v>
      </c>
      <c r="L12" s="47">
        <v>2</v>
      </c>
      <c r="M12" s="47">
        <v>2</v>
      </c>
      <c r="N12" s="48">
        <v>0</v>
      </c>
      <c r="O12" s="35">
        <v>52</v>
      </c>
      <c r="P12" s="35" t="s">
        <v>392</v>
      </c>
      <c r="Q12" s="35">
        <v>9</v>
      </c>
      <c r="R12" s="44">
        <f>VLOOKUP(A12,Kengetallen!A:B,2,FALSE)</f>
        <v>0</v>
      </c>
      <c r="V12" s="41">
        <f t="shared" si="0"/>
        <v>0</v>
      </c>
    </row>
    <row r="13" spans="1:26">
      <c r="A13" s="16" t="s">
        <v>72</v>
      </c>
      <c r="B13" s="35" t="s">
        <v>151</v>
      </c>
      <c r="C13" s="16" t="s">
        <v>133</v>
      </c>
      <c r="D13" s="36">
        <v>1</v>
      </c>
      <c r="E13" s="37" t="s">
        <v>130</v>
      </c>
      <c r="G13" s="38" t="s">
        <v>131</v>
      </c>
      <c r="H13" s="38" t="s">
        <v>134</v>
      </c>
      <c r="I13" s="39" t="s">
        <v>154</v>
      </c>
      <c r="J13" s="37" t="s">
        <v>153</v>
      </c>
      <c r="K13" s="38" t="s">
        <v>137</v>
      </c>
      <c r="L13" s="47">
        <v>2</v>
      </c>
      <c r="M13" s="47">
        <v>2</v>
      </c>
      <c r="N13" s="48">
        <v>0</v>
      </c>
      <c r="O13" s="35">
        <v>52</v>
      </c>
      <c r="P13" s="35" t="s">
        <v>392</v>
      </c>
      <c r="Q13" s="35">
        <v>9</v>
      </c>
      <c r="R13" s="44">
        <f>VLOOKUP(A13,Kengetallen!A:B,2,FALSE)</f>
        <v>0</v>
      </c>
      <c r="V13" s="41">
        <f t="shared" si="0"/>
        <v>0</v>
      </c>
    </row>
    <row r="14" spans="1:26">
      <c r="A14" s="16" t="s">
        <v>29</v>
      </c>
      <c r="B14" s="35" t="s">
        <v>132</v>
      </c>
      <c r="C14" s="16" t="s">
        <v>133</v>
      </c>
      <c r="D14" s="36">
        <v>1</v>
      </c>
      <c r="E14" s="37" t="s">
        <v>130</v>
      </c>
      <c r="G14" s="38" t="s">
        <v>131</v>
      </c>
      <c r="H14" s="38" t="s">
        <v>134</v>
      </c>
      <c r="I14" s="39" t="s">
        <v>155</v>
      </c>
      <c r="J14" s="37" t="s">
        <v>156</v>
      </c>
      <c r="K14" s="38" t="s">
        <v>157</v>
      </c>
      <c r="L14" s="47">
        <v>23</v>
      </c>
      <c r="M14" s="47">
        <v>23</v>
      </c>
      <c r="N14" s="48">
        <v>0</v>
      </c>
      <c r="O14" s="35">
        <v>52</v>
      </c>
      <c r="P14" s="35" t="s">
        <v>392</v>
      </c>
      <c r="Q14" s="35">
        <v>9</v>
      </c>
      <c r="R14" s="44">
        <f>VLOOKUP(A14,Kengetallen!A:B,2,FALSE)</f>
        <v>0</v>
      </c>
      <c r="V14" s="41">
        <f t="shared" si="0"/>
        <v>0</v>
      </c>
    </row>
    <row r="15" spans="1:26">
      <c r="A15" s="16" t="s">
        <v>82</v>
      </c>
      <c r="B15" s="35" t="s">
        <v>132</v>
      </c>
      <c r="C15" s="16" t="s">
        <v>133</v>
      </c>
      <c r="D15" s="36">
        <v>1</v>
      </c>
      <c r="E15" s="37" t="s">
        <v>130</v>
      </c>
      <c r="G15" s="38" t="s">
        <v>131</v>
      </c>
      <c r="H15" s="38" t="s">
        <v>134</v>
      </c>
      <c r="I15" s="39" t="s">
        <v>158</v>
      </c>
      <c r="J15" s="37" t="s">
        <v>159</v>
      </c>
      <c r="K15" s="38" t="s">
        <v>157</v>
      </c>
      <c r="L15" s="47">
        <v>5</v>
      </c>
      <c r="M15" s="47">
        <v>5</v>
      </c>
      <c r="N15" s="48">
        <v>0</v>
      </c>
      <c r="O15" s="35">
        <v>52</v>
      </c>
      <c r="P15" s="35" t="s">
        <v>392</v>
      </c>
      <c r="Q15" s="35">
        <v>9</v>
      </c>
      <c r="R15" s="44">
        <f>VLOOKUP(A15,Kengetallen!A:B,2,FALSE)</f>
        <v>0</v>
      </c>
      <c r="V15" s="41">
        <f t="shared" si="0"/>
        <v>0</v>
      </c>
    </row>
    <row r="16" spans="1:26">
      <c r="D16" s="36">
        <v>1</v>
      </c>
      <c r="E16" s="37" t="s">
        <v>130</v>
      </c>
      <c r="G16" s="38" t="s">
        <v>131</v>
      </c>
      <c r="J16" s="37"/>
      <c r="K16" s="38"/>
      <c r="L16" s="47"/>
      <c r="M16" s="47"/>
      <c r="N16" s="48"/>
      <c r="O16" s="35"/>
      <c r="P16" s="35"/>
      <c r="Q16" s="35"/>
    </row>
    <row r="17" spans="1:25">
      <c r="A17" s="49"/>
      <c r="B17" s="50"/>
      <c r="C17" s="49" t="s">
        <v>133</v>
      </c>
      <c r="D17" s="51">
        <v>1</v>
      </c>
      <c r="E17" s="52" t="s">
        <v>130</v>
      </c>
      <c r="F17" s="52"/>
      <c r="G17" s="49" t="s">
        <v>131</v>
      </c>
      <c r="H17" s="53"/>
      <c r="I17" s="50"/>
      <c r="J17" s="52" t="s">
        <v>160</v>
      </c>
      <c r="K17" s="53" t="s">
        <v>160</v>
      </c>
      <c r="L17" s="54">
        <f>SUM(L5:L16)</f>
        <v>156</v>
      </c>
      <c r="M17" s="54">
        <v>156</v>
      </c>
      <c r="N17" s="55">
        <v>0</v>
      </c>
      <c r="O17" s="50"/>
      <c r="P17" s="50"/>
      <c r="Q17" s="50"/>
      <c r="R17" s="56"/>
      <c r="S17" s="57"/>
      <c r="T17" s="50"/>
      <c r="U17" s="54"/>
      <c r="V17" s="54"/>
      <c r="W17" s="58"/>
      <c r="X17" s="59"/>
      <c r="Y17" s="49"/>
    </row>
    <row r="18" spans="1:25">
      <c r="D18" s="36">
        <v>2</v>
      </c>
      <c r="E18" s="60" t="s">
        <v>161</v>
      </c>
      <c r="F18" s="60"/>
      <c r="G18" s="61" t="s">
        <v>162</v>
      </c>
      <c r="H18" s="62"/>
      <c r="I18" s="63"/>
      <c r="J18" s="64"/>
      <c r="K18" s="61"/>
      <c r="L18" s="65"/>
      <c r="M18" s="47"/>
      <c r="N18" s="48"/>
      <c r="O18" s="35"/>
      <c r="P18" s="35"/>
      <c r="Q18" s="35"/>
    </row>
    <row r="19" spans="1:25">
      <c r="A19" s="16" t="s">
        <v>204</v>
      </c>
      <c r="B19" s="35" t="s">
        <v>205</v>
      </c>
      <c r="C19" s="16" t="s">
        <v>163</v>
      </c>
      <c r="D19" s="36">
        <v>2</v>
      </c>
      <c r="E19" s="60" t="s">
        <v>161</v>
      </c>
      <c r="F19" s="60"/>
      <c r="G19" s="61" t="s">
        <v>162</v>
      </c>
      <c r="H19" s="62" t="s">
        <v>134</v>
      </c>
      <c r="I19" s="63" t="s">
        <v>144</v>
      </c>
      <c r="J19" s="64" t="s">
        <v>153</v>
      </c>
      <c r="K19" s="61" t="s">
        <v>157</v>
      </c>
      <c r="L19" s="65">
        <v>2</v>
      </c>
      <c r="M19" s="47">
        <v>0</v>
      </c>
      <c r="N19" s="48">
        <v>2</v>
      </c>
      <c r="O19" s="35">
        <v>0</v>
      </c>
      <c r="P19" s="35">
        <v>0</v>
      </c>
      <c r="Q19" s="35">
        <v>0</v>
      </c>
      <c r="R19" s="44">
        <f>VLOOKUP(A19,Kengetallen!A:B,2,FALSE)</f>
        <v>0</v>
      </c>
      <c r="V19" s="41">
        <f t="shared" ref="V19:V34" si="1">IF(Q19&gt;0,(U19/O19)*Q19,0)</f>
        <v>0</v>
      </c>
    </row>
    <row r="20" spans="1:25">
      <c r="A20" s="16" t="s">
        <v>204</v>
      </c>
      <c r="B20" s="35" t="s">
        <v>205</v>
      </c>
      <c r="C20" s="16" t="s">
        <v>163</v>
      </c>
      <c r="D20" s="36">
        <v>2</v>
      </c>
      <c r="E20" s="60" t="s">
        <v>161</v>
      </c>
      <c r="F20" s="60"/>
      <c r="G20" s="61" t="s">
        <v>162</v>
      </c>
      <c r="H20" s="62" t="s">
        <v>134</v>
      </c>
      <c r="I20" s="63" t="s">
        <v>145</v>
      </c>
      <c r="J20" s="64" t="s">
        <v>153</v>
      </c>
      <c r="K20" s="61" t="s">
        <v>157</v>
      </c>
      <c r="L20" s="65">
        <v>5</v>
      </c>
      <c r="M20" s="47">
        <v>0</v>
      </c>
      <c r="N20" s="48">
        <v>5</v>
      </c>
      <c r="O20" s="35">
        <v>0</v>
      </c>
      <c r="P20" s="35">
        <v>0</v>
      </c>
      <c r="Q20" s="35">
        <v>0</v>
      </c>
      <c r="R20" s="44">
        <f>VLOOKUP(A20,Kengetallen!A:B,2,FALSE)</f>
        <v>0</v>
      </c>
      <c r="V20" s="41">
        <f t="shared" si="1"/>
        <v>0</v>
      </c>
    </row>
    <row r="21" spans="1:25">
      <c r="A21" s="16" t="s">
        <v>204</v>
      </c>
      <c r="B21" s="35" t="s">
        <v>205</v>
      </c>
      <c r="C21" s="16" t="s">
        <v>163</v>
      </c>
      <c r="D21" s="36">
        <v>2</v>
      </c>
      <c r="E21" s="60" t="s">
        <v>161</v>
      </c>
      <c r="F21" s="60"/>
      <c r="G21" s="61" t="s">
        <v>162</v>
      </c>
      <c r="H21" s="62" t="s">
        <v>134</v>
      </c>
      <c r="I21" s="63" t="s">
        <v>143</v>
      </c>
      <c r="J21" s="64" t="s">
        <v>148</v>
      </c>
      <c r="K21" s="61" t="s">
        <v>165</v>
      </c>
      <c r="L21" s="65">
        <v>8</v>
      </c>
      <c r="M21" s="47">
        <v>0</v>
      </c>
      <c r="N21" s="48">
        <v>8</v>
      </c>
      <c r="O21" s="35">
        <v>0</v>
      </c>
      <c r="P21" s="35">
        <v>0</v>
      </c>
      <c r="Q21" s="35">
        <v>0</v>
      </c>
      <c r="R21" s="44">
        <f>VLOOKUP(A21,Kengetallen!A:B,2,FALSE)</f>
        <v>0</v>
      </c>
      <c r="V21" s="41">
        <f t="shared" si="1"/>
        <v>0</v>
      </c>
    </row>
    <row r="22" spans="1:25">
      <c r="A22" s="16" t="s">
        <v>204</v>
      </c>
      <c r="B22" s="35" t="s">
        <v>205</v>
      </c>
      <c r="C22" s="16" t="s">
        <v>163</v>
      </c>
      <c r="D22" s="36">
        <v>2</v>
      </c>
      <c r="E22" s="60" t="s">
        <v>161</v>
      </c>
      <c r="F22" s="60"/>
      <c r="G22" s="61" t="s">
        <v>162</v>
      </c>
      <c r="H22" s="62" t="s">
        <v>134</v>
      </c>
      <c r="I22" s="63" t="s">
        <v>135</v>
      </c>
      <c r="J22" s="64" t="s">
        <v>136</v>
      </c>
      <c r="K22" s="61" t="s">
        <v>165</v>
      </c>
      <c r="L22" s="65">
        <v>16</v>
      </c>
      <c r="M22" s="47">
        <v>0</v>
      </c>
      <c r="N22" s="48">
        <v>16</v>
      </c>
      <c r="O22" s="35">
        <v>0</v>
      </c>
      <c r="P22" s="35">
        <v>0</v>
      </c>
      <c r="Q22" s="35">
        <v>0</v>
      </c>
      <c r="R22" s="44">
        <f>VLOOKUP(A22,Kengetallen!A:B,2,FALSE)</f>
        <v>0</v>
      </c>
      <c r="V22" s="41">
        <f t="shared" si="1"/>
        <v>0</v>
      </c>
    </row>
    <row r="23" spans="1:25">
      <c r="A23" s="16" t="s">
        <v>204</v>
      </c>
      <c r="B23" s="35" t="s">
        <v>205</v>
      </c>
      <c r="C23" s="16" t="s">
        <v>163</v>
      </c>
      <c r="D23" s="36">
        <v>2</v>
      </c>
      <c r="E23" s="60" t="s">
        <v>161</v>
      </c>
      <c r="F23" s="60"/>
      <c r="G23" s="61" t="s">
        <v>162</v>
      </c>
      <c r="H23" s="62" t="s">
        <v>134</v>
      </c>
      <c r="I23" s="63" t="s">
        <v>140</v>
      </c>
      <c r="J23" s="64" t="s">
        <v>150</v>
      </c>
      <c r="K23" s="61" t="s">
        <v>165</v>
      </c>
      <c r="L23" s="65">
        <v>5</v>
      </c>
      <c r="M23" s="47">
        <v>0</v>
      </c>
      <c r="N23" s="48">
        <v>5</v>
      </c>
      <c r="O23" s="35">
        <v>0</v>
      </c>
      <c r="P23" s="35">
        <v>0</v>
      </c>
      <c r="Q23" s="35">
        <v>0</v>
      </c>
      <c r="R23" s="44">
        <f>VLOOKUP(A23,Kengetallen!A:B,2,FALSE)</f>
        <v>0</v>
      </c>
      <c r="V23" s="41">
        <f t="shared" si="1"/>
        <v>0</v>
      </c>
    </row>
    <row r="24" spans="1:25">
      <c r="A24" s="16" t="s">
        <v>204</v>
      </c>
      <c r="B24" s="35" t="s">
        <v>205</v>
      </c>
      <c r="C24" s="16" t="s">
        <v>163</v>
      </c>
      <c r="D24" s="36">
        <v>2</v>
      </c>
      <c r="E24" s="60" t="s">
        <v>161</v>
      </c>
      <c r="F24" s="60"/>
      <c r="G24" s="61" t="s">
        <v>162</v>
      </c>
      <c r="H24" s="62" t="s">
        <v>134</v>
      </c>
      <c r="I24" s="63" t="s">
        <v>166</v>
      </c>
      <c r="J24" s="64" t="s">
        <v>159</v>
      </c>
      <c r="K24" s="61" t="s">
        <v>165</v>
      </c>
      <c r="L24" s="65">
        <v>5</v>
      </c>
      <c r="M24" s="47">
        <v>0</v>
      </c>
      <c r="N24" s="48">
        <v>5</v>
      </c>
      <c r="O24" s="35">
        <v>0</v>
      </c>
      <c r="P24" s="35">
        <v>0</v>
      </c>
      <c r="Q24" s="35">
        <v>0</v>
      </c>
      <c r="R24" s="44">
        <f>VLOOKUP(A24,Kengetallen!A:B,2,FALSE)</f>
        <v>0</v>
      </c>
      <c r="V24" s="41">
        <f t="shared" si="1"/>
        <v>0</v>
      </c>
    </row>
    <row r="25" spans="1:25">
      <c r="A25" s="16" t="s">
        <v>204</v>
      </c>
      <c r="B25" s="35" t="s">
        <v>205</v>
      </c>
      <c r="C25" s="16" t="s">
        <v>163</v>
      </c>
      <c r="D25" s="36">
        <v>2</v>
      </c>
      <c r="E25" s="60" t="s">
        <v>161</v>
      </c>
      <c r="F25" s="60"/>
      <c r="G25" s="61" t="s">
        <v>162</v>
      </c>
      <c r="H25" s="62" t="s">
        <v>134</v>
      </c>
      <c r="I25" s="63" t="s">
        <v>167</v>
      </c>
      <c r="J25" s="64" t="s">
        <v>150</v>
      </c>
      <c r="K25" s="61" t="s">
        <v>165</v>
      </c>
      <c r="L25" s="65">
        <v>16</v>
      </c>
      <c r="M25" s="47">
        <v>0</v>
      </c>
      <c r="N25" s="48">
        <v>16</v>
      </c>
      <c r="O25" s="35">
        <v>0</v>
      </c>
      <c r="P25" s="35">
        <v>0</v>
      </c>
      <c r="Q25" s="35">
        <v>0</v>
      </c>
      <c r="R25" s="44">
        <f>VLOOKUP(A25,Kengetallen!A:B,2,FALSE)</f>
        <v>0</v>
      </c>
      <c r="V25" s="41">
        <f t="shared" si="1"/>
        <v>0</v>
      </c>
    </row>
    <row r="26" spans="1:25">
      <c r="A26" s="16" t="s">
        <v>204</v>
      </c>
      <c r="B26" s="35" t="s">
        <v>205</v>
      </c>
      <c r="C26" s="16" t="s">
        <v>163</v>
      </c>
      <c r="D26" s="36">
        <v>2</v>
      </c>
      <c r="E26" s="60" t="s">
        <v>161</v>
      </c>
      <c r="F26" s="60"/>
      <c r="G26" s="61" t="s">
        <v>162</v>
      </c>
      <c r="H26" s="62" t="s">
        <v>134</v>
      </c>
      <c r="I26" s="63" t="s">
        <v>147</v>
      </c>
      <c r="J26" s="64" t="s">
        <v>168</v>
      </c>
      <c r="K26" s="61" t="s">
        <v>165</v>
      </c>
      <c r="L26" s="65">
        <v>10</v>
      </c>
      <c r="M26" s="47">
        <v>0</v>
      </c>
      <c r="N26" s="48">
        <v>10</v>
      </c>
      <c r="O26" s="35">
        <v>0</v>
      </c>
      <c r="P26" s="35">
        <v>0</v>
      </c>
      <c r="Q26" s="35">
        <v>0</v>
      </c>
      <c r="R26" s="44">
        <f>VLOOKUP(A26,Kengetallen!A:B,2,FALSE)</f>
        <v>0</v>
      </c>
      <c r="V26" s="41">
        <f t="shared" si="1"/>
        <v>0</v>
      </c>
    </row>
    <row r="27" spans="1:25">
      <c r="A27" s="16" t="s">
        <v>204</v>
      </c>
      <c r="B27" s="35" t="s">
        <v>205</v>
      </c>
      <c r="C27" s="16" t="s">
        <v>163</v>
      </c>
      <c r="D27" s="36">
        <v>2</v>
      </c>
      <c r="E27" s="60" t="s">
        <v>161</v>
      </c>
      <c r="F27" s="60"/>
      <c r="G27" s="61" t="s">
        <v>162</v>
      </c>
      <c r="H27" s="62" t="s">
        <v>134</v>
      </c>
      <c r="I27" s="63" t="s">
        <v>149</v>
      </c>
      <c r="J27" s="64" t="s">
        <v>159</v>
      </c>
      <c r="K27" s="61" t="s">
        <v>165</v>
      </c>
      <c r="L27" s="65">
        <v>5</v>
      </c>
      <c r="M27" s="47">
        <v>0</v>
      </c>
      <c r="N27" s="48">
        <v>5</v>
      </c>
      <c r="O27" s="35">
        <v>0</v>
      </c>
      <c r="P27" s="35">
        <v>0</v>
      </c>
      <c r="Q27" s="35">
        <v>0</v>
      </c>
      <c r="R27" s="44">
        <f>VLOOKUP(A27,Kengetallen!A:B,2,FALSE)</f>
        <v>0</v>
      </c>
      <c r="V27" s="41">
        <f t="shared" si="1"/>
        <v>0</v>
      </c>
    </row>
    <row r="28" spans="1:25">
      <c r="A28" s="16" t="s">
        <v>204</v>
      </c>
      <c r="B28" s="35" t="s">
        <v>205</v>
      </c>
      <c r="C28" s="16" t="s">
        <v>163</v>
      </c>
      <c r="D28" s="36">
        <v>2</v>
      </c>
      <c r="E28" s="60" t="s">
        <v>161</v>
      </c>
      <c r="F28" s="60"/>
      <c r="G28" s="61" t="s">
        <v>162</v>
      </c>
      <c r="H28" s="62" t="s">
        <v>134</v>
      </c>
      <c r="I28" s="63" t="s">
        <v>152</v>
      </c>
      <c r="J28" s="64" t="s">
        <v>169</v>
      </c>
      <c r="K28" s="61" t="s">
        <v>165</v>
      </c>
      <c r="L28" s="65">
        <v>542</v>
      </c>
      <c r="M28" s="47">
        <v>0</v>
      </c>
      <c r="N28" s="48">
        <v>542</v>
      </c>
      <c r="O28" s="35">
        <v>0</v>
      </c>
      <c r="P28" s="35">
        <v>0</v>
      </c>
      <c r="Q28" s="35">
        <v>0</v>
      </c>
      <c r="R28" s="44">
        <f>VLOOKUP(A28,Kengetallen!A:B,2,FALSE)</f>
        <v>0</v>
      </c>
      <c r="V28" s="41">
        <f t="shared" si="1"/>
        <v>0</v>
      </c>
    </row>
    <row r="29" spans="1:25">
      <c r="A29" s="16" t="s">
        <v>204</v>
      </c>
      <c r="B29" s="35" t="s">
        <v>205</v>
      </c>
      <c r="C29" s="16" t="s">
        <v>163</v>
      </c>
      <c r="D29" s="36">
        <v>2</v>
      </c>
      <c r="E29" s="60" t="s">
        <v>161</v>
      </c>
      <c r="F29" s="60"/>
      <c r="G29" s="61" t="s">
        <v>162</v>
      </c>
      <c r="H29" s="62" t="s">
        <v>134</v>
      </c>
      <c r="I29" s="63" t="s">
        <v>158</v>
      </c>
      <c r="J29" s="64" t="s">
        <v>136</v>
      </c>
      <c r="K29" s="61" t="s">
        <v>170</v>
      </c>
      <c r="L29" s="65">
        <v>4</v>
      </c>
      <c r="M29" s="47">
        <v>0</v>
      </c>
      <c r="N29" s="48">
        <v>4</v>
      </c>
      <c r="O29" s="35">
        <v>0</v>
      </c>
      <c r="P29" s="35">
        <v>0</v>
      </c>
      <c r="Q29" s="35">
        <v>0</v>
      </c>
      <c r="R29" s="44">
        <f>VLOOKUP(A29,Kengetallen!A:B,2,FALSE)</f>
        <v>0</v>
      </c>
      <c r="V29" s="41">
        <f t="shared" si="1"/>
        <v>0</v>
      </c>
    </row>
    <row r="30" spans="1:25">
      <c r="A30" s="16" t="s">
        <v>204</v>
      </c>
      <c r="B30" s="35" t="s">
        <v>205</v>
      </c>
      <c r="C30" s="16" t="s">
        <v>163</v>
      </c>
      <c r="D30" s="36">
        <v>2</v>
      </c>
      <c r="E30" s="60" t="s">
        <v>161</v>
      </c>
      <c r="F30" s="60"/>
      <c r="G30" s="61" t="s">
        <v>162</v>
      </c>
      <c r="H30" s="62" t="s">
        <v>134</v>
      </c>
      <c r="I30" s="63" t="s">
        <v>154</v>
      </c>
      <c r="J30" s="64" t="s">
        <v>136</v>
      </c>
      <c r="K30" s="61" t="s">
        <v>170</v>
      </c>
      <c r="L30" s="65">
        <v>4</v>
      </c>
      <c r="M30" s="47">
        <v>0</v>
      </c>
      <c r="N30" s="48">
        <v>4</v>
      </c>
      <c r="O30" s="35">
        <v>0</v>
      </c>
      <c r="P30" s="35">
        <v>0</v>
      </c>
      <c r="Q30" s="35">
        <v>0</v>
      </c>
      <c r="R30" s="44">
        <f>VLOOKUP(A30,Kengetallen!A:B,2,FALSE)</f>
        <v>0</v>
      </c>
      <c r="V30" s="41">
        <f t="shared" si="1"/>
        <v>0</v>
      </c>
    </row>
    <row r="31" spans="1:25">
      <c r="A31" s="16" t="s">
        <v>204</v>
      </c>
      <c r="B31" s="35" t="s">
        <v>205</v>
      </c>
      <c r="C31" s="16" t="s">
        <v>163</v>
      </c>
      <c r="D31" s="36">
        <v>2</v>
      </c>
      <c r="E31" s="60" t="s">
        <v>161</v>
      </c>
      <c r="F31" s="60"/>
      <c r="G31" s="61" t="s">
        <v>162</v>
      </c>
      <c r="H31" s="62" t="s">
        <v>171</v>
      </c>
      <c r="I31" s="63" t="s">
        <v>172</v>
      </c>
      <c r="J31" s="64" t="s">
        <v>150</v>
      </c>
      <c r="K31" s="61" t="s">
        <v>157</v>
      </c>
      <c r="L31" s="65">
        <v>38</v>
      </c>
      <c r="M31" s="47">
        <v>0</v>
      </c>
      <c r="N31" s="48">
        <v>38</v>
      </c>
      <c r="O31" s="35">
        <v>0</v>
      </c>
      <c r="P31" s="35">
        <v>0</v>
      </c>
      <c r="Q31" s="35">
        <v>0</v>
      </c>
      <c r="R31" s="44">
        <f>VLOOKUP(A31,Kengetallen!A:B,2,FALSE)</f>
        <v>0</v>
      </c>
      <c r="V31" s="41">
        <f t="shared" si="1"/>
        <v>0</v>
      </c>
    </row>
    <row r="32" spans="1:25">
      <c r="A32" s="16" t="s">
        <v>204</v>
      </c>
      <c r="B32" s="35" t="s">
        <v>205</v>
      </c>
      <c r="C32" s="16" t="s">
        <v>163</v>
      </c>
      <c r="D32" s="36">
        <v>2</v>
      </c>
      <c r="E32" s="60" t="s">
        <v>161</v>
      </c>
      <c r="F32" s="60"/>
      <c r="G32" s="61" t="s">
        <v>162</v>
      </c>
      <c r="H32" s="62" t="s">
        <v>171</v>
      </c>
      <c r="I32" s="63" t="s">
        <v>173</v>
      </c>
      <c r="J32" s="64" t="s">
        <v>141</v>
      </c>
      <c r="K32" s="61" t="s">
        <v>142</v>
      </c>
      <c r="L32" s="65">
        <v>36</v>
      </c>
      <c r="M32" s="47">
        <v>0</v>
      </c>
      <c r="N32" s="48">
        <v>36</v>
      </c>
      <c r="O32" s="35">
        <v>0</v>
      </c>
      <c r="P32" s="35">
        <v>0</v>
      </c>
      <c r="Q32" s="35">
        <v>0</v>
      </c>
      <c r="R32" s="44">
        <f>VLOOKUP(A32,Kengetallen!A:B,2,FALSE)</f>
        <v>0</v>
      </c>
      <c r="V32" s="41">
        <f t="shared" si="1"/>
        <v>0</v>
      </c>
    </row>
    <row r="33" spans="1:25">
      <c r="A33" s="16" t="s">
        <v>204</v>
      </c>
      <c r="B33" s="35" t="s">
        <v>205</v>
      </c>
      <c r="C33" s="16" t="s">
        <v>163</v>
      </c>
      <c r="D33" s="36">
        <v>2</v>
      </c>
      <c r="E33" s="60" t="s">
        <v>161</v>
      </c>
      <c r="F33" s="60"/>
      <c r="G33" s="61" t="s">
        <v>162</v>
      </c>
      <c r="H33" s="62" t="s">
        <v>171</v>
      </c>
      <c r="I33" s="63" t="s">
        <v>174</v>
      </c>
      <c r="J33" s="64" t="s">
        <v>175</v>
      </c>
      <c r="K33" s="61" t="s">
        <v>157</v>
      </c>
      <c r="L33" s="65">
        <v>291</v>
      </c>
      <c r="M33" s="47">
        <v>0</v>
      </c>
      <c r="N33" s="48">
        <v>291</v>
      </c>
      <c r="O33" s="35">
        <v>0</v>
      </c>
      <c r="P33" s="35">
        <v>0</v>
      </c>
      <c r="Q33" s="35">
        <v>0</v>
      </c>
      <c r="R33" s="44">
        <f>VLOOKUP(A33,Kengetallen!A:B,2,FALSE)</f>
        <v>0</v>
      </c>
      <c r="V33" s="41">
        <f t="shared" si="1"/>
        <v>0</v>
      </c>
    </row>
    <row r="34" spans="1:25">
      <c r="A34" s="16" t="s">
        <v>204</v>
      </c>
      <c r="B34" s="35" t="s">
        <v>205</v>
      </c>
      <c r="C34" s="16" t="s">
        <v>163</v>
      </c>
      <c r="D34" s="36">
        <v>2</v>
      </c>
      <c r="E34" s="60" t="s">
        <v>161</v>
      </c>
      <c r="F34" s="60"/>
      <c r="G34" s="61" t="s">
        <v>162</v>
      </c>
      <c r="H34" s="62" t="s">
        <v>171</v>
      </c>
      <c r="I34" s="63"/>
      <c r="J34" s="64" t="s">
        <v>141</v>
      </c>
      <c r="K34" s="61" t="s">
        <v>142</v>
      </c>
      <c r="L34" s="65">
        <v>30</v>
      </c>
      <c r="M34" s="47">
        <v>0</v>
      </c>
      <c r="N34" s="48">
        <v>30</v>
      </c>
      <c r="O34" s="35">
        <v>0</v>
      </c>
      <c r="P34" s="35">
        <v>0</v>
      </c>
      <c r="Q34" s="35">
        <v>0</v>
      </c>
      <c r="R34" s="44">
        <f>VLOOKUP(A34,Kengetallen!A:B,2,FALSE)</f>
        <v>0</v>
      </c>
      <c r="V34" s="41">
        <f t="shared" si="1"/>
        <v>0</v>
      </c>
    </row>
    <row r="35" spans="1:25">
      <c r="D35" s="36">
        <v>2</v>
      </c>
      <c r="E35" s="60" t="s">
        <v>161</v>
      </c>
      <c r="F35" s="60"/>
      <c r="G35" s="61" t="s">
        <v>162</v>
      </c>
      <c r="H35" s="62"/>
      <c r="I35" s="63"/>
      <c r="J35" s="64"/>
      <c r="K35" s="61"/>
      <c r="L35" s="65"/>
      <c r="M35" s="47"/>
      <c r="N35" s="48"/>
      <c r="O35" s="35"/>
      <c r="P35" s="35"/>
      <c r="Q35" s="35"/>
    </row>
    <row r="36" spans="1:25">
      <c r="A36" s="49"/>
      <c r="B36" s="50"/>
      <c r="C36" s="77" t="s">
        <v>163</v>
      </c>
      <c r="D36" s="51">
        <v>2</v>
      </c>
      <c r="E36" s="52" t="s">
        <v>161</v>
      </c>
      <c r="F36" s="52"/>
      <c r="G36" s="49" t="s">
        <v>162</v>
      </c>
      <c r="H36" s="53"/>
      <c r="I36" s="50"/>
      <c r="J36" s="52" t="s">
        <v>160</v>
      </c>
      <c r="K36" s="53" t="s">
        <v>160</v>
      </c>
      <c r="L36" s="54">
        <f>SUM(L19:L35)</f>
        <v>1017</v>
      </c>
      <c r="M36" s="54">
        <v>0</v>
      </c>
      <c r="N36" s="55">
        <v>1017</v>
      </c>
      <c r="O36" s="54"/>
      <c r="P36" s="54"/>
      <c r="Q36" s="50"/>
      <c r="R36" s="56"/>
      <c r="S36" s="57"/>
      <c r="T36" s="50"/>
      <c r="U36" s="54"/>
      <c r="V36" s="54"/>
      <c r="W36" s="58"/>
      <c r="X36" s="59"/>
      <c r="Y36" s="49"/>
    </row>
    <row r="37" spans="1:25">
      <c r="D37" s="36"/>
      <c r="E37" s="60" t="s">
        <v>177</v>
      </c>
      <c r="F37" s="60"/>
      <c r="G37" s="61" t="s">
        <v>178</v>
      </c>
      <c r="H37" s="62"/>
      <c r="I37" s="63"/>
      <c r="J37" s="64"/>
      <c r="K37" s="61"/>
      <c r="L37" s="65"/>
      <c r="M37" s="47"/>
      <c r="N37" s="48"/>
      <c r="O37" s="35"/>
      <c r="P37" s="35"/>
      <c r="Q37" s="35"/>
    </row>
    <row r="38" spans="1:25">
      <c r="A38" s="16" t="s">
        <v>204</v>
      </c>
      <c r="B38" s="35" t="s">
        <v>205</v>
      </c>
      <c r="C38" s="16" t="s">
        <v>163</v>
      </c>
      <c r="D38" s="36">
        <v>3</v>
      </c>
      <c r="E38" s="60" t="s">
        <v>177</v>
      </c>
      <c r="F38" s="60"/>
      <c r="G38" s="61" t="s">
        <v>178</v>
      </c>
      <c r="H38" s="62" t="s">
        <v>134</v>
      </c>
      <c r="I38" s="63" t="s">
        <v>179</v>
      </c>
      <c r="J38" s="64" t="s">
        <v>180</v>
      </c>
      <c r="K38" s="61" t="s">
        <v>181</v>
      </c>
      <c r="L38" s="65">
        <v>5</v>
      </c>
      <c r="M38" s="47">
        <v>0</v>
      </c>
      <c r="N38" s="48">
        <v>5</v>
      </c>
      <c r="O38" s="35">
        <v>0</v>
      </c>
      <c r="P38" s="35">
        <v>0</v>
      </c>
      <c r="Q38" s="35">
        <v>0</v>
      </c>
      <c r="R38" s="44">
        <f>VLOOKUP(A38,Kengetallen!A:B,2,FALSE)</f>
        <v>0</v>
      </c>
      <c r="V38" s="41">
        <f t="shared" ref="V38:V54" si="2">IF(Q38&gt;0,(U38/O38)*Q38,0)</f>
        <v>0</v>
      </c>
    </row>
    <row r="39" spans="1:25">
      <c r="A39" s="16" t="s">
        <v>204</v>
      </c>
      <c r="B39" s="35" t="s">
        <v>205</v>
      </c>
      <c r="C39" s="16" t="s">
        <v>163</v>
      </c>
      <c r="D39" s="36">
        <v>3</v>
      </c>
      <c r="E39" s="60" t="s">
        <v>177</v>
      </c>
      <c r="F39" s="60"/>
      <c r="G39" s="61" t="s">
        <v>178</v>
      </c>
      <c r="H39" s="62" t="s">
        <v>134</v>
      </c>
      <c r="I39" s="63" t="s">
        <v>182</v>
      </c>
      <c r="J39" s="64" t="s">
        <v>183</v>
      </c>
      <c r="K39" s="61" t="s">
        <v>184</v>
      </c>
      <c r="L39" s="65">
        <v>50</v>
      </c>
      <c r="M39" s="47">
        <v>0</v>
      </c>
      <c r="N39" s="48">
        <v>50</v>
      </c>
      <c r="O39" s="35">
        <v>0</v>
      </c>
      <c r="P39" s="35">
        <v>0</v>
      </c>
      <c r="Q39" s="35">
        <v>0</v>
      </c>
      <c r="R39" s="44">
        <f>VLOOKUP(A39,Kengetallen!A:B,2,FALSE)</f>
        <v>0</v>
      </c>
      <c r="V39" s="41">
        <f t="shared" si="2"/>
        <v>0</v>
      </c>
    </row>
    <row r="40" spans="1:25">
      <c r="A40" s="16" t="s">
        <v>204</v>
      </c>
      <c r="B40" s="35" t="s">
        <v>205</v>
      </c>
      <c r="C40" s="16" t="s">
        <v>163</v>
      </c>
      <c r="D40" s="36">
        <v>3</v>
      </c>
      <c r="E40" s="60" t="s">
        <v>177</v>
      </c>
      <c r="F40" s="60"/>
      <c r="G40" s="61" t="s">
        <v>178</v>
      </c>
      <c r="H40" s="62" t="s">
        <v>134</v>
      </c>
      <c r="I40" s="63" t="s">
        <v>185</v>
      </c>
      <c r="J40" s="64" t="s">
        <v>150</v>
      </c>
      <c r="K40" s="61" t="s">
        <v>137</v>
      </c>
      <c r="L40" s="65">
        <v>8</v>
      </c>
      <c r="M40" s="47">
        <v>0</v>
      </c>
      <c r="N40" s="48">
        <v>8</v>
      </c>
      <c r="O40" s="35">
        <v>0</v>
      </c>
      <c r="P40" s="35">
        <v>0</v>
      </c>
      <c r="Q40" s="35">
        <v>0</v>
      </c>
      <c r="R40" s="44">
        <f>VLOOKUP(A40,Kengetallen!A:B,2,FALSE)</f>
        <v>0</v>
      </c>
      <c r="V40" s="41">
        <f t="shared" si="2"/>
        <v>0</v>
      </c>
    </row>
    <row r="41" spans="1:25">
      <c r="A41" s="16" t="s">
        <v>204</v>
      </c>
      <c r="B41" s="35" t="s">
        <v>205</v>
      </c>
      <c r="C41" s="16" t="s">
        <v>163</v>
      </c>
      <c r="D41" s="36">
        <v>3</v>
      </c>
      <c r="E41" s="60" t="s">
        <v>177</v>
      </c>
      <c r="F41" s="60"/>
      <c r="G41" s="61" t="s">
        <v>178</v>
      </c>
      <c r="H41" s="62" t="s">
        <v>134</v>
      </c>
      <c r="I41" s="63" t="s">
        <v>186</v>
      </c>
      <c r="J41" s="64" t="s">
        <v>187</v>
      </c>
      <c r="K41" s="61" t="s">
        <v>137</v>
      </c>
      <c r="L41" s="65">
        <v>6</v>
      </c>
      <c r="M41" s="47">
        <v>0</v>
      </c>
      <c r="N41" s="48">
        <v>6</v>
      </c>
      <c r="O41" s="35">
        <v>0</v>
      </c>
      <c r="P41" s="35">
        <v>0</v>
      </c>
      <c r="Q41" s="35">
        <v>0</v>
      </c>
      <c r="R41" s="44">
        <f>VLOOKUP(A41,Kengetallen!A:B,2,FALSE)</f>
        <v>0</v>
      </c>
      <c r="V41" s="41">
        <f t="shared" si="2"/>
        <v>0</v>
      </c>
    </row>
    <row r="42" spans="1:25">
      <c r="A42" s="16" t="s">
        <v>204</v>
      </c>
      <c r="B42" s="35" t="s">
        <v>205</v>
      </c>
      <c r="C42" s="16" t="s">
        <v>163</v>
      </c>
      <c r="D42" s="36">
        <v>3</v>
      </c>
      <c r="E42" s="60" t="s">
        <v>177</v>
      </c>
      <c r="F42" s="60"/>
      <c r="G42" s="61" t="s">
        <v>178</v>
      </c>
      <c r="H42" s="62" t="s">
        <v>134</v>
      </c>
      <c r="I42" s="63" t="s">
        <v>188</v>
      </c>
      <c r="J42" s="64" t="s">
        <v>141</v>
      </c>
      <c r="K42" s="61" t="s">
        <v>137</v>
      </c>
      <c r="L42" s="65">
        <v>22</v>
      </c>
      <c r="M42" s="47">
        <v>0</v>
      </c>
      <c r="N42" s="48">
        <v>22</v>
      </c>
      <c r="O42" s="35">
        <v>0</v>
      </c>
      <c r="P42" s="35">
        <v>0</v>
      </c>
      <c r="Q42" s="35">
        <v>0</v>
      </c>
      <c r="R42" s="44">
        <f>VLOOKUP(A42,Kengetallen!A:B,2,FALSE)</f>
        <v>0</v>
      </c>
      <c r="V42" s="41">
        <f t="shared" si="2"/>
        <v>0</v>
      </c>
    </row>
    <row r="43" spans="1:25">
      <c r="A43" s="16" t="s">
        <v>204</v>
      </c>
      <c r="B43" s="35" t="s">
        <v>205</v>
      </c>
      <c r="C43" s="16" t="s">
        <v>163</v>
      </c>
      <c r="D43" s="36">
        <v>3</v>
      </c>
      <c r="E43" s="60" t="s">
        <v>177</v>
      </c>
      <c r="F43" s="60"/>
      <c r="G43" s="61" t="s">
        <v>178</v>
      </c>
      <c r="H43" s="62" t="s">
        <v>134</v>
      </c>
      <c r="I43" s="63" t="s">
        <v>189</v>
      </c>
      <c r="J43" s="64" t="s">
        <v>141</v>
      </c>
      <c r="K43" s="61" t="s">
        <v>137</v>
      </c>
      <c r="L43" s="65">
        <v>27</v>
      </c>
      <c r="M43" s="47">
        <v>0</v>
      </c>
      <c r="N43" s="48">
        <v>27</v>
      </c>
      <c r="O43" s="35">
        <v>0</v>
      </c>
      <c r="P43" s="35">
        <v>0</v>
      </c>
      <c r="Q43" s="35">
        <v>0</v>
      </c>
      <c r="R43" s="44">
        <f>VLOOKUP(A43,Kengetallen!A:B,2,FALSE)</f>
        <v>0</v>
      </c>
      <c r="V43" s="41">
        <f t="shared" si="2"/>
        <v>0</v>
      </c>
    </row>
    <row r="44" spans="1:25">
      <c r="A44" s="16" t="s">
        <v>204</v>
      </c>
      <c r="B44" s="35" t="s">
        <v>205</v>
      </c>
      <c r="C44" s="16" t="s">
        <v>163</v>
      </c>
      <c r="D44" s="36">
        <v>3</v>
      </c>
      <c r="E44" s="60" t="s">
        <v>177</v>
      </c>
      <c r="F44" s="60"/>
      <c r="G44" s="61" t="s">
        <v>178</v>
      </c>
      <c r="H44" s="62" t="s">
        <v>134</v>
      </c>
      <c r="I44" s="63" t="s">
        <v>190</v>
      </c>
      <c r="J44" s="64" t="s">
        <v>191</v>
      </c>
      <c r="K44" s="61" t="s">
        <v>157</v>
      </c>
      <c r="L44" s="65">
        <v>4</v>
      </c>
      <c r="M44" s="47">
        <v>0</v>
      </c>
      <c r="N44" s="48">
        <v>4</v>
      </c>
      <c r="O44" s="35">
        <v>0</v>
      </c>
      <c r="P44" s="35">
        <v>0</v>
      </c>
      <c r="Q44" s="35">
        <v>0</v>
      </c>
      <c r="R44" s="44">
        <f>VLOOKUP(A44,Kengetallen!A:B,2,FALSE)</f>
        <v>0</v>
      </c>
      <c r="V44" s="41">
        <f t="shared" si="2"/>
        <v>0</v>
      </c>
    </row>
    <row r="45" spans="1:25">
      <c r="A45" s="16" t="s">
        <v>204</v>
      </c>
      <c r="B45" s="35" t="s">
        <v>205</v>
      </c>
      <c r="C45" s="16" t="s">
        <v>163</v>
      </c>
      <c r="D45" s="36">
        <v>3</v>
      </c>
      <c r="E45" s="60" t="s">
        <v>177</v>
      </c>
      <c r="F45" s="60"/>
      <c r="G45" s="61" t="s">
        <v>178</v>
      </c>
      <c r="H45" s="62" t="s">
        <v>134</v>
      </c>
      <c r="I45" s="63" t="s">
        <v>192</v>
      </c>
      <c r="J45" s="64" t="s">
        <v>193</v>
      </c>
      <c r="K45" s="61" t="s">
        <v>157</v>
      </c>
      <c r="L45" s="65">
        <v>4</v>
      </c>
      <c r="M45" s="47">
        <v>0</v>
      </c>
      <c r="N45" s="48">
        <v>4</v>
      </c>
      <c r="O45" s="35">
        <v>0</v>
      </c>
      <c r="P45" s="35">
        <v>0</v>
      </c>
      <c r="Q45" s="35">
        <v>0</v>
      </c>
      <c r="R45" s="44">
        <f>VLOOKUP(A45,Kengetallen!A:B,2,FALSE)</f>
        <v>0</v>
      </c>
      <c r="V45" s="41">
        <f t="shared" si="2"/>
        <v>0</v>
      </c>
    </row>
    <row r="46" spans="1:25">
      <c r="A46" s="16" t="s">
        <v>204</v>
      </c>
      <c r="B46" s="35" t="s">
        <v>205</v>
      </c>
      <c r="C46" s="16" t="s">
        <v>163</v>
      </c>
      <c r="D46" s="36">
        <v>3</v>
      </c>
      <c r="E46" s="60" t="s">
        <v>177</v>
      </c>
      <c r="F46" s="60"/>
      <c r="G46" s="61" t="s">
        <v>178</v>
      </c>
      <c r="H46" s="62" t="s">
        <v>134</v>
      </c>
      <c r="I46" s="63" t="s">
        <v>194</v>
      </c>
      <c r="J46" s="64" t="s">
        <v>195</v>
      </c>
      <c r="K46" s="61" t="s">
        <v>157</v>
      </c>
      <c r="L46" s="65">
        <v>5</v>
      </c>
      <c r="M46" s="47">
        <v>0</v>
      </c>
      <c r="N46" s="48">
        <v>5</v>
      </c>
      <c r="O46" s="35">
        <v>0</v>
      </c>
      <c r="P46" s="35">
        <v>0</v>
      </c>
      <c r="Q46" s="35">
        <v>0</v>
      </c>
      <c r="R46" s="44">
        <f>VLOOKUP(A46,Kengetallen!A:B,2,FALSE)</f>
        <v>0</v>
      </c>
      <c r="V46" s="41">
        <f t="shared" si="2"/>
        <v>0</v>
      </c>
    </row>
    <row r="47" spans="1:25">
      <c r="A47" s="16" t="s">
        <v>204</v>
      </c>
      <c r="B47" s="35" t="s">
        <v>205</v>
      </c>
      <c r="C47" s="16" t="s">
        <v>163</v>
      </c>
      <c r="D47" s="36">
        <v>3</v>
      </c>
      <c r="E47" s="60" t="s">
        <v>177</v>
      </c>
      <c r="F47" s="60"/>
      <c r="G47" s="61" t="s">
        <v>178</v>
      </c>
      <c r="H47" s="62" t="s">
        <v>134</v>
      </c>
      <c r="I47" s="63" t="s">
        <v>196</v>
      </c>
      <c r="J47" s="64" t="s">
        <v>197</v>
      </c>
      <c r="K47" s="61" t="s">
        <v>137</v>
      </c>
      <c r="L47" s="65">
        <v>55</v>
      </c>
      <c r="M47" s="47">
        <v>0</v>
      </c>
      <c r="N47" s="48">
        <v>55</v>
      </c>
      <c r="O47" s="35">
        <v>0</v>
      </c>
      <c r="P47" s="35">
        <v>0</v>
      </c>
      <c r="Q47" s="35">
        <v>0</v>
      </c>
      <c r="R47" s="44">
        <f>VLOOKUP(A47,Kengetallen!A:B,2,FALSE)</f>
        <v>0</v>
      </c>
      <c r="V47" s="41">
        <f t="shared" si="2"/>
        <v>0</v>
      </c>
    </row>
    <row r="48" spans="1:25">
      <c r="A48" s="16" t="s">
        <v>204</v>
      </c>
      <c r="B48" s="35" t="s">
        <v>205</v>
      </c>
      <c r="C48" s="16" t="s">
        <v>163</v>
      </c>
      <c r="D48" s="36">
        <v>3</v>
      </c>
      <c r="E48" s="60" t="s">
        <v>177</v>
      </c>
      <c r="F48" s="60"/>
      <c r="G48" s="61" t="s">
        <v>178</v>
      </c>
      <c r="H48" s="62" t="s">
        <v>134</v>
      </c>
      <c r="I48" s="63" t="s">
        <v>198</v>
      </c>
      <c r="J48" s="64" t="s">
        <v>141</v>
      </c>
      <c r="K48" s="61" t="s">
        <v>137</v>
      </c>
      <c r="L48" s="65">
        <v>22</v>
      </c>
      <c r="M48" s="47">
        <v>0</v>
      </c>
      <c r="N48" s="48">
        <v>22</v>
      </c>
      <c r="O48" s="35">
        <v>0</v>
      </c>
      <c r="P48" s="35">
        <v>0</v>
      </c>
      <c r="Q48" s="35">
        <v>0</v>
      </c>
      <c r="R48" s="44">
        <f>VLOOKUP(A48,Kengetallen!A:B,2,FALSE)</f>
        <v>0</v>
      </c>
      <c r="V48" s="41">
        <f t="shared" si="2"/>
        <v>0</v>
      </c>
    </row>
    <row r="49" spans="1:25">
      <c r="A49" s="16" t="s">
        <v>204</v>
      </c>
      <c r="B49" s="35" t="s">
        <v>205</v>
      </c>
      <c r="C49" s="16" t="s">
        <v>163</v>
      </c>
      <c r="D49" s="36">
        <v>3</v>
      </c>
      <c r="E49" s="60" t="s">
        <v>177</v>
      </c>
      <c r="F49" s="60"/>
      <c r="G49" s="61" t="s">
        <v>178</v>
      </c>
      <c r="H49" s="62" t="s">
        <v>134</v>
      </c>
      <c r="I49" s="63" t="s">
        <v>199</v>
      </c>
      <c r="J49" s="64" t="s">
        <v>141</v>
      </c>
      <c r="K49" s="61" t="s">
        <v>137</v>
      </c>
      <c r="L49" s="65">
        <v>22</v>
      </c>
      <c r="M49" s="47">
        <v>0</v>
      </c>
      <c r="N49" s="48">
        <v>22</v>
      </c>
      <c r="O49" s="35">
        <v>0</v>
      </c>
      <c r="P49" s="35">
        <v>0</v>
      </c>
      <c r="Q49" s="35">
        <v>0</v>
      </c>
      <c r="R49" s="44">
        <f>VLOOKUP(A49,Kengetallen!A:B,2,FALSE)</f>
        <v>0</v>
      </c>
      <c r="V49" s="41">
        <f t="shared" si="2"/>
        <v>0</v>
      </c>
    </row>
    <row r="50" spans="1:25">
      <c r="A50" s="16" t="s">
        <v>204</v>
      </c>
      <c r="B50" s="35" t="s">
        <v>205</v>
      </c>
      <c r="C50" s="16" t="s">
        <v>163</v>
      </c>
      <c r="D50" s="36">
        <v>3</v>
      </c>
      <c r="E50" s="60" t="s">
        <v>177</v>
      </c>
      <c r="F50" s="60"/>
      <c r="G50" s="61" t="s">
        <v>178</v>
      </c>
      <c r="H50" s="62" t="s">
        <v>134</v>
      </c>
      <c r="I50" s="63" t="s">
        <v>200</v>
      </c>
      <c r="J50" s="64" t="s">
        <v>141</v>
      </c>
      <c r="K50" s="61" t="s">
        <v>137</v>
      </c>
      <c r="L50" s="65">
        <v>11</v>
      </c>
      <c r="M50" s="47">
        <v>0</v>
      </c>
      <c r="N50" s="48">
        <v>11</v>
      </c>
      <c r="O50" s="35">
        <v>0</v>
      </c>
      <c r="P50" s="35">
        <v>0</v>
      </c>
      <c r="Q50" s="35">
        <v>0</v>
      </c>
      <c r="R50" s="44">
        <f>VLOOKUP(A50,Kengetallen!A:B,2,FALSE)</f>
        <v>0</v>
      </c>
      <c r="V50" s="41">
        <f t="shared" si="2"/>
        <v>0</v>
      </c>
    </row>
    <row r="51" spans="1:25">
      <c r="A51" s="16" t="s">
        <v>204</v>
      </c>
      <c r="B51" s="35" t="s">
        <v>205</v>
      </c>
      <c r="C51" s="16" t="s">
        <v>163</v>
      </c>
      <c r="D51" s="36">
        <v>3</v>
      </c>
      <c r="E51" s="60" t="s">
        <v>177</v>
      </c>
      <c r="F51" s="60"/>
      <c r="G51" s="61" t="s">
        <v>178</v>
      </c>
      <c r="H51" s="62" t="s">
        <v>134</v>
      </c>
      <c r="I51" s="63" t="s">
        <v>201</v>
      </c>
      <c r="J51" s="64" t="s">
        <v>146</v>
      </c>
      <c r="K51" s="61" t="s">
        <v>137</v>
      </c>
      <c r="L51" s="65">
        <v>33</v>
      </c>
      <c r="M51" s="47">
        <v>0</v>
      </c>
      <c r="N51" s="48">
        <v>33</v>
      </c>
      <c r="O51" s="35">
        <v>0</v>
      </c>
      <c r="P51" s="35">
        <v>0</v>
      </c>
      <c r="Q51" s="35">
        <v>0</v>
      </c>
      <c r="R51" s="44">
        <f>VLOOKUP(A51,Kengetallen!A:B,2,FALSE)</f>
        <v>0</v>
      </c>
      <c r="V51" s="41">
        <f t="shared" si="2"/>
        <v>0</v>
      </c>
    </row>
    <row r="52" spans="1:25">
      <c r="A52" s="16" t="s">
        <v>204</v>
      </c>
      <c r="B52" s="35" t="s">
        <v>205</v>
      </c>
      <c r="C52" s="16" t="s">
        <v>163</v>
      </c>
      <c r="D52" s="36">
        <v>3</v>
      </c>
      <c r="E52" s="60" t="s">
        <v>177</v>
      </c>
      <c r="F52" s="60"/>
      <c r="G52" s="61" t="s">
        <v>178</v>
      </c>
      <c r="H52" s="62" t="s">
        <v>134</v>
      </c>
      <c r="I52" s="63" t="s">
        <v>202</v>
      </c>
      <c r="J52" s="64" t="s">
        <v>187</v>
      </c>
      <c r="K52" s="61" t="s">
        <v>203</v>
      </c>
      <c r="L52" s="65">
        <v>4</v>
      </c>
      <c r="M52" s="47">
        <v>0</v>
      </c>
      <c r="N52" s="48">
        <v>4</v>
      </c>
      <c r="O52" s="35">
        <v>0</v>
      </c>
      <c r="P52" s="35">
        <v>0</v>
      </c>
      <c r="Q52" s="35">
        <v>0</v>
      </c>
      <c r="R52" s="44">
        <f>VLOOKUP(A52,Kengetallen!A:B,2,FALSE)</f>
        <v>0</v>
      </c>
      <c r="V52" s="41">
        <f t="shared" si="2"/>
        <v>0</v>
      </c>
    </row>
    <row r="53" spans="1:25">
      <c r="A53" s="16" t="s">
        <v>204</v>
      </c>
      <c r="B53" s="35" t="s">
        <v>205</v>
      </c>
      <c r="C53" s="16" t="s">
        <v>163</v>
      </c>
      <c r="D53" s="36">
        <v>3</v>
      </c>
      <c r="E53" s="60" t="s">
        <v>177</v>
      </c>
      <c r="F53" s="60"/>
      <c r="G53" s="61" t="s">
        <v>178</v>
      </c>
      <c r="H53" s="62" t="s">
        <v>134</v>
      </c>
      <c r="I53" s="63" t="s">
        <v>204</v>
      </c>
      <c r="J53" s="64" t="s">
        <v>206</v>
      </c>
      <c r="K53" s="61" t="s">
        <v>137</v>
      </c>
      <c r="L53" s="65">
        <v>10</v>
      </c>
      <c r="M53" s="47">
        <v>0</v>
      </c>
      <c r="N53" s="48">
        <v>10</v>
      </c>
      <c r="O53" s="35">
        <v>0</v>
      </c>
      <c r="P53" s="35">
        <v>0</v>
      </c>
      <c r="Q53" s="35">
        <v>0</v>
      </c>
      <c r="R53" s="44">
        <f>VLOOKUP(A53,Kengetallen!A:B,2,FALSE)</f>
        <v>0</v>
      </c>
      <c r="V53" s="41">
        <f t="shared" si="2"/>
        <v>0</v>
      </c>
    </row>
    <row r="54" spans="1:25">
      <c r="A54" s="16" t="s">
        <v>204</v>
      </c>
      <c r="B54" s="35" t="s">
        <v>205</v>
      </c>
      <c r="C54" s="16" t="s">
        <v>163</v>
      </c>
      <c r="D54" s="36">
        <v>3</v>
      </c>
      <c r="E54" s="60" t="s">
        <v>177</v>
      </c>
      <c r="F54" s="60"/>
      <c r="G54" s="61" t="s">
        <v>178</v>
      </c>
      <c r="H54" s="62" t="s">
        <v>134</v>
      </c>
      <c r="I54" s="63" t="s">
        <v>208</v>
      </c>
      <c r="J54" s="64" t="s">
        <v>209</v>
      </c>
      <c r="K54" s="61" t="s">
        <v>142</v>
      </c>
      <c r="L54" s="65">
        <v>70</v>
      </c>
      <c r="M54" s="47">
        <v>0</v>
      </c>
      <c r="N54" s="48">
        <v>70</v>
      </c>
      <c r="O54" s="35">
        <v>0</v>
      </c>
      <c r="P54" s="35">
        <v>0</v>
      </c>
      <c r="Q54" s="35">
        <v>0</v>
      </c>
      <c r="R54" s="44">
        <f>VLOOKUP(A54,Kengetallen!A:B,2,FALSE)</f>
        <v>0</v>
      </c>
      <c r="V54" s="41">
        <f t="shared" si="2"/>
        <v>0</v>
      </c>
    </row>
    <row r="55" spans="1:25">
      <c r="B55" s="35">
        <v>0</v>
      </c>
      <c r="D55" s="36">
        <v>3</v>
      </c>
      <c r="E55" s="60" t="s">
        <v>177</v>
      </c>
      <c r="F55" s="60"/>
      <c r="G55" s="61" t="s">
        <v>178</v>
      </c>
      <c r="J55" s="37"/>
      <c r="K55" s="38"/>
      <c r="L55" s="47"/>
      <c r="M55" s="47"/>
      <c r="N55" s="48"/>
      <c r="O55" s="35"/>
      <c r="P55" s="35"/>
      <c r="Q55" s="35"/>
    </row>
    <row r="56" spans="1:25">
      <c r="A56" s="49"/>
      <c r="B56" s="50"/>
      <c r="C56" s="77" t="s">
        <v>163</v>
      </c>
      <c r="D56" s="51">
        <v>3</v>
      </c>
      <c r="E56" s="52" t="s">
        <v>177</v>
      </c>
      <c r="F56" s="52"/>
      <c r="G56" s="49" t="s">
        <v>178</v>
      </c>
      <c r="H56" s="53"/>
      <c r="I56" s="50"/>
      <c r="J56" s="52" t="s">
        <v>160</v>
      </c>
      <c r="K56" s="53" t="s">
        <v>160</v>
      </c>
      <c r="L56" s="54">
        <f>SUM(L38:L55)</f>
        <v>358</v>
      </c>
      <c r="M56" s="54">
        <v>0</v>
      </c>
      <c r="N56" s="55">
        <v>358</v>
      </c>
      <c r="O56" s="54"/>
      <c r="P56" s="54"/>
      <c r="Q56" s="50"/>
      <c r="R56" s="56"/>
      <c r="S56" s="57"/>
      <c r="T56" s="50"/>
      <c r="U56" s="54"/>
      <c r="V56" s="54"/>
      <c r="W56" s="58"/>
      <c r="X56" s="59"/>
      <c r="Y56" s="49"/>
    </row>
    <row r="57" spans="1:25">
      <c r="D57" s="36">
        <v>4</v>
      </c>
      <c r="E57" s="60" t="s">
        <v>210</v>
      </c>
      <c r="F57" s="60"/>
      <c r="G57" s="61" t="s">
        <v>211</v>
      </c>
      <c r="H57" s="62"/>
      <c r="I57" s="63"/>
      <c r="J57" s="64" t="s">
        <v>160</v>
      </c>
      <c r="K57" s="61" t="s">
        <v>160</v>
      </c>
      <c r="L57" s="65"/>
      <c r="M57" s="47"/>
      <c r="N57" s="48"/>
      <c r="O57" s="35"/>
      <c r="P57" s="35"/>
      <c r="Q57" s="35"/>
    </row>
    <row r="58" spans="1:25">
      <c r="A58" s="16" t="s">
        <v>204</v>
      </c>
      <c r="B58" s="35" t="s">
        <v>205</v>
      </c>
      <c r="C58" s="16" t="s">
        <v>163</v>
      </c>
      <c r="D58" s="36">
        <v>4</v>
      </c>
      <c r="E58" s="60" t="s">
        <v>210</v>
      </c>
      <c r="F58" s="60" t="s">
        <v>212</v>
      </c>
      <c r="G58" s="61" t="s">
        <v>211</v>
      </c>
      <c r="H58" s="62" t="s">
        <v>134</v>
      </c>
      <c r="I58" s="63" t="s">
        <v>213</v>
      </c>
      <c r="J58" s="64" t="s">
        <v>214</v>
      </c>
      <c r="K58" s="61" t="s">
        <v>215</v>
      </c>
      <c r="L58" s="65">
        <v>25.57</v>
      </c>
      <c r="M58" s="47">
        <v>0</v>
      </c>
      <c r="N58" s="48">
        <v>25.57</v>
      </c>
      <c r="O58" s="35">
        <v>0</v>
      </c>
      <c r="P58" s="35">
        <v>0</v>
      </c>
      <c r="Q58" s="35">
        <v>0</v>
      </c>
      <c r="R58" s="44">
        <f>VLOOKUP(A58,Kengetallen!A:B,2,FALSE)</f>
        <v>0</v>
      </c>
      <c r="V58" s="41">
        <f t="shared" ref="V58:V80" si="3">IF(Q58&gt;0,(U58/O58)*Q58,0)</f>
        <v>0</v>
      </c>
    </row>
    <row r="59" spans="1:25">
      <c r="A59" s="16" t="s">
        <v>204</v>
      </c>
      <c r="B59" s="35" t="s">
        <v>205</v>
      </c>
      <c r="C59" s="16" t="s">
        <v>163</v>
      </c>
      <c r="D59" s="36">
        <v>4</v>
      </c>
      <c r="E59" s="60" t="s">
        <v>210</v>
      </c>
      <c r="F59" s="60" t="s">
        <v>212</v>
      </c>
      <c r="G59" s="61" t="s">
        <v>211</v>
      </c>
      <c r="H59" s="62" t="s">
        <v>134</v>
      </c>
      <c r="I59" s="63" t="s">
        <v>216</v>
      </c>
      <c r="J59" s="64" t="s">
        <v>153</v>
      </c>
      <c r="K59" s="61" t="s">
        <v>215</v>
      </c>
      <c r="L59" s="65">
        <v>1.1299999999999999</v>
      </c>
      <c r="M59" s="47">
        <v>0</v>
      </c>
      <c r="N59" s="48">
        <v>1.1299999999999999</v>
      </c>
      <c r="O59" s="35">
        <v>0</v>
      </c>
      <c r="P59" s="35">
        <v>0</v>
      </c>
      <c r="Q59" s="35">
        <v>0</v>
      </c>
      <c r="R59" s="44">
        <f>VLOOKUP(A59,Kengetallen!A:B,2,FALSE)</f>
        <v>0</v>
      </c>
      <c r="V59" s="41">
        <f t="shared" si="3"/>
        <v>0</v>
      </c>
    </row>
    <row r="60" spans="1:25">
      <c r="A60" s="16" t="s">
        <v>204</v>
      </c>
      <c r="B60" s="35" t="s">
        <v>205</v>
      </c>
      <c r="C60" s="16" t="s">
        <v>163</v>
      </c>
      <c r="D60" s="36">
        <v>4</v>
      </c>
      <c r="E60" s="60" t="s">
        <v>210</v>
      </c>
      <c r="F60" s="60" t="s">
        <v>212</v>
      </c>
      <c r="G60" s="61" t="s">
        <v>211</v>
      </c>
      <c r="H60" s="62" t="s">
        <v>134</v>
      </c>
      <c r="I60" s="63" t="s">
        <v>217</v>
      </c>
      <c r="J60" s="64" t="s">
        <v>218</v>
      </c>
      <c r="K60" s="61" t="s">
        <v>137</v>
      </c>
      <c r="L60" s="65">
        <v>2.8</v>
      </c>
      <c r="M60" s="47">
        <v>0</v>
      </c>
      <c r="N60" s="48">
        <v>2.8</v>
      </c>
      <c r="O60" s="35">
        <v>0</v>
      </c>
      <c r="P60" s="35">
        <v>0</v>
      </c>
      <c r="Q60" s="35">
        <v>0</v>
      </c>
      <c r="R60" s="44">
        <f>VLOOKUP(A60,Kengetallen!A:B,2,FALSE)</f>
        <v>0</v>
      </c>
      <c r="V60" s="41">
        <f t="shared" si="3"/>
        <v>0</v>
      </c>
    </row>
    <row r="61" spans="1:25">
      <c r="A61" s="16" t="s">
        <v>204</v>
      </c>
      <c r="B61" s="35" t="s">
        <v>205</v>
      </c>
      <c r="C61" s="16" t="s">
        <v>163</v>
      </c>
      <c r="D61" s="36">
        <v>4</v>
      </c>
      <c r="E61" s="60" t="s">
        <v>210</v>
      </c>
      <c r="F61" s="60" t="s">
        <v>212</v>
      </c>
      <c r="G61" s="61" t="s">
        <v>211</v>
      </c>
      <c r="H61" s="62" t="s">
        <v>134</v>
      </c>
      <c r="I61" s="63" t="s">
        <v>219</v>
      </c>
      <c r="J61" s="64" t="s">
        <v>220</v>
      </c>
      <c r="K61" s="61" t="s">
        <v>137</v>
      </c>
      <c r="L61" s="65">
        <v>6.55</v>
      </c>
      <c r="M61" s="47">
        <v>0</v>
      </c>
      <c r="N61" s="48">
        <v>6.55</v>
      </c>
      <c r="O61" s="35">
        <v>0</v>
      </c>
      <c r="P61" s="35">
        <v>0</v>
      </c>
      <c r="Q61" s="35">
        <v>0</v>
      </c>
      <c r="R61" s="44">
        <f>VLOOKUP(A61,Kengetallen!A:B,2,FALSE)</f>
        <v>0</v>
      </c>
      <c r="V61" s="41">
        <f t="shared" si="3"/>
        <v>0</v>
      </c>
    </row>
    <row r="62" spans="1:25">
      <c r="A62" s="16" t="s">
        <v>204</v>
      </c>
      <c r="B62" s="35" t="s">
        <v>205</v>
      </c>
      <c r="C62" s="16" t="s">
        <v>163</v>
      </c>
      <c r="D62" s="36">
        <v>4</v>
      </c>
      <c r="E62" s="60" t="s">
        <v>210</v>
      </c>
      <c r="F62" s="60" t="s">
        <v>212</v>
      </c>
      <c r="G62" s="61" t="s">
        <v>211</v>
      </c>
      <c r="H62" s="62" t="s">
        <v>134</v>
      </c>
      <c r="I62" s="63" t="s">
        <v>221</v>
      </c>
      <c r="J62" s="64" t="s">
        <v>156</v>
      </c>
      <c r="K62" s="61" t="s">
        <v>137</v>
      </c>
      <c r="L62" s="65">
        <v>2.54</v>
      </c>
      <c r="M62" s="47">
        <v>0</v>
      </c>
      <c r="N62" s="48">
        <v>2.54</v>
      </c>
      <c r="O62" s="35">
        <v>0</v>
      </c>
      <c r="P62" s="35">
        <v>0</v>
      </c>
      <c r="Q62" s="35">
        <v>0</v>
      </c>
      <c r="R62" s="44">
        <f>VLOOKUP(A62,Kengetallen!A:B,2,FALSE)</f>
        <v>0</v>
      </c>
      <c r="V62" s="41">
        <f t="shared" si="3"/>
        <v>0</v>
      </c>
    </row>
    <row r="63" spans="1:25">
      <c r="A63" s="16" t="s">
        <v>204</v>
      </c>
      <c r="B63" s="35" t="s">
        <v>205</v>
      </c>
      <c r="C63" s="16" t="s">
        <v>163</v>
      </c>
      <c r="D63" s="36">
        <v>4</v>
      </c>
      <c r="E63" s="60" t="s">
        <v>210</v>
      </c>
      <c r="F63" s="60" t="s">
        <v>212</v>
      </c>
      <c r="G63" s="61" t="s">
        <v>211</v>
      </c>
      <c r="H63" s="62" t="s">
        <v>134</v>
      </c>
      <c r="I63" s="63" t="s">
        <v>222</v>
      </c>
      <c r="J63" s="64" t="s">
        <v>223</v>
      </c>
      <c r="K63" s="61" t="s">
        <v>137</v>
      </c>
      <c r="L63" s="65">
        <v>18.05</v>
      </c>
      <c r="M63" s="47">
        <v>0</v>
      </c>
      <c r="N63" s="48">
        <v>18.05</v>
      </c>
      <c r="O63" s="35">
        <v>0</v>
      </c>
      <c r="P63" s="35">
        <v>0</v>
      </c>
      <c r="Q63" s="35">
        <v>0</v>
      </c>
      <c r="R63" s="44">
        <f>VLOOKUP(A63,Kengetallen!A:B,2,FALSE)</f>
        <v>0</v>
      </c>
      <c r="V63" s="41">
        <f t="shared" si="3"/>
        <v>0</v>
      </c>
    </row>
    <row r="64" spans="1:25">
      <c r="A64" s="16" t="s">
        <v>204</v>
      </c>
      <c r="B64" s="35" t="s">
        <v>205</v>
      </c>
      <c r="C64" s="16" t="s">
        <v>163</v>
      </c>
      <c r="D64" s="36">
        <v>4</v>
      </c>
      <c r="E64" s="60" t="s">
        <v>210</v>
      </c>
      <c r="F64" s="60" t="s">
        <v>224</v>
      </c>
      <c r="G64" s="61" t="s">
        <v>211</v>
      </c>
      <c r="H64" s="62" t="s">
        <v>134</v>
      </c>
      <c r="I64" s="63" t="s">
        <v>225</v>
      </c>
      <c r="J64" s="64" t="s">
        <v>156</v>
      </c>
      <c r="K64" s="61" t="s">
        <v>226</v>
      </c>
      <c r="L64" s="65">
        <v>25.63</v>
      </c>
      <c r="M64" s="47">
        <v>0</v>
      </c>
      <c r="N64" s="48">
        <v>25.63</v>
      </c>
      <c r="O64" s="35">
        <v>0</v>
      </c>
      <c r="P64" s="35">
        <v>0</v>
      </c>
      <c r="Q64" s="35">
        <v>0</v>
      </c>
      <c r="R64" s="44">
        <f>VLOOKUP(A64,Kengetallen!A:B,2,FALSE)</f>
        <v>0</v>
      </c>
      <c r="V64" s="41">
        <f t="shared" si="3"/>
        <v>0</v>
      </c>
    </row>
    <row r="65" spans="1:22">
      <c r="A65" s="16" t="s">
        <v>204</v>
      </c>
      <c r="B65" s="35" t="s">
        <v>205</v>
      </c>
      <c r="C65" s="16" t="s">
        <v>163</v>
      </c>
      <c r="D65" s="36">
        <v>4</v>
      </c>
      <c r="E65" s="60" t="s">
        <v>210</v>
      </c>
      <c r="F65" s="60" t="s">
        <v>224</v>
      </c>
      <c r="G65" s="61" t="s">
        <v>211</v>
      </c>
      <c r="H65" s="62" t="s">
        <v>134</v>
      </c>
      <c r="I65" s="63" t="s">
        <v>228</v>
      </c>
      <c r="J65" s="64" t="s">
        <v>229</v>
      </c>
      <c r="K65" s="61" t="s">
        <v>230</v>
      </c>
      <c r="L65" s="65">
        <v>64.27</v>
      </c>
      <c r="M65" s="47">
        <v>0</v>
      </c>
      <c r="N65" s="48">
        <v>64.27</v>
      </c>
      <c r="O65" s="35">
        <v>0</v>
      </c>
      <c r="P65" s="35">
        <v>0</v>
      </c>
      <c r="Q65" s="35">
        <v>0</v>
      </c>
      <c r="R65" s="44">
        <f>VLOOKUP(A65,Kengetallen!A:B,2,FALSE)</f>
        <v>0</v>
      </c>
      <c r="V65" s="41">
        <f t="shared" si="3"/>
        <v>0</v>
      </c>
    </row>
    <row r="66" spans="1:22">
      <c r="A66" s="16" t="s">
        <v>204</v>
      </c>
      <c r="B66" s="35" t="s">
        <v>205</v>
      </c>
      <c r="C66" s="16" t="s">
        <v>163</v>
      </c>
      <c r="D66" s="36">
        <v>4</v>
      </c>
      <c r="E66" s="60" t="s">
        <v>210</v>
      </c>
      <c r="F66" s="60" t="s">
        <v>224</v>
      </c>
      <c r="G66" s="61" t="s">
        <v>211</v>
      </c>
      <c r="H66" s="62" t="s">
        <v>134</v>
      </c>
      <c r="I66" s="63" t="s">
        <v>231</v>
      </c>
      <c r="J66" s="64" t="s">
        <v>232</v>
      </c>
      <c r="K66" s="61" t="s">
        <v>137</v>
      </c>
      <c r="L66" s="65">
        <v>66.7</v>
      </c>
      <c r="M66" s="47">
        <v>0</v>
      </c>
      <c r="N66" s="48">
        <v>66.7</v>
      </c>
      <c r="O66" s="35">
        <v>0</v>
      </c>
      <c r="P66" s="35">
        <v>0</v>
      </c>
      <c r="Q66" s="35">
        <v>0</v>
      </c>
      <c r="R66" s="44">
        <f>VLOOKUP(A66,Kengetallen!A:B,2,FALSE)</f>
        <v>0</v>
      </c>
      <c r="V66" s="41">
        <f t="shared" si="3"/>
        <v>0</v>
      </c>
    </row>
    <row r="67" spans="1:22">
      <c r="A67" s="16" t="s">
        <v>204</v>
      </c>
      <c r="B67" s="35" t="s">
        <v>205</v>
      </c>
      <c r="C67" s="16" t="s">
        <v>163</v>
      </c>
      <c r="D67" s="36">
        <v>4</v>
      </c>
      <c r="E67" s="60" t="s">
        <v>210</v>
      </c>
      <c r="F67" s="60" t="s">
        <v>224</v>
      </c>
      <c r="G67" s="61" t="s">
        <v>211</v>
      </c>
      <c r="H67" s="62" t="s">
        <v>134</v>
      </c>
      <c r="I67" s="63" t="s">
        <v>233</v>
      </c>
      <c r="J67" s="64" t="s">
        <v>229</v>
      </c>
      <c r="K67" s="61" t="s">
        <v>230</v>
      </c>
      <c r="L67" s="65">
        <v>64.27</v>
      </c>
      <c r="M67" s="47">
        <v>0</v>
      </c>
      <c r="N67" s="48">
        <v>64.27</v>
      </c>
      <c r="O67" s="35">
        <v>0</v>
      </c>
      <c r="P67" s="35">
        <v>0</v>
      </c>
      <c r="Q67" s="35">
        <v>0</v>
      </c>
      <c r="R67" s="44">
        <f>VLOOKUP(A67,Kengetallen!A:B,2,FALSE)</f>
        <v>0</v>
      </c>
      <c r="V67" s="41">
        <f t="shared" si="3"/>
        <v>0</v>
      </c>
    </row>
    <row r="68" spans="1:22">
      <c r="A68" s="16" t="s">
        <v>204</v>
      </c>
      <c r="B68" s="35" t="s">
        <v>205</v>
      </c>
      <c r="C68" s="16" t="s">
        <v>163</v>
      </c>
      <c r="D68" s="36">
        <v>4</v>
      </c>
      <c r="E68" s="60" t="s">
        <v>210</v>
      </c>
      <c r="F68" s="60" t="s">
        <v>234</v>
      </c>
      <c r="G68" s="61" t="s">
        <v>211</v>
      </c>
      <c r="H68" s="62" t="s">
        <v>235</v>
      </c>
      <c r="I68" s="63" t="s">
        <v>236</v>
      </c>
      <c r="J68" s="64" t="s">
        <v>229</v>
      </c>
      <c r="K68" s="61" t="s">
        <v>230</v>
      </c>
      <c r="L68" s="65">
        <v>193.26</v>
      </c>
      <c r="M68" s="47">
        <v>0</v>
      </c>
      <c r="N68" s="48">
        <v>193.26</v>
      </c>
      <c r="O68" s="35">
        <v>0</v>
      </c>
      <c r="P68" s="35">
        <v>0</v>
      </c>
      <c r="Q68" s="35">
        <v>0</v>
      </c>
      <c r="R68" s="44">
        <f>VLOOKUP(A68,Kengetallen!A:B,2,FALSE)</f>
        <v>0</v>
      </c>
      <c r="V68" s="41">
        <f t="shared" si="3"/>
        <v>0</v>
      </c>
    </row>
    <row r="69" spans="1:22">
      <c r="A69" s="16" t="s">
        <v>204</v>
      </c>
      <c r="B69" s="35" t="s">
        <v>205</v>
      </c>
      <c r="C69" s="16" t="s">
        <v>163</v>
      </c>
      <c r="D69" s="36">
        <v>4</v>
      </c>
      <c r="E69" s="60" t="s">
        <v>210</v>
      </c>
      <c r="F69" s="60" t="s">
        <v>224</v>
      </c>
      <c r="G69" s="61" t="s">
        <v>211</v>
      </c>
      <c r="H69" s="62" t="s">
        <v>235</v>
      </c>
      <c r="I69" s="63" t="s">
        <v>237</v>
      </c>
      <c r="J69" s="64" t="s">
        <v>156</v>
      </c>
      <c r="K69" s="61" t="s">
        <v>137</v>
      </c>
      <c r="L69" s="65">
        <v>2.23</v>
      </c>
      <c r="M69" s="47">
        <v>0</v>
      </c>
      <c r="N69" s="48">
        <v>2.23</v>
      </c>
      <c r="O69" s="35">
        <v>0</v>
      </c>
      <c r="P69" s="35">
        <v>0</v>
      </c>
      <c r="Q69" s="35">
        <v>0</v>
      </c>
      <c r="R69" s="44">
        <f>VLOOKUP(A69,Kengetallen!A:B,2,FALSE)</f>
        <v>0</v>
      </c>
      <c r="V69" s="41">
        <f t="shared" si="3"/>
        <v>0</v>
      </c>
    </row>
    <row r="70" spans="1:22">
      <c r="A70" s="16" t="s">
        <v>204</v>
      </c>
      <c r="B70" s="35" t="s">
        <v>205</v>
      </c>
      <c r="C70" s="16" t="s">
        <v>163</v>
      </c>
      <c r="D70" s="36">
        <v>4</v>
      </c>
      <c r="E70" s="60" t="s">
        <v>210</v>
      </c>
      <c r="F70" s="60" t="s">
        <v>224</v>
      </c>
      <c r="G70" s="61" t="s">
        <v>211</v>
      </c>
      <c r="H70" s="62" t="s">
        <v>235</v>
      </c>
      <c r="I70" s="63" t="s">
        <v>238</v>
      </c>
      <c r="J70" s="64" t="s">
        <v>153</v>
      </c>
      <c r="K70" s="61" t="s">
        <v>137</v>
      </c>
      <c r="L70" s="65">
        <v>1.38</v>
      </c>
      <c r="M70" s="47">
        <v>0</v>
      </c>
      <c r="N70" s="48">
        <v>1.38</v>
      </c>
      <c r="O70" s="35">
        <v>0</v>
      </c>
      <c r="P70" s="35">
        <v>0</v>
      </c>
      <c r="Q70" s="35">
        <v>0</v>
      </c>
      <c r="R70" s="44">
        <f>VLOOKUP(A70,Kengetallen!A:B,2,FALSE)</f>
        <v>0</v>
      </c>
      <c r="V70" s="41">
        <f t="shared" si="3"/>
        <v>0</v>
      </c>
    </row>
    <row r="71" spans="1:22">
      <c r="A71" s="16" t="s">
        <v>204</v>
      </c>
      <c r="B71" s="35" t="s">
        <v>205</v>
      </c>
      <c r="C71" s="16" t="s">
        <v>163</v>
      </c>
      <c r="D71" s="36">
        <v>4</v>
      </c>
      <c r="E71" s="60" t="s">
        <v>210</v>
      </c>
      <c r="F71" s="60" t="s">
        <v>224</v>
      </c>
      <c r="G71" s="61" t="s">
        <v>211</v>
      </c>
      <c r="H71" s="62" t="s">
        <v>235</v>
      </c>
      <c r="I71" s="63" t="s">
        <v>240</v>
      </c>
      <c r="J71" s="64" t="s">
        <v>153</v>
      </c>
      <c r="K71" s="61" t="s">
        <v>137</v>
      </c>
      <c r="L71" s="65">
        <v>1.36</v>
      </c>
      <c r="M71" s="47">
        <v>0</v>
      </c>
      <c r="N71" s="48">
        <v>1.36</v>
      </c>
      <c r="O71" s="35">
        <v>0</v>
      </c>
      <c r="P71" s="35">
        <v>0</v>
      </c>
      <c r="Q71" s="35">
        <v>0</v>
      </c>
      <c r="R71" s="44">
        <f>VLOOKUP(A71,Kengetallen!A:B,2,FALSE)</f>
        <v>0</v>
      </c>
      <c r="V71" s="41">
        <f t="shared" si="3"/>
        <v>0</v>
      </c>
    </row>
    <row r="72" spans="1:22">
      <c r="A72" s="16" t="s">
        <v>204</v>
      </c>
      <c r="B72" s="35" t="s">
        <v>205</v>
      </c>
      <c r="C72" s="16" t="s">
        <v>163</v>
      </c>
      <c r="D72" s="36">
        <v>4</v>
      </c>
      <c r="E72" s="60" t="s">
        <v>210</v>
      </c>
      <c r="F72" s="60" t="s">
        <v>241</v>
      </c>
      <c r="G72" s="61" t="s">
        <v>211</v>
      </c>
      <c r="H72" s="62" t="s">
        <v>134</v>
      </c>
      <c r="I72" s="63" t="s">
        <v>242</v>
      </c>
      <c r="J72" s="64" t="s">
        <v>153</v>
      </c>
      <c r="K72" s="61" t="s">
        <v>157</v>
      </c>
      <c r="L72" s="65">
        <v>1.1399999999999999</v>
      </c>
      <c r="M72" s="47">
        <v>0</v>
      </c>
      <c r="N72" s="48">
        <v>1.1399999999999999</v>
      </c>
      <c r="O72" s="35">
        <v>0</v>
      </c>
      <c r="P72" s="35">
        <v>0</v>
      </c>
      <c r="Q72" s="35">
        <v>0</v>
      </c>
      <c r="R72" s="44">
        <f>VLOOKUP(A72,Kengetallen!A:B,2,FALSE)</f>
        <v>0</v>
      </c>
      <c r="V72" s="41">
        <f t="shared" si="3"/>
        <v>0</v>
      </c>
    </row>
    <row r="73" spans="1:22">
      <c r="A73" s="16" t="s">
        <v>204</v>
      </c>
      <c r="B73" s="35" t="s">
        <v>205</v>
      </c>
      <c r="C73" s="16" t="s">
        <v>163</v>
      </c>
      <c r="D73" s="36">
        <v>4</v>
      </c>
      <c r="E73" s="60" t="s">
        <v>210</v>
      </c>
      <c r="F73" s="60" t="s">
        <v>241</v>
      </c>
      <c r="G73" s="61" t="s">
        <v>211</v>
      </c>
      <c r="H73" s="62" t="s">
        <v>134</v>
      </c>
      <c r="I73" s="63" t="s">
        <v>243</v>
      </c>
      <c r="J73" s="64" t="s">
        <v>153</v>
      </c>
      <c r="K73" s="61" t="s">
        <v>157</v>
      </c>
      <c r="L73" s="65">
        <v>1.1399999999999999</v>
      </c>
      <c r="M73" s="47">
        <v>0</v>
      </c>
      <c r="N73" s="48">
        <v>1.1399999999999999</v>
      </c>
      <c r="O73" s="35">
        <v>0</v>
      </c>
      <c r="P73" s="35">
        <v>0</v>
      </c>
      <c r="Q73" s="35">
        <v>0</v>
      </c>
      <c r="R73" s="44">
        <f>VLOOKUP(A73,Kengetallen!A:B,2,FALSE)</f>
        <v>0</v>
      </c>
      <c r="V73" s="41">
        <f t="shared" si="3"/>
        <v>0</v>
      </c>
    </row>
    <row r="74" spans="1:22">
      <c r="A74" s="16" t="s">
        <v>204</v>
      </c>
      <c r="B74" s="35" t="s">
        <v>205</v>
      </c>
      <c r="C74" s="16" t="s">
        <v>163</v>
      </c>
      <c r="D74" s="36">
        <v>4</v>
      </c>
      <c r="E74" s="60" t="s">
        <v>210</v>
      </c>
      <c r="F74" s="60" t="s">
        <v>244</v>
      </c>
      <c r="G74" s="61" t="s">
        <v>211</v>
      </c>
      <c r="H74" s="62" t="s">
        <v>134</v>
      </c>
      <c r="I74" s="63" t="s">
        <v>245</v>
      </c>
      <c r="J74" s="64" t="s">
        <v>246</v>
      </c>
      <c r="K74" s="61" t="s">
        <v>157</v>
      </c>
      <c r="L74" s="65">
        <v>30.76</v>
      </c>
      <c r="M74" s="47">
        <v>0</v>
      </c>
      <c r="N74" s="48">
        <v>30.76</v>
      </c>
      <c r="O74" s="35">
        <v>0</v>
      </c>
      <c r="P74" s="35">
        <v>0</v>
      </c>
      <c r="Q74" s="35">
        <v>0</v>
      </c>
      <c r="R74" s="44">
        <f>VLOOKUP(A74,Kengetallen!A:B,2,FALSE)</f>
        <v>0</v>
      </c>
      <c r="V74" s="41">
        <f t="shared" si="3"/>
        <v>0</v>
      </c>
    </row>
    <row r="75" spans="1:22">
      <c r="A75" s="16" t="s">
        <v>204</v>
      </c>
      <c r="B75" s="35" t="s">
        <v>205</v>
      </c>
      <c r="C75" s="16" t="s">
        <v>163</v>
      </c>
      <c r="D75" s="36">
        <v>4</v>
      </c>
      <c r="E75" s="60" t="s">
        <v>210</v>
      </c>
      <c r="F75" s="60" t="s">
        <v>248</v>
      </c>
      <c r="G75" s="61" t="s">
        <v>211</v>
      </c>
      <c r="H75" s="62" t="s">
        <v>134</v>
      </c>
      <c r="I75" s="63" t="s">
        <v>249</v>
      </c>
      <c r="J75" s="64" t="s">
        <v>250</v>
      </c>
      <c r="K75" s="61" t="s">
        <v>157</v>
      </c>
      <c r="L75" s="65">
        <v>29.39</v>
      </c>
      <c r="M75" s="47">
        <v>0</v>
      </c>
      <c r="N75" s="48">
        <v>29.39</v>
      </c>
      <c r="O75" s="35">
        <v>0</v>
      </c>
      <c r="P75" s="35">
        <v>0</v>
      </c>
      <c r="Q75" s="35">
        <v>0</v>
      </c>
      <c r="R75" s="44">
        <f>VLOOKUP(A75,Kengetallen!A:B,2,FALSE)</f>
        <v>0</v>
      </c>
      <c r="V75" s="41">
        <f t="shared" si="3"/>
        <v>0</v>
      </c>
    </row>
    <row r="76" spans="1:22">
      <c r="A76" s="16" t="s">
        <v>204</v>
      </c>
      <c r="B76" s="35" t="s">
        <v>205</v>
      </c>
      <c r="C76" s="16" t="s">
        <v>163</v>
      </c>
      <c r="D76" s="36">
        <v>4</v>
      </c>
      <c r="E76" s="60" t="s">
        <v>210</v>
      </c>
      <c r="F76" s="60" t="s">
        <v>251</v>
      </c>
      <c r="G76" s="61" t="s">
        <v>211</v>
      </c>
      <c r="H76" s="62" t="s">
        <v>134</v>
      </c>
      <c r="I76" s="63" t="s">
        <v>252</v>
      </c>
      <c r="J76" s="64" t="s">
        <v>250</v>
      </c>
      <c r="K76" s="61" t="s">
        <v>157</v>
      </c>
      <c r="L76" s="65">
        <v>17.84</v>
      </c>
      <c r="M76" s="47">
        <v>0</v>
      </c>
      <c r="N76" s="48">
        <v>17.84</v>
      </c>
      <c r="O76" s="35">
        <v>0</v>
      </c>
      <c r="P76" s="35">
        <v>0</v>
      </c>
      <c r="Q76" s="35">
        <v>0</v>
      </c>
      <c r="R76" s="44">
        <f>VLOOKUP(A76,Kengetallen!A:B,2,FALSE)</f>
        <v>0</v>
      </c>
      <c r="V76" s="41">
        <f t="shared" si="3"/>
        <v>0</v>
      </c>
    </row>
    <row r="77" spans="1:22">
      <c r="A77" s="16" t="s">
        <v>204</v>
      </c>
      <c r="B77" s="35" t="s">
        <v>205</v>
      </c>
      <c r="C77" s="16" t="s">
        <v>163</v>
      </c>
      <c r="D77" s="36">
        <v>4</v>
      </c>
      <c r="E77" s="60" t="s">
        <v>210</v>
      </c>
      <c r="F77" s="60" t="s">
        <v>253</v>
      </c>
      <c r="G77" s="61" t="s">
        <v>211</v>
      </c>
      <c r="H77" s="62" t="s">
        <v>134</v>
      </c>
      <c r="I77" s="63" t="s">
        <v>254</v>
      </c>
      <c r="J77" s="64" t="s">
        <v>250</v>
      </c>
      <c r="K77" s="61" t="s">
        <v>157</v>
      </c>
      <c r="L77" s="65">
        <v>22.02</v>
      </c>
      <c r="M77" s="47">
        <v>0</v>
      </c>
      <c r="N77" s="48">
        <v>22.02</v>
      </c>
      <c r="O77" s="35">
        <v>0</v>
      </c>
      <c r="P77" s="35">
        <v>0</v>
      </c>
      <c r="Q77" s="35">
        <v>0</v>
      </c>
      <c r="R77" s="44">
        <f>VLOOKUP(A77,Kengetallen!A:B,2,FALSE)</f>
        <v>0</v>
      </c>
      <c r="V77" s="41">
        <f t="shared" si="3"/>
        <v>0</v>
      </c>
    </row>
    <row r="78" spans="1:22">
      <c r="A78" s="16" t="s">
        <v>204</v>
      </c>
      <c r="B78" s="35" t="s">
        <v>205</v>
      </c>
      <c r="C78" s="16" t="s">
        <v>163</v>
      </c>
      <c r="D78" s="36">
        <v>4</v>
      </c>
      <c r="E78" s="60" t="s">
        <v>210</v>
      </c>
      <c r="F78" s="60" t="s">
        <v>255</v>
      </c>
      <c r="G78" s="61" t="s">
        <v>211</v>
      </c>
      <c r="H78" s="62" t="s">
        <v>134</v>
      </c>
      <c r="I78" s="63" t="s">
        <v>256</v>
      </c>
      <c r="J78" s="64" t="s">
        <v>257</v>
      </c>
      <c r="K78" s="61" t="s">
        <v>157</v>
      </c>
      <c r="L78" s="65">
        <v>7.14</v>
      </c>
      <c r="M78" s="47">
        <v>0</v>
      </c>
      <c r="N78" s="48">
        <v>7.14</v>
      </c>
      <c r="O78" s="35">
        <v>0</v>
      </c>
      <c r="P78" s="35">
        <v>0</v>
      </c>
      <c r="Q78" s="35">
        <v>0</v>
      </c>
      <c r="R78" s="44">
        <f>VLOOKUP(A78,Kengetallen!A:B,2,FALSE)</f>
        <v>0</v>
      </c>
      <c r="V78" s="41">
        <f t="shared" si="3"/>
        <v>0</v>
      </c>
    </row>
    <row r="79" spans="1:22">
      <c r="A79" s="16" t="s">
        <v>204</v>
      </c>
      <c r="B79" s="35" t="s">
        <v>205</v>
      </c>
      <c r="C79" s="16" t="s">
        <v>163</v>
      </c>
      <c r="D79" s="36">
        <v>4</v>
      </c>
      <c r="E79" s="60" t="s">
        <v>210</v>
      </c>
      <c r="F79" s="60" t="s">
        <v>255</v>
      </c>
      <c r="G79" s="61" t="s">
        <v>211</v>
      </c>
      <c r="H79" s="62" t="s">
        <v>134</v>
      </c>
      <c r="I79" s="63" t="s">
        <v>259</v>
      </c>
      <c r="J79" s="64" t="s">
        <v>148</v>
      </c>
      <c r="K79" s="61" t="s">
        <v>260</v>
      </c>
      <c r="L79" s="65">
        <v>10.24</v>
      </c>
      <c r="M79" s="47">
        <v>0</v>
      </c>
      <c r="N79" s="48">
        <v>10.24</v>
      </c>
      <c r="O79" s="35">
        <v>0</v>
      </c>
      <c r="P79" s="35">
        <v>0</v>
      </c>
      <c r="Q79" s="35">
        <v>0</v>
      </c>
      <c r="R79" s="44">
        <f>VLOOKUP(A79,Kengetallen!A:B,2,FALSE)</f>
        <v>0</v>
      </c>
      <c r="V79" s="41">
        <f t="shared" si="3"/>
        <v>0</v>
      </c>
    </row>
    <row r="80" spans="1:22">
      <c r="A80" s="16" t="s">
        <v>204</v>
      </c>
      <c r="B80" s="35" t="s">
        <v>205</v>
      </c>
      <c r="C80" s="16" t="s">
        <v>163</v>
      </c>
      <c r="D80" s="36">
        <v>4</v>
      </c>
      <c r="E80" s="60" t="s">
        <v>210</v>
      </c>
      <c r="F80" s="60" t="s">
        <v>261</v>
      </c>
      <c r="G80" s="61" t="s">
        <v>211</v>
      </c>
      <c r="H80" s="62" t="s">
        <v>134</v>
      </c>
      <c r="I80" s="63" t="s">
        <v>262</v>
      </c>
      <c r="J80" s="64" t="s">
        <v>250</v>
      </c>
      <c r="K80" s="61" t="s">
        <v>157</v>
      </c>
      <c r="L80" s="65">
        <v>28.2</v>
      </c>
      <c r="M80" s="47">
        <v>0</v>
      </c>
      <c r="N80" s="48">
        <v>28.2</v>
      </c>
      <c r="O80" s="35">
        <v>0</v>
      </c>
      <c r="P80" s="35">
        <v>0</v>
      </c>
      <c r="Q80" s="35">
        <v>0</v>
      </c>
      <c r="R80" s="44">
        <f>VLOOKUP(A80,Kengetallen!A:B,2,FALSE)</f>
        <v>0</v>
      </c>
      <c r="V80" s="41">
        <f t="shared" si="3"/>
        <v>0</v>
      </c>
    </row>
    <row r="81" spans="1:25">
      <c r="D81" s="36">
        <v>4</v>
      </c>
      <c r="E81" s="37" t="s">
        <v>210</v>
      </c>
      <c r="G81" s="38" t="s">
        <v>211</v>
      </c>
      <c r="J81" s="37"/>
      <c r="K81" s="38"/>
      <c r="L81" s="47"/>
      <c r="M81" s="47"/>
      <c r="N81" s="48"/>
      <c r="O81" s="35"/>
      <c r="P81" s="35"/>
      <c r="Q81" s="35"/>
    </row>
    <row r="82" spans="1:25">
      <c r="A82" s="49"/>
      <c r="B82" s="50"/>
      <c r="C82" s="77" t="s">
        <v>163</v>
      </c>
      <c r="D82" s="51">
        <v>4</v>
      </c>
      <c r="E82" s="52" t="s">
        <v>210</v>
      </c>
      <c r="F82" s="52"/>
      <c r="G82" s="49" t="s">
        <v>211</v>
      </c>
      <c r="H82" s="53"/>
      <c r="I82" s="50"/>
      <c r="J82" s="52" t="s">
        <v>160</v>
      </c>
      <c r="K82" s="53" t="s">
        <v>160</v>
      </c>
      <c r="L82" s="54">
        <f>SUM(L58:L81)</f>
        <v>623.61</v>
      </c>
      <c r="M82" s="54">
        <v>0</v>
      </c>
      <c r="N82" s="55">
        <v>623.61</v>
      </c>
      <c r="O82" s="54"/>
      <c r="P82" s="54"/>
      <c r="Q82" s="50"/>
      <c r="R82" s="56"/>
      <c r="S82" s="57"/>
      <c r="T82" s="50"/>
      <c r="U82" s="54"/>
      <c r="V82" s="54"/>
      <c r="W82" s="58"/>
      <c r="X82" s="59"/>
      <c r="Y82" s="49"/>
    </row>
    <row r="83" spans="1:25">
      <c r="D83" s="36">
        <v>5</v>
      </c>
      <c r="E83" s="37" t="s">
        <v>263</v>
      </c>
      <c r="J83" s="37"/>
      <c r="K83" s="38"/>
      <c r="L83" s="47"/>
      <c r="M83" s="47"/>
      <c r="N83" s="48"/>
      <c r="O83" s="35"/>
      <c r="P83" s="35"/>
      <c r="Q83" s="35"/>
    </row>
    <row r="84" spans="1:25">
      <c r="A84" s="16" t="s">
        <v>204</v>
      </c>
      <c r="B84" s="35" t="s">
        <v>205</v>
      </c>
      <c r="C84" s="16" t="s">
        <v>163</v>
      </c>
      <c r="D84" s="36">
        <v>5</v>
      </c>
      <c r="E84" s="37" t="s">
        <v>263</v>
      </c>
      <c r="G84" s="38" t="s">
        <v>264</v>
      </c>
      <c r="H84" s="38" t="s">
        <v>134</v>
      </c>
      <c r="I84" s="39">
        <v>1</v>
      </c>
      <c r="J84" s="37" t="s">
        <v>159</v>
      </c>
      <c r="K84" s="38" t="s">
        <v>157</v>
      </c>
      <c r="L84" s="47">
        <v>4</v>
      </c>
      <c r="M84" s="47">
        <v>0</v>
      </c>
      <c r="N84" s="48">
        <v>4</v>
      </c>
      <c r="O84" s="35">
        <v>0</v>
      </c>
      <c r="P84" s="35">
        <v>0</v>
      </c>
      <c r="Q84" s="35">
        <v>0</v>
      </c>
      <c r="R84" s="44">
        <f>VLOOKUP(A84,Kengetallen!A:B,2,FALSE)</f>
        <v>0</v>
      </c>
      <c r="V84" s="41">
        <f t="shared" ref="V84:V89" si="4">IF(Q84&gt;0,(U84/O84)*Q84,0)</f>
        <v>0</v>
      </c>
    </row>
    <row r="85" spans="1:25">
      <c r="A85" s="16" t="s">
        <v>204</v>
      </c>
      <c r="B85" s="35" t="s">
        <v>205</v>
      </c>
      <c r="C85" s="16" t="s">
        <v>163</v>
      </c>
      <c r="D85" s="36">
        <v>5</v>
      </c>
      <c r="E85" s="37" t="s">
        <v>263</v>
      </c>
      <c r="G85" s="38" t="s">
        <v>264</v>
      </c>
      <c r="H85" s="38" t="s">
        <v>134</v>
      </c>
      <c r="I85" s="39">
        <v>2</v>
      </c>
      <c r="J85" s="37" t="s">
        <v>156</v>
      </c>
      <c r="K85" s="38" t="s">
        <v>157</v>
      </c>
      <c r="L85" s="47">
        <v>18</v>
      </c>
      <c r="M85" s="47">
        <v>0</v>
      </c>
      <c r="N85" s="48">
        <v>18</v>
      </c>
      <c r="O85" s="35">
        <v>0</v>
      </c>
      <c r="P85" s="35">
        <v>0</v>
      </c>
      <c r="Q85" s="35">
        <v>0</v>
      </c>
      <c r="R85" s="44">
        <f>VLOOKUP(A85,Kengetallen!A:B,2,FALSE)</f>
        <v>0</v>
      </c>
      <c r="V85" s="41">
        <f t="shared" si="4"/>
        <v>0</v>
      </c>
    </row>
    <row r="86" spans="1:25">
      <c r="A86" s="16" t="s">
        <v>204</v>
      </c>
      <c r="B86" s="35" t="s">
        <v>205</v>
      </c>
      <c r="C86" s="16" t="s">
        <v>163</v>
      </c>
      <c r="D86" s="36">
        <v>5</v>
      </c>
      <c r="E86" s="37" t="s">
        <v>263</v>
      </c>
      <c r="G86" s="38" t="s">
        <v>264</v>
      </c>
      <c r="H86" s="38" t="s">
        <v>134</v>
      </c>
      <c r="I86" s="39">
        <v>3</v>
      </c>
      <c r="J86" s="37" t="s">
        <v>265</v>
      </c>
      <c r="K86" s="38" t="s">
        <v>137</v>
      </c>
      <c r="L86" s="47">
        <v>10</v>
      </c>
      <c r="M86" s="47">
        <v>0</v>
      </c>
      <c r="N86" s="48">
        <v>10</v>
      </c>
      <c r="O86" s="35">
        <v>0</v>
      </c>
      <c r="P86" s="35">
        <v>0</v>
      </c>
      <c r="Q86" s="35">
        <v>0</v>
      </c>
      <c r="R86" s="44">
        <f>VLOOKUP(A86,Kengetallen!A:B,2,FALSE)</f>
        <v>0</v>
      </c>
      <c r="V86" s="41">
        <f t="shared" si="4"/>
        <v>0</v>
      </c>
    </row>
    <row r="87" spans="1:25">
      <c r="A87" s="16" t="s">
        <v>204</v>
      </c>
      <c r="B87" s="35" t="s">
        <v>205</v>
      </c>
      <c r="C87" s="16" t="s">
        <v>163</v>
      </c>
      <c r="D87" s="36">
        <v>5</v>
      </c>
      <c r="E87" s="37" t="s">
        <v>263</v>
      </c>
      <c r="G87" s="38" t="s">
        <v>264</v>
      </c>
      <c r="H87" s="38" t="s">
        <v>134</v>
      </c>
      <c r="I87" s="39">
        <v>4</v>
      </c>
      <c r="J87" s="37" t="s">
        <v>169</v>
      </c>
      <c r="K87" s="38" t="s">
        <v>165</v>
      </c>
      <c r="L87" s="47">
        <v>215</v>
      </c>
      <c r="M87" s="47">
        <v>0</v>
      </c>
      <c r="N87" s="48">
        <v>215</v>
      </c>
      <c r="O87" s="35">
        <v>0</v>
      </c>
      <c r="P87" s="35">
        <v>0</v>
      </c>
      <c r="Q87" s="35">
        <v>0</v>
      </c>
      <c r="R87" s="44">
        <f>VLOOKUP(A87,Kengetallen!A:B,2,FALSE)</f>
        <v>0</v>
      </c>
      <c r="V87" s="41">
        <f t="shared" si="4"/>
        <v>0</v>
      </c>
    </row>
    <row r="88" spans="1:25">
      <c r="A88" s="16" t="s">
        <v>204</v>
      </c>
      <c r="B88" s="35" t="s">
        <v>205</v>
      </c>
      <c r="C88" s="16" t="s">
        <v>163</v>
      </c>
      <c r="D88" s="36">
        <v>5</v>
      </c>
      <c r="E88" s="37" t="s">
        <v>263</v>
      </c>
      <c r="G88" s="38" t="s">
        <v>264</v>
      </c>
      <c r="H88" s="38" t="s">
        <v>134</v>
      </c>
      <c r="I88" s="39">
        <v>5</v>
      </c>
      <c r="J88" s="37" t="s">
        <v>156</v>
      </c>
      <c r="K88" s="38" t="s">
        <v>157</v>
      </c>
      <c r="L88" s="47">
        <v>5</v>
      </c>
      <c r="M88" s="47">
        <v>0</v>
      </c>
      <c r="N88" s="48">
        <v>5</v>
      </c>
      <c r="O88" s="35">
        <v>0</v>
      </c>
      <c r="P88" s="35">
        <v>0</v>
      </c>
      <c r="Q88" s="35">
        <v>0</v>
      </c>
      <c r="R88" s="44">
        <f>VLOOKUP(A88,Kengetallen!A:B,2,FALSE)</f>
        <v>0</v>
      </c>
      <c r="V88" s="41">
        <f t="shared" si="4"/>
        <v>0</v>
      </c>
    </row>
    <row r="89" spans="1:25">
      <c r="A89" s="16" t="s">
        <v>204</v>
      </c>
      <c r="B89" s="35" t="s">
        <v>205</v>
      </c>
      <c r="C89" s="16" t="s">
        <v>163</v>
      </c>
      <c r="D89" s="36">
        <v>5</v>
      </c>
      <c r="E89" s="37" t="s">
        <v>263</v>
      </c>
      <c r="G89" s="38" t="s">
        <v>264</v>
      </c>
      <c r="H89" s="38" t="s">
        <v>134</v>
      </c>
      <c r="I89" s="39">
        <v>6</v>
      </c>
      <c r="J89" s="37" t="s">
        <v>153</v>
      </c>
      <c r="K89" s="38" t="s">
        <v>157</v>
      </c>
      <c r="L89" s="47">
        <v>4</v>
      </c>
      <c r="M89" s="47">
        <v>0</v>
      </c>
      <c r="N89" s="48">
        <v>4</v>
      </c>
      <c r="O89" s="35">
        <v>0</v>
      </c>
      <c r="P89" s="35">
        <v>0</v>
      </c>
      <c r="Q89" s="35">
        <v>0</v>
      </c>
      <c r="R89" s="44">
        <f>VLOOKUP(A89,Kengetallen!A:B,2,FALSE)</f>
        <v>0</v>
      </c>
      <c r="V89" s="41">
        <f t="shared" si="4"/>
        <v>0</v>
      </c>
    </row>
    <row r="90" spans="1:25">
      <c r="D90" s="36">
        <v>5</v>
      </c>
      <c r="E90" s="37" t="s">
        <v>263</v>
      </c>
      <c r="G90" s="38" t="s">
        <v>264</v>
      </c>
      <c r="J90" s="37"/>
      <c r="K90" s="38"/>
      <c r="L90" s="47"/>
      <c r="M90" s="47"/>
      <c r="N90" s="48"/>
      <c r="O90" s="35"/>
      <c r="P90" s="35"/>
      <c r="Q90" s="35"/>
    </row>
    <row r="91" spans="1:25">
      <c r="A91" s="49"/>
      <c r="B91" s="50"/>
      <c r="C91" s="77" t="s">
        <v>163</v>
      </c>
      <c r="D91" s="51">
        <v>5</v>
      </c>
      <c r="E91" s="52" t="s">
        <v>263</v>
      </c>
      <c r="F91" s="52"/>
      <c r="G91" s="49" t="s">
        <v>264</v>
      </c>
      <c r="H91" s="53"/>
      <c r="I91" s="50"/>
      <c r="J91" s="52" t="s">
        <v>160</v>
      </c>
      <c r="K91" s="53" t="s">
        <v>160</v>
      </c>
      <c r="L91" s="54">
        <f>SUM(L84:L90)</f>
        <v>256</v>
      </c>
      <c r="M91" s="54">
        <v>0</v>
      </c>
      <c r="N91" s="55">
        <v>256</v>
      </c>
      <c r="O91" s="54"/>
      <c r="P91" s="54"/>
      <c r="Q91" s="50"/>
      <c r="R91" s="56"/>
      <c r="S91" s="57"/>
      <c r="T91" s="50"/>
      <c r="U91" s="54"/>
      <c r="V91" s="54"/>
      <c r="W91" s="58"/>
      <c r="X91" s="59"/>
      <c r="Y91" s="49"/>
    </row>
    <row r="92" spans="1:25">
      <c r="D92" s="36">
        <v>7</v>
      </c>
      <c r="E92" s="37" t="s">
        <v>266</v>
      </c>
      <c r="G92" s="38" t="s">
        <v>267</v>
      </c>
      <c r="J92" s="37"/>
      <c r="K92" s="38"/>
      <c r="L92" s="47"/>
      <c r="M92" s="47"/>
      <c r="N92" s="48"/>
      <c r="O92" s="35"/>
      <c r="P92" s="35"/>
      <c r="Q92" s="35"/>
    </row>
    <row r="93" spans="1:25">
      <c r="A93" s="16" t="s">
        <v>204</v>
      </c>
      <c r="B93" s="35" t="s">
        <v>205</v>
      </c>
      <c r="C93" s="16" t="s">
        <v>163</v>
      </c>
      <c r="D93" s="36">
        <v>7</v>
      </c>
      <c r="E93" s="37" t="s">
        <v>266</v>
      </c>
      <c r="F93" s="37" t="s">
        <v>268</v>
      </c>
      <c r="G93" s="38" t="s">
        <v>267</v>
      </c>
      <c r="H93" s="38" t="s">
        <v>235</v>
      </c>
      <c r="I93" s="39" t="s">
        <v>236</v>
      </c>
      <c r="J93" s="37" t="s">
        <v>235</v>
      </c>
      <c r="K93" s="38" t="s">
        <v>157</v>
      </c>
      <c r="L93" s="47">
        <v>18.04</v>
      </c>
      <c r="M93" s="47">
        <v>0</v>
      </c>
      <c r="N93" s="48">
        <v>18.04</v>
      </c>
      <c r="O93" s="35">
        <v>0</v>
      </c>
      <c r="P93" s="35">
        <v>0</v>
      </c>
      <c r="Q93" s="35">
        <v>0</v>
      </c>
      <c r="R93" s="44">
        <f>VLOOKUP(A93,Kengetallen!A:B,2,FALSE)</f>
        <v>0</v>
      </c>
      <c r="V93" s="41">
        <f t="shared" ref="V93:V110" si="5">IF(Q93&gt;0,(U93/O93)*Q93,0)</f>
        <v>0</v>
      </c>
    </row>
    <row r="94" spans="1:25">
      <c r="A94" s="16" t="s">
        <v>204</v>
      </c>
      <c r="B94" s="35" t="s">
        <v>205</v>
      </c>
      <c r="C94" s="16" t="s">
        <v>163</v>
      </c>
      <c r="D94" s="36">
        <v>7</v>
      </c>
      <c r="E94" s="37" t="s">
        <v>266</v>
      </c>
      <c r="F94" s="37" t="s">
        <v>268</v>
      </c>
      <c r="G94" s="38" t="s">
        <v>267</v>
      </c>
      <c r="H94" s="38" t="s">
        <v>134</v>
      </c>
      <c r="I94" s="39" t="s">
        <v>213</v>
      </c>
      <c r="J94" s="37" t="s">
        <v>269</v>
      </c>
      <c r="K94" s="38" t="s">
        <v>137</v>
      </c>
      <c r="L94" s="47">
        <v>13.58</v>
      </c>
      <c r="M94" s="47">
        <v>0</v>
      </c>
      <c r="N94" s="48">
        <v>13.58</v>
      </c>
      <c r="O94" s="35">
        <v>0</v>
      </c>
      <c r="P94" s="35">
        <v>0</v>
      </c>
      <c r="Q94" s="35">
        <v>0</v>
      </c>
      <c r="R94" s="44">
        <f>VLOOKUP(A94,Kengetallen!A:B,2,FALSE)</f>
        <v>0</v>
      </c>
      <c r="V94" s="41">
        <f t="shared" si="5"/>
        <v>0</v>
      </c>
    </row>
    <row r="95" spans="1:25">
      <c r="A95" s="16" t="s">
        <v>204</v>
      </c>
      <c r="B95" s="35" t="s">
        <v>205</v>
      </c>
      <c r="C95" s="16" t="s">
        <v>163</v>
      </c>
      <c r="D95" s="36">
        <v>7</v>
      </c>
      <c r="E95" s="37" t="s">
        <v>266</v>
      </c>
      <c r="F95" s="37" t="s">
        <v>268</v>
      </c>
      <c r="G95" s="38" t="s">
        <v>267</v>
      </c>
      <c r="H95" s="38" t="s">
        <v>134</v>
      </c>
      <c r="I95" s="39" t="s">
        <v>216</v>
      </c>
      <c r="J95" s="37" t="s">
        <v>270</v>
      </c>
      <c r="K95" s="38" t="s">
        <v>137</v>
      </c>
      <c r="L95" s="47">
        <v>14.22</v>
      </c>
      <c r="M95" s="47">
        <v>0</v>
      </c>
      <c r="N95" s="48">
        <v>14.22</v>
      </c>
      <c r="O95" s="35">
        <v>0</v>
      </c>
      <c r="P95" s="35">
        <v>0</v>
      </c>
      <c r="Q95" s="35">
        <v>0</v>
      </c>
      <c r="R95" s="44">
        <f>VLOOKUP(A95,Kengetallen!A:B,2,FALSE)</f>
        <v>0</v>
      </c>
      <c r="V95" s="41">
        <f t="shared" si="5"/>
        <v>0</v>
      </c>
    </row>
    <row r="96" spans="1:25">
      <c r="A96" s="16" t="s">
        <v>204</v>
      </c>
      <c r="B96" s="35" t="s">
        <v>205</v>
      </c>
      <c r="C96" s="16" t="s">
        <v>163</v>
      </c>
      <c r="D96" s="36">
        <v>7</v>
      </c>
      <c r="E96" s="37" t="s">
        <v>266</v>
      </c>
      <c r="F96" s="37" t="s">
        <v>268</v>
      </c>
      <c r="G96" s="38" t="s">
        <v>267</v>
      </c>
      <c r="H96" s="38" t="s">
        <v>134</v>
      </c>
      <c r="I96" s="39" t="s">
        <v>217</v>
      </c>
      <c r="J96" s="37" t="s">
        <v>136</v>
      </c>
      <c r="K96" s="38" t="s">
        <v>157</v>
      </c>
      <c r="L96" s="47">
        <v>2.15</v>
      </c>
      <c r="M96" s="47">
        <v>0</v>
      </c>
      <c r="N96" s="48">
        <v>2.15</v>
      </c>
      <c r="O96" s="35">
        <v>0</v>
      </c>
      <c r="P96" s="35">
        <v>0</v>
      </c>
      <c r="Q96" s="35">
        <v>0</v>
      </c>
      <c r="R96" s="44">
        <f>VLOOKUP(A96,Kengetallen!A:B,2,FALSE)</f>
        <v>0</v>
      </c>
      <c r="V96" s="41">
        <f t="shared" si="5"/>
        <v>0</v>
      </c>
    </row>
    <row r="97" spans="1:25">
      <c r="A97" s="16" t="s">
        <v>204</v>
      </c>
      <c r="B97" s="35" t="s">
        <v>205</v>
      </c>
      <c r="C97" s="16" t="s">
        <v>163</v>
      </c>
      <c r="D97" s="36">
        <v>7</v>
      </c>
      <c r="E97" s="37" t="s">
        <v>266</v>
      </c>
      <c r="F97" s="37" t="s">
        <v>268</v>
      </c>
      <c r="G97" s="38" t="s">
        <v>267</v>
      </c>
      <c r="H97" s="38" t="s">
        <v>134</v>
      </c>
      <c r="I97" s="39" t="s">
        <v>219</v>
      </c>
      <c r="J97" s="37" t="s">
        <v>156</v>
      </c>
      <c r="K97" s="38" t="s">
        <v>157</v>
      </c>
      <c r="L97" s="47">
        <v>1.54</v>
      </c>
      <c r="M97" s="47">
        <v>0</v>
      </c>
      <c r="N97" s="48">
        <v>1.54</v>
      </c>
      <c r="O97" s="35">
        <v>0</v>
      </c>
      <c r="P97" s="35">
        <v>0</v>
      </c>
      <c r="Q97" s="35">
        <v>0</v>
      </c>
      <c r="R97" s="44">
        <f>VLOOKUP(A97,Kengetallen!A:B,2,FALSE)</f>
        <v>0</v>
      </c>
      <c r="V97" s="41">
        <f t="shared" si="5"/>
        <v>0</v>
      </c>
    </row>
    <row r="98" spans="1:25">
      <c r="A98" s="16" t="s">
        <v>204</v>
      </c>
      <c r="B98" s="35" t="s">
        <v>205</v>
      </c>
      <c r="C98" s="16" t="s">
        <v>163</v>
      </c>
      <c r="D98" s="36">
        <v>7</v>
      </c>
      <c r="E98" s="37" t="s">
        <v>266</v>
      </c>
      <c r="F98" s="37" t="s">
        <v>268</v>
      </c>
      <c r="G98" s="38" t="s">
        <v>267</v>
      </c>
      <c r="H98" s="38" t="s">
        <v>134</v>
      </c>
      <c r="I98" s="39" t="s">
        <v>221</v>
      </c>
      <c r="J98" s="37" t="s">
        <v>271</v>
      </c>
      <c r="K98" s="38" t="s">
        <v>157</v>
      </c>
      <c r="L98" s="47">
        <v>1.4</v>
      </c>
      <c r="M98" s="47">
        <v>0</v>
      </c>
      <c r="N98" s="48">
        <v>1.4</v>
      </c>
      <c r="O98" s="35">
        <v>0</v>
      </c>
      <c r="P98" s="35">
        <v>0</v>
      </c>
      <c r="Q98" s="35">
        <v>0</v>
      </c>
      <c r="R98" s="44">
        <f>VLOOKUP(A98,Kengetallen!A:B,2,FALSE)</f>
        <v>0</v>
      </c>
      <c r="V98" s="41">
        <f t="shared" si="5"/>
        <v>0</v>
      </c>
    </row>
    <row r="99" spans="1:25">
      <c r="A99" s="16" t="s">
        <v>204</v>
      </c>
      <c r="B99" s="35" t="s">
        <v>205</v>
      </c>
      <c r="C99" s="16" t="s">
        <v>163</v>
      </c>
      <c r="D99" s="36">
        <v>7</v>
      </c>
      <c r="E99" s="37" t="s">
        <v>266</v>
      </c>
      <c r="F99" s="37" t="s">
        <v>268</v>
      </c>
      <c r="G99" s="38" t="s">
        <v>267</v>
      </c>
      <c r="H99" s="38" t="s">
        <v>134</v>
      </c>
      <c r="I99" s="39" t="s">
        <v>222</v>
      </c>
      <c r="J99" s="37" t="s">
        <v>271</v>
      </c>
      <c r="K99" s="38" t="s">
        <v>157</v>
      </c>
      <c r="L99" s="47">
        <v>1.34</v>
      </c>
      <c r="M99" s="47">
        <v>0</v>
      </c>
      <c r="N99" s="48">
        <v>1.34</v>
      </c>
      <c r="O99" s="35">
        <v>0</v>
      </c>
      <c r="P99" s="35">
        <v>0</v>
      </c>
      <c r="Q99" s="35">
        <v>0</v>
      </c>
      <c r="R99" s="44">
        <f>VLOOKUP(A99,Kengetallen!A:B,2,FALSE)</f>
        <v>0</v>
      </c>
      <c r="V99" s="41">
        <f t="shared" si="5"/>
        <v>0</v>
      </c>
    </row>
    <row r="100" spans="1:25">
      <c r="A100" s="16" t="s">
        <v>204</v>
      </c>
      <c r="B100" s="35" t="s">
        <v>205</v>
      </c>
      <c r="C100" s="16" t="s">
        <v>163</v>
      </c>
      <c r="D100" s="36">
        <v>7</v>
      </c>
      <c r="E100" s="37" t="s">
        <v>266</v>
      </c>
      <c r="F100" s="37" t="s">
        <v>268</v>
      </c>
      <c r="G100" s="38" t="s">
        <v>267</v>
      </c>
      <c r="H100" s="38" t="s">
        <v>134</v>
      </c>
      <c r="I100" s="39" t="s">
        <v>272</v>
      </c>
      <c r="J100" s="37" t="s">
        <v>273</v>
      </c>
      <c r="K100" s="38" t="s">
        <v>157</v>
      </c>
      <c r="L100" s="47">
        <v>2.08</v>
      </c>
      <c r="M100" s="47">
        <v>0</v>
      </c>
      <c r="N100" s="48">
        <v>2.08</v>
      </c>
      <c r="O100" s="35">
        <v>0</v>
      </c>
      <c r="P100" s="35">
        <v>0</v>
      </c>
      <c r="Q100" s="35">
        <v>0</v>
      </c>
      <c r="R100" s="44">
        <f>VLOOKUP(A100,Kengetallen!A:B,2,FALSE)</f>
        <v>0</v>
      </c>
      <c r="V100" s="41">
        <f t="shared" si="5"/>
        <v>0</v>
      </c>
    </row>
    <row r="101" spans="1:25">
      <c r="A101" s="16" t="s">
        <v>204</v>
      </c>
      <c r="B101" s="35" t="s">
        <v>205</v>
      </c>
      <c r="C101" s="16" t="s">
        <v>163</v>
      </c>
      <c r="D101" s="36">
        <v>7</v>
      </c>
      <c r="E101" s="37" t="s">
        <v>266</v>
      </c>
      <c r="F101" s="37" t="s">
        <v>268</v>
      </c>
      <c r="G101" s="38" t="s">
        <v>267</v>
      </c>
      <c r="H101" s="38" t="s">
        <v>134</v>
      </c>
      <c r="I101" s="39" t="s">
        <v>274</v>
      </c>
      <c r="J101" s="37" t="s">
        <v>271</v>
      </c>
      <c r="K101" s="38" t="s">
        <v>157</v>
      </c>
      <c r="L101" s="47">
        <v>1.35</v>
      </c>
      <c r="M101" s="47">
        <v>0</v>
      </c>
      <c r="N101" s="48">
        <v>1.35</v>
      </c>
      <c r="O101" s="35">
        <v>0</v>
      </c>
      <c r="P101" s="35">
        <v>0</v>
      </c>
      <c r="Q101" s="35">
        <v>0</v>
      </c>
      <c r="R101" s="44">
        <f>VLOOKUP(A101,Kengetallen!A:B,2,FALSE)</f>
        <v>0</v>
      </c>
      <c r="V101" s="41">
        <f t="shared" si="5"/>
        <v>0</v>
      </c>
    </row>
    <row r="102" spans="1:25">
      <c r="A102" s="16" t="s">
        <v>204</v>
      </c>
      <c r="B102" s="35" t="s">
        <v>205</v>
      </c>
      <c r="C102" s="16" t="s">
        <v>163</v>
      </c>
      <c r="D102" s="36">
        <v>7</v>
      </c>
      <c r="E102" s="37" t="s">
        <v>266</v>
      </c>
      <c r="F102" s="37" t="s">
        <v>268</v>
      </c>
      <c r="G102" s="38" t="s">
        <v>267</v>
      </c>
      <c r="H102" s="38" t="s">
        <v>134</v>
      </c>
      <c r="I102" s="39" t="s">
        <v>275</v>
      </c>
      <c r="J102" s="37" t="s">
        <v>276</v>
      </c>
      <c r="K102" s="38" t="s">
        <v>157</v>
      </c>
      <c r="L102" s="47">
        <v>5.0599999999999996</v>
      </c>
      <c r="M102" s="47">
        <v>0</v>
      </c>
      <c r="N102" s="48">
        <v>5.0599999999999996</v>
      </c>
      <c r="O102" s="35">
        <v>0</v>
      </c>
      <c r="P102" s="35">
        <v>0</v>
      </c>
      <c r="Q102" s="35">
        <v>0</v>
      </c>
      <c r="R102" s="44">
        <f>VLOOKUP(A102,Kengetallen!A:B,2,FALSE)</f>
        <v>0</v>
      </c>
      <c r="V102" s="41">
        <f t="shared" si="5"/>
        <v>0</v>
      </c>
    </row>
    <row r="103" spans="1:25">
      <c r="A103" s="16" t="s">
        <v>204</v>
      </c>
      <c r="B103" s="35" t="s">
        <v>205</v>
      </c>
      <c r="C103" s="16" t="s">
        <v>163</v>
      </c>
      <c r="D103" s="36">
        <v>7</v>
      </c>
      <c r="E103" s="37" t="s">
        <v>266</v>
      </c>
      <c r="F103" s="37" t="s">
        <v>268</v>
      </c>
      <c r="G103" s="38" t="s">
        <v>267</v>
      </c>
      <c r="H103" s="38" t="s">
        <v>134</v>
      </c>
      <c r="I103" s="39" t="s">
        <v>277</v>
      </c>
      <c r="J103" s="37" t="s">
        <v>271</v>
      </c>
      <c r="K103" s="38" t="s">
        <v>157</v>
      </c>
      <c r="L103" s="47">
        <v>0.76</v>
      </c>
      <c r="M103" s="47">
        <v>0</v>
      </c>
      <c r="N103" s="48">
        <v>0.76</v>
      </c>
      <c r="O103" s="35">
        <v>0</v>
      </c>
      <c r="P103" s="35">
        <v>0</v>
      </c>
      <c r="Q103" s="35">
        <v>0</v>
      </c>
      <c r="R103" s="44">
        <f>VLOOKUP(A103,Kengetallen!A:B,2,FALSE)</f>
        <v>0</v>
      </c>
      <c r="V103" s="41">
        <f t="shared" si="5"/>
        <v>0</v>
      </c>
    </row>
    <row r="104" spans="1:25">
      <c r="A104" s="16" t="s">
        <v>204</v>
      </c>
      <c r="B104" s="35" t="s">
        <v>205</v>
      </c>
      <c r="C104" s="16" t="s">
        <v>163</v>
      </c>
      <c r="D104" s="36">
        <v>7</v>
      </c>
      <c r="E104" s="37" t="s">
        <v>266</v>
      </c>
      <c r="F104" s="37" t="s">
        <v>268</v>
      </c>
      <c r="G104" s="38" t="s">
        <v>267</v>
      </c>
      <c r="H104" s="38" t="s">
        <v>134</v>
      </c>
      <c r="I104" s="39" t="s">
        <v>278</v>
      </c>
      <c r="J104" s="37" t="s">
        <v>271</v>
      </c>
      <c r="K104" s="38" t="s">
        <v>157</v>
      </c>
      <c r="L104" s="47">
        <v>0.79</v>
      </c>
      <c r="M104" s="47">
        <v>0</v>
      </c>
      <c r="N104" s="48">
        <v>0.79</v>
      </c>
      <c r="O104" s="35">
        <v>0</v>
      </c>
      <c r="P104" s="35">
        <v>0</v>
      </c>
      <c r="Q104" s="35">
        <v>0</v>
      </c>
      <c r="R104" s="44">
        <f>VLOOKUP(A104,Kengetallen!A:B,2,FALSE)</f>
        <v>0</v>
      </c>
      <c r="V104" s="41">
        <f t="shared" si="5"/>
        <v>0</v>
      </c>
    </row>
    <row r="105" spans="1:25">
      <c r="A105" s="16" t="s">
        <v>204</v>
      </c>
      <c r="B105" s="35" t="s">
        <v>205</v>
      </c>
      <c r="C105" s="16" t="s">
        <v>163</v>
      </c>
      <c r="D105" s="36">
        <v>7</v>
      </c>
      <c r="E105" s="37" t="s">
        <v>266</v>
      </c>
      <c r="F105" s="37" t="s">
        <v>268</v>
      </c>
      <c r="G105" s="38" t="s">
        <v>267</v>
      </c>
      <c r="H105" s="38" t="s">
        <v>134</v>
      </c>
      <c r="I105" s="39" t="s">
        <v>279</v>
      </c>
      <c r="J105" s="37" t="s">
        <v>276</v>
      </c>
      <c r="K105" s="38" t="s">
        <v>157</v>
      </c>
      <c r="L105" s="47">
        <v>5.33</v>
      </c>
      <c r="M105" s="47">
        <v>0</v>
      </c>
      <c r="N105" s="48">
        <v>5.33</v>
      </c>
      <c r="O105" s="35">
        <v>0</v>
      </c>
      <c r="P105" s="35">
        <v>0</v>
      </c>
      <c r="Q105" s="35">
        <v>0</v>
      </c>
      <c r="R105" s="44">
        <f>VLOOKUP(A105,Kengetallen!A:B,2,FALSE)</f>
        <v>0</v>
      </c>
      <c r="V105" s="41">
        <f t="shared" si="5"/>
        <v>0</v>
      </c>
    </row>
    <row r="106" spans="1:25">
      <c r="A106" s="16" t="s">
        <v>204</v>
      </c>
      <c r="B106" s="35" t="s">
        <v>205</v>
      </c>
      <c r="C106" s="16" t="s">
        <v>163</v>
      </c>
      <c r="D106" s="36">
        <v>7</v>
      </c>
      <c r="E106" s="37" t="s">
        <v>266</v>
      </c>
      <c r="F106" s="37" t="s">
        <v>268</v>
      </c>
      <c r="G106" s="38" t="s">
        <v>267</v>
      </c>
      <c r="H106" s="38" t="s">
        <v>134</v>
      </c>
      <c r="I106" s="39" t="s">
        <v>280</v>
      </c>
      <c r="J106" s="37" t="s">
        <v>281</v>
      </c>
      <c r="K106" s="38" t="s">
        <v>282</v>
      </c>
      <c r="L106" s="47">
        <v>176.4</v>
      </c>
      <c r="M106" s="47">
        <v>0</v>
      </c>
      <c r="N106" s="48">
        <v>176.4</v>
      </c>
      <c r="O106" s="35">
        <v>0</v>
      </c>
      <c r="P106" s="35">
        <v>0</v>
      </c>
      <c r="Q106" s="35">
        <v>0</v>
      </c>
      <c r="R106" s="44">
        <f>VLOOKUP(A106,Kengetallen!A:B,2,FALSE)</f>
        <v>0</v>
      </c>
      <c r="V106" s="41">
        <f t="shared" si="5"/>
        <v>0</v>
      </c>
    </row>
    <row r="107" spans="1:25">
      <c r="A107" s="16" t="s">
        <v>204</v>
      </c>
      <c r="B107" s="35" t="s">
        <v>205</v>
      </c>
      <c r="C107" s="16" t="s">
        <v>163</v>
      </c>
      <c r="D107" s="36">
        <v>7</v>
      </c>
      <c r="E107" s="37" t="s">
        <v>266</v>
      </c>
      <c r="F107" s="37" t="s">
        <v>268</v>
      </c>
      <c r="G107" s="38" t="s">
        <v>267</v>
      </c>
      <c r="H107" s="38" t="s">
        <v>134</v>
      </c>
      <c r="I107" s="39" t="s">
        <v>283</v>
      </c>
      <c r="J107" s="37" t="s">
        <v>284</v>
      </c>
      <c r="K107" s="38" t="s">
        <v>137</v>
      </c>
      <c r="L107" s="47">
        <v>41.97</v>
      </c>
      <c r="M107" s="47">
        <v>0</v>
      </c>
      <c r="N107" s="48">
        <v>41.97</v>
      </c>
      <c r="O107" s="35">
        <v>0</v>
      </c>
      <c r="P107" s="35">
        <v>0</v>
      </c>
      <c r="Q107" s="35">
        <v>0</v>
      </c>
      <c r="R107" s="44">
        <f>VLOOKUP(A107,Kengetallen!A:B,2,FALSE)</f>
        <v>0</v>
      </c>
      <c r="V107" s="41">
        <f t="shared" si="5"/>
        <v>0</v>
      </c>
    </row>
    <row r="108" spans="1:25">
      <c r="A108" s="16" t="s">
        <v>204</v>
      </c>
      <c r="B108" s="35" t="s">
        <v>205</v>
      </c>
      <c r="C108" s="16" t="s">
        <v>163</v>
      </c>
      <c r="D108" s="36">
        <v>7</v>
      </c>
      <c r="E108" s="37" t="s">
        <v>266</v>
      </c>
      <c r="F108" s="37" t="s">
        <v>285</v>
      </c>
      <c r="G108" s="38" t="s">
        <v>267</v>
      </c>
      <c r="H108" s="38" t="s">
        <v>134</v>
      </c>
      <c r="I108" s="39" t="s">
        <v>286</v>
      </c>
      <c r="J108" s="37" t="s">
        <v>250</v>
      </c>
      <c r="K108" s="38" t="s">
        <v>157</v>
      </c>
      <c r="L108" s="47">
        <v>44.95</v>
      </c>
      <c r="M108" s="47">
        <v>0</v>
      </c>
      <c r="N108" s="48">
        <v>44.95</v>
      </c>
      <c r="O108" s="35">
        <v>0</v>
      </c>
      <c r="P108" s="35">
        <v>0</v>
      </c>
      <c r="Q108" s="35">
        <v>0</v>
      </c>
      <c r="R108" s="44">
        <f>VLOOKUP(A108,Kengetallen!A:B,2,FALSE)</f>
        <v>0</v>
      </c>
      <c r="V108" s="41">
        <f t="shared" si="5"/>
        <v>0</v>
      </c>
    </row>
    <row r="109" spans="1:25">
      <c r="A109" s="16" t="s">
        <v>204</v>
      </c>
      <c r="B109" s="35" t="s">
        <v>205</v>
      </c>
      <c r="C109" s="16" t="s">
        <v>163</v>
      </c>
      <c r="D109" s="36">
        <v>7</v>
      </c>
      <c r="E109" s="37" t="s">
        <v>266</v>
      </c>
      <c r="F109" s="37" t="s">
        <v>287</v>
      </c>
      <c r="G109" s="38" t="s">
        <v>267</v>
      </c>
      <c r="H109" s="38" t="s">
        <v>134</v>
      </c>
      <c r="I109" s="39" t="s">
        <v>225</v>
      </c>
      <c r="J109" s="37" t="s">
        <v>250</v>
      </c>
      <c r="K109" s="38" t="s">
        <v>157</v>
      </c>
      <c r="L109" s="47">
        <v>85.4</v>
      </c>
      <c r="M109" s="47">
        <v>0</v>
      </c>
      <c r="N109" s="48">
        <v>85.4</v>
      </c>
      <c r="O109" s="35">
        <v>0</v>
      </c>
      <c r="P109" s="35">
        <v>0</v>
      </c>
      <c r="Q109" s="35">
        <v>0</v>
      </c>
      <c r="R109" s="44">
        <f>VLOOKUP(A109,Kengetallen!A:B,2,FALSE)</f>
        <v>0</v>
      </c>
      <c r="V109" s="41">
        <f t="shared" si="5"/>
        <v>0</v>
      </c>
    </row>
    <row r="110" spans="1:25">
      <c r="A110" s="16" t="s">
        <v>204</v>
      </c>
      <c r="B110" s="35" t="s">
        <v>205</v>
      </c>
      <c r="C110" s="16" t="s">
        <v>163</v>
      </c>
      <c r="D110" s="36">
        <v>7</v>
      </c>
      <c r="E110" s="37" t="s">
        <v>266</v>
      </c>
      <c r="G110" s="38" t="s">
        <v>267</v>
      </c>
      <c r="H110" s="38" t="s">
        <v>134</v>
      </c>
      <c r="J110" s="37" t="s">
        <v>288</v>
      </c>
      <c r="K110" s="38" t="s">
        <v>157</v>
      </c>
      <c r="L110" s="47">
        <v>40</v>
      </c>
      <c r="M110" s="47">
        <v>0</v>
      </c>
      <c r="N110" s="48">
        <v>40</v>
      </c>
      <c r="O110" s="35">
        <v>0</v>
      </c>
      <c r="P110" s="35">
        <v>0</v>
      </c>
      <c r="Q110" s="35">
        <v>0</v>
      </c>
      <c r="R110" s="44">
        <f>VLOOKUP(A110,Kengetallen!A:B,2,FALSE)</f>
        <v>0</v>
      </c>
      <c r="V110" s="41">
        <f t="shared" si="5"/>
        <v>0</v>
      </c>
    </row>
    <row r="111" spans="1:25">
      <c r="D111" s="36">
        <v>7</v>
      </c>
      <c r="E111" s="37" t="s">
        <v>266</v>
      </c>
      <c r="G111" s="38" t="s">
        <v>267</v>
      </c>
      <c r="J111" s="37"/>
      <c r="K111" s="38"/>
      <c r="L111" s="47"/>
      <c r="M111" s="47"/>
      <c r="N111" s="48"/>
      <c r="O111" s="35"/>
      <c r="P111" s="35"/>
      <c r="Q111" s="35"/>
    </row>
    <row r="112" spans="1:25">
      <c r="A112" s="49"/>
      <c r="B112" s="50"/>
      <c r="C112" s="77" t="s">
        <v>163</v>
      </c>
      <c r="D112" s="51">
        <v>7</v>
      </c>
      <c r="E112" s="52" t="s">
        <v>266</v>
      </c>
      <c r="F112" s="52"/>
      <c r="G112" s="49" t="s">
        <v>267</v>
      </c>
      <c r="H112" s="53"/>
      <c r="I112" s="50"/>
      <c r="J112" s="52" t="s">
        <v>160</v>
      </c>
      <c r="K112" s="53" t="s">
        <v>160</v>
      </c>
      <c r="L112" s="54">
        <f>SUM(L93:L111)</f>
        <v>456.36</v>
      </c>
      <c r="M112" s="54">
        <v>0</v>
      </c>
      <c r="N112" s="55">
        <v>456.36</v>
      </c>
      <c r="O112" s="54"/>
      <c r="P112" s="54"/>
      <c r="Q112" s="50"/>
      <c r="R112" s="56"/>
      <c r="S112" s="57"/>
      <c r="T112" s="50"/>
      <c r="U112" s="54"/>
      <c r="V112" s="54"/>
      <c r="W112" s="58"/>
      <c r="X112" s="59"/>
      <c r="Y112" s="49"/>
    </row>
    <row r="113" spans="1:22">
      <c r="D113" s="36">
        <v>8</v>
      </c>
      <c r="E113" s="37" t="s">
        <v>289</v>
      </c>
      <c r="G113" s="38" t="s">
        <v>290</v>
      </c>
      <c r="J113" s="37" t="s">
        <v>160</v>
      </c>
      <c r="K113" s="38" t="s">
        <v>160</v>
      </c>
      <c r="L113" s="47"/>
      <c r="M113" s="47"/>
      <c r="N113" s="48"/>
      <c r="O113" s="35"/>
      <c r="P113" s="35"/>
      <c r="Q113" s="35"/>
    </row>
    <row r="114" spans="1:22">
      <c r="A114" s="16" t="s">
        <v>204</v>
      </c>
      <c r="B114" s="35" t="s">
        <v>205</v>
      </c>
      <c r="C114" s="16" t="s">
        <v>163</v>
      </c>
      <c r="D114" s="36">
        <v>8</v>
      </c>
      <c r="E114" s="37" t="s">
        <v>289</v>
      </c>
      <c r="G114" s="38" t="s">
        <v>290</v>
      </c>
      <c r="H114" s="38" t="s">
        <v>134</v>
      </c>
      <c r="I114" s="39" t="s">
        <v>135</v>
      </c>
      <c r="J114" s="37" t="s">
        <v>146</v>
      </c>
      <c r="K114" s="38" t="s">
        <v>157</v>
      </c>
      <c r="L114" s="47">
        <v>13.15</v>
      </c>
      <c r="M114" s="47">
        <v>0</v>
      </c>
      <c r="N114" s="48">
        <v>13.15</v>
      </c>
      <c r="O114" s="35">
        <v>0</v>
      </c>
      <c r="P114" s="35">
        <v>0</v>
      </c>
      <c r="Q114" s="35">
        <v>0</v>
      </c>
      <c r="R114" s="44">
        <f>VLOOKUP(A114,Kengetallen!A:B,2,FALSE)</f>
        <v>0</v>
      </c>
      <c r="V114" s="41">
        <f t="shared" ref="V114:V141" si="6">IF(Q114&gt;0,(U114/O114)*Q114,0)</f>
        <v>0</v>
      </c>
    </row>
    <row r="115" spans="1:22">
      <c r="A115" s="16" t="s">
        <v>204</v>
      </c>
      <c r="B115" s="35" t="s">
        <v>205</v>
      </c>
      <c r="C115" s="16" t="s">
        <v>163</v>
      </c>
      <c r="D115" s="36">
        <v>8</v>
      </c>
      <c r="E115" s="37" t="s">
        <v>289</v>
      </c>
      <c r="G115" s="38" t="s">
        <v>290</v>
      </c>
      <c r="H115" s="38" t="s">
        <v>134</v>
      </c>
      <c r="I115" s="39" t="s">
        <v>140</v>
      </c>
      <c r="J115" s="37" t="s">
        <v>288</v>
      </c>
      <c r="K115" s="38" t="s">
        <v>157</v>
      </c>
      <c r="L115" s="47">
        <v>3.51</v>
      </c>
      <c r="M115" s="47">
        <v>0</v>
      </c>
      <c r="N115" s="48">
        <v>3.51</v>
      </c>
      <c r="O115" s="35">
        <v>0</v>
      </c>
      <c r="P115" s="35">
        <v>0</v>
      </c>
      <c r="Q115" s="35">
        <v>0</v>
      </c>
      <c r="R115" s="44">
        <f>VLOOKUP(A115,Kengetallen!A:B,2,FALSE)</f>
        <v>0</v>
      </c>
      <c r="V115" s="41">
        <f t="shared" si="6"/>
        <v>0</v>
      </c>
    </row>
    <row r="116" spans="1:22">
      <c r="A116" s="16" t="s">
        <v>204</v>
      </c>
      <c r="B116" s="35" t="s">
        <v>205</v>
      </c>
      <c r="C116" s="16" t="s">
        <v>163</v>
      </c>
      <c r="D116" s="36">
        <v>8</v>
      </c>
      <c r="E116" s="37" t="s">
        <v>289</v>
      </c>
      <c r="G116" s="38" t="s">
        <v>290</v>
      </c>
      <c r="H116" s="38" t="s">
        <v>134</v>
      </c>
      <c r="I116" s="39" t="s">
        <v>143</v>
      </c>
      <c r="J116" s="37" t="s">
        <v>291</v>
      </c>
      <c r="K116" s="38" t="s">
        <v>157</v>
      </c>
      <c r="L116" s="47">
        <v>26.03</v>
      </c>
      <c r="M116" s="47">
        <v>0</v>
      </c>
      <c r="N116" s="48">
        <v>26.03</v>
      </c>
      <c r="O116" s="35">
        <v>0</v>
      </c>
      <c r="P116" s="35">
        <v>0</v>
      </c>
      <c r="Q116" s="35">
        <v>0</v>
      </c>
      <c r="R116" s="44">
        <f>VLOOKUP(A116,Kengetallen!A:B,2,FALSE)</f>
        <v>0</v>
      </c>
      <c r="V116" s="41">
        <f t="shared" si="6"/>
        <v>0</v>
      </c>
    </row>
    <row r="117" spans="1:22">
      <c r="A117" s="16" t="s">
        <v>204</v>
      </c>
      <c r="B117" s="35" t="s">
        <v>205</v>
      </c>
      <c r="C117" s="16" t="s">
        <v>163</v>
      </c>
      <c r="D117" s="36">
        <v>8</v>
      </c>
      <c r="E117" s="37" t="s">
        <v>289</v>
      </c>
      <c r="G117" s="38" t="s">
        <v>290</v>
      </c>
      <c r="H117" s="38" t="s">
        <v>134</v>
      </c>
      <c r="I117" s="39" t="s">
        <v>144</v>
      </c>
      <c r="J117" s="37" t="s">
        <v>291</v>
      </c>
      <c r="K117" s="38" t="s">
        <v>157</v>
      </c>
      <c r="L117" s="47">
        <v>10.93</v>
      </c>
      <c r="M117" s="47">
        <v>0</v>
      </c>
      <c r="N117" s="48">
        <v>10.93</v>
      </c>
      <c r="O117" s="35">
        <v>0</v>
      </c>
      <c r="P117" s="35">
        <v>0</v>
      </c>
      <c r="Q117" s="35">
        <v>0</v>
      </c>
      <c r="R117" s="44">
        <f>VLOOKUP(A117,Kengetallen!A:B,2,FALSE)</f>
        <v>0</v>
      </c>
      <c r="V117" s="41">
        <f t="shared" si="6"/>
        <v>0</v>
      </c>
    </row>
    <row r="118" spans="1:22">
      <c r="A118" s="16" t="s">
        <v>204</v>
      </c>
      <c r="B118" s="35" t="s">
        <v>205</v>
      </c>
      <c r="C118" s="16" t="s">
        <v>163</v>
      </c>
      <c r="D118" s="36">
        <v>8</v>
      </c>
      <c r="E118" s="37" t="s">
        <v>289</v>
      </c>
      <c r="G118" s="38" t="s">
        <v>290</v>
      </c>
      <c r="H118" s="38" t="s">
        <v>134</v>
      </c>
      <c r="I118" s="39" t="s">
        <v>145</v>
      </c>
      <c r="J118" s="37" t="s">
        <v>292</v>
      </c>
      <c r="K118" s="38" t="s">
        <v>137</v>
      </c>
      <c r="L118" s="47">
        <v>17.739999999999998</v>
      </c>
      <c r="M118" s="47">
        <v>0</v>
      </c>
      <c r="N118" s="48">
        <v>17.739999999999998</v>
      </c>
      <c r="O118" s="35">
        <v>0</v>
      </c>
      <c r="P118" s="35">
        <v>0</v>
      </c>
      <c r="Q118" s="35">
        <v>0</v>
      </c>
      <c r="R118" s="44">
        <f>VLOOKUP(A118,Kengetallen!A:B,2,FALSE)</f>
        <v>0</v>
      </c>
      <c r="V118" s="41">
        <f t="shared" si="6"/>
        <v>0</v>
      </c>
    </row>
    <row r="119" spans="1:22">
      <c r="A119" s="16" t="s">
        <v>204</v>
      </c>
      <c r="B119" s="35" t="s">
        <v>205</v>
      </c>
      <c r="C119" s="16" t="s">
        <v>163</v>
      </c>
      <c r="D119" s="36">
        <v>8</v>
      </c>
      <c r="E119" s="37" t="s">
        <v>289</v>
      </c>
      <c r="G119" s="38" t="s">
        <v>290</v>
      </c>
      <c r="H119" s="38" t="s">
        <v>134</v>
      </c>
      <c r="I119" s="39" t="s">
        <v>147</v>
      </c>
      <c r="J119" s="37" t="s">
        <v>218</v>
      </c>
      <c r="K119" s="38" t="s">
        <v>157</v>
      </c>
      <c r="L119" s="47">
        <v>4.38</v>
      </c>
      <c r="M119" s="47">
        <v>0</v>
      </c>
      <c r="N119" s="48">
        <v>4.38</v>
      </c>
      <c r="O119" s="35">
        <v>0</v>
      </c>
      <c r="P119" s="35">
        <v>0</v>
      </c>
      <c r="Q119" s="35">
        <v>0</v>
      </c>
      <c r="R119" s="44">
        <f>VLOOKUP(A119,Kengetallen!A:B,2,FALSE)</f>
        <v>0</v>
      </c>
      <c r="V119" s="41">
        <f t="shared" si="6"/>
        <v>0</v>
      </c>
    </row>
    <row r="120" spans="1:22">
      <c r="A120" s="16" t="s">
        <v>204</v>
      </c>
      <c r="B120" s="35" t="s">
        <v>205</v>
      </c>
      <c r="C120" s="16" t="s">
        <v>163</v>
      </c>
      <c r="D120" s="36">
        <v>8</v>
      </c>
      <c r="E120" s="37" t="s">
        <v>289</v>
      </c>
      <c r="G120" s="38" t="s">
        <v>290</v>
      </c>
      <c r="H120" s="38" t="s">
        <v>134</v>
      </c>
      <c r="I120" s="39" t="s">
        <v>149</v>
      </c>
      <c r="J120" s="37" t="s">
        <v>153</v>
      </c>
      <c r="K120" s="38" t="s">
        <v>157</v>
      </c>
      <c r="L120" s="47">
        <v>1.39</v>
      </c>
      <c r="M120" s="47">
        <v>0</v>
      </c>
      <c r="N120" s="48">
        <v>1.39</v>
      </c>
      <c r="O120" s="35">
        <v>0</v>
      </c>
      <c r="P120" s="35">
        <v>0</v>
      </c>
      <c r="Q120" s="35">
        <v>0</v>
      </c>
      <c r="R120" s="44">
        <f>VLOOKUP(A120,Kengetallen!A:B,2,FALSE)</f>
        <v>0</v>
      </c>
      <c r="V120" s="41">
        <f t="shared" si="6"/>
        <v>0</v>
      </c>
    </row>
    <row r="121" spans="1:22">
      <c r="A121" s="16" t="s">
        <v>204</v>
      </c>
      <c r="B121" s="35" t="s">
        <v>205</v>
      </c>
      <c r="C121" s="16" t="s">
        <v>163</v>
      </c>
      <c r="D121" s="36">
        <v>8</v>
      </c>
      <c r="E121" s="37" t="s">
        <v>289</v>
      </c>
      <c r="G121" s="38" t="s">
        <v>290</v>
      </c>
      <c r="H121" s="38" t="s">
        <v>134</v>
      </c>
      <c r="I121" s="39" t="s">
        <v>152</v>
      </c>
      <c r="J121" s="37" t="s">
        <v>153</v>
      </c>
      <c r="K121" s="38" t="s">
        <v>157</v>
      </c>
      <c r="L121" s="47">
        <v>1.39</v>
      </c>
      <c r="M121" s="47">
        <v>0</v>
      </c>
      <c r="N121" s="48">
        <v>1.39</v>
      </c>
      <c r="O121" s="35">
        <v>0</v>
      </c>
      <c r="P121" s="35">
        <v>0</v>
      </c>
      <c r="Q121" s="35">
        <v>0</v>
      </c>
      <c r="R121" s="44">
        <f>VLOOKUP(A121,Kengetallen!A:B,2,FALSE)</f>
        <v>0</v>
      </c>
      <c r="V121" s="41">
        <f t="shared" si="6"/>
        <v>0</v>
      </c>
    </row>
    <row r="122" spans="1:22">
      <c r="A122" s="16" t="s">
        <v>204</v>
      </c>
      <c r="B122" s="35" t="s">
        <v>205</v>
      </c>
      <c r="C122" s="16" t="s">
        <v>163</v>
      </c>
      <c r="D122" s="36">
        <v>8</v>
      </c>
      <c r="E122" s="37" t="s">
        <v>289</v>
      </c>
      <c r="G122" s="38" t="s">
        <v>290</v>
      </c>
      <c r="H122" s="38" t="s">
        <v>134</v>
      </c>
      <c r="I122" s="39" t="s">
        <v>154</v>
      </c>
      <c r="J122" s="37" t="s">
        <v>156</v>
      </c>
      <c r="K122" s="38" t="s">
        <v>137</v>
      </c>
      <c r="L122" s="47">
        <v>4.0999999999999996</v>
      </c>
      <c r="M122" s="47">
        <v>0</v>
      </c>
      <c r="N122" s="48">
        <v>4.0999999999999996</v>
      </c>
      <c r="O122" s="35">
        <v>0</v>
      </c>
      <c r="P122" s="35">
        <v>0</v>
      </c>
      <c r="Q122" s="35">
        <v>0</v>
      </c>
      <c r="R122" s="44">
        <f>VLOOKUP(A122,Kengetallen!A:B,2,FALSE)</f>
        <v>0</v>
      </c>
      <c r="V122" s="41">
        <f t="shared" si="6"/>
        <v>0</v>
      </c>
    </row>
    <row r="123" spans="1:22">
      <c r="A123" s="16" t="s">
        <v>204</v>
      </c>
      <c r="B123" s="35" t="s">
        <v>205</v>
      </c>
      <c r="C123" s="16" t="s">
        <v>163</v>
      </c>
      <c r="D123" s="36">
        <v>8</v>
      </c>
      <c r="E123" s="37" t="s">
        <v>289</v>
      </c>
      <c r="G123" s="38" t="s">
        <v>290</v>
      </c>
      <c r="H123" s="38" t="s">
        <v>134</v>
      </c>
      <c r="I123" s="39" t="s">
        <v>155</v>
      </c>
      <c r="J123" s="37" t="s">
        <v>156</v>
      </c>
      <c r="K123" s="38" t="s">
        <v>137</v>
      </c>
      <c r="L123" s="47">
        <v>2.94</v>
      </c>
      <c r="M123" s="47">
        <v>0</v>
      </c>
      <c r="N123" s="48">
        <v>2.94</v>
      </c>
      <c r="O123" s="35">
        <v>0</v>
      </c>
      <c r="P123" s="35">
        <v>0</v>
      </c>
      <c r="Q123" s="35">
        <v>0</v>
      </c>
      <c r="R123" s="44">
        <f>VLOOKUP(A123,Kengetallen!A:B,2,FALSE)</f>
        <v>0</v>
      </c>
      <c r="V123" s="41">
        <f t="shared" si="6"/>
        <v>0</v>
      </c>
    </row>
    <row r="124" spans="1:22">
      <c r="A124" s="16" t="s">
        <v>204</v>
      </c>
      <c r="B124" s="35" t="s">
        <v>205</v>
      </c>
      <c r="C124" s="16" t="s">
        <v>163</v>
      </c>
      <c r="D124" s="36">
        <v>8</v>
      </c>
      <c r="E124" s="37" t="s">
        <v>289</v>
      </c>
      <c r="G124" s="38" t="s">
        <v>290</v>
      </c>
      <c r="H124" s="38" t="s">
        <v>134</v>
      </c>
      <c r="I124" s="39" t="s">
        <v>158</v>
      </c>
      <c r="J124" s="37" t="s">
        <v>293</v>
      </c>
      <c r="K124" s="38" t="s">
        <v>137</v>
      </c>
      <c r="L124" s="47">
        <v>28.04</v>
      </c>
      <c r="M124" s="47">
        <v>0</v>
      </c>
      <c r="N124" s="48">
        <v>28.04</v>
      </c>
      <c r="O124" s="35">
        <v>0</v>
      </c>
      <c r="P124" s="35">
        <v>0</v>
      </c>
      <c r="Q124" s="35">
        <v>0</v>
      </c>
      <c r="R124" s="44">
        <f>VLOOKUP(A124,Kengetallen!A:B,2,FALSE)</f>
        <v>0</v>
      </c>
      <c r="V124" s="41">
        <f t="shared" si="6"/>
        <v>0</v>
      </c>
    </row>
    <row r="125" spans="1:22">
      <c r="A125" s="16" t="s">
        <v>204</v>
      </c>
      <c r="B125" s="35" t="s">
        <v>205</v>
      </c>
      <c r="C125" s="16" t="s">
        <v>163</v>
      </c>
      <c r="D125" s="36">
        <v>8</v>
      </c>
      <c r="E125" s="37" t="s">
        <v>289</v>
      </c>
      <c r="G125" s="38" t="s">
        <v>290</v>
      </c>
      <c r="H125" s="38" t="s">
        <v>134</v>
      </c>
      <c r="I125" s="39" t="s">
        <v>294</v>
      </c>
      <c r="J125" s="37" t="s">
        <v>148</v>
      </c>
      <c r="K125" s="38" t="s">
        <v>157</v>
      </c>
      <c r="L125" s="47">
        <v>28.04</v>
      </c>
      <c r="M125" s="47">
        <v>0</v>
      </c>
      <c r="N125" s="48">
        <v>28.04</v>
      </c>
      <c r="O125" s="35">
        <v>0</v>
      </c>
      <c r="P125" s="35">
        <v>0</v>
      </c>
      <c r="Q125" s="35">
        <v>0</v>
      </c>
      <c r="R125" s="44">
        <f>VLOOKUP(A125,Kengetallen!A:B,2,FALSE)</f>
        <v>0</v>
      </c>
      <c r="V125" s="41">
        <f t="shared" si="6"/>
        <v>0</v>
      </c>
    </row>
    <row r="126" spans="1:22">
      <c r="A126" s="16" t="s">
        <v>204</v>
      </c>
      <c r="B126" s="35" t="s">
        <v>205</v>
      </c>
      <c r="C126" s="16" t="s">
        <v>163</v>
      </c>
      <c r="D126" s="36">
        <v>8</v>
      </c>
      <c r="E126" s="37" t="s">
        <v>289</v>
      </c>
      <c r="G126" s="38" t="s">
        <v>290</v>
      </c>
      <c r="H126" s="38" t="s">
        <v>134</v>
      </c>
      <c r="I126" s="39" t="s">
        <v>295</v>
      </c>
      <c r="J126" s="37" t="s">
        <v>296</v>
      </c>
      <c r="K126" s="38" t="s">
        <v>137</v>
      </c>
      <c r="L126" s="47">
        <v>7.31</v>
      </c>
      <c r="M126" s="47">
        <v>0</v>
      </c>
      <c r="N126" s="48">
        <v>7.31</v>
      </c>
      <c r="O126" s="35">
        <v>0</v>
      </c>
      <c r="P126" s="35">
        <v>0</v>
      </c>
      <c r="Q126" s="35">
        <v>0</v>
      </c>
      <c r="R126" s="44">
        <f>VLOOKUP(A126,Kengetallen!A:B,2,FALSE)</f>
        <v>0</v>
      </c>
      <c r="V126" s="41">
        <f t="shared" si="6"/>
        <v>0</v>
      </c>
    </row>
    <row r="127" spans="1:22">
      <c r="A127" s="16" t="s">
        <v>204</v>
      </c>
      <c r="B127" s="35" t="s">
        <v>205</v>
      </c>
      <c r="C127" s="16" t="s">
        <v>163</v>
      </c>
      <c r="D127" s="36">
        <v>8</v>
      </c>
      <c r="E127" s="37" t="s">
        <v>289</v>
      </c>
      <c r="G127" s="38" t="s">
        <v>290</v>
      </c>
      <c r="H127" s="38" t="s">
        <v>134</v>
      </c>
      <c r="I127" s="39" t="s">
        <v>297</v>
      </c>
      <c r="J127" s="37" t="s">
        <v>288</v>
      </c>
      <c r="K127" s="38" t="s">
        <v>137</v>
      </c>
      <c r="L127" s="47">
        <v>0.54</v>
      </c>
      <c r="M127" s="47">
        <v>0</v>
      </c>
      <c r="N127" s="48">
        <v>0.54</v>
      </c>
      <c r="O127" s="35">
        <v>0</v>
      </c>
      <c r="P127" s="35">
        <v>0</v>
      </c>
      <c r="Q127" s="35">
        <v>0</v>
      </c>
      <c r="R127" s="44">
        <f>VLOOKUP(A127,Kengetallen!A:B,2,FALSE)</f>
        <v>0</v>
      </c>
      <c r="V127" s="41">
        <f t="shared" si="6"/>
        <v>0</v>
      </c>
    </row>
    <row r="128" spans="1:22">
      <c r="A128" s="16" t="s">
        <v>204</v>
      </c>
      <c r="B128" s="35" t="s">
        <v>205</v>
      </c>
      <c r="C128" s="16" t="s">
        <v>163</v>
      </c>
      <c r="D128" s="36">
        <v>8</v>
      </c>
      <c r="E128" s="37" t="s">
        <v>289</v>
      </c>
      <c r="G128" s="38" t="s">
        <v>290</v>
      </c>
      <c r="H128" s="38" t="s">
        <v>134</v>
      </c>
      <c r="I128" s="39" t="s">
        <v>298</v>
      </c>
      <c r="J128" s="37" t="s">
        <v>153</v>
      </c>
      <c r="K128" s="38" t="s">
        <v>157</v>
      </c>
      <c r="L128" s="47">
        <v>1.46</v>
      </c>
      <c r="M128" s="47">
        <v>0</v>
      </c>
      <c r="N128" s="48">
        <v>1.46</v>
      </c>
      <c r="O128" s="35">
        <v>0</v>
      </c>
      <c r="P128" s="35">
        <v>0</v>
      </c>
      <c r="Q128" s="35">
        <v>0</v>
      </c>
      <c r="R128" s="44">
        <f>VLOOKUP(A128,Kengetallen!A:B,2,FALSE)</f>
        <v>0</v>
      </c>
      <c r="V128" s="41">
        <f t="shared" si="6"/>
        <v>0</v>
      </c>
    </row>
    <row r="129" spans="1:25">
      <c r="A129" s="16" t="s">
        <v>204</v>
      </c>
      <c r="B129" s="35" t="s">
        <v>205</v>
      </c>
      <c r="C129" s="16" t="s">
        <v>163</v>
      </c>
      <c r="D129" s="36">
        <v>8</v>
      </c>
      <c r="E129" s="37" t="s">
        <v>289</v>
      </c>
      <c r="G129" s="38" t="s">
        <v>290</v>
      </c>
      <c r="H129" s="38" t="s">
        <v>134</v>
      </c>
      <c r="I129" s="39" t="s">
        <v>299</v>
      </c>
      <c r="J129" s="37" t="s">
        <v>300</v>
      </c>
      <c r="K129" s="38" t="s">
        <v>137</v>
      </c>
      <c r="L129" s="47">
        <v>11.62</v>
      </c>
      <c r="M129" s="47">
        <v>0</v>
      </c>
      <c r="N129" s="48">
        <v>11.62</v>
      </c>
      <c r="O129" s="35">
        <v>0</v>
      </c>
      <c r="P129" s="35">
        <v>0</v>
      </c>
      <c r="Q129" s="35">
        <v>0</v>
      </c>
      <c r="R129" s="44">
        <f>VLOOKUP(A129,Kengetallen!A:B,2,FALSE)</f>
        <v>0</v>
      </c>
      <c r="V129" s="41">
        <f t="shared" si="6"/>
        <v>0</v>
      </c>
    </row>
    <row r="130" spans="1:25">
      <c r="A130" s="16" t="s">
        <v>204</v>
      </c>
      <c r="B130" s="35" t="s">
        <v>205</v>
      </c>
      <c r="C130" s="16" t="s">
        <v>163</v>
      </c>
      <c r="D130" s="36">
        <v>8</v>
      </c>
      <c r="E130" s="37" t="s">
        <v>289</v>
      </c>
      <c r="G130" s="38" t="s">
        <v>290</v>
      </c>
      <c r="H130" s="38" t="s">
        <v>134</v>
      </c>
      <c r="I130" s="39" t="s">
        <v>167</v>
      </c>
      <c r="J130" s="37" t="s">
        <v>301</v>
      </c>
      <c r="K130" s="38" t="s">
        <v>137</v>
      </c>
      <c r="L130" s="47">
        <v>19.920000000000002</v>
      </c>
      <c r="M130" s="47">
        <v>0</v>
      </c>
      <c r="N130" s="48">
        <v>19.920000000000002</v>
      </c>
      <c r="O130" s="35">
        <v>0</v>
      </c>
      <c r="P130" s="35">
        <v>0</v>
      </c>
      <c r="Q130" s="35">
        <v>0</v>
      </c>
      <c r="R130" s="44">
        <f>VLOOKUP(A130,Kengetallen!A:B,2,FALSE)</f>
        <v>0</v>
      </c>
      <c r="V130" s="41">
        <f t="shared" si="6"/>
        <v>0</v>
      </c>
    </row>
    <row r="131" spans="1:25">
      <c r="A131" s="16" t="s">
        <v>204</v>
      </c>
      <c r="B131" s="35" t="s">
        <v>205</v>
      </c>
      <c r="C131" s="16" t="s">
        <v>163</v>
      </c>
      <c r="D131" s="36">
        <v>8</v>
      </c>
      <c r="E131" s="37" t="s">
        <v>289</v>
      </c>
      <c r="G131" s="38" t="s">
        <v>290</v>
      </c>
      <c r="H131" s="38" t="s">
        <v>134</v>
      </c>
      <c r="I131" s="39" t="s">
        <v>303</v>
      </c>
      <c r="J131" s="37" t="s">
        <v>301</v>
      </c>
      <c r="K131" s="38" t="s">
        <v>137</v>
      </c>
      <c r="L131" s="47">
        <v>14.45</v>
      </c>
      <c r="M131" s="47">
        <v>0</v>
      </c>
      <c r="N131" s="48">
        <v>14.45</v>
      </c>
      <c r="O131" s="35">
        <v>0</v>
      </c>
      <c r="P131" s="35">
        <v>0</v>
      </c>
      <c r="Q131" s="35">
        <v>0</v>
      </c>
      <c r="R131" s="44">
        <f>VLOOKUP(A131,Kengetallen!A:B,2,FALSE)</f>
        <v>0</v>
      </c>
      <c r="V131" s="41">
        <f t="shared" si="6"/>
        <v>0</v>
      </c>
    </row>
    <row r="132" spans="1:25">
      <c r="A132" s="16" t="s">
        <v>204</v>
      </c>
      <c r="B132" s="35" t="s">
        <v>205</v>
      </c>
      <c r="C132" s="16" t="s">
        <v>163</v>
      </c>
      <c r="D132" s="36">
        <v>8</v>
      </c>
      <c r="E132" s="37" t="s">
        <v>289</v>
      </c>
      <c r="G132" s="38" t="s">
        <v>290</v>
      </c>
      <c r="H132" s="38" t="s">
        <v>134</v>
      </c>
      <c r="I132" s="39" t="s">
        <v>166</v>
      </c>
      <c r="J132" s="37" t="s">
        <v>304</v>
      </c>
      <c r="K132" s="38" t="s">
        <v>137</v>
      </c>
      <c r="L132" s="47">
        <v>6.03</v>
      </c>
      <c r="M132" s="47">
        <v>0</v>
      </c>
      <c r="N132" s="48">
        <v>6.03</v>
      </c>
      <c r="O132" s="35">
        <v>0</v>
      </c>
      <c r="P132" s="35">
        <v>0</v>
      </c>
      <c r="Q132" s="35">
        <v>0</v>
      </c>
      <c r="R132" s="44">
        <f>VLOOKUP(A132,Kengetallen!A:B,2,FALSE)</f>
        <v>0</v>
      </c>
      <c r="V132" s="41">
        <f t="shared" si="6"/>
        <v>0</v>
      </c>
    </row>
    <row r="133" spans="1:25">
      <c r="A133" s="16" t="s">
        <v>204</v>
      </c>
      <c r="B133" s="35" t="s">
        <v>205</v>
      </c>
      <c r="C133" s="16" t="s">
        <v>163</v>
      </c>
      <c r="D133" s="36">
        <v>8</v>
      </c>
      <c r="E133" s="37" t="s">
        <v>289</v>
      </c>
      <c r="G133" s="38" t="s">
        <v>290</v>
      </c>
      <c r="H133" s="38" t="s">
        <v>134</v>
      </c>
      <c r="I133" s="39" t="s">
        <v>305</v>
      </c>
      <c r="J133" s="37" t="s">
        <v>156</v>
      </c>
      <c r="K133" s="38" t="s">
        <v>137</v>
      </c>
      <c r="L133" s="47">
        <v>2.75</v>
      </c>
      <c r="M133" s="47">
        <v>0</v>
      </c>
      <c r="N133" s="48">
        <v>2.75</v>
      </c>
      <c r="O133" s="35">
        <v>0</v>
      </c>
      <c r="P133" s="35">
        <v>0</v>
      </c>
      <c r="Q133" s="35">
        <v>0</v>
      </c>
      <c r="R133" s="44">
        <f>VLOOKUP(A133,Kengetallen!A:B,2,FALSE)</f>
        <v>0</v>
      </c>
      <c r="V133" s="41">
        <f t="shared" si="6"/>
        <v>0</v>
      </c>
    </row>
    <row r="134" spans="1:25">
      <c r="A134" s="16" t="s">
        <v>204</v>
      </c>
      <c r="B134" s="35" t="s">
        <v>205</v>
      </c>
      <c r="C134" s="16" t="s">
        <v>163</v>
      </c>
      <c r="D134" s="36">
        <v>8</v>
      </c>
      <c r="E134" s="37" t="s">
        <v>289</v>
      </c>
      <c r="G134" s="38" t="s">
        <v>290</v>
      </c>
      <c r="H134" s="38" t="s">
        <v>306</v>
      </c>
      <c r="I134" s="39" t="s">
        <v>173</v>
      </c>
      <c r="J134" s="37" t="s">
        <v>307</v>
      </c>
      <c r="K134" s="38" t="s">
        <v>157</v>
      </c>
      <c r="L134" s="47">
        <v>5.94</v>
      </c>
      <c r="M134" s="47">
        <v>0</v>
      </c>
      <c r="N134" s="48">
        <v>5.94</v>
      </c>
      <c r="O134" s="35">
        <v>0</v>
      </c>
      <c r="P134" s="35">
        <v>0</v>
      </c>
      <c r="Q134" s="35">
        <v>0</v>
      </c>
      <c r="R134" s="44">
        <f>VLOOKUP(A134,Kengetallen!A:B,2,FALSE)</f>
        <v>0</v>
      </c>
      <c r="V134" s="41">
        <f t="shared" si="6"/>
        <v>0</v>
      </c>
    </row>
    <row r="135" spans="1:25">
      <c r="A135" s="16" t="s">
        <v>204</v>
      </c>
      <c r="B135" s="35" t="s">
        <v>205</v>
      </c>
      <c r="C135" s="16" t="s">
        <v>163</v>
      </c>
      <c r="D135" s="36">
        <v>8</v>
      </c>
      <c r="E135" s="37" t="s">
        <v>289</v>
      </c>
      <c r="G135" s="38" t="s">
        <v>290</v>
      </c>
      <c r="H135" s="38" t="s">
        <v>306</v>
      </c>
      <c r="I135" s="39" t="s">
        <v>172</v>
      </c>
      <c r="J135" s="37" t="s">
        <v>308</v>
      </c>
      <c r="K135" s="38" t="s">
        <v>137</v>
      </c>
      <c r="L135" s="47">
        <v>1.01</v>
      </c>
      <c r="M135" s="47">
        <v>0</v>
      </c>
      <c r="N135" s="48">
        <v>1.01</v>
      </c>
      <c r="O135" s="35">
        <v>0</v>
      </c>
      <c r="P135" s="35">
        <v>0</v>
      </c>
      <c r="Q135" s="35">
        <v>0</v>
      </c>
      <c r="R135" s="44">
        <f>VLOOKUP(A135,Kengetallen!A:B,2,FALSE)</f>
        <v>0</v>
      </c>
      <c r="V135" s="41">
        <f t="shared" si="6"/>
        <v>0</v>
      </c>
    </row>
    <row r="136" spans="1:25">
      <c r="A136" s="16" t="s">
        <v>204</v>
      </c>
      <c r="B136" s="35" t="s">
        <v>205</v>
      </c>
      <c r="C136" s="16" t="s">
        <v>163</v>
      </c>
      <c r="D136" s="36">
        <v>8</v>
      </c>
      <c r="E136" s="37" t="s">
        <v>289</v>
      </c>
      <c r="G136" s="38" t="s">
        <v>290</v>
      </c>
      <c r="H136" s="38" t="s">
        <v>306</v>
      </c>
      <c r="I136" s="39" t="s">
        <v>174</v>
      </c>
      <c r="J136" s="37" t="s">
        <v>153</v>
      </c>
      <c r="K136" s="38" t="s">
        <v>157</v>
      </c>
      <c r="L136" s="47">
        <v>1.26</v>
      </c>
      <c r="M136" s="47">
        <v>0</v>
      </c>
      <c r="N136" s="48">
        <v>1.26</v>
      </c>
      <c r="O136" s="35">
        <v>0</v>
      </c>
      <c r="P136" s="35">
        <v>0</v>
      </c>
      <c r="Q136" s="35">
        <v>0</v>
      </c>
      <c r="R136" s="44">
        <f>VLOOKUP(A136,Kengetallen!A:B,2,FALSE)</f>
        <v>0</v>
      </c>
      <c r="V136" s="41">
        <f t="shared" si="6"/>
        <v>0</v>
      </c>
    </row>
    <row r="137" spans="1:25">
      <c r="A137" s="16" t="s">
        <v>204</v>
      </c>
      <c r="B137" s="35" t="s">
        <v>205</v>
      </c>
      <c r="C137" s="16" t="s">
        <v>163</v>
      </c>
      <c r="D137" s="36">
        <v>8</v>
      </c>
      <c r="E137" s="37" t="s">
        <v>289</v>
      </c>
      <c r="G137" s="38" t="s">
        <v>290</v>
      </c>
      <c r="H137" s="38" t="s">
        <v>306</v>
      </c>
      <c r="I137" s="39" t="s">
        <v>309</v>
      </c>
      <c r="J137" s="37" t="s">
        <v>296</v>
      </c>
      <c r="K137" s="38" t="s">
        <v>137</v>
      </c>
      <c r="L137" s="47">
        <v>7.41</v>
      </c>
      <c r="M137" s="47">
        <v>0</v>
      </c>
      <c r="N137" s="48">
        <v>7.41</v>
      </c>
      <c r="O137" s="35">
        <v>0</v>
      </c>
      <c r="P137" s="35">
        <v>0</v>
      </c>
      <c r="Q137" s="35">
        <v>0</v>
      </c>
      <c r="R137" s="44">
        <f>VLOOKUP(A137,Kengetallen!A:B,2,FALSE)</f>
        <v>0</v>
      </c>
      <c r="V137" s="41">
        <f t="shared" si="6"/>
        <v>0</v>
      </c>
    </row>
    <row r="138" spans="1:25">
      <c r="A138" s="16" t="s">
        <v>204</v>
      </c>
      <c r="B138" s="35" t="s">
        <v>205</v>
      </c>
      <c r="C138" s="16" t="s">
        <v>163</v>
      </c>
      <c r="D138" s="36">
        <v>8</v>
      </c>
      <c r="E138" s="37" t="s">
        <v>289</v>
      </c>
      <c r="G138" s="38" t="s">
        <v>290</v>
      </c>
      <c r="H138" s="38" t="s">
        <v>306</v>
      </c>
      <c r="I138" s="39" t="s">
        <v>310</v>
      </c>
      <c r="J138" s="37" t="s">
        <v>311</v>
      </c>
      <c r="K138" s="38" t="s">
        <v>137</v>
      </c>
      <c r="L138" s="47">
        <v>5.72</v>
      </c>
      <c r="M138" s="47">
        <v>0</v>
      </c>
      <c r="N138" s="48">
        <v>5.72</v>
      </c>
      <c r="O138" s="35">
        <v>0</v>
      </c>
      <c r="P138" s="35">
        <v>0</v>
      </c>
      <c r="Q138" s="35">
        <v>0</v>
      </c>
      <c r="R138" s="44">
        <f>VLOOKUP(A138,Kengetallen!A:B,2,FALSE)</f>
        <v>0</v>
      </c>
      <c r="V138" s="41">
        <f t="shared" si="6"/>
        <v>0</v>
      </c>
    </row>
    <row r="139" spans="1:25">
      <c r="A139" s="16" t="s">
        <v>204</v>
      </c>
      <c r="B139" s="35" t="s">
        <v>205</v>
      </c>
      <c r="C139" s="16" t="s">
        <v>163</v>
      </c>
      <c r="D139" s="36">
        <v>8</v>
      </c>
      <c r="E139" s="37" t="s">
        <v>289</v>
      </c>
      <c r="G139" s="38" t="s">
        <v>290</v>
      </c>
      <c r="H139" s="38" t="s">
        <v>306</v>
      </c>
      <c r="I139" s="39" t="s">
        <v>312</v>
      </c>
      <c r="J139" s="37" t="s">
        <v>146</v>
      </c>
      <c r="K139" s="38" t="s">
        <v>137</v>
      </c>
      <c r="L139" s="47">
        <v>13.17</v>
      </c>
      <c r="M139" s="47">
        <v>0</v>
      </c>
      <c r="N139" s="48">
        <v>13.17</v>
      </c>
      <c r="O139" s="35">
        <v>0</v>
      </c>
      <c r="P139" s="35">
        <v>0</v>
      </c>
      <c r="Q139" s="35">
        <v>0</v>
      </c>
      <c r="R139" s="44">
        <f>VLOOKUP(A139,Kengetallen!A:B,2,FALSE)</f>
        <v>0</v>
      </c>
      <c r="V139" s="41">
        <f t="shared" si="6"/>
        <v>0</v>
      </c>
    </row>
    <row r="140" spans="1:25">
      <c r="A140" s="16" t="s">
        <v>204</v>
      </c>
      <c r="B140" s="35" t="s">
        <v>205</v>
      </c>
      <c r="C140" s="16" t="s">
        <v>163</v>
      </c>
      <c r="D140" s="36">
        <v>8</v>
      </c>
      <c r="E140" s="37" t="s">
        <v>289</v>
      </c>
      <c r="G140" s="38" t="s">
        <v>290</v>
      </c>
      <c r="H140" s="38" t="s">
        <v>306</v>
      </c>
      <c r="I140" s="39" t="s">
        <v>313</v>
      </c>
      <c r="J140" s="37" t="s">
        <v>301</v>
      </c>
      <c r="K140" s="38" t="s">
        <v>137</v>
      </c>
      <c r="L140" s="47">
        <v>20.059999999999999</v>
      </c>
      <c r="M140" s="47">
        <v>0</v>
      </c>
      <c r="N140" s="48">
        <v>20.059999999999999</v>
      </c>
      <c r="O140" s="35">
        <v>0</v>
      </c>
      <c r="P140" s="35">
        <v>0</v>
      </c>
      <c r="Q140" s="35">
        <v>0</v>
      </c>
      <c r="R140" s="44">
        <f>VLOOKUP(A140,Kengetallen!A:B,2,FALSE)</f>
        <v>0</v>
      </c>
      <c r="V140" s="41">
        <f t="shared" si="6"/>
        <v>0</v>
      </c>
    </row>
    <row r="141" spans="1:25">
      <c r="A141" s="16" t="s">
        <v>204</v>
      </c>
      <c r="B141" s="35" t="s">
        <v>205</v>
      </c>
      <c r="C141" s="16" t="s">
        <v>163</v>
      </c>
      <c r="D141" s="36">
        <v>8</v>
      </c>
      <c r="E141" s="37" t="s">
        <v>289</v>
      </c>
      <c r="G141" s="38" t="s">
        <v>290</v>
      </c>
      <c r="H141" s="38" t="s">
        <v>306</v>
      </c>
      <c r="I141" s="39" t="s">
        <v>314</v>
      </c>
      <c r="J141" s="37" t="s">
        <v>301</v>
      </c>
      <c r="K141" s="38" t="s">
        <v>137</v>
      </c>
      <c r="L141" s="47">
        <v>9.2100000000000009</v>
      </c>
      <c r="M141" s="47">
        <v>0</v>
      </c>
      <c r="N141" s="48">
        <v>9.2100000000000009</v>
      </c>
      <c r="O141" s="35">
        <v>0</v>
      </c>
      <c r="P141" s="35">
        <v>0</v>
      </c>
      <c r="Q141" s="35">
        <v>0</v>
      </c>
      <c r="R141" s="44">
        <f>VLOOKUP(A141,Kengetallen!A:B,2,FALSE)</f>
        <v>0</v>
      </c>
      <c r="V141" s="41">
        <f t="shared" si="6"/>
        <v>0</v>
      </c>
    </row>
    <row r="142" spans="1:25">
      <c r="D142" s="36">
        <v>8</v>
      </c>
      <c r="E142" s="37" t="s">
        <v>289</v>
      </c>
      <c r="G142" s="38" t="s">
        <v>290</v>
      </c>
      <c r="J142" s="37"/>
      <c r="K142" s="38"/>
      <c r="L142" s="47"/>
      <c r="M142" s="47"/>
      <c r="N142" s="48"/>
      <c r="O142" s="35"/>
      <c r="P142" s="35"/>
      <c r="Q142" s="35"/>
    </row>
    <row r="143" spans="1:25">
      <c r="A143" s="49"/>
      <c r="B143" s="50"/>
      <c r="C143" s="77" t="s">
        <v>163</v>
      </c>
      <c r="D143" s="51">
        <v>8</v>
      </c>
      <c r="E143" s="52" t="s">
        <v>289</v>
      </c>
      <c r="F143" s="52"/>
      <c r="G143" s="49" t="s">
        <v>290</v>
      </c>
      <c r="H143" s="53"/>
      <c r="I143" s="50"/>
      <c r="J143" s="52" t="s">
        <v>160</v>
      </c>
      <c r="K143" s="53" t="s">
        <v>160</v>
      </c>
      <c r="L143" s="54">
        <f>SUM(L114:L142)</f>
        <v>269.49999999999994</v>
      </c>
      <c r="M143" s="54">
        <v>0</v>
      </c>
      <c r="N143" s="55">
        <v>269.49999999999994</v>
      </c>
      <c r="O143" s="54"/>
      <c r="P143" s="54"/>
      <c r="Q143" s="50"/>
      <c r="R143" s="56"/>
      <c r="S143" s="57"/>
      <c r="T143" s="50"/>
      <c r="U143" s="54"/>
      <c r="V143" s="54"/>
      <c r="W143" s="58"/>
      <c r="X143" s="59"/>
      <c r="Y143" s="49"/>
    </row>
    <row r="144" spans="1:25">
      <c r="D144" s="36">
        <v>9</v>
      </c>
      <c r="E144" s="60" t="s">
        <v>289</v>
      </c>
      <c r="F144" s="67"/>
      <c r="G144" s="61" t="s">
        <v>315</v>
      </c>
      <c r="H144" s="16"/>
      <c r="I144" s="16"/>
      <c r="K144" s="69"/>
      <c r="M144" s="47"/>
      <c r="N144" s="48"/>
      <c r="O144" s="35"/>
      <c r="P144" s="35"/>
      <c r="Q144" s="35"/>
    </row>
    <row r="145" spans="1:22">
      <c r="A145" s="16" t="s">
        <v>204</v>
      </c>
      <c r="B145" s="35" t="s">
        <v>205</v>
      </c>
      <c r="C145" s="16" t="s">
        <v>163</v>
      </c>
      <c r="D145" s="36">
        <v>9</v>
      </c>
      <c r="E145" s="60" t="s">
        <v>289</v>
      </c>
      <c r="F145" s="60" t="s">
        <v>153</v>
      </c>
      <c r="G145" s="61" t="s">
        <v>315</v>
      </c>
      <c r="H145" s="62" t="s">
        <v>134</v>
      </c>
      <c r="I145" s="63" t="s">
        <v>135</v>
      </c>
      <c r="J145" s="64" t="s">
        <v>257</v>
      </c>
      <c r="K145" s="61" t="s">
        <v>157</v>
      </c>
      <c r="L145" s="65">
        <v>5.58</v>
      </c>
      <c r="M145" s="47">
        <v>0</v>
      </c>
      <c r="N145" s="48">
        <v>5.58</v>
      </c>
      <c r="O145" s="35">
        <v>0</v>
      </c>
      <c r="P145" s="35">
        <v>0</v>
      </c>
      <c r="Q145" s="35">
        <v>0</v>
      </c>
      <c r="R145" s="44">
        <f>VLOOKUP(A145,Kengetallen!A:B,2,FALSE)</f>
        <v>0</v>
      </c>
      <c r="V145" s="41">
        <f t="shared" ref="V145:V164" si="7">IF(Q145&gt;0,(U145/O145)*Q145,0)</f>
        <v>0</v>
      </c>
    </row>
    <row r="146" spans="1:22">
      <c r="A146" s="16" t="s">
        <v>204</v>
      </c>
      <c r="B146" s="35" t="s">
        <v>205</v>
      </c>
      <c r="C146" s="16" t="s">
        <v>163</v>
      </c>
      <c r="D146" s="36">
        <v>9</v>
      </c>
      <c r="E146" s="60" t="s">
        <v>289</v>
      </c>
      <c r="F146" s="60" t="s">
        <v>153</v>
      </c>
      <c r="G146" s="61" t="s">
        <v>315</v>
      </c>
      <c r="H146" s="62" t="s">
        <v>134</v>
      </c>
      <c r="I146" s="63" t="s">
        <v>140</v>
      </c>
      <c r="J146" s="64" t="s">
        <v>153</v>
      </c>
      <c r="K146" s="61" t="s">
        <v>157</v>
      </c>
      <c r="L146" s="65">
        <v>1.49</v>
      </c>
      <c r="M146" s="47">
        <v>0</v>
      </c>
      <c r="N146" s="48">
        <v>1.49</v>
      </c>
      <c r="O146" s="35">
        <v>0</v>
      </c>
      <c r="P146" s="35">
        <v>0</v>
      </c>
      <c r="Q146" s="35">
        <v>0</v>
      </c>
      <c r="R146" s="44">
        <f>VLOOKUP(A146,Kengetallen!A:B,2,FALSE)</f>
        <v>0</v>
      </c>
      <c r="V146" s="41">
        <f t="shared" si="7"/>
        <v>0</v>
      </c>
    </row>
    <row r="147" spans="1:22">
      <c r="A147" s="16" t="s">
        <v>204</v>
      </c>
      <c r="B147" s="35" t="s">
        <v>205</v>
      </c>
      <c r="C147" s="16" t="s">
        <v>163</v>
      </c>
      <c r="D147" s="36">
        <v>9</v>
      </c>
      <c r="E147" s="60" t="s">
        <v>289</v>
      </c>
      <c r="F147" s="60" t="s">
        <v>153</v>
      </c>
      <c r="G147" s="61" t="s">
        <v>315</v>
      </c>
      <c r="H147" s="62" t="s">
        <v>134</v>
      </c>
      <c r="I147" s="63" t="s">
        <v>143</v>
      </c>
      <c r="J147" s="64" t="s">
        <v>153</v>
      </c>
      <c r="K147" s="61" t="s">
        <v>157</v>
      </c>
      <c r="L147" s="65">
        <v>1.49</v>
      </c>
      <c r="M147" s="47">
        <v>0</v>
      </c>
      <c r="N147" s="48">
        <v>1.49</v>
      </c>
      <c r="O147" s="35">
        <v>0</v>
      </c>
      <c r="P147" s="35">
        <v>0</v>
      </c>
      <c r="Q147" s="35">
        <v>0</v>
      </c>
      <c r="R147" s="44">
        <f>VLOOKUP(A147,Kengetallen!A:B,2,FALSE)</f>
        <v>0</v>
      </c>
      <c r="V147" s="41">
        <f t="shared" si="7"/>
        <v>0</v>
      </c>
    </row>
    <row r="148" spans="1:22">
      <c r="A148" s="16" t="s">
        <v>204</v>
      </c>
      <c r="B148" s="35" t="s">
        <v>205</v>
      </c>
      <c r="C148" s="16" t="s">
        <v>163</v>
      </c>
      <c r="D148" s="36">
        <v>9</v>
      </c>
      <c r="E148" s="60" t="s">
        <v>289</v>
      </c>
      <c r="F148" s="60" t="s">
        <v>153</v>
      </c>
      <c r="G148" s="61" t="s">
        <v>315</v>
      </c>
      <c r="H148" s="62" t="s">
        <v>134</v>
      </c>
      <c r="I148" s="63" t="s">
        <v>144</v>
      </c>
      <c r="J148" s="64" t="s">
        <v>156</v>
      </c>
      <c r="K148" s="61" t="s">
        <v>157</v>
      </c>
      <c r="L148" s="65">
        <v>4.37</v>
      </c>
      <c r="M148" s="47">
        <v>0</v>
      </c>
      <c r="N148" s="48">
        <v>4.37</v>
      </c>
      <c r="O148" s="35">
        <v>0</v>
      </c>
      <c r="P148" s="35">
        <v>0</v>
      </c>
      <c r="Q148" s="35">
        <v>0</v>
      </c>
      <c r="R148" s="44">
        <f>VLOOKUP(A148,Kengetallen!A:B,2,FALSE)</f>
        <v>0</v>
      </c>
      <c r="V148" s="41">
        <f t="shared" si="7"/>
        <v>0</v>
      </c>
    </row>
    <row r="149" spans="1:22">
      <c r="A149" s="16" t="s">
        <v>204</v>
      </c>
      <c r="B149" s="35" t="s">
        <v>205</v>
      </c>
      <c r="C149" s="16" t="s">
        <v>163</v>
      </c>
      <c r="D149" s="36">
        <v>9</v>
      </c>
      <c r="E149" s="60" t="s">
        <v>289</v>
      </c>
      <c r="F149" s="60" t="s">
        <v>232</v>
      </c>
      <c r="G149" s="61" t="s">
        <v>315</v>
      </c>
      <c r="H149" s="62" t="s">
        <v>316</v>
      </c>
      <c r="I149" s="70" t="s">
        <v>317</v>
      </c>
      <c r="J149" s="64" t="s">
        <v>318</v>
      </c>
      <c r="K149" s="61" t="s">
        <v>157</v>
      </c>
      <c r="L149" s="65">
        <v>187.22</v>
      </c>
      <c r="M149" s="47">
        <v>0</v>
      </c>
      <c r="N149" s="48">
        <v>187.22</v>
      </c>
      <c r="O149" s="35">
        <v>0</v>
      </c>
      <c r="P149" s="35">
        <v>0</v>
      </c>
      <c r="Q149" s="35">
        <v>0</v>
      </c>
      <c r="R149" s="44">
        <f>VLOOKUP(A149,Kengetallen!A:B,2,FALSE)</f>
        <v>0</v>
      </c>
      <c r="V149" s="41">
        <f t="shared" si="7"/>
        <v>0</v>
      </c>
    </row>
    <row r="150" spans="1:22">
      <c r="A150" s="16" t="s">
        <v>204</v>
      </c>
      <c r="B150" s="35" t="s">
        <v>205</v>
      </c>
      <c r="C150" s="16" t="s">
        <v>163</v>
      </c>
      <c r="D150" s="36">
        <v>9</v>
      </c>
      <c r="E150" s="60" t="s">
        <v>289</v>
      </c>
      <c r="F150" s="60" t="s">
        <v>232</v>
      </c>
      <c r="G150" s="61" t="s">
        <v>315</v>
      </c>
      <c r="H150" s="62" t="s">
        <v>316</v>
      </c>
      <c r="I150" s="70" t="s">
        <v>319</v>
      </c>
      <c r="J150" s="64" t="s">
        <v>148</v>
      </c>
      <c r="K150" s="61" t="s">
        <v>157</v>
      </c>
      <c r="L150" s="65">
        <v>15.1</v>
      </c>
      <c r="M150" s="47">
        <v>0</v>
      </c>
      <c r="N150" s="48">
        <v>15.1</v>
      </c>
      <c r="O150" s="35">
        <v>0</v>
      </c>
      <c r="P150" s="35">
        <v>0</v>
      </c>
      <c r="Q150" s="35">
        <v>0</v>
      </c>
      <c r="R150" s="44">
        <f>VLOOKUP(A150,Kengetallen!A:B,2,FALSE)</f>
        <v>0</v>
      </c>
      <c r="V150" s="41">
        <f t="shared" si="7"/>
        <v>0</v>
      </c>
    </row>
    <row r="151" spans="1:22">
      <c r="A151" s="16" t="s">
        <v>204</v>
      </c>
      <c r="B151" s="35" t="s">
        <v>205</v>
      </c>
      <c r="C151" s="16" t="s">
        <v>163</v>
      </c>
      <c r="D151" s="36">
        <v>9</v>
      </c>
      <c r="E151" s="60" t="s">
        <v>289</v>
      </c>
      <c r="F151" s="60" t="s">
        <v>232</v>
      </c>
      <c r="G151" s="61" t="s">
        <v>315</v>
      </c>
      <c r="H151" s="62" t="s">
        <v>316</v>
      </c>
      <c r="I151" s="70" t="s">
        <v>320</v>
      </c>
      <c r="J151" s="64" t="s">
        <v>318</v>
      </c>
      <c r="K151" s="61" t="s">
        <v>157</v>
      </c>
      <c r="L151" s="65">
        <v>4.49</v>
      </c>
      <c r="M151" s="47">
        <v>0</v>
      </c>
      <c r="N151" s="48">
        <v>4.49</v>
      </c>
      <c r="O151" s="35">
        <v>0</v>
      </c>
      <c r="P151" s="35">
        <v>0</v>
      </c>
      <c r="Q151" s="35">
        <v>0</v>
      </c>
      <c r="R151" s="44">
        <f>VLOOKUP(A151,Kengetallen!A:B,2,FALSE)</f>
        <v>0</v>
      </c>
      <c r="V151" s="41">
        <f t="shared" si="7"/>
        <v>0</v>
      </c>
    </row>
    <row r="152" spans="1:22">
      <c r="A152" s="16" t="s">
        <v>204</v>
      </c>
      <c r="B152" s="35" t="s">
        <v>205</v>
      </c>
      <c r="C152" s="16" t="s">
        <v>163</v>
      </c>
      <c r="D152" s="36">
        <v>9</v>
      </c>
      <c r="E152" s="60" t="s">
        <v>289</v>
      </c>
      <c r="F152" s="60" t="s">
        <v>232</v>
      </c>
      <c r="G152" s="61" t="s">
        <v>315</v>
      </c>
      <c r="H152" s="62" t="s">
        <v>316</v>
      </c>
      <c r="I152" s="70" t="s">
        <v>321</v>
      </c>
      <c r="J152" s="64" t="s">
        <v>318</v>
      </c>
      <c r="K152" s="61" t="s">
        <v>157</v>
      </c>
      <c r="L152" s="65">
        <v>2.06</v>
      </c>
      <c r="M152" s="47">
        <v>0</v>
      </c>
      <c r="N152" s="48">
        <v>2.06</v>
      </c>
      <c r="O152" s="35">
        <v>0</v>
      </c>
      <c r="P152" s="35">
        <v>0</v>
      </c>
      <c r="Q152" s="35">
        <v>0</v>
      </c>
      <c r="R152" s="44">
        <f>VLOOKUP(A152,Kengetallen!A:B,2,FALSE)</f>
        <v>0</v>
      </c>
      <c r="V152" s="41">
        <f t="shared" si="7"/>
        <v>0</v>
      </c>
    </row>
    <row r="153" spans="1:22">
      <c r="A153" s="16" t="s">
        <v>204</v>
      </c>
      <c r="B153" s="35" t="s">
        <v>205</v>
      </c>
      <c r="C153" s="16" t="s">
        <v>163</v>
      </c>
      <c r="D153" s="36">
        <v>9</v>
      </c>
      <c r="E153" s="60" t="s">
        <v>289</v>
      </c>
      <c r="F153" s="60" t="s">
        <v>232</v>
      </c>
      <c r="G153" s="61" t="s">
        <v>315</v>
      </c>
      <c r="H153" s="62" t="s">
        <v>316</v>
      </c>
      <c r="I153" s="70" t="s">
        <v>322</v>
      </c>
      <c r="J153" s="64" t="s">
        <v>318</v>
      </c>
      <c r="K153" s="61" t="s">
        <v>157</v>
      </c>
      <c r="L153" s="65">
        <v>4.7300000000000004</v>
      </c>
      <c r="M153" s="47">
        <v>0</v>
      </c>
      <c r="N153" s="48">
        <v>4.7300000000000004</v>
      </c>
      <c r="O153" s="35">
        <v>0</v>
      </c>
      <c r="P153" s="35">
        <v>0</v>
      </c>
      <c r="Q153" s="35">
        <v>0</v>
      </c>
      <c r="R153" s="44">
        <f>VLOOKUP(A153,Kengetallen!A:B,2,FALSE)</f>
        <v>0</v>
      </c>
      <c r="V153" s="41">
        <f t="shared" si="7"/>
        <v>0</v>
      </c>
    </row>
    <row r="154" spans="1:22">
      <c r="A154" s="16" t="s">
        <v>204</v>
      </c>
      <c r="B154" s="35" t="s">
        <v>205</v>
      </c>
      <c r="C154" s="16" t="s">
        <v>163</v>
      </c>
      <c r="D154" s="36">
        <v>9</v>
      </c>
      <c r="E154" s="60" t="s">
        <v>289</v>
      </c>
      <c r="F154" s="60" t="s">
        <v>232</v>
      </c>
      <c r="G154" s="61" t="s">
        <v>315</v>
      </c>
      <c r="H154" s="62" t="s">
        <v>134</v>
      </c>
      <c r="I154" s="63" t="s">
        <v>135</v>
      </c>
      <c r="J154" s="64" t="s">
        <v>232</v>
      </c>
      <c r="K154" s="61" t="s">
        <v>157</v>
      </c>
      <c r="L154" s="65">
        <v>257.92</v>
      </c>
      <c r="M154" s="47">
        <v>0</v>
      </c>
      <c r="N154" s="48">
        <v>257.92</v>
      </c>
      <c r="O154" s="35">
        <v>0</v>
      </c>
      <c r="P154" s="35">
        <v>0</v>
      </c>
      <c r="Q154" s="35">
        <v>0</v>
      </c>
      <c r="R154" s="44">
        <f>VLOOKUP(A154,Kengetallen!A:B,2,FALSE)</f>
        <v>0</v>
      </c>
      <c r="V154" s="41">
        <f t="shared" si="7"/>
        <v>0</v>
      </c>
    </row>
    <row r="155" spans="1:22">
      <c r="A155" s="16" t="s">
        <v>204</v>
      </c>
      <c r="B155" s="35" t="s">
        <v>205</v>
      </c>
      <c r="C155" s="16" t="s">
        <v>163</v>
      </c>
      <c r="D155" s="36">
        <v>9</v>
      </c>
      <c r="E155" s="60" t="s">
        <v>289</v>
      </c>
      <c r="F155" s="60" t="s">
        <v>232</v>
      </c>
      <c r="G155" s="61" t="s">
        <v>315</v>
      </c>
      <c r="H155" s="62" t="s">
        <v>134</v>
      </c>
      <c r="I155" s="63" t="s">
        <v>140</v>
      </c>
      <c r="J155" s="64" t="s">
        <v>284</v>
      </c>
      <c r="K155" s="61" t="s">
        <v>323</v>
      </c>
      <c r="L155" s="65">
        <v>7.29</v>
      </c>
      <c r="M155" s="47">
        <v>0</v>
      </c>
      <c r="N155" s="48">
        <v>7.29</v>
      </c>
      <c r="O155" s="35">
        <v>0</v>
      </c>
      <c r="P155" s="35">
        <v>0</v>
      </c>
      <c r="Q155" s="35">
        <v>0</v>
      </c>
      <c r="R155" s="44">
        <f>VLOOKUP(A155,Kengetallen!A:B,2,FALSE)</f>
        <v>0</v>
      </c>
      <c r="V155" s="41">
        <f t="shared" si="7"/>
        <v>0</v>
      </c>
    </row>
    <row r="156" spans="1:22">
      <c r="A156" s="16" t="s">
        <v>204</v>
      </c>
      <c r="B156" s="35" t="s">
        <v>205</v>
      </c>
      <c r="C156" s="16" t="s">
        <v>163</v>
      </c>
      <c r="D156" s="36">
        <v>9</v>
      </c>
      <c r="E156" s="60" t="s">
        <v>289</v>
      </c>
      <c r="F156" s="60" t="s">
        <v>232</v>
      </c>
      <c r="G156" s="61" t="s">
        <v>315</v>
      </c>
      <c r="H156" s="62" t="s">
        <v>134</v>
      </c>
      <c r="I156" s="63" t="s">
        <v>143</v>
      </c>
      <c r="J156" s="64" t="s">
        <v>156</v>
      </c>
      <c r="K156" s="61" t="s">
        <v>157</v>
      </c>
      <c r="L156" s="65">
        <v>5.18</v>
      </c>
      <c r="M156" s="47">
        <v>0</v>
      </c>
      <c r="N156" s="48">
        <v>5.18</v>
      </c>
      <c r="O156" s="35">
        <v>0</v>
      </c>
      <c r="P156" s="35">
        <v>0</v>
      </c>
      <c r="Q156" s="35">
        <v>0</v>
      </c>
      <c r="R156" s="44">
        <f>VLOOKUP(A156,Kengetallen!A:B,2,FALSE)</f>
        <v>0</v>
      </c>
      <c r="V156" s="41">
        <f t="shared" si="7"/>
        <v>0</v>
      </c>
    </row>
    <row r="157" spans="1:22">
      <c r="A157" s="16" t="s">
        <v>204</v>
      </c>
      <c r="B157" s="35" t="s">
        <v>205</v>
      </c>
      <c r="C157" s="16" t="s">
        <v>163</v>
      </c>
      <c r="D157" s="36">
        <v>9</v>
      </c>
      <c r="E157" s="60" t="s">
        <v>289</v>
      </c>
      <c r="F157" s="60" t="s">
        <v>232</v>
      </c>
      <c r="G157" s="61" t="s">
        <v>315</v>
      </c>
      <c r="H157" s="62" t="s">
        <v>134</v>
      </c>
      <c r="I157" s="63" t="s">
        <v>144</v>
      </c>
      <c r="J157" s="64" t="s">
        <v>291</v>
      </c>
      <c r="K157" s="61" t="s">
        <v>157</v>
      </c>
      <c r="L157" s="65">
        <v>1.36</v>
      </c>
      <c r="M157" s="47">
        <v>0</v>
      </c>
      <c r="N157" s="48">
        <v>1.36</v>
      </c>
      <c r="O157" s="35">
        <v>0</v>
      </c>
      <c r="P157" s="35">
        <v>0</v>
      </c>
      <c r="Q157" s="35">
        <v>0</v>
      </c>
      <c r="R157" s="44">
        <f>VLOOKUP(A157,Kengetallen!A:B,2,FALSE)</f>
        <v>0</v>
      </c>
      <c r="V157" s="41">
        <f t="shared" si="7"/>
        <v>0</v>
      </c>
    </row>
    <row r="158" spans="1:22">
      <c r="A158" s="16" t="s">
        <v>204</v>
      </c>
      <c r="B158" s="35" t="s">
        <v>205</v>
      </c>
      <c r="C158" s="16" t="s">
        <v>163</v>
      </c>
      <c r="D158" s="36">
        <v>9</v>
      </c>
      <c r="E158" s="60" t="s">
        <v>289</v>
      </c>
      <c r="F158" s="60" t="s">
        <v>232</v>
      </c>
      <c r="G158" s="61" t="s">
        <v>315</v>
      </c>
      <c r="H158" s="62" t="s">
        <v>134</v>
      </c>
      <c r="I158" s="63" t="s">
        <v>145</v>
      </c>
      <c r="J158" s="64" t="s">
        <v>324</v>
      </c>
      <c r="K158" s="61" t="s">
        <v>157</v>
      </c>
      <c r="L158" s="65">
        <v>1.9</v>
      </c>
      <c r="M158" s="47">
        <v>0</v>
      </c>
      <c r="N158" s="48">
        <v>1.9</v>
      </c>
      <c r="O158" s="35">
        <v>0</v>
      </c>
      <c r="P158" s="35">
        <v>0</v>
      </c>
      <c r="Q158" s="35">
        <v>0</v>
      </c>
      <c r="R158" s="44">
        <f>VLOOKUP(A158,Kengetallen!A:B,2,FALSE)</f>
        <v>0</v>
      </c>
      <c r="V158" s="41">
        <f t="shared" si="7"/>
        <v>0</v>
      </c>
    </row>
    <row r="159" spans="1:22">
      <c r="A159" s="16" t="s">
        <v>204</v>
      </c>
      <c r="B159" s="35" t="s">
        <v>205</v>
      </c>
      <c r="C159" s="16" t="s">
        <v>163</v>
      </c>
      <c r="D159" s="36">
        <v>9</v>
      </c>
      <c r="E159" s="60" t="s">
        <v>289</v>
      </c>
      <c r="F159" s="60" t="s">
        <v>232</v>
      </c>
      <c r="G159" s="61" t="s">
        <v>315</v>
      </c>
      <c r="H159" s="62" t="s">
        <v>134</v>
      </c>
      <c r="I159" s="63" t="s">
        <v>147</v>
      </c>
      <c r="J159" s="64" t="s">
        <v>325</v>
      </c>
      <c r="K159" s="61" t="s">
        <v>326</v>
      </c>
      <c r="L159" s="65">
        <v>6.85</v>
      </c>
      <c r="M159" s="47">
        <v>0</v>
      </c>
      <c r="N159" s="48">
        <v>6.85</v>
      </c>
      <c r="O159" s="35">
        <v>0</v>
      </c>
      <c r="P159" s="35">
        <v>0</v>
      </c>
      <c r="Q159" s="35">
        <v>0</v>
      </c>
      <c r="R159" s="44">
        <f>VLOOKUP(A159,Kengetallen!A:B,2,FALSE)</f>
        <v>0</v>
      </c>
      <c r="V159" s="41">
        <f t="shared" si="7"/>
        <v>0</v>
      </c>
    </row>
    <row r="160" spans="1:22">
      <c r="A160" s="16" t="s">
        <v>204</v>
      </c>
      <c r="B160" s="35" t="s">
        <v>205</v>
      </c>
      <c r="C160" s="16" t="s">
        <v>163</v>
      </c>
      <c r="D160" s="36">
        <v>9</v>
      </c>
      <c r="E160" s="60" t="s">
        <v>289</v>
      </c>
      <c r="F160" s="60" t="s">
        <v>232</v>
      </c>
      <c r="G160" s="61" t="s">
        <v>315</v>
      </c>
      <c r="H160" s="62" t="s">
        <v>134</v>
      </c>
      <c r="I160" s="63" t="s">
        <v>149</v>
      </c>
      <c r="J160" s="64" t="s">
        <v>324</v>
      </c>
      <c r="K160" s="61" t="s">
        <v>157</v>
      </c>
      <c r="L160" s="65">
        <v>1.95</v>
      </c>
      <c r="M160" s="47">
        <v>0</v>
      </c>
      <c r="N160" s="48">
        <v>1.95</v>
      </c>
      <c r="O160" s="35">
        <v>0</v>
      </c>
      <c r="P160" s="35">
        <v>0</v>
      </c>
      <c r="Q160" s="35">
        <v>0</v>
      </c>
      <c r="R160" s="44">
        <f>VLOOKUP(A160,Kengetallen!A:B,2,FALSE)</f>
        <v>0</v>
      </c>
      <c r="V160" s="41">
        <f t="shared" si="7"/>
        <v>0</v>
      </c>
    </row>
    <row r="161" spans="1:25">
      <c r="A161" s="16" t="s">
        <v>204</v>
      </c>
      <c r="B161" s="35" t="s">
        <v>205</v>
      </c>
      <c r="C161" s="16" t="s">
        <v>163</v>
      </c>
      <c r="D161" s="36">
        <v>9</v>
      </c>
      <c r="E161" s="60" t="s">
        <v>289</v>
      </c>
      <c r="F161" s="60" t="s">
        <v>232</v>
      </c>
      <c r="G161" s="61" t="s">
        <v>315</v>
      </c>
      <c r="H161" s="62" t="s">
        <v>134</v>
      </c>
      <c r="I161" s="63" t="s">
        <v>152</v>
      </c>
      <c r="J161" s="64" t="s">
        <v>291</v>
      </c>
      <c r="K161" s="61" t="s">
        <v>157</v>
      </c>
      <c r="L161" s="65">
        <v>1.57</v>
      </c>
      <c r="M161" s="47">
        <v>0</v>
      </c>
      <c r="N161" s="48">
        <v>1.57</v>
      </c>
      <c r="O161" s="35">
        <v>0</v>
      </c>
      <c r="P161" s="35">
        <v>0</v>
      </c>
      <c r="Q161" s="35">
        <v>0</v>
      </c>
      <c r="R161" s="44">
        <f>VLOOKUP(A161,Kengetallen!A:B,2,FALSE)</f>
        <v>0</v>
      </c>
      <c r="V161" s="41">
        <f t="shared" si="7"/>
        <v>0</v>
      </c>
    </row>
    <row r="162" spans="1:25">
      <c r="A162" s="16" t="s">
        <v>204</v>
      </c>
      <c r="B162" s="35" t="s">
        <v>205</v>
      </c>
      <c r="C162" s="16" t="s">
        <v>163</v>
      </c>
      <c r="D162" s="36">
        <v>9</v>
      </c>
      <c r="E162" s="60" t="s">
        <v>289</v>
      </c>
      <c r="F162" s="60" t="s">
        <v>232</v>
      </c>
      <c r="G162" s="61" t="s">
        <v>315</v>
      </c>
      <c r="H162" s="62" t="s">
        <v>134</v>
      </c>
      <c r="I162" s="63" t="s">
        <v>154</v>
      </c>
      <c r="J162" s="64" t="s">
        <v>156</v>
      </c>
      <c r="K162" s="61" t="s">
        <v>157</v>
      </c>
      <c r="L162" s="65">
        <v>5.35</v>
      </c>
      <c r="M162" s="47">
        <v>0</v>
      </c>
      <c r="N162" s="48">
        <v>5.35</v>
      </c>
      <c r="O162" s="35">
        <v>0</v>
      </c>
      <c r="P162" s="35">
        <v>0</v>
      </c>
      <c r="Q162" s="35">
        <v>0</v>
      </c>
      <c r="R162" s="44">
        <f>VLOOKUP(A162,Kengetallen!A:B,2,FALSE)</f>
        <v>0</v>
      </c>
      <c r="V162" s="41">
        <f t="shared" si="7"/>
        <v>0</v>
      </c>
    </row>
    <row r="163" spans="1:25">
      <c r="A163" s="16" t="s">
        <v>204</v>
      </c>
      <c r="B163" s="35" t="s">
        <v>205</v>
      </c>
      <c r="C163" s="16" t="s">
        <v>163</v>
      </c>
      <c r="D163" s="36">
        <v>9</v>
      </c>
      <c r="E163" s="60" t="s">
        <v>289</v>
      </c>
      <c r="F163" s="60" t="s">
        <v>232</v>
      </c>
      <c r="G163" s="61" t="s">
        <v>315</v>
      </c>
      <c r="H163" s="62" t="s">
        <v>134</v>
      </c>
      <c r="I163" s="63" t="s">
        <v>155</v>
      </c>
      <c r="J163" s="64" t="s">
        <v>291</v>
      </c>
      <c r="K163" s="61" t="s">
        <v>157</v>
      </c>
      <c r="L163" s="65">
        <v>7.43</v>
      </c>
      <c r="M163" s="47">
        <v>0</v>
      </c>
      <c r="N163" s="48">
        <v>7.43</v>
      </c>
      <c r="O163" s="35">
        <v>0</v>
      </c>
      <c r="P163" s="35">
        <v>0</v>
      </c>
      <c r="Q163" s="35">
        <v>0</v>
      </c>
      <c r="R163" s="44">
        <f>VLOOKUP(A163,Kengetallen!A:B,2,FALSE)</f>
        <v>0</v>
      </c>
      <c r="V163" s="41">
        <f t="shared" si="7"/>
        <v>0</v>
      </c>
    </row>
    <row r="164" spans="1:25">
      <c r="A164" s="16" t="s">
        <v>204</v>
      </c>
      <c r="B164" s="35" t="s">
        <v>205</v>
      </c>
      <c r="C164" s="16" t="s">
        <v>163</v>
      </c>
      <c r="D164" s="36">
        <v>9</v>
      </c>
      <c r="E164" s="60" t="s">
        <v>289</v>
      </c>
      <c r="F164" s="60" t="s">
        <v>232</v>
      </c>
      <c r="G164" s="61" t="s">
        <v>315</v>
      </c>
      <c r="H164" s="62" t="s">
        <v>171</v>
      </c>
      <c r="I164" s="63" t="s">
        <v>173</v>
      </c>
      <c r="J164" s="64" t="s">
        <v>327</v>
      </c>
      <c r="K164" s="61" t="s">
        <v>327</v>
      </c>
      <c r="L164" s="65">
        <v>11.98</v>
      </c>
      <c r="M164" s="47">
        <v>0</v>
      </c>
      <c r="N164" s="48">
        <v>11.98</v>
      </c>
      <c r="O164" s="35">
        <v>0</v>
      </c>
      <c r="P164" s="35">
        <v>0</v>
      </c>
      <c r="Q164" s="35">
        <v>0</v>
      </c>
      <c r="R164" s="44">
        <f>VLOOKUP(A164,Kengetallen!A:B,2,FALSE)</f>
        <v>0</v>
      </c>
      <c r="V164" s="41">
        <f t="shared" si="7"/>
        <v>0</v>
      </c>
    </row>
    <row r="165" spans="1:25">
      <c r="D165" s="36">
        <v>9</v>
      </c>
      <c r="E165" s="60" t="s">
        <v>289</v>
      </c>
      <c r="F165" s="60"/>
      <c r="G165" s="61" t="s">
        <v>315</v>
      </c>
      <c r="H165" s="61"/>
      <c r="I165" s="61"/>
      <c r="J165" s="71" t="s">
        <v>160</v>
      </c>
      <c r="K165" s="61" t="s">
        <v>160</v>
      </c>
      <c r="L165" s="65"/>
      <c r="M165" s="47"/>
      <c r="N165" s="48"/>
      <c r="O165" s="35"/>
      <c r="P165" s="35"/>
      <c r="Q165" s="35"/>
    </row>
    <row r="166" spans="1:25">
      <c r="A166" s="49"/>
      <c r="B166" s="50"/>
      <c r="C166" s="77" t="s">
        <v>163</v>
      </c>
      <c r="D166" s="51">
        <v>9</v>
      </c>
      <c r="E166" s="52" t="s">
        <v>289</v>
      </c>
      <c r="F166" s="52"/>
      <c r="G166" s="49" t="s">
        <v>315</v>
      </c>
      <c r="H166" s="53"/>
      <c r="I166" s="50"/>
      <c r="J166" s="52" t="s">
        <v>160</v>
      </c>
      <c r="K166" s="53" t="s">
        <v>160</v>
      </c>
      <c r="L166" s="54">
        <f>SUM(L145:L165)</f>
        <v>535.31000000000006</v>
      </c>
      <c r="M166" s="54">
        <v>0</v>
      </c>
      <c r="N166" s="55">
        <v>535.31000000000006</v>
      </c>
      <c r="O166" s="54"/>
      <c r="P166" s="54"/>
      <c r="Q166" s="50"/>
      <c r="R166" s="56"/>
      <c r="S166" s="57"/>
      <c r="T166" s="50"/>
      <c r="U166" s="54"/>
      <c r="V166" s="54"/>
      <c r="W166" s="58"/>
      <c r="X166" s="59"/>
      <c r="Y166" s="49"/>
    </row>
    <row r="167" spans="1:25">
      <c r="D167" s="36">
        <v>10</v>
      </c>
      <c r="E167" s="60" t="s">
        <v>328</v>
      </c>
      <c r="F167" s="60"/>
      <c r="G167" s="61" t="s">
        <v>329</v>
      </c>
      <c r="H167" s="61"/>
      <c r="J167" s="37" t="s">
        <v>160</v>
      </c>
      <c r="K167" s="38" t="s">
        <v>160</v>
      </c>
      <c r="L167" s="47"/>
      <c r="M167" s="47"/>
      <c r="N167" s="48"/>
      <c r="O167" s="35"/>
      <c r="P167" s="35"/>
      <c r="Q167" s="35"/>
    </row>
    <row r="168" spans="1:25">
      <c r="A168" s="16" t="s">
        <v>204</v>
      </c>
      <c r="B168" s="35" t="s">
        <v>205</v>
      </c>
      <c r="C168" s="16" t="s">
        <v>330</v>
      </c>
      <c r="D168" s="36">
        <v>10</v>
      </c>
      <c r="E168" s="60" t="s">
        <v>328</v>
      </c>
      <c r="F168" s="60"/>
      <c r="G168" s="61" t="s">
        <v>329</v>
      </c>
      <c r="H168" s="61" t="s">
        <v>134</v>
      </c>
      <c r="I168" s="63">
        <v>1</v>
      </c>
      <c r="J168" s="64" t="s">
        <v>153</v>
      </c>
      <c r="K168" s="62" t="s">
        <v>157</v>
      </c>
      <c r="L168" s="65">
        <v>1</v>
      </c>
      <c r="M168" s="47">
        <v>0</v>
      </c>
      <c r="N168" s="48">
        <v>1</v>
      </c>
      <c r="O168" s="35">
        <v>0</v>
      </c>
      <c r="P168" s="35">
        <v>0</v>
      </c>
      <c r="Q168" s="35">
        <v>0</v>
      </c>
      <c r="R168" s="44">
        <f>VLOOKUP(A168,Kengetallen!A:B,2,FALSE)</f>
        <v>0</v>
      </c>
      <c r="V168" s="41">
        <f t="shared" ref="V168:V172" si="8">IF(Q168&gt;0,(U168/O168)*Q168,0)</f>
        <v>0</v>
      </c>
    </row>
    <row r="169" spans="1:25">
      <c r="A169" s="16" t="s">
        <v>204</v>
      </c>
      <c r="B169" s="35" t="s">
        <v>205</v>
      </c>
      <c r="C169" s="16" t="s">
        <v>330</v>
      </c>
      <c r="D169" s="36">
        <v>10</v>
      </c>
      <c r="E169" s="60" t="s">
        <v>328</v>
      </c>
      <c r="F169" s="60"/>
      <c r="G169" s="61" t="s">
        <v>329</v>
      </c>
      <c r="H169" s="61" t="s">
        <v>134</v>
      </c>
      <c r="I169" s="63">
        <v>2</v>
      </c>
      <c r="J169" s="64" t="s">
        <v>153</v>
      </c>
      <c r="K169" s="62" t="s">
        <v>157</v>
      </c>
      <c r="L169" s="65">
        <v>1</v>
      </c>
      <c r="M169" s="47">
        <v>0</v>
      </c>
      <c r="N169" s="48">
        <v>1</v>
      </c>
      <c r="O169" s="35">
        <v>0</v>
      </c>
      <c r="P169" s="35">
        <v>0</v>
      </c>
      <c r="Q169" s="35">
        <v>0</v>
      </c>
      <c r="R169" s="44">
        <f>VLOOKUP(A169,Kengetallen!A:B,2,FALSE)</f>
        <v>0</v>
      </c>
      <c r="V169" s="41">
        <f t="shared" si="8"/>
        <v>0</v>
      </c>
    </row>
    <row r="170" spans="1:25">
      <c r="A170" s="16" t="s">
        <v>204</v>
      </c>
      <c r="B170" s="35" t="s">
        <v>205</v>
      </c>
      <c r="C170" s="16" t="s">
        <v>330</v>
      </c>
      <c r="D170" s="36">
        <v>10</v>
      </c>
      <c r="E170" s="60" t="s">
        <v>328</v>
      </c>
      <c r="F170" s="60"/>
      <c r="G170" s="61" t="s">
        <v>329</v>
      </c>
      <c r="H170" s="61" t="s">
        <v>134</v>
      </c>
      <c r="I170" s="63">
        <v>3</v>
      </c>
      <c r="J170" s="64" t="s">
        <v>332</v>
      </c>
      <c r="K170" s="62" t="s">
        <v>157</v>
      </c>
      <c r="L170" s="65">
        <v>6</v>
      </c>
      <c r="M170" s="47">
        <v>0</v>
      </c>
      <c r="N170" s="48">
        <v>6</v>
      </c>
      <c r="O170" s="35">
        <v>0</v>
      </c>
      <c r="P170" s="35">
        <v>0</v>
      </c>
      <c r="Q170" s="35">
        <v>0</v>
      </c>
      <c r="R170" s="44">
        <f>VLOOKUP(A170,Kengetallen!A:B,2,FALSE)</f>
        <v>0</v>
      </c>
      <c r="V170" s="41">
        <f t="shared" si="8"/>
        <v>0</v>
      </c>
    </row>
    <row r="171" spans="1:25">
      <c r="A171" s="16" t="s">
        <v>204</v>
      </c>
      <c r="B171" s="35" t="s">
        <v>205</v>
      </c>
      <c r="C171" s="16" t="s">
        <v>330</v>
      </c>
      <c r="D171" s="36">
        <v>10</v>
      </c>
      <c r="E171" s="60" t="s">
        <v>328</v>
      </c>
      <c r="F171" s="60"/>
      <c r="G171" s="61" t="s">
        <v>329</v>
      </c>
      <c r="H171" s="61" t="s">
        <v>134</v>
      </c>
      <c r="I171" s="63">
        <v>4</v>
      </c>
      <c r="J171" s="64" t="s">
        <v>333</v>
      </c>
      <c r="K171" s="62" t="s">
        <v>334</v>
      </c>
      <c r="L171" s="65">
        <v>40</v>
      </c>
      <c r="M171" s="47">
        <v>0</v>
      </c>
      <c r="N171" s="48">
        <v>40</v>
      </c>
      <c r="O171" s="35">
        <v>0</v>
      </c>
      <c r="P171" s="35">
        <v>0</v>
      </c>
      <c r="Q171" s="35">
        <v>0</v>
      </c>
      <c r="R171" s="44">
        <f>VLOOKUP(A171,Kengetallen!A:B,2,FALSE)</f>
        <v>0</v>
      </c>
      <c r="V171" s="41">
        <f t="shared" si="8"/>
        <v>0</v>
      </c>
    </row>
    <row r="172" spans="1:25">
      <c r="A172" s="16" t="s">
        <v>204</v>
      </c>
      <c r="B172" s="35" t="s">
        <v>205</v>
      </c>
      <c r="C172" s="16" t="s">
        <v>330</v>
      </c>
      <c r="D172" s="36">
        <v>10</v>
      </c>
      <c r="E172" s="60" t="s">
        <v>328</v>
      </c>
      <c r="F172" s="60"/>
      <c r="G172" s="61" t="s">
        <v>329</v>
      </c>
      <c r="H172" s="61" t="s">
        <v>134</v>
      </c>
      <c r="I172" s="63">
        <v>5</v>
      </c>
      <c r="J172" s="64" t="s">
        <v>148</v>
      </c>
      <c r="K172" s="62" t="s">
        <v>334</v>
      </c>
      <c r="L172" s="65">
        <v>25</v>
      </c>
      <c r="M172" s="47">
        <v>0</v>
      </c>
      <c r="N172" s="48">
        <v>25</v>
      </c>
      <c r="O172" s="35">
        <v>0</v>
      </c>
      <c r="P172" s="35">
        <v>0</v>
      </c>
      <c r="Q172" s="35">
        <v>0</v>
      </c>
      <c r="R172" s="44">
        <f>VLOOKUP(A172,Kengetallen!A:B,2,FALSE)</f>
        <v>0</v>
      </c>
      <c r="V172" s="41">
        <f t="shared" si="8"/>
        <v>0</v>
      </c>
    </row>
    <row r="173" spans="1:25">
      <c r="D173" s="36">
        <v>10</v>
      </c>
      <c r="E173" s="60" t="s">
        <v>328</v>
      </c>
      <c r="F173" s="60"/>
      <c r="G173" s="61" t="s">
        <v>329</v>
      </c>
      <c r="J173" s="37" t="s">
        <v>160</v>
      </c>
      <c r="K173" s="38" t="s">
        <v>160</v>
      </c>
      <c r="L173" s="47"/>
      <c r="M173" s="47"/>
      <c r="N173" s="48"/>
      <c r="O173" s="35"/>
      <c r="P173" s="35"/>
      <c r="Q173" s="35"/>
    </row>
    <row r="174" spans="1:25">
      <c r="A174" s="49"/>
      <c r="B174" s="50"/>
      <c r="C174" s="77" t="s">
        <v>330</v>
      </c>
      <c r="D174" s="51">
        <v>10</v>
      </c>
      <c r="E174" s="52" t="s">
        <v>328</v>
      </c>
      <c r="F174" s="52"/>
      <c r="G174" s="49" t="s">
        <v>329</v>
      </c>
      <c r="H174" s="53"/>
      <c r="I174" s="50"/>
      <c r="J174" s="52" t="s">
        <v>160</v>
      </c>
      <c r="K174" s="53" t="s">
        <v>160</v>
      </c>
      <c r="L174" s="54">
        <f>SUM(L168:L173)</f>
        <v>73</v>
      </c>
      <c r="M174" s="54">
        <v>0</v>
      </c>
      <c r="N174" s="55">
        <v>73</v>
      </c>
      <c r="O174" s="54"/>
      <c r="P174" s="54"/>
      <c r="Q174" s="50"/>
      <c r="R174" s="56"/>
      <c r="S174" s="57"/>
      <c r="T174" s="50"/>
      <c r="U174" s="54"/>
      <c r="V174" s="54"/>
      <c r="W174" s="58"/>
      <c r="X174" s="59"/>
      <c r="Y174" s="49"/>
    </row>
    <row r="175" spans="1:25">
      <c r="D175" s="36">
        <v>11</v>
      </c>
      <c r="E175" s="60" t="s">
        <v>335</v>
      </c>
      <c r="F175" s="60"/>
      <c r="G175" s="61" t="s">
        <v>336</v>
      </c>
      <c r="J175" s="37"/>
      <c r="K175" s="38"/>
      <c r="L175" s="47"/>
      <c r="M175" s="47"/>
      <c r="N175" s="48"/>
      <c r="O175" s="35"/>
      <c r="P175" s="35"/>
      <c r="Q175" s="35"/>
    </row>
    <row r="176" spans="1:25">
      <c r="A176" s="16" t="s">
        <v>204</v>
      </c>
      <c r="B176" s="35" t="s">
        <v>205</v>
      </c>
      <c r="C176" s="16" t="s">
        <v>330</v>
      </c>
      <c r="D176" s="36">
        <v>11</v>
      </c>
      <c r="E176" s="60" t="s">
        <v>335</v>
      </c>
      <c r="F176" s="60"/>
      <c r="G176" s="61" t="s">
        <v>336</v>
      </c>
      <c r="H176" s="62" t="s">
        <v>134</v>
      </c>
      <c r="I176" s="63">
        <v>1</v>
      </c>
      <c r="J176" s="64" t="s">
        <v>337</v>
      </c>
      <c r="K176" s="61" t="s">
        <v>157</v>
      </c>
      <c r="L176" s="65">
        <v>3</v>
      </c>
      <c r="M176" s="47">
        <v>0</v>
      </c>
      <c r="N176" s="48">
        <v>3</v>
      </c>
      <c r="O176" s="35">
        <v>0</v>
      </c>
      <c r="P176" s="35">
        <v>0</v>
      </c>
      <c r="Q176" s="35">
        <v>0</v>
      </c>
      <c r="R176" s="44">
        <f>VLOOKUP(A176,Kengetallen!A:B,2,FALSE)</f>
        <v>0</v>
      </c>
      <c r="V176" s="41">
        <f t="shared" ref="V176:V183" si="9">IF(Q176&gt;0,(U176/O176)*Q176,0)</f>
        <v>0</v>
      </c>
    </row>
    <row r="177" spans="1:25">
      <c r="A177" s="16" t="s">
        <v>204</v>
      </c>
      <c r="B177" s="35" t="s">
        <v>205</v>
      </c>
      <c r="C177" s="16" t="s">
        <v>330</v>
      </c>
      <c r="D177" s="36">
        <v>11</v>
      </c>
      <c r="E177" s="60" t="s">
        <v>335</v>
      </c>
      <c r="F177" s="60"/>
      <c r="G177" s="61" t="s">
        <v>336</v>
      </c>
      <c r="H177" s="62" t="s">
        <v>134</v>
      </c>
      <c r="I177" s="63">
        <v>2</v>
      </c>
      <c r="J177" s="64" t="s">
        <v>337</v>
      </c>
      <c r="K177" s="61" t="s">
        <v>157</v>
      </c>
      <c r="L177" s="65">
        <v>3</v>
      </c>
      <c r="M177" s="47">
        <v>0</v>
      </c>
      <c r="N177" s="48">
        <v>3</v>
      </c>
      <c r="O177" s="35">
        <v>0</v>
      </c>
      <c r="P177" s="35">
        <v>0</v>
      </c>
      <c r="Q177" s="35">
        <v>0</v>
      </c>
      <c r="R177" s="44">
        <f>VLOOKUP(A177,Kengetallen!A:B,2,FALSE)</f>
        <v>0</v>
      </c>
      <c r="V177" s="41">
        <f t="shared" si="9"/>
        <v>0</v>
      </c>
    </row>
    <row r="178" spans="1:25">
      <c r="A178" s="16" t="s">
        <v>204</v>
      </c>
      <c r="B178" s="35" t="s">
        <v>205</v>
      </c>
      <c r="C178" s="16" t="s">
        <v>330</v>
      </c>
      <c r="D178" s="36">
        <v>11</v>
      </c>
      <c r="E178" s="60" t="s">
        <v>335</v>
      </c>
      <c r="F178" s="60"/>
      <c r="G178" s="61" t="s">
        <v>336</v>
      </c>
      <c r="H178" s="62" t="s">
        <v>134</v>
      </c>
      <c r="I178" s="63">
        <v>3</v>
      </c>
      <c r="J178" s="64" t="s">
        <v>338</v>
      </c>
      <c r="K178" s="61" t="s">
        <v>137</v>
      </c>
      <c r="L178" s="65">
        <v>6</v>
      </c>
      <c r="M178" s="47">
        <v>0</v>
      </c>
      <c r="N178" s="48">
        <v>6</v>
      </c>
      <c r="O178" s="35">
        <v>0</v>
      </c>
      <c r="P178" s="35">
        <v>0</v>
      </c>
      <c r="Q178" s="35">
        <v>0</v>
      </c>
      <c r="R178" s="44">
        <f>VLOOKUP(A178,Kengetallen!A:B,2,FALSE)</f>
        <v>0</v>
      </c>
      <c r="V178" s="41">
        <f t="shared" si="9"/>
        <v>0</v>
      </c>
    </row>
    <row r="179" spans="1:25">
      <c r="A179" s="16" t="s">
        <v>204</v>
      </c>
      <c r="B179" s="35" t="s">
        <v>205</v>
      </c>
      <c r="C179" s="16" t="s">
        <v>330</v>
      </c>
      <c r="D179" s="36">
        <v>11</v>
      </c>
      <c r="E179" s="60" t="s">
        <v>335</v>
      </c>
      <c r="F179" s="60"/>
      <c r="G179" s="61" t="s">
        <v>336</v>
      </c>
      <c r="H179" s="62" t="s">
        <v>134</v>
      </c>
      <c r="I179" s="63">
        <v>4</v>
      </c>
      <c r="J179" s="64" t="s">
        <v>339</v>
      </c>
      <c r="K179" s="61" t="s">
        <v>137</v>
      </c>
      <c r="L179" s="65">
        <v>8</v>
      </c>
      <c r="M179" s="47">
        <v>0</v>
      </c>
      <c r="N179" s="48">
        <v>8</v>
      </c>
      <c r="O179" s="35">
        <v>0</v>
      </c>
      <c r="P179" s="35">
        <v>0</v>
      </c>
      <c r="Q179" s="35">
        <v>0</v>
      </c>
      <c r="R179" s="44">
        <f>VLOOKUP(A179,Kengetallen!A:B,2,FALSE)</f>
        <v>0</v>
      </c>
      <c r="V179" s="41">
        <f t="shared" si="9"/>
        <v>0</v>
      </c>
    </row>
    <row r="180" spans="1:25">
      <c r="A180" s="16" t="s">
        <v>204</v>
      </c>
      <c r="B180" s="35" t="s">
        <v>205</v>
      </c>
      <c r="C180" s="16" t="s">
        <v>330</v>
      </c>
      <c r="D180" s="36">
        <v>11</v>
      </c>
      <c r="E180" s="60" t="s">
        <v>335</v>
      </c>
      <c r="F180" s="60"/>
      <c r="G180" s="61" t="s">
        <v>336</v>
      </c>
      <c r="H180" s="62" t="s">
        <v>134</v>
      </c>
      <c r="I180" s="63">
        <v>5</v>
      </c>
      <c r="J180" s="64" t="s">
        <v>340</v>
      </c>
      <c r="K180" s="61" t="s">
        <v>137</v>
      </c>
      <c r="L180" s="65">
        <v>16</v>
      </c>
      <c r="M180" s="47">
        <v>0</v>
      </c>
      <c r="N180" s="48">
        <v>16</v>
      </c>
      <c r="O180" s="35">
        <v>0</v>
      </c>
      <c r="P180" s="35">
        <v>0</v>
      </c>
      <c r="Q180" s="35">
        <v>0</v>
      </c>
      <c r="R180" s="44">
        <f>VLOOKUP(A180,Kengetallen!A:B,2,FALSE)</f>
        <v>0</v>
      </c>
      <c r="V180" s="41">
        <f t="shared" si="9"/>
        <v>0</v>
      </c>
    </row>
    <row r="181" spans="1:25">
      <c r="A181" s="16" t="s">
        <v>204</v>
      </c>
      <c r="B181" s="35" t="s">
        <v>205</v>
      </c>
      <c r="C181" s="16" t="s">
        <v>330</v>
      </c>
      <c r="D181" s="36">
        <v>11</v>
      </c>
      <c r="E181" s="60" t="s">
        <v>335</v>
      </c>
      <c r="F181" s="60"/>
      <c r="G181" s="61" t="s">
        <v>336</v>
      </c>
      <c r="H181" s="62" t="s">
        <v>134</v>
      </c>
      <c r="I181" s="63">
        <v>6</v>
      </c>
      <c r="J181" s="64" t="s">
        <v>148</v>
      </c>
      <c r="K181" s="61" t="s">
        <v>137</v>
      </c>
      <c r="L181" s="65">
        <v>3</v>
      </c>
      <c r="M181" s="47">
        <v>0</v>
      </c>
      <c r="N181" s="48">
        <v>3</v>
      </c>
      <c r="O181" s="35">
        <v>0</v>
      </c>
      <c r="P181" s="35">
        <v>0</v>
      </c>
      <c r="Q181" s="35">
        <v>0</v>
      </c>
      <c r="R181" s="44">
        <f>VLOOKUP(A181,Kengetallen!A:B,2,FALSE)</f>
        <v>0</v>
      </c>
      <c r="V181" s="41">
        <f t="shared" si="9"/>
        <v>0</v>
      </c>
    </row>
    <row r="182" spans="1:25">
      <c r="A182" s="16" t="s">
        <v>204</v>
      </c>
      <c r="B182" s="35" t="s">
        <v>205</v>
      </c>
      <c r="C182" s="16" t="s">
        <v>330</v>
      </c>
      <c r="D182" s="36">
        <v>11</v>
      </c>
      <c r="E182" s="60" t="s">
        <v>335</v>
      </c>
      <c r="F182" s="60"/>
      <c r="G182" s="61" t="s">
        <v>336</v>
      </c>
      <c r="H182" s="62" t="s">
        <v>306</v>
      </c>
      <c r="I182" s="63">
        <v>7</v>
      </c>
      <c r="J182" s="64" t="s">
        <v>339</v>
      </c>
      <c r="K182" s="61" t="s">
        <v>137</v>
      </c>
      <c r="L182" s="65">
        <v>10</v>
      </c>
      <c r="M182" s="47">
        <v>0</v>
      </c>
      <c r="N182" s="48">
        <v>10</v>
      </c>
      <c r="O182" s="35">
        <v>0</v>
      </c>
      <c r="P182" s="35">
        <v>0</v>
      </c>
      <c r="Q182" s="35">
        <v>0</v>
      </c>
      <c r="R182" s="44">
        <f>VLOOKUP(A182,Kengetallen!A:B,2,FALSE)</f>
        <v>0</v>
      </c>
      <c r="V182" s="41">
        <f t="shared" si="9"/>
        <v>0</v>
      </c>
    </row>
    <row r="183" spans="1:25">
      <c r="A183" s="16" t="s">
        <v>204</v>
      </c>
      <c r="B183" s="35" t="s">
        <v>205</v>
      </c>
      <c r="C183" s="16" t="s">
        <v>330</v>
      </c>
      <c r="D183" s="36">
        <v>11</v>
      </c>
      <c r="E183" s="60" t="s">
        <v>335</v>
      </c>
      <c r="F183" s="60"/>
      <c r="G183" s="61" t="s">
        <v>336</v>
      </c>
      <c r="H183" s="62" t="s">
        <v>306</v>
      </c>
      <c r="I183" s="63">
        <v>8</v>
      </c>
      <c r="J183" s="64" t="s">
        <v>159</v>
      </c>
      <c r="K183" s="61" t="s">
        <v>341</v>
      </c>
      <c r="L183" s="65">
        <v>2</v>
      </c>
      <c r="M183" s="47">
        <v>0</v>
      </c>
      <c r="N183" s="48">
        <v>2</v>
      </c>
      <c r="O183" s="35">
        <v>0</v>
      </c>
      <c r="P183" s="35">
        <v>0</v>
      </c>
      <c r="Q183" s="35">
        <v>0</v>
      </c>
      <c r="R183" s="44">
        <f>VLOOKUP(A183,Kengetallen!A:B,2,FALSE)</f>
        <v>0</v>
      </c>
      <c r="V183" s="41">
        <f t="shared" si="9"/>
        <v>0</v>
      </c>
    </row>
    <row r="184" spans="1:25">
      <c r="D184" s="36">
        <v>11</v>
      </c>
      <c r="E184" s="60" t="s">
        <v>335</v>
      </c>
      <c r="F184" s="60"/>
      <c r="G184" s="61" t="s">
        <v>336</v>
      </c>
      <c r="J184" s="37"/>
      <c r="K184" s="38"/>
      <c r="L184" s="47"/>
      <c r="M184" s="47"/>
      <c r="N184" s="48"/>
      <c r="O184" s="35"/>
      <c r="P184" s="35"/>
      <c r="Q184" s="35"/>
    </row>
    <row r="185" spans="1:25">
      <c r="A185" s="49"/>
      <c r="B185" s="50"/>
      <c r="C185" s="77" t="s">
        <v>330</v>
      </c>
      <c r="D185" s="51">
        <v>11</v>
      </c>
      <c r="E185" s="52" t="s">
        <v>335</v>
      </c>
      <c r="F185" s="52"/>
      <c r="G185" s="49" t="s">
        <v>336</v>
      </c>
      <c r="H185" s="53"/>
      <c r="I185" s="50"/>
      <c r="J185" s="52" t="s">
        <v>160</v>
      </c>
      <c r="K185" s="53" t="s">
        <v>160</v>
      </c>
      <c r="L185" s="54">
        <f>SUM(L176:L184)</f>
        <v>51</v>
      </c>
      <c r="M185" s="54">
        <v>0</v>
      </c>
      <c r="N185" s="55">
        <v>51</v>
      </c>
      <c r="O185" s="54"/>
      <c r="P185" s="54"/>
      <c r="Q185" s="50"/>
      <c r="R185" s="56"/>
      <c r="S185" s="57"/>
      <c r="T185" s="50"/>
      <c r="U185" s="54"/>
      <c r="V185" s="54"/>
      <c r="W185" s="58"/>
      <c r="X185" s="59"/>
      <c r="Y185" s="49"/>
    </row>
    <row r="186" spans="1:25">
      <c r="D186" s="36" t="s">
        <v>342</v>
      </c>
      <c r="E186" s="60" t="s">
        <v>343</v>
      </c>
      <c r="F186" s="60"/>
      <c r="G186" s="61" t="s">
        <v>344</v>
      </c>
      <c r="J186" s="37"/>
      <c r="K186" s="38"/>
      <c r="L186" s="47"/>
      <c r="M186" s="47"/>
      <c r="N186" s="48"/>
      <c r="O186" s="35"/>
      <c r="P186" s="35"/>
      <c r="Q186" s="35"/>
    </row>
    <row r="187" spans="1:25">
      <c r="A187" s="16" t="s">
        <v>29</v>
      </c>
      <c r="B187" s="35" t="s">
        <v>132</v>
      </c>
      <c r="C187" s="16" t="s">
        <v>345</v>
      </c>
      <c r="D187" s="36" t="s">
        <v>342</v>
      </c>
      <c r="E187" s="60" t="s">
        <v>343</v>
      </c>
      <c r="F187" s="60"/>
      <c r="G187" s="61" t="s">
        <v>344</v>
      </c>
      <c r="H187" s="62" t="s">
        <v>134</v>
      </c>
      <c r="I187" s="63" t="s">
        <v>346</v>
      </c>
      <c r="J187" s="64" t="s">
        <v>156</v>
      </c>
      <c r="K187" s="61" t="s">
        <v>157</v>
      </c>
      <c r="L187" s="65">
        <v>3</v>
      </c>
      <c r="M187" s="47">
        <v>3</v>
      </c>
      <c r="N187" s="48">
        <v>0</v>
      </c>
      <c r="O187" s="35">
        <v>52</v>
      </c>
      <c r="P187" s="35" t="s">
        <v>393</v>
      </c>
      <c r="Q187" s="35">
        <v>25</v>
      </c>
      <c r="R187" s="44">
        <f>VLOOKUP(A187,Kengetallen!A:B,2,FALSE)</f>
        <v>0</v>
      </c>
      <c r="V187" s="41">
        <f t="shared" ref="V187:V189" si="10">IF(Q187&gt;0,(U187/O187)*Q187,0)</f>
        <v>0</v>
      </c>
    </row>
    <row r="188" spans="1:25">
      <c r="A188" s="16" t="s">
        <v>8</v>
      </c>
      <c r="B188" s="35" t="s">
        <v>151</v>
      </c>
      <c r="C188" s="16" t="s">
        <v>345</v>
      </c>
      <c r="D188" s="36" t="s">
        <v>342</v>
      </c>
      <c r="E188" s="60" t="s">
        <v>343</v>
      </c>
      <c r="F188" s="60"/>
      <c r="G188" s="61" t="s">
        <v>344</v>
      </c>
      <c r="H188" s="62" t="s">
        <v>134</v>
      </c>
      <c r="I188" s="63" t="s">
        <v>348</v>
      </c>
      <c r="J188" s="64" t="s">
        <v>349</v>
      </c>
      <c r="K188" s="61" t="s">
        <v>157</v>
      </c>
      <c r="L188" s="65">
        <v>5</v>
      </c>
      <c r="M188" s="47">
        <v>5</v>
      </c>
      <c r="N188" s="48">
        <v>0</v>
      </c>
      <c r="O188" s="35">
        <v>52</v>
      </c>
      <c r="P188" s="35" t="s">
        <v>393</v>
      </c>
      <c r="Q188" s="35">
        <v>25</v>
      </c>
      <c r="R188" s="44">
        <f>VLOOKUP(A188,Kengetallen!A:B,2,FALSE)</f>
        <v>0</v>
      </c>
      <c r="V188" s="41">
        <f t="shared" si="10"/>
        <v>0</v>
      </c>
    </row>
    <row r="189" spans="1:25">
      <c r="A189" s="16" t="s">
        <v>8</v>
      </c>
      <c r="B189" s="35" t="s">
        <v>151</v>
      </c>
      <c r="C189" s="16" t="s">
        <v>345</v>
      </c>
      <c r="D189" s="36" t="s">
        <v>342</v>
      </c>
      <c r="E189" s="60" t="s">
        <v>343</v>
      </c>
      <c r="F189" s="60"/>
      <c r="G189" s="61" t="s">
        <v>344</v>
      </c>
      <c r="H189" s="62" t="s">
        <v>134</v>
      </c>
      <c r="I189" s="63" t="s">
        <v>350</v>
      </c>
      <c r="J189" s="64" t="s">
        <v>349</v>
      </c>
      <c r="K189" s="61" t="s">
        <v>157</v>
      </c>
      <c r="L189" s="65">
        <v>4</v>
      </c>
      <c r="M189" s="47">
        <v>4</v>
      </c>
      <c r="N189" s="48">
        <v>0</v>
      </c>
      <c r="O189" s="35">
        <v>52</v>
      </c>
      <c r="P189" s="35" t="s">
        <v>393</v>
      </c>
      <c r="Q189" s="35">
        <v>25</v>
      </c>
      <c r="R189" s="44">
        <f>VLOOKUP(A189,Kengetallen!A:B,2,FALSE)</f>
        <v>0</v>
      </c>
      <c r="V189" s="41">
        <f t="shared" si="10"/>
        <v>0</v>
      </c>
    </row>
    <row r="190" spans="1:25">
      <c r="D190" s="36" t="s">
        <v>342</v>
      </c>
      <c r="E190" s="60" t="s">
        <v>343</v>
      </c>
      <c r="F190" s="60"/>
      <c r="G190" s="61" t="s">
        <v>344</v>
      </c>
      <c r="J190" s="37"/>
      <c r="K190" s="38"/>
      <c r="L190" s="47"/>
      <c r="M190" s="47"/>
      <c r="N190" s="48"/>
      <c r="O190" s="35"/>
      <c r="P190" s="35"/>
      <c r="Q190" s="35"/>
    </row>
    <row r="191" spans="1:25">
      <c r="A191" s="49"/>
      <c r="B191" s="50"/>
      <c r="C191" s="77" t="s">
        <v>345</v>
      </c>
      <c r="D191" s="51" t="s">
        <v>342</v>
      </c>
      <c r="E191" s="52" t="s">
        <v>343</v>
      </c>
      <c r="F191" s="52"/>
      <c r="G191" s="49" t="s">
        <v>344</v>
      </c>
      <c r="H191" s="53"/>
      <c r="I191" s="50"/>
      <c r="J191" s="52" t="s">
        <v>160</v>
      </c>
      <c r="K191" s="53" t="s">
        <v>160</v>
      </c>
      <c r="L191" s="54">
        <f>SUM(L187:L190)</f>
        <v>12</v>
      </c>
      <c r="M191" s="54">
        <v>12</v>
      </c>
      <c r="N191" s="55">
        <v>0</v>
      </c>
      <c r="O191" s="54"/>
      <c r="P191" s="54"/>
      <c r="Q191" s="50"/>
      <c r="R191" s="56"/>
      <c r="S191" s="57"/>
      <c r="T191" s="50"/>
      <c r="U191" s="54"/>
      <c r="V191" s="54"/>
      <c r="W191" s="58"/>
      <c r="X191" s="59"/>
      <c r="Y191" s="49"/>
    </row>
    <row r="192" spans="1:25">
      <c r="D192" s="36" t="s">
        <v>351</v>
      </c>
      <c r="E192" s="60" t="s">
        <v>343</v>
      </c>
      <c r="F192" s="60"/>
      <c r="G192" s="61" t="s">
        <v>352</v>
      </c>
      <c r="J192" s="37" t="s">
        <v>160</v>
      </c>
      <c r="K192" s="38" t="s">
        <v>160</v>
      </c>
      <c r="L192" s="47"/>
      <c r="M192" s="47"/>
      <c r="N192" s="48"/>
      <c r="O192" s="35"/>
      <c r="P192" s="35"/>
      <c r="Q192" s="35"/>
    </row>
    <row r="193" spans="1:25">
      <c r="A193" s="16" t="s">
        <v>29</v>
      </c>
      <c r="B193" s="35" t="s">
        <v>132</v>
      </c>
      <c r="C193" s="16" t="s">
        <v>353</v>
      </c>
      <c r="D193" s="36" t="s">
        <v>351</v>
      </c>
      <c r="E193" s="60" t="s">
        <v>343</v>
      </c>
      <c r="F193" s="60"/>
      <c r="G193" s="61" t="s">
        <v>352</v>
      </c>
      <c r="H193" s="62" t="s">
        <v>134</v>
      </c>
      <c r="I193" s="63" t="s">
        <v>354</v>
      </c>
      <c r="J193" s="64" t="s">
        <v>156</v>
      </c>
      <c r="K193" s="61" t="s">
        <v>157</v>
      </c>
      <c r="L193" s="65">
        <v>8</v>
      </c>
      <c r="M193" s="47">
        <v>8</v>
      </c>
      <c r="N193" s="48">
        <v>0</v>
      </c>
      <c r="O193" s="35">
        <v>52</v>
      </c>
      <c r="P193" s="35" t="s">
        <v>394</v>
      </c>
      <c r="Q193" s="35">
        <v>51</v>
      </c>
      <c r="R193" s="44">
        <f>VLOOKUP(A193,Kengetallen!A:B,2,FALSE)</f>
        <v>0</v>
      </c>
      <c r="V193" s="41">
        <f t="shared" ref="V193:V196" si="11">IF(Q193&gt;0,(U193/O193)*Q193,0)</f>
        <v>0</v>
      </c>
    </row>
    <row r="194" spans="1:25">
      <c r="A194" s="16" t="s">
        <v>74</v>
      </c>
      <c r="B194" s="35" t="s">
        <v>151</v>
      </c>
      <c r="C194" s="16" t="s">
        <v>353</v>
      </c>
      <c r="D194" s="36" t="s">
        <v>351</v>
      </c>
      <c r="E194" s="60" t="s">
        <v>343</v>
      </c>
      <c r="F194" s="60"/>
      <c r="G194" s="61" t="s">
        <v>352</v>
      </c>
      <c r="H194" s="62" t="s">
        <v>134</v>
      </c>
      <c r="I194" s="63" t="s">
        <v>356</v>
      </c>
      <c r="J194" s="64" t="s">
        <v>153</v>
      </c>
      <c r="K194" s="61" t="s">
        <v>157</v>
      </c>
      <c r="L194" s="65">
        <v>4</v>
      </c>
      <c r="M194" s="47">
        <v>4</v>
      </c>
      <c r="N194" s="48">
        <v>0</v>
      </c>
      <c r="O194" s="35">
        <v>52</v>
      </c>
      <c r="P194" s="35" t="s">
        <v>394</v>
      </c>
      <c r="Q194" s="35">
        <v>51</v>
      </c>
      <c r="R194" s="44">
        <f>VLOOKUP(A194,Kengetallen!A:B,2,FALSE)</f>
        <v>0</v>
      </c>
      <c r="V194" s="41">
        <f t="shared" si="11"/>
        <v>0</v>
      </c>
    </row>
    <row r="195" spans="1:25">
      <c r="A195" s="16" t="s">
        <v>11</v>
      </c>
      <c r="B195" s="35" t="s">
        <v>151</v>
      </c>
      <c r="C195" s="16" t="s">
        <v>353</v>
      </c>
      <c r="D195" s="36" t="s">
        <v>351</v>
      </c>
      <c r="E195" s="60" t="s">
        <v>343</v>
      </c>
      <c r="F195" s="60"/>
      <c r="G195" s="61" t="s">
        <v>352</v>
      </c>
      <c r="H195" s="62" t="s">
        <v>134</v>
      </c>
      <c r="I195" s="72" t="s">
        <v>357</v>
      </c>
      <c r="J195" s="73" t="s">
        <v>218</v>
      </c>
      <c r="K195" s="74" t="s">
        <v>157</v>
      </c>
      <c r="L195" s="65">
        <v>2</v>
      </c>
      <c r="M195" s="47">
        <v>2</v>
      </c>
      <c r="N195" s="48">
        <v>0</v>
      </c>
      <c r="O195" s="35">
        <v>52</v>
      </c>
      <c r="P195" s="35" t="s">
        <v>394</v>
      </c>
      <c r="Q195" s="35">
        <v>51</v>
      </c>
      <c r="R195" s="44">
        <f>VLOOKUP(A195,Kengetallen!A:B,2,FALSE)</f>
        <v>0</v>
      </c>
      <c r="V195" s="41">
        <f t="shared" si="11"/>
        <v>0</v>
      </c>
    </row>
    <row r="196" spans="1:25">
      <c r="A196" s="16" t="s">
        <v>8</v>
      </c>
      <c r="B196" s="35" t="s">
        <v>151</v>
      </c>
      <c r="C196" s="16" t="s">
        <v>353</v>
      </c>
      <c r="D196" s="36" t="s">
        <v>351</v>
      </c>
      <c r="E196" s="60" t="s">
        <v>343</v>
      </c>
      <c r="F196" s="60"/>
      <c r="G196" s="61" t="s">
        <v>352</v>
      </c>
      <c r="H196" s="62" t="s">
        <v>134</v>
      </c>
      <c r="I196" s="72" t="s">
        <v>358</v>
      </c>
      <c r="J196" s="73" t="s">
        <v>349</v>
      </c>
      <c r="K196" s="74" t="s">
        <v>157</v>
      </c>
      <c r="L196" s="65">
        <v>4</v>
      </c>
      <c r="M196" s="47">
        <v>4</v>
      </c>
      <c r="N196" s="48">
        <v>0</v>
      </c>
      <c r="O196" s="35">
        <v>52</v>
      </c>
      <c r="P196" s="35" t="s">
        <v>394</v>
      </c>
      <c r="Q196" s="35">
        <v>51</v>
      </c>
      <c r="R196" s="44">
        <f>VLOOKUP(A196,Kengetallen!A:B,2,FALSE)</f>
        <v>0</v>
      </c>
      <c r="V196" s="41">
        <f t="shared" si="11"/>
        <v>0</v>
      </c>
    </row>
    <row r="197" spans="1:25">
      <c r="D197" s="36" t="s">
        <v>351</v>
      </c>
      <c r="E197" s="60" t="s">
        <v>343</v>
      </c>
      <c r="F197" s="60"/>
      <c r="G197" s="61" t="s">
        <v>352</v>
      </c>
      <c r="J197" s="37" t="s">
        <v>160</v>
      </c>
      <c r="K197" s="38"/>
      <c r="L197" s="47"/>
      <c r="M197" s="47"/>
      <c r="N197" s="48"/>
      <c r="O197" s="35"/>
      <c r="P197" s="35"/>
      <c r="Q197" s="35"/>
    </row>
    <row r="198" spans="1:25">
      <c r="A198" s="49"/>
      <c r="B198" s="50"/>
      <c r="C198" s="77" t="s">
        <v>345</v>
      </c>
      <c r="D198" s="51" t="s">
        <v>351</v>
      </c>
      <c r="E198" s="52" t="s">
        <v>343</v>
      </c>
      <c r="F198" s="52"/>
      <c r="G198" s="49" t="s">
        <v>352</v>
      </c>
      <c r="H198" s="53"/>
      <c r="I198" s="50"/>
      <c r="J198" s="52" t="s">
        <v>160</v>
      </c>
      <c r="K198" s="53" t="s">
        <v>160</v>
      </c>
      <c r="L198" s="54">
        <f>SUM(L193:L197)</f>
        <v>18</v>
      </c>
      <c r="M198" s="54">
        <v>18</v>
      </c>
      <c r="N198" s="55">
        <v>0</v>
      </c>
      <c r="O198" s="54"/>
      <c r="P198" s="54"/>
      <c r="Q198" s="50"/>
      <c r="R198" s="56"/>
      <c r="S198" s="57"/>
      <c r="T198" s="50"/>
      <c r="U198" s="54"/>
      <c r="V198" s="54"/>
      <c r="W198" s="58"/>
      <c r="X198" s="59"/>
      <c r="Y198" s="49"/>
    </row>
    <row r="199" spans="1:25">
      <c r="D199" s="36">
        <v>13</v>
      </c>
      <c r="E199" s="60" t="s">
        <v>359</v>
      </c>
      <c r="F199" s="60"/>
      <c r="G199" s="61" t="s">
        <v>360</v>
      </c>
      <c r="J199" s="37" t="s">
        <v>160</v>
      </c>
      <c r="K199" s="38" t="s">
        <v>160</v>
      </c>
      <c r="L199" s="47"/>
      <c r="M199" s="47"/>
      <c r="N199" s="48"/>
      <c r="O199" s="35"/>
      <c r="P199" s="35"/>
      <c r="Q199" s="35"/>
    </row>
    <row r="200" spans="1:25">
      <c r="A200" s="16" t="s">
        <v>204</v>
      </c>
      <c r="B200" s="35" t="s">
        <v>205</v>
      </c>
      <c r="C200" s="16" t="s">
        <v>330</v>
      </c>
      <c r="D200" s="36">
        <v>13</v>
      </c>
      <c r="E200" s="60" t="s">
        <v>359</v>
      </c>
      <c r="F200" s="60"/>
      <c r="G200" s="61" t="s">
        <v>360</v>
      </c>
      <c r="H200" s="62" t="s">
        <v>134</v>
      </c>
      <c r="I200" s="63">
        <v>1</v>
      </c>
      <c r="J200" s="64" t="s">
        <v>153</v>
      </c>
      <c r="K200" s="62" t="s">
        <v>157</v>
      </c>
      <c r="L200" s="65">
        <v>1</v>
      </c>
      <c r="M200" s="47">
        <v>0</v>
      </c>
      <c r="N200" s="48">
        <v>1</v>
      </c>
      <c r="O200" s="35">
        <v>0</v>
      </c>
      <c r="P200" s="35">
        <v>0</v>
      </c>
      <c r="Q200" s="35">
        <v>0</v>
      </c>
      <c r="R200" s="44">
        <f>VLOOKUP(A200,Kengetallen!A:B,2,FALSE)</f>
        <v>0</v>
      </c>
      <c r="V200" s="41">
        <f t="shared" ref="V200:V202" si="12">IF(Q200&gt;0,(U200/O200)*Q200,0)</f>
        <v>0</v>
      </c>
    </row>
    <row r="201" spans="1:25">
      <c r="A201" s="16" t="s">
        <v>204</v>
      </c>
      <c r="B201" s="35" t="s">
        <v>205</v>
      </c>
      <c r="C201" s="16" t="s">
        <v>330</v>
      </c>
      <c r="D201" s="36">
        <v>13</v>
      </c>
      <c r="E201" s="60" t="s">
        <v>359</v>
      </c>
      <c r="F201" s="60"/>
      <c r="G201" s="61" t="s">
        <v>360</v>
      </c>
      <c r="H201" s="62" t="s">
        <v>134</v>
      </c>
      <c r="I201" s="63">
        <v>2</v>
      </c>
      <c r="J201" s="64" t="s">
        <v>153</v>
      </c>
      <c r="K201" s="62" t="s">
        <v>157</v>
      </c>
      <c r="L201" s="65">
        <v>1</v>
      </c>
      <c r="M201" s="47">
        <v>0</v>
      </c>
      <c r="N201" s="48">
        <v>1</v>
      </c>
      <c r="O201" s="35">
        <v>0</v>
      </c>
      <c r="P201" s="35">
        <v>0</v>
      </c>
      <c r="Q201" s="35">
        <v>0</v>
      </c>
      <c r="R201" s="44">
        <f>VLOOKUP(A201,Kengetallen!A:B,2,FALSE)</f>
        <v>0</v>
      </c>
      <c r="V201" s="41">
        <f t="shared" si="12"/>
        <v>0</v>
      </c>
    </row>
    <row r="202" spans="1:25">
      <c r="A202" s="16" t="s">
        <v>204</v>
      </c>
      <c r="B202" s="35" t="s">
        <v>205</v>
      </c>
      <c r="C202" s="16" t="s">
        <v>330</v>
      </c>
      <c r="D202" s="36">
        <v>13</v>
      </c>
      <c r="E202" s="60" t="s">
        <v>359</v>
      </c>
      <c r="F202" s="60"/>
      <c r="G202" s="61" t="s">
        <v>360</v>
      </c>
      <c r="H202" s="62" t="s">
        <v>134</v>
      </c>
      <c r="I202" s="63">
        <v>3</v>
      </c>
      <c r="J202" s="64" t="s">
        <v>148</v>
      </c>
      <c r="K202" s="62" t="s">
        <v>137</v>
      </c>
      <c r="L202" s="65">
        <v>6</v>
      </c>
      <c r="M202" s="47">
        <v>0</v>
      </c>
      <c r="N202" s="48">
        <v>6</v>
      </c>
      <c r="O202" s="35">
        <v>0</v>
      </c>
      <c r="P202" s="35">
        <v>0</v>
      </c>
      <c r="Q202" s="35">
        <v>0</v>
      </c>
      <c r="R202" s="44">
        <f>VLOOKUP(A202,Kengetallen!A:B,2,FALSE)</f>
        <v>0</v>
      </c>
      <c r="V202" s="41">
        <f t="shared" si="12"/>
        <v>0</v>
      </c>
    </row>
    <row r="203" spans="1:25">
      <c r="D203" s="36">
        <v>13</v>
      </c>
      <c r="E203" s="60" t="s">
        <v>359</v>
      </c>
      <c r="F203" s="60"/>
      <c r="G203" s="61" t="s">
        <v>360</v>
      </c>
      <c r="J203" s="37"/>
      <c r="K203" s="38"/>
      <c r="L203" s="47"/>
      <c r="M203" s="47"/>
      <c r="N203" s="48"/>
      <c r="O203" s="35"/>
      <c r="P203" s="35"/>
      <c r="Q203" s="35"/>
    </row>
    <row r="204" spans="1:25">
      <c r="A204" s="49"/>
      <c r="B204" s="50"/>
      <c r="C204" s="77" t="s">
        <v>330</v>
      </c>
      <c r="D204" s="51">
        <v>13</v>
      </c>
      <c r="E204" s="52" t="s">
        <v>359</v>
      </c>
      <c r="F204" s="52"/>
      <c r="G204" s="49" t="s">
        <v>360</v>
      </c>
      <c r="H204" s="53"/>
      <c r="I204" s="50"/>
      <c r="J204" s="52" t="s">
        <v>160</v>
      </c>
      <c r="K204" s="53" t="s">
        <v>160</v>
      </c>
      <c r="L204" s="54">
        <f>SUM(L200:L203)</f>
        <v>8</v>
      </c>
      <c r="M204" s="54">
        <v>0</v>
      </c>
      <c r="N204" s="55">
        <v>8</v>
      </c>
      <c r="O204" s="54"/>
      <c r="P204" s="54"/>
      <c r="Q204" s="50"/>
      <c r="R204" s="56"/>
      <c r="S204" s="57"/>
      <c r="T204" s="50"/>
      <c r="U204" s="54"/>
      <c r="V204" s="54"/>
      <c r="W204" s="58"/>
      <c r="X204" s="59"/>
      <c r="Y204" s="49"/>
    </row>
    <row r="205" spans="1:25">
      <c r="D205" s="36">
        <v>14</v>
      </c>
      <c r="E205" s="68" t="s">
        <v>361</v>
      </c>
      <c r="F205" s="68"/>
      <c r="G205" s="16" t="s">
        <v>362</v>
      </c>
      <c r="H205" s="16"/>
      <c r="I205" s="38"/>
      <c r="J205" s="37"/>
      <c r="K205" s="38"/>
      <c r="L205" s="47"/>
      <c r="M205" s="47"/>
      <c r="N205" s="48"/>
      <c r="O205" s="35"/>
      <c r="P205" s="35"/>
      <c r="Q205" s="35"/>
    </row>
    <row r="206" spans="1:25">
      <c r="A206" s="16" t="s">
        <v>204</v>
      </c>
      <c r="B206" s="35" t="s">
        <v>205</v>
      </c>
      <c r="C206" s="16" t="s">
        <v>163</v>
      </c>
      <c r="D206" s="36">
        <v>14</v>
      </c>
      <c r="E206" s="68" t="s">
        <v>361</v>
      </c>
      <c r="F206" s="68"/>
      <c r="G206" s="16" t="s">
        <v>362</v>
      </c>
      <c r="H206" s="16" t="s">
        <v>134</v>
      </c>
      <c r="I206" s="35">
        <v>1</v>
      </c>
      <c r="J206" s="68" t="s">
        <v>301</v>
      </c>
      <c r="K206" s="69" t="s">
        <v>157</v>
      </c>
      <c r="L206" s="41">
        <v>6</v>
      </c>
      <c r="M206" s="47">
        <v>0</v>
      </c>
      <c r="N206" s="48">
        <v>6</v>
      </c>
      <c r="O206" s="35">
        <v>0</v>
      </c>
      <c r="P206" s="35">
        <v>0</v>
      </c>
      <c r="Q206" s="35">
        <v>0</v>
      </c>
      <c r="R206" s="44">
        <f>VLOOKUP(A206,Kengetallen!A:B,2,FALSE)</f>
        <v>0</v>
      </c>
      <c r="V206" s="41">
        <f t="shared" ref="V206:V209" si="13">IF(Q206&gt;0,(U206/O206)*Q206,0)</f>
        <v>0</v>
      </c>
    </row>
    <row r="207" spans="1:25">
      <c r="A207" s="16" t="s">
        <v>204</v>
      </c>
      <c r="B207" s="35" t="s">
        <v>205</v>
      </c>
      <c r="C207" s="16" t="s">
        <v>163</v>
      </c>
      <c r="D207" s="36">
        <v>14</v>
      </c>
      <c r="E207" s="68" t="s">
        <v>361</v>
      </c>
      <c r="F207" s="68"/>
      <c r="G207" s="16" t="s">
        <v>362</v>
      </c>
      <c r="H207" s="16" t="s">
        <v>134</v>
      </c>
      <c r="I207" s="35">
        <v>2</v>
      </c>
      <c r="J207" s="68" t="s">
        <v>363</v>
      </c>
      <c r="K207" s="69" t="s">
        <v>157</v>
      </c>
      <c r="L207" s="41">
        <v>4</v>
      </c>
      <c r="M207" s="47">
        <v>0</v>
      </c>
      <c r="N207" s="48">
        <v>4</v>
      </c>
      <c r="O207" s="35">
        <v>0</v>
      </c>
      <c r="P207" s="35">
        <v>0</v>
      </c>
      <c r="Q207" s="35">
        <v>0</v>
      </c>
      <c r="R207" s="44">
        <f>VLOOKUP(A207,Kengetallen!A:B,2,FALSE)</f>
        <v>0</v>
      </c>
      <c r="V207" s="41">
        <f t="shared" si="13"/>
        <v>0</v>
      </c>
    </row>
    <row r="208" spans="1:25">
      <c r="A208" s="16" t="s">
        <v>204</v>
      </c>
      <c r="B208" s="35" t="s">
        <v>205</v>
      </c>
      <c r="C208" s="16" t="s">
        <v>163</v>
      </c>
      <c r="D208" s="36">
        <v>14</v>
      </c>
      <c r="E208" s="68" t="s">
        <v>361</v>
      </c>
      <c r="F208" s="60"/>
      <c r="G208" s="61" t="s">
        <v>362</v>
      </c>
      <c r="H208" s="61" t="s">
        <v>134</v>
      </c>
      <c r="I208" s="35">
        <v>3</v>
      </c>
      <c r="J208" s="64" t="s">
        <v>364</v>
      </c>
      <c r="K208" s="62" t="s">
        <v>157</v>
      </c>
      <c r="L208" s="65">
        <v>2</v>
      </c>
      <c r="M208" s="47">
        <v>0</v>
      </c>
      <c r="N208" s="48">
        <v>2</v>
      </c>
      <c r="O208" s="35">
        <v>0</v>
      </c>
      <c r="P208" s="35">
        <v>0</v>
      </c>
      <c r="Q208" s="35">
        <v>0</v>
      </c>
      <c r="R208" s="44">
        <f>VLOOKUP(A208,Kengetallen!A:B,2,FALSE)</f>
        <v>0</v>
      </c>
      <c r="V208" s="41">
        <f t="shared" si="13"/>
        <v>0</v>
      </c>
    </row>
    <row r="209" spans="1:25">
      <c r="A209" s="16" t="s">
        <v>204</v>
      </c>
      <c r="B209" s="35" t="s">
        <v>205</v>
      </c>
      <c r="C209" s="16" t="s">
        <v>163</v>
      </c>
      <c r="D209" s="36">
        <v>14</v>
      </c>
      <c r="E209" s="68" t="s">
        <v>361</v>
      </c>
      <c r="F209" s="60"/>
      <c r="G209" s="61" t="s">
        <v>362</v>
      </c>
      <c r="H209" s="61" t="s">
        <v>134</v>
      </c>
      <c r="I209" s="35">
        <v>4</v>
      </c>
      <c r="J209" s="64" t="s">
        <v>365</v>
      </c>
      <c r="K209" s="62" t="s">
        <v>157</v>
      </c>
      <c r="L209" s="65">
        <v>2</v>
      </c>
      <c r="M209" s="47">
        <v>0</v>
      </c>
      <c r="N209" s="48">
        <v>2</v>
      </c>
      <c r="O209" s="35">
        <v>0</v>
      </c>
      <c r="P209" s="35">
        <v>0</v>
      </c>
      <c r="Q209" s="35">
        <v>0</v>
      </c>
      <c r="R209" s="44">
        <f>VLOOKUP(A209,Kengetallen!A:B,2,FALSE)</f>
        <v>0</v>
      </c>
      <c r="V209" s="41">
        <f t="shared" si="13"/>
        <v>0</v>
      </c>
    </row>
    <row r="210" spans="1:25">
      <c r="D210" s="36">
        <v>14</v>
      </c>
      <c r="E210" s="68" t="s">
        <v>361</v>
      </c>
      <c r="F210" s="60"/>
      <c r="G210" s="61" t="s">
        <v>362</v>
      </c>
      <c r="H210" s="61"/>
      <c r="J210" s="37"/>
      <c r="K210" s="38"/>
      <c r="L210" s="47"/>
      <c r="M210" s="47"/>
      <c r="N210" s="48"/>
      <c r="O210" s="35"/>
      <c r="P210" s="35"/>
      <c r="Q210" s="35"/>
    </row>
    <row r="211" spans="1:25">
      <c r="A211" s="49"/>
      <c r="B211" s="50"/>
      <c r="C211" s="77" t="s">
        <v>163</v>
      </c>
      <c r="D211" s="51">
        <v>14</v>
      </c>
      <c r="E211" s="52" t="s">
        <v>361</v>
      </c>
      <c r="F211" s="52"/>
      <c r="G211" s="49" t="s">
        <v>362</v>
      </c>
      <c r="H211" s="53"/>
      <c r="I211" s="50"/>
      <c r="J211" s="52" t="s">
        <v>160</v>
      </c>
      <c r="K211" s="53" t="s">
        <v>160</v>
      </c>
      <c r="L211" s="54">
        <f>SUM(L206:L210)</f>
        <v>14</v>
      </c>
      <c r="M211" s="54">
        <v>0</v>
      </c>
      <c r="N211" s="55">
        <v>14</v>
      </c>
      <c r="O211" s="54"/>
      <c r="P211" s="54"/>
      <c r="Q211" s="50"/>
      <c r="R211" s="56"/>
      <c r="S211" s="57"/>
      <c r="T211" s="50"/>
      <c r="U211" s="54"/>
      <c r="V211" s="54"/>
      <c r="W211" s="58"/>
      <c r="X211" s="59"/>
      <c r="Y211" s="49"/>
    </row>
    <row r="212" spans="1:25">
      <c r="D212" s="36">
        <v>15</v>
      </c>
      <c r="E212" s="60" t="s">
        <v>366</v>
      </c>
      <c r="F212" s="60"/>
      <c r="G212" s="61" t="s">
        <v>367</v>
      </c>
      <c r="J212" s="37"/>
      <c r="K212" s="38"/>
      <c r="L212" s="47"/>
      <c r="M212" s="47"/>
      <c r="N212" s="48"/>
      <c r="O212" s="35"/>
      <c r="P212" s="35"/>
      <c r="Q212" s="35"/>
    </row>
    <row r="213" spans="1:25">
      <c r="A213" s="16" t="s">
        <v>27</v>
      </c>
      <c r="B213" s="35" t="s">
        <v>132</v>
      </c>
      <c r="C213" s="16" t="s">
        <v>163</v>
      </c>
      <c r="D213" s="36">
        <v>15</v>
      </c>
      <c r="E213" s="60" t="s">
        <v>366</v>
      </c>
      <c r="F213" s="60"/>
      <c r="G213" s="61" t="s">
        <v>367</v>
      </c>
      <c r="H213" s="61" t="s">
        <v>134</v>
      </c>
      <c r="I213" s="63">
        <v>1</v>
      </c>
      <c r="J213" s="64" t="s">
        <v>156</v>
      </c>
      <c r="K213" s="62" t="s">
        <v>137</v>
      </c>
      <c r="L213" s="65">
        <v>3</v>
      </c>
      <c r="M213" s="47">
        <v>3</v>
      </c>
      <c r="N213" s="48">
        <v>0</v>
      </c>
      <c r="O213" s="35">
        <v>52</v>
      </c>
      <c r="P213" s="35" t="s">
        <v>395</v>
      </c>
      <c r="Q213" s="35">
        <v>51</v>
      </c>
      <c r="R213" s="44">
        <f>VLOOKUP(A213,Kengetallen!A:B,2,FALSE)</f>
        <v>0</v>
      </c>
      <c r="V213" s="41">
        <f t="shared" ref="V213:V224" si="14">IF(Q213&gt;0,(U213/O213)*Q213,0)</f>
        <v>0</v>
      </c>
    </row>
    <row r="214" spans="1:25">
      <c r="A214" s="16" t="s">
        <v>74</v>
      </c>
      <c r="B214" s="35" t="s">
        <v>151</v>
      </c>
      <c r="C214" s="16" t="s">
        <v>163</v>
      </c>
      <c r="D214" s="36">
        <v>15</v>
      </c>
      <c r="E214" s="60" t="s">
        <v>366</v>
      </c>
      <c r="F214" s="60"/>
      <c r="G214" s="61" t="s">
        <v>367</v>
      </c>
      <c r="H214" s="61" t="s">
        <v>134</v>
      </c>
      <c r="I214" s="63">
        <v>2</v>
      </c>
      <c r="J214" s="64" t="s">
        <v>153</v>
      </c>
      <c r="K214" s="62" t="s">
        <v>157</v>
      </c>
      <c r="L214" s="65">
        <v>2</v>
      </c>
      <c r="M214" s="47">
        <v>2</v>
      </c>
      <c r="N214" s="48">
        <v>0</v>
      </c>
      <c r="O214" s="35">
        <v>52</v>
      </c>
      <c r="P214" s="35" t="s">
        <v>395</v>
      </c>
      <c r="Q214" s="35">
        <v>51</v>
      </c>
      <c r="R214" s="44">
        <f>VLOOKUP(A214,Kengetallen!A:B,2,FALSE)</f>
        <v>0</v>
      </c>
      <c r="V214" s="41">
        <f t="shared" si="14"/>
        <v>0</v>
      </c>
    </row>
    <row r="215" spans="1:25">
      <c r="A215" s="16" t="s">
        <v>74</v>
      </c>
      <c r="B215" s="35" t="s">
        <v>151</v>
      </c>
      <c r="C215" s="16" t="s">
        <v>163</v>
      </c>
      <c r="D215" s="36">
        <v>15</v>
      </c>
      <c r="E215" s="60" t="s">
        <v>366</v>
      </c>
      <c r="F215" s="60"/>
      <c r="G215" s="61" t="s">
        <v>367</v>
      </c>
      <c r="H215" s="61" t="s">
        <v>134</v>
      </c>
      <c r="I215" s="63">
        <v>3</v>
      </c>
      <c r="J215" s="64" t="s">
        <v>257</v>
      </c>
      <c r="K215" s="62" t="s">
        <v>157</v>
      </c>
      <c r="L215" s="65">
        <v>4</v>
      </c>
      <c r="M215" s="47">
        <v>4</v>
      </c>
      <c r="N215" s="48">
        <v>0</v>
      </c>
      <c r="O215" s="35">
        <v>52</v>
      </c>
      <c r="P215" s="35" t="s">
        <v>395</v>
      </c>
      <c r="Q215" s="35">
        <v>51</v>
      </c>
      <c r="R215" s="44">
        <f>VLOOKUP(A215,Kengetallen!A:B,2,FALSE)</f>
        <v>0</v>
      </c>
      <c r="V215" s="41">
        <f t="shared" si="14"/>
        <v>0</v>
      </c>
    </row>
    <row r="216" spans="1:25">
      <c r="A216" s="16" t="s">
        <v>11</v>
      </c>
      <c r="B216" s="35" t="s">
        <v>151</v>
      </c>
      <c r="C216" s="16" t="s">
        <v>163</v>
      </c>
      <c r="D216" s="36">
        <v>15</v>
      </c>
      <c r="E216" s="60" t="s">
        <v>366</v>
      </c>
      <c r="F216" s="60"/>
      <c r="G216" s="61" t="s">
        <v>367</v>
      </c>
      <c r="H216" s="61" t="s">
        <v>134</v>
      </c>
      <c r="I216" s="63">
        <v>4</v>
      </c>
      <c r="J216" s="64" t="s">
        <v>218</v>
      </c>
      <c r="K216" s="62" t="s">
        <v>157</v>
      </c>
      <c r="L216" s="65">
        <v>2</v>
      </c>
      <c r="M216" s="47">
        <v>2</v>
      </c>
      <c r="N216" s="48">
        <v>0</v>
      </c>
      <c r="O216" s="35">
        <v>52</v>
      </c>
      <c r="P216" s="35" t="s">
        <v>395</v>
      </c>
      <c r="Q216" s="35">
        <v>51</v>
      </c>
      <c r="R216" s="44">
        <f>VLOOKUP(A216,Kengetallen!A:B,2,FALSE)</f>
        <v>0</v>
      </c>
      <c r="V216" s="41">
        <f t="shared" si="14"/>
        <v>0</v>
      </c>
    </row>
    <row r="217" spans="1:25">
      <c r="A217" s="16" t="s">
        <v>51</v>
      </c>
      <c r="B217" s="35" t="s">
        <v>132</v>
      </c>
      <c r="C217" s="16" t="s">
        <v>163</v>
      </c>
      <c r="D217" s="36">
        <v>15</v>
      </c>
      <c r="E217" s="60" t="s">
        <v>366</v>
      </c>
      <c r="F217" s="60"/>
      <c r="G217" s="61" t="s">
        <v>367</v>
      </c>
      <c r="H217" s="61" t="s">
        <v>134</v>
      </c>
      <c r="I217" s="63">
        <v>5</v>
      </c>
      <c r="J217" s="64" t="s">
        <v>148</v>
      </c>
      <c r="K217" s="62" t="s">
        <v>137</v>
      </c>
      <c r="L217" s="65">
        <v>20</v>
      </c>
      <c r="M217" s="47">
        <v>20</v>
      </c>
      <c r="N217" s="48">
        <v>0</v>
      </c>
      <c r="O217" s="35">
        <v>52</v>
      </c>
      <c r="P217" s="35" t="s">
        <v>395</v>
      </c>
      <c r="Q217" s="35">
        <v>51</v>
      </c>
      <c r="R217" s="44">
        <f>VLOOKUP(A217,Kengetallen!A:B,2,FALSE)</f>
        <v>0</v>
      </c>
      <c r="V217" s="41">
        <f t="shared" si="14"/>
        <v>0</v>
      </c>
    </row>
    <row r="218" spans="1:25">
      <c r="A218" s="16" t="s">
        <v>51</v>
      </c>
      <c r="B218" s="35" t="s">
        <v>132</v>
      </c>
      <c r="C218" s="16" t="s">
        <v>163</v>
      </c>
      <c r="D218" s="36">
        <v>15</v>
      </c>
      <c r="E218" s="60" t="s">
        <v>366</v>
      </c>
      <c r="F218" s="60"/>
      <c r="G218" s="61" t="s">
        <v>367</v>
      </c>
      <c r="H218" s="61" t="s">
        <v>306</v>
      </c>
      <c r="I218" s="63">
        <v>6</v>
      </c>
      <c r="J218" s="64" t="s">
        <v>148</v>
      </c>
      <c r="K218" s="62" t="s">
        <v>137</v>
      </c>
      <c r="L218" s="65">
        <v>24</v>
      </c>
      <c r="M218" s="47">
        <v>24</v>
      </c>
      <c r="N218" s="48">
        <v>0</v>
      </c>
      <c r="O218" s="35">
        <v>52</v>
      </c>
      <c r="P218" s="35" t="s">
        <v>395</v>
      </c>
      <c r="Q218" s="35">
        <v>51</v>
      </c>
      <c r="R218" s="44">
        <f>VLOOKUP(A218,Kengetallen!A:B,2,FALSE)</f>
        <v>0</v>
      </c>
      <c r="V218" s="41">
        <f t="shared" si="14"/>
        <v>0</v>
      </c>
    </row>
    <row r="219" spans="1:25">
      <c r="A219" s="16" t="s">
        <v>53</v>
      </c>
      <c r="B219" s="35" t="s">
        <v>132</v>
      </c>
      <c r="C219" s="16" t="s">
        <v>163</v>
      </c>
      <c r="D219" s="36">
        <v>15</v>
      </c>
      <c r="E219" s="60" t="s">
        <v>366</v>
      </c>
      <c r="F219" s="60"/>
      <c r="G219" s="61" t="s">
        <v>367</v>
      </c>
      <c r="H219" s="61" t="s">
        <v>134</v>
      </c>
      <c r="I219" s="63">
        <v>7</v>
      </c>
      <c r="J219" s="64" t="s">
        <v>148</v>
      </c>
      <c r="K219" s="62" t="s">
        <v>157</v>
      </c>
      <c r="L219" s="65">
        <v>10</v>
      </c>
      <c r="M219" s="47">
        <v>10</v>
      </c>
      <c r="N219" s="48">
        <v>0</v>
      </c>
      <c r="O219" s="35">
        <v>52</v>
      </c>
      <c r="P219" s="35" t="s">
        <v>395</v>
      </c>
      <c r="Q219" s="35">
        <v>51</v>
      </c>
      <c r="R219" s="44">
        <f>VLOOKUP(A219,Kengetallen!A:B,2,FALSE)</f>
        <v>0</v>
      </c>
      <c r="V219" s="41">
        <f t="shared" si="14"/>
        <v>0</v>
      </c>
    </row>
    <row r="220" spans="1:25">
      <c r="A220" s="16" t="s">
        <v>40</v>
      </c>
      <c r="B220" s="35" t="s">
        <v>139</v>
      </c>
      <c r="C220" s="16" t="s">
        <v>163</v>
      </c>
      <c r="D220" s="36">
        <v>15</v>
      </c>
      <c r="E220" s="60" t="s">
        <v>366</v>
      </c>
      <c r="F220" s="60"/>
      <c r="G220" s="61" t="s">
        <v>367</v>
      </c>
      <c r="H220" s="61" t="s">
        <v>306</v>
      </c>
      <c r="I220" s="63">
        <v>8</v>
      </c>
      <c r="J220" s="64" t="s">
        <v>301</v>
      </c>
      <c r="K220" s="62" t="s">
        <v>137</v>
      </c>
      <c r="L220" s="65">
        <v>16</v>
      </c>
      <c r="M220" s="47">
        <v>16</v>
      </c>
      <c r="N220" s="48">
        <v>0</v>
      </c>
      <c r="O220" s="35">
        <v>52</v>
      </c>
      <c r="P220" s="35" t="s">
        <v>395</v>
      </c>
      <c r="Q220" s="35">
        <v>51</v>
      </c>
      <c r="R220" s="44">
        <f>VLOOKUP(A220,Kengetallen!A:B,2,FALSE)</f>
        <v>0</v>
      </c>
      <c r="V220" s="41">
        <f t="shared" si="14"/>
        <v>0</v>
      </c>
    </row>
    <row r="221" spans="1:25">
      <c r="A221" s="16" t="s">
        <v>59</v>
      </c>
      <c r="B221" s="35" t="s">
        <v>132</v>
      </c>
      <c r="C221" s="16" t="s">
        <v>163</v>
      </c>
      <c r="D221" s="36">
        <v>15</v>
      </c>
      <c r="E221" s="60" t="s">
        <v>366</v>
      </c>
      <c r="F221" s="60"/>
      <c r="G221" s="61" t="s">
        <v>367</v>
      </c>
      <c r="H221" s="61" t="s">
        <v>306</v>
      </c>
      <c r="I221" s="63">
        <v>9</v>
      </c>
      <c r="J221" s="64" t="s">
        <v>292</v>
      </c>
      <c r="K221" s="62" t="s">
        <v>137</v>
      </c>
      <c r="L221" s="65">
        <v>4</v>
      </c>
      <c r="M221" s="47">
        <v>4</v>
      </c>
      <c r="N221" s="48">
        <v>0</v>
      </c>
      <c r="O221" s="35">
        <v>52</v>
      </c>
      <c r="P221" s="35" t="s">
        <v>395</v>
      </c>
      <c r="Q221" s="35">
        <v>51</v>
      </c>
      <c r="R221" s="44">
        <f>VLOOKUP(A221,Kengetallen!A:B,2,FALSE)</f>
        <v>0</v>
      </c>
      <c r="V221" s="41">
        <f t="shared" si="14"/>
        <v>0</v>
      </c>
    </row>
    <row r="222" spans="1:25">
      <c r="A222" s="16" t="s">
        <v>27</v>
      </c>
      <c r="B222" s="35" t="s">
        <v>132</v>
      </c>
      <c r="C222" s="16" t="s">
        <v>163</v>
      </c>
      <c r="D222" s="36">
        <v>15</v>
      </c>
      <c r="E222" s="60" t="s">
        <v>366</v>
      </c>
      <c r="F222" s="60"/>
      <c r="G222" s="61" t="s">
        <v>368</v>
      </c>
      <c r="H222" s="61" t="s">
        <v>306</v>
      </c>
      <c r="I222" s="63">
        <v>10</v>
      </c>
      <c r="J222" s="64" t="s">
        <v>369</v>
      </c>
      <c r="K222" s="62" t="s">
        <v>137</v>
      </c>
      <c r="L222" s="65">
        <v>3</v>
      </c>
      <c r="M222" s="47">
        <v>3</v>
      </c>
      <c r="N222" s="48">
        <v>0</v>
      </c>
      <c r="O222" s="35">
        <v>52</v>
      </c>
      <c r="P222" s="35" t="s">
        <v>395</v>
      </c>
      <c r="Q222" s="35">
        <v>51</v>
      </c>
      <c r="R222" s="44">
        <f>VLOOKUP(A222,Kengetallen!A:B,2,FALSE)</f>
        <v>0</v>
      </c>
      <c r="V222" s="41">
        <f t="shared" si="14"/>
        <v>0</v>
      </c>
    </row>
    <row r="223" spans="1:25">
      <c r="A223" s="16" t="s">
        <v>80</v>
      </c>
      <c r="B223" s="35" t="s">
        <v>132</v>
      </c>
      <c r="C223" s="16" t="s">
        <v>163</v>
      </c>
      <c r="D223" s="36">
        <v>15</v>
      </c>
      <c r="E223" s="60" t="s">
        <v>366</v>
      </c>
      <c r="F223" s="60"/>
      <c r="G223" s="61" t="s">
        <v>367</v>
      </c>
      <c r="H223" s="61" t="s">
        <v>159</v>
      </c>
      <c r="I223" s="63">
        <v>11</v>
      </c>
      <c r="J223" s="64" t="s">
        <v>159</v>
      </c>
      <c r="K223" s="62" t="s">
        <v>341</v>
      </c>
      <c r="L223" s="65">
        <v>2</v>
      </c>
      <c r="M223" s="47">
        <v>2</v>
      </c>
      <c r="N223" s="48">
        <v>0</v>
      </c>
      <c r="O223" s="35">
        <v>52</v>
      </c>
      <c r="P223" s="35" t="s">
        <v>395</v>
      </c>
      <c r="Q223" s="35">
        <v>51</v>
      </c>
      <c r="R223" s="44">
        <f>VLOOKUP(A223,Kengetallen!A:B,2,FALSE)</f>
        <v>0</v>
      </c>
      <c r="V223" s="41">
        <f t="shared" si="14"/>
        <v>0</v>
      </c>
    </row>
    <row r="224" spans="1:25">
      <c r="A224" s="16" t="s">
        <v>204</v>
      </c>
      <c r="B224" s="35" t="s">
        <v>205</v>
      </c>
      <c r="C224" s="16" t="s">
        <v>163</v>
      </c>
      <c r="D224" s="36">
        <v>15</v>
      </c>
      <c r="E224" s="60" t="s">
        <v>366</v>
      </c>
      <c r="F224" s="60"/>
      <c r="G224" s="61" t="s">
        <v>367</v>
      </c>
      <c r="H224" s="61" t="s">
        <v>291</v>
      </c>
      <c r="I224" s="63">
        <v>12</v>
      </c>
      <c r="J224" s="64" t="s">
        <v>291</v>
      </c>
      <c r="K224" s="62" t="s">
        <v>137</v>
      </c>
      <c r="L224" s="65">
        <v>16</v>
      </c>
      <c r="M224" s="47">
        <v>0</v>
      </c>
      <c r="N224" s="48">
        <v>16</v>
      </c>
      <c r="O224" s="35">
        <v>0</v>
      </c>
      <c r="P224" s="35">
        <v>0</v>
      </c>
      <c r="Q224" s="35">
        <v>0</v>
      </c>
      <c r="R224" s="44">
        <f>VLOOKUP(A224,Kengetallen!A:B,2,FALSE)</f>
        <v>0</v>
      </c>
      <c r="V224" s="41">
        <f t="shared" si="14"/>
        <v>0</v>
      </c>
    </row>
    <row r="225" spans="1:25">
      <c r="D225" s="36">
        <v>15</v>
      </c>
      <c r="E225" s="60" t="s">
        <v>366</v>
      </c>
      <c r="F225" s="60"/>
      <c r="G225" s="61" t="s">
        <v>367</v>
      </c>
      <c r="J225" s="37"/>
      <c r="K225" s="38"/>
      <c r="L225" s="47"/>
      <c r="M225" s="47"/>
      <c r="N225" s="48"/>
      <c r="O225" s="35"/>
      <c r="P225" s="35"/>
      <c r="Q225" s="35"/>
    </row>
    <row r="226" spans="1:25">
      <c r="A226" s="49"/>
      <c r="B226" s="50"/>
      <c r="C226" s="77" t="s">
        <v>163</v>
      </c>
      <c r="D226" s="51">
        <v>15</v>
      </c>
      <c r="E226" s="52" t="s">
        <v>366</v>
      </c>
      <c r="F226" s="52"/>
      <c r="G226" s="49" t="s">
        <v>367</v>
      </c>
      <c r="H226" s="53"/>
      <c r="I226" s="50"/>
      <c r="J226" s="52" t="s">
        <v>160</v>
      </c>
      <c r="K226" s="53" t="s">
        <v>160</v>
      </c>
      <c r="L226" s="54">
        <f>SUM(L213:L225)</f>
        <v>106</v>
      </c>
      <c r="M226" s="54">
        <v>90</v>
      </c>
      <c r="N226" s="55">
        <v>16</v>
      </c>
      <c r="O226" s="54"/>
      <c r="P226" s="54"/>
      <c r="Q226" s="50"/>
      <c r="R226" s="56"/>
      <c r="S226" s="57"/>
      <c r="T226" s="50"/>
      <c r="U226" s="54"/>
      <c r="V226" s="54"/>
      <c r="W226" s="58"/>
      <c r="X226" s="59"/>
      <c r="Y226" s="49"/>
    </row>
    <row r="227" spans="1:25">
      <c r="D227" s="36">
        <v>16</v>
      </c>
      <c r="E227" s="60" t="s">
        <v>370</v>
      </c>
      <c r="F227" s="60"/>
      <c r="G227" s="61" t="s">
        <v>371</v>
      </c>
      <c r="J227" s="37"/>
      <c r="K227" s="38"/>
      <c r="L227" s="47"/>
      <c r="M227" s="47"/>
      <c r="N227" s="48"/>
      <c r="O227" s="35"/>
      <c r="P227" s="35"/>
      <c r="Q227" s="35"/>
    </row>
    <row r="228" spans="1:25">
      <c r="A228" s="16" t="s">
        <v>204</v>
      </c>
      <c r="B228" s="35" t="s">
        <v>205</v>
      </c>
      <c r="C228" s="16" t="s">
        <v>163</v>
      </c>
      <c r="D228" s="36">
        <v>16</v>
      </c>
      <c r="E228" s="60" t="s">
        <v>370</v>
      </c>
      <c r="F228" s="60"/>
      <c r="G228" s="61" t="s">
        <v>371</v>
      </c>
      <c r="H228" s="62" t="s">
        <v>134</v>
      </c>
      <c r="I228" s="63">
        <v>1</v>
      </c>
      <c r="J228" s="64" t="s">
        <v>291</v>
      </c>
      <c r="K228" s="61" t="s">
        <v>341</v>
      </c>
      <c r="L228" s="65">
        <v>131</v>
      </c>
      <c r="M228" s="47">
        <v>0</v>
      </c>
      <c r="N228" s="48">
        <v>131</v>
      </c>
      <c r="O228" s="35">
        <v>0</v>
      </c>
      <c r="P228" s="35">
        <v>0</v>
      </c>
      <c r="Q228" s="35">
        <v>0</v>
      </c>
      <c r="R228" s="44">
        <f>VLOOKUP(A228,Kengetallen!A:B,2,FALSE)</f>
        <v>0</v>
      </c>
      <c r="V228" s="41">
        <f t="shared" ref="V228:V238" si="15">IF(Q228&gt;0,(U228/O228)*Q228,0)</f>
        <v>0</v>
      </c>
    </row>
    <row r="229" spans="1:25">
      <c r="A229" s="16" t="s">
        <v>204</v>
      </c>
      <c r="B229" s="35" t="s">
        <v>205</v>
      </c>
      <c r="C229" s="16" t="s">
        <v>163</v>
      </c>
      <c r="D229" s="36">
        <v>16</v>
      </c>
      <c r="E229" s="60" t="s">
        <v>370</v>
      </c>
      <c r="F229" s="60"/>
      <c r="G229" s="61" t="s">
        <v>371</v>
      </c>
      <c r="H229" s="62" t="s">
        <v>134</v>
      </c>
      <c r="I229" s="63">
        <v>2</v>
      </c>
      <c r="J229" s="64" t="s">
        <v>156</v>
      </c>
      <c r="K229" s="61" t="s">
        <v>157</v>
      </c>
      <c r="L229" s="65">
        <v>7</v>
      </c>
      <c r="M229" s="47">
        <v>0</v>
      </c>
      <c r="N229" s="48">
        <v>7</v>
      </c>
      <c r="O229" s="35">
        <v>0</v>
      </c>
      <c r="P229" s="35">
        <v>0</v>
      </c>
      <c r="Q229" s="35">
        <v>0</v>
      </c>
      <c r="R229" s="44">
        <f>VLOOKUP(A229,Kengetallen!A:B,2,FALSE)</f>
        <v>0</v>
      </c>
      <c r="V229" s="41">
        <f t="shared" si="15"/>
        <v>0</v>
      </c>
    </row>
    <row r="230" spans="1:25">
      <c r="A230" s="16" t="s">
        <v>204</v>
      </c>
      <c r="B230" s="35" t="s">
        <v>205</v>
      </c>
      <c r="C230" s="16" t="s">
        <v>163</v>
      </c>
      <c r="D230" s="36">
        <v>16</v>
      </c>
      <c r="E230" s="60" t="s">
        <v>370</v>
      </c>
      <c r="F230" s="60"/>
      <c r="G230" s="61" t="s">
        <v>371</v>
      </c>
      <c r="H230" s="62" t="s">
        <v>134</v>
      </c>
      <c r="I230" s="63">
        <v>3</v>
      </c>
      <c r="J230" s="64" t="s">
        <v>153</v>
      </c>
      <c r="K230" s="61" t="s">
        <v>157</v>
      </c>
      <c r="L230" s="65">
        <v>7</v>
      </c>
      <c r="M230" s="47">
        <v>0</v>
      </c>
      <c r="N230" s="48">
        <v>7</v>
      </c>
      <c r="O230" s="35">
        <v>0</v>
      </c>
      <c r="P230" s="35">
        <v>0</v>
      </c>
      <c r="Q230" s="35">
        <v>0</v>
      </c>
      <c r="R230" s="44">
        <f>VLOOKUP(A230,Kengetallen!A:B,2,FALSE)</f>
        <v>0</v>
      </c>
      <c r="V230" s="41">
        <f t="shared" si="15"/>
        <v>0</v>
      </c>
    </row>
    <row r="231" spans="1:25">
      <c r="A231" s="16" t="s">
        <v>204</v>
      </c>
      <c r="B231" s="35" t="s">
        <v>205</v>
      </c>
      <c r="C231" s="16" t="s">
        <v>163</v>
      </c>
      <c r="D231" s="36">
        <v>16</v>
      </c>
      <c r="E231" s="60" t="s">
        <v>370</v>
      </c>
      <c r="F231" s="60"/>
      <c r="G231" s="61" t="s">
        <v>371</v>
      </c>
      <c r="H231" s="62" t="s">
        <v>134</v>
      </c>
      <c r="I231" s="63">
        <v>4</v>
      </c>
      <c r="J231" s="64" t="s">
        <v>301</v>
      </c>
      <c r="K231" s="61" t="s">
        <v>341</v>
      </c>
      <c r="L231" s="65">
        <v>9</v>
      </c>
      <c r="M231" s="47">
        <v>0</v>
      </c>
      <c r="N231" s="48">
        <v>9</v>
      </c>
      <c r="O231" s="35">
        <v>0</v>
      </c>
      <c r="P231" s="35">
        <v>0</v>
      </c>
      <c r="Q231" s="35">
        <v>0</v>
      </c>
      <c r="R231" s="44">
        <f>VLOOKUP(A231,Kengetallen!A:B,2,FALSE)</f>
        <v>0</v>
      </c>
      <c r="V231" s="41">
        <f t="shared" si="15"/>
        <v>0</v>
      </c>
    </row>
    <row r="232" spans="1:25">
      <c r="A232" s="16" t="s">
        <v>204</v>
      </c>
      <c r="B232" s="35" t="s">
        <v>205</v>
      </c>
      <c r="C232" s="16" t="s">
        <v>163</v>
      </c>
      <c r="D232" s="36">
        <v>16</v>
      </c>
      <c r="E232" s="60" t="s">
        <v>370</v>
      </c>
      <c r="F232" s="60"/>
      <c r="G232" s="61" t="s">
        <v>371</v>
      </c>
      <c r="H232" s="62" t="s">
        <v>134</v>
      </c>
      <c r="I232" s="63">
        <v>5</v>
      </c>
      <c r="J232" s="64" t="s">
        <v>291</v>
      </c>
      <c r="K232" s="61" t="s">
        <v>372</v>
      </c>
      <c r="L232" s="65">
        <v>198</v>
      </c>
      <c r="M232" s="47">
        <v>0</v>
      </c>
      <c r="N232" s="48">
        <v>198</v>
      </c>
      <c r="O232" s="35">
        <v>0</v>
      </c>
      <c r="P232" s="35">
        <v>0</v>
      </c>
      <c r="Q232" s="35">
        <v>0</v>
      </c>
      <c r="R232" s="44">
        <f>VLOOKUP(A232,Kengetallen!A:B,2,FALSE)</f>
        <v>0</v>
      </c>
      <c r="V232" s="41">
        <f t="shared" si="15"/>
        <v>0</v>
      </c>
    </row>
    <row r="233" spans="1:25">
      <c r="A233" s="16" t="s">
        <v>204</v>
      </c>
      <c r="B233" s="35" t="s">
        <v>205</v>
      </c>
      <c r="C233" s="16" t="s">
        <v>163</v>
      </c>
      <c r="D233" s="36">
        <v>16</v>
      </c>
      <c r="E233" s="60" t="s">
        <v>370</v>
      </c>
      <c r="F233" s="60"/>
      <c r="G233" s="61" t="s">
        <v>371</v>
      </c>
      <c r="H233" s="62" t="s">
        <v>134</v>
      </c>
      <c r="I233" s="63">
        <v>6</v>
      </c>
      <c r="J233" s="64" t="s">
        <v>373</v>
      </c>
      <c r="K233" s="61" t="s">
        <v>157</v>
      </c>
      <c r="L233" s="65">
        <v>8</v>
      </c>
      <c r="M233" s="47">
        <v>0</v>
      </c>
      <c r="N233" s="48">
        <v>8</v>
      </c>
      <c r="O233" s="35">
        <v>0</v>
      </c>
      <c r="P233" s="35">
        <v>0</v>
      </c>
      <c r="Q233" s="35">
        <v>0</v>
      </c>
      <c r="R233" s="44">
        <f>VLOOKUP(A233,Kengetallen!A:B,2,FALSE)</f>
        <v>0</v>
      </c>
      <c r="V233" s="41">
        <f t="shared" si="15"/>
        <v>0</v>
      </c>
    </row>
    <row r="234" spans="1:25">
      <c r="A234" s="16" t="s">
        <v>204</v>
      </c>
      <c r="B234" s="35" t="s">
        <v>205</v>
      </c>
      <c r="C234" s="16" t="s">
        <v>163</v>
      </c>
      <c r="D234" s="36">
        <v>16</v>
      </c>
      <c r="E234" s="60" t="s">
        <v>370</v>
      </c>
      <c r="F234" s="60"/>
      <c r="G234" s="61" t="s">
        <v>371</v>
      </c>
      <c r="H234" s="62" t="s">
        <v>134</v>
      </c>
      <c r="I234" s="63">
        <v>7</v>
      </c>
      <c r="J234" s="64" t="s">
        <v>291</v>
      </c>
      <c r="K234" s="61" t="s">
        <v>137</v>
      </c>
      <c r="L234" s="65">
        <v>34</v>
      </c>
      <c r="M234" s="47">
        <v>0</v>
      </c>
      <c r="N234" s="48">
        <v>34</v>
      </c>
      <c r="O234" s="35">
        <v>0</v>
      </c>
      <c r="P234" s="35">
        <v>0</v>
      </c>
      <c r="Q234" s="35">
        <v>0</v>
      </c>
      <c r="R234" s="44">
        <f>VLOOKUP(A234,Kengetallen!A:B,2,FALSE)</f>
        <v>0</v>
      </c>
      <c r="V234" s="41">
        <f t="shared" si="15"/>
        <v>0</v>
      </c>
    </row>
    <row r="235" spans="1:25">
      <c r="A235" s="16" t="s">
        <v>204</v>
      </c>
      <c r="B235" s="35" t="s">
        <v>205</v>
      </c>
      <c r="C235" s="16" t="s">
        <v>163</v>
      </c>
      <c r="D235" s="36">
        <v>16</v>
      </c>
      <c r="E235" s="60" t="s">
        <v>370</v>
      </c>
      <c r="F235" s="60"/>
      <c r="G235" s="61" t="s">
        <v>371</v>
      </c>
      <c r="H235" s="62" t="s">
        <v>134</v>
      </c>
      <c r="I235" s="63">
        <v>8</v>
      </c>
      <c r="J235" s="64" t="s">
        <v>291</v>
      </c>
      <c r="K235" s="61" t="s">
        <v>341</v>
      </c>
      <c r="L235" s="65">
        <v>243</v>
      </c>
      <c r="M235" s="47">
        <v>0</v>
      </c>
      <c r="N235" s="48">
        <v>243</v>
      </c>
      <c r="O235" s="35">
        <v>0</v>
      </c>
      <c r="P235" s="35">
        <v>0</v>
      </c>
      <c r="Q235" s="35">
        <v>0</v>
      </c>
      <c r="R235" s="44">
        <f>VLOOKUP(A235,Kengetallen!A:B,2,FALSE)</f>
        <v>0</v>
      </c>
      <c r="V235" s="41">
        <f t="shared" si="15"/>
        <v>0</v>
      </c>
    </row>
    <row r="236" spans="1:25">
      <c r="A236" s="16" t="s">
        <v>204</v>
      </c>
      <c r="B236" s="35" t="s">
        <v>205</v>
      </c>
      <c r="C236" s="16" t="s">
        <v>163</v>
      </c>
      <c r="D236" s="36">
        <v>16</v>
      </c>
      <c r="E236" s="60" t="s">
        <v>370</v>
      </c>
      <c r="F236" s="60"/>
      <c r="G236" s="61" t="s">
        <v>371</v>
      </c>
      <c r="H236" s="62" t="s">
        <v>134</v>
      </c>
      <c r="I236" s="63">
        <v>9</v>
      </c>
      <c r="J236" s="64" t="s">
        <v>301</v>
      </c>
      <c r="K236" s="61" t="s">
        <v>137</v>
      </c>
      <c r="L236" s="65">
        <v>23</v>
      </c>
      <c r="M236" s="47">
        <v>0</v>
      </c>
      <c r="N236" s="48">
        <v>23</v>
      </c>
      <c r="O236" s="35">
        <v>0</v>
      </c>
      <c r="P236" s="35">
        <v>0</v>
      </c>
      <c r="Q236" s="35">
        <v>0</v>
      </c>
      <c r="R236" s="44">
        <f>VLOOKUP(A236,Kengetallen!A:B,2,FALSE)</f>
        <v>0</v>
      </c>
      <c r="V236" s="41">
        <f t="shared" si="15"/>
        <v>0</v>
      </c>
    </row>
    <row r="237" spans="1:25">
      <c r="A237" s="16" t="s">
        <v>204</v>
      </c>
      <c r="B237" s="35" t="s">
        <v>205</v>
      </c>
      <c r="C237" s="16" t="s">
        <v>163</v>
      </c>
      <c r="D237" s="36">
        <v>16</v>
      </c>
      <c r="E237" s="60" t="s">
        <v>370</v>
      </c>
      <c r="F237" s="60"/>
      <c r="G237" s="61" t="s">
        <v>371</v>
      </c>
      <c r="H237" s="62" t="s">
        <v>134</v>
      </c>
      <c r="I237" s="63">
        <v>10</v>
      </c>
      <c r="J237" s="64" t="s">
        <v>374</v>
      </c>
      <c r="K237" s="61" t="s">
        <v>157</v>
      </c>
      <c r="L237" s="65">
        <v>13</v>
      </c>
      <c r="M237" s="47">
        <v>0</v>
      </c>
      <c r="N237" s="48">
        <v>13</v>
      </c>
      <c r="O237" s="35">
        <v>0</v>
      </c>
      <c r="P237" s="35">
        <v>0</v>
      </c>
      <c r="Q237" s="35">
        <v>0</v>
      </c>
      <c r="R237" s="44">
        <f>VLOOKUP(A237,Kengetallen!A:B,2,FALSE)</f>
        <v>0</v>
      </c>
      <c r="V237" s="41">
        <f t="shared" si="15"/>
        <v>0</v>
      </c>
    </row>
    <row r="238" spans="1:25">
      <c r="A238" s="16" t="s">
        <v>204</v>
      </c>
      <c r="B238" s="35" t="s">
        <v>205</v>
      </c>
      <c r="C238" s="16" t="s">
        <v>163</v>
      </c>
      <c r="D238" s="36">
        <v>16</v>
      </c>
      <c r="E238" s="60" t="s">
        <v>370</v>
      </c>
      <c r="F238" s="60"/>
      <c r="G238" s="61" t="s">
        <v>371</v>
      </c>
      <c r="H238" s="62" t="s">
        <v>134</v>
      </c>
      <c r="I238" s="63">
        <v>11</v>
      </c>
      <c r="J238" s="64" t="s">
        <v>291</v>
      </c>
      <c r="K238" s="61" t="s">
        <v>341</v>
      </c>
      <c r="L238" s="65">
        <v>126</v>
      </c>
      <c r="M238" s="47">
        <v>0</v>
      </c>
      <c r="N238" s="48">
        <v>126</v>
      </c>
      <c r="O238" s="35">
        <v>0</v>
      </c>
      <c r="P238" s="35">
        <v>0</v>
      </c>
      <c r="Q238" s="35">
        <v>0</v>
      </c>
      <c r="R238" s="44">
        <f>VLOOKUP(A238,Kengetallen!A:B,2,FALSE)</f>
        <v>0</v>
      </c>
      <c r="V238" s="41">
        <f t="shared" si="15"/>
        <v>0</v>
      </c>
    </row>
    <row r="239" spans="1:25">
      <c r="D239" s="36">
        <v>16</v>
      </c>
      <c r="E239" s="60" t="s">
        <v>370</v>
      </c>
      <c r="F239" s="60"/>
      <c r="G239" s="61" t="s">
        <v>371</v>
      </c>
      <c r="J239" s="37"/>
      <c r="K239" s="38"/>
      <c r="L239" s="47"/>
      <c r="M239" s="47"/>
      <c r="N239" s="48"/>
      <c r="O239" s="35"/>
      <c r="P239" s="35"/>
      <c r="Q239" s="35"/>
    </row>
    <row r="240" spans="1:25">
      <c r="A240" s="49"/>
      <c r="B240" s="50"/>
      <c r="C240" s="77" t="s">
        <v>163</v>
      </c>
      <c r="D240" s="51">
        <v>16</v>
      </c>
      <c r="E240" s="52" t="s">
        <v>370</v>
      </c>
      <c r="F240" s="52"/>
      <c r="G240" s="49" t="s">
        <v>371</v>
      </c>
      <c r="H240" s="53"/>
      <c r="I240" s="50"/>
      <c r="J240" s="52" t="s">
        <v>160</v>
      </c>
      <c r="K240" s="53" t="s">
        <v>160</v>
      </c>
      <c r="L240" s="54">
        <f>SUM(L228:L239)</f>
        <v>799</v>
      </c>
      <c r="M240" s="54">
        <v>0</v>
      </c>
      <c r="N240" s="55">
        <v>799</v>
      </c>
      <c r="O240" s="54"/>
      <c r="P240" s="54"/>
      <c r="Q240" s="50"/>
      <c r="R240" s="56"/>
      <c r="S240" s="57"/>
      <c r="T240" s="50"/>
      <c r="U240" s="54"/>
      <c r="V240" s="54"/>
      <c r="W240" s="58"/>
      <c r="X240" s="59"/>
      <c r="Y240" s="49"/>
    </row>
    <row r="241" spans="1:25">
      <c r="D241" s="36">
        <v>17</v>
      </c>
      <c r="E241" s="60" t="s">
        <v>375</v>
      </c>
      <c r="F241" s="60"/>
      <c r="G241" s="61" t="s">
        <v>376</v>
      </c>
      <c r="J241" s="37"/>
      <c r="K241" s="38"/>
      <c r="L241" s="47"/>
      <c r="M241" s="47"/>
      <c r="N241" s="48"/>
      <c r="O241" s="35"/>
      <c r="P241" s="35"/>
      <c r="Q241" s="35"/>
    </row>
    <row r="242" spans="1:25">
      <c r="A242" s="16" t="s">
        <v>204</v>
      </c>
      <c r="B242" s="35" t="s">
        <v>205</v>
      </c>
      <c r="C242" s="16" t="s">
        <v>377</v>
      </c>
      <c r="D242" s="36">
        <v>17</v>
      </c>
      <c r="E242" s="60" t="s">
        <v>375</v>
      </c>
      <c r="F242" s="60"/>
      <c r="G242" s="61" t="s">
        <v>376</v>
      </c>
      <c r="H242" s="62" t="s">
        <v>134</v>
      </c>
      <c r="I242" s="63">
        <v>1</v>
      </c>
      <c r="J242" s="75" t="s">
        <v>150</v>
      </c>
      <c r="K242" s="61" t="s">
        <v>157</v>
      </c>
      <c r="L242" s="65">
        <v>16.47</v>
      </c>
      <c r="M242" s="47">
        <v>0</v>
      </c>
      <c r="N242" s="48">
        <v>16.47</v>
      </c>
      <c r="O242" s="35">
        <v>0</v>
      </c>
      <c r="P242" s="35">
        <v>0</v>
      </c>
      <c r="Q242" s="35">
        <v>0</v>
      </c>
      <c r="R242" s="44">
        <f>VLOOKUP(A242,Kengetallen!A:B,2,FALSE)</f>
        <v>0</v>
      </c>
      <c r="V242" s="41">
        <f>IF(Q242&gt;0,(U242/O242)*Q242,0)</f>
        <v>0</v>
      </c>
    </row>
    <row r="243" spans="1:25">
      <c r="D243" s="36">
        <v>17</v>
      </c>
      <c r="E243" s="60" t="s">
        <v>375</v>
      </c>
      <c r="F243" s="60"/>
      <c r="G243" s="61" t="s">
        <v>376</v>
      </c>
      <c r="H243" s="62"/>
      <c r="I243" s="63"/>
      <c r="J243" s="75"/>
      <c r="K243" s="61"/>
      <c r="L243" s="65"/>
      <c r="M243" s="47"/>
      <c r="N243" s="48"/>
      <c r="O243" s="35"/>
      <c r="P243" s="35"/>
      <c r="Q243" s="35"/>
    </row>
    <row r="244" spans="1:25">
      <c r="A244" s="49"/>
      <c r="B244" s="50"/>
      <c r="C244" s="77" t="s">
        <v>377</v>
      </c>
      <c r="D244" s="51">
        <v>17</v>
      </c>
      <c r="E244" s="52" t="s">
        <v>375</v>
      </c>
      <c r="F244" s="52"/>
      <c r="G244" s="49" t="s">
        <v>376</v>
      </c>
      <c r="H244" s="53"/>
      <c r="I244" s="50"/>
      <c r="J244" s="52" t="s">
        <v>160</v>
      </c>
      <c r="K244" s="53" t="s">
        <v>160</v>
      </c>
      <c r="L244" s="54">
        <f>SUM(L241:L243)</f>
        <v>16.47</v>
      </c>
      <c r="M244" s="54">
        <v>0</v>
      </c>
      <c r="N244" s="55">
        <v>16.47</v>
      </c>
      <c r="O244" s="54"/>
      <c r="P244" s="54"/>
      <c r="Q244" s="50"/>
      <c r="R244" s="56"/>
      <c r="S244" s="57"/>
      <c r="T244" s="50"/>
      <c r="U244" s="54"/>
      <c r="V244" s="54"/>
      <c r="W244" s="58"/>
      <c r="X244" s="59"/>
      <c r="Y244" s="49"/>
    </row>
    <row r="245" spans="1:25">
      <c r="D245" s="36">
        <v>18</v>
      </c>
      <c r="E245" s="60" t="s">
        <v>379</v>
      </c>
      <c r="F245" s="60"/>
      <c r="G245" s="61" t="s">
        <v>380</v>
      </c>
      <c r="J245" s="37"/>
      <c r="K245" s="38"/>
      <c r="L245" s="47"/>
      <c r="M245" s="47"/>
      <c r="N245" s="48"/>
      <c r="O245" s="35"/>
      <c r="P245" s="35"/>
      <c r="Q245" s="35"/>
    </row>
    <row r="246" spans="1:25">
      <c r="A246" s="16" t="s">
        <v>204</v>
      </c>
      <c r="B246" s="35" t="s">
        <v>205</v>
      </c>
      <c r="C246" s="16" t="s">
        <v>377</v>
      </c>
      <c r="D246" s="36">
        <v>18</v>
      </c>
      <c r="E246" s="60" t="s">
        <v>379</v>
      </c>
      <c r="F246" s="60"/>
      <c r="G246" s="61" t="s">
        <v>380</v>
      </c>
      <c r="H246" s="62" t="s">
        <v>134</v>
      </c>
      <c r="I246" s="63">
        <v>1</v>
      </c>
      <c r="J246" s="75" t="s">
        <v>150</v>
      </c>
      <c r="K246" s="61" t="s">
        <v>157</v>
      </c>
      <c r="L246" s="65">
        <v>12.34</v>
      </c>
      <c r="M246" s="47">
        <v>0</v>
      </c>
      <c r="N246" s="48">
        <v>12.34</v>
      </c>
      <c r="O246" s="35">
        <v>0</v>
      </c>
      <c r="P246" s="35">
        <v>0</v>
      </c>
      <c r="Q246" s="35">
        <v>0</v>
      </c>
      <c r="R246" s="44">
        <f>VLOOKUP(A246,Kengetallen!A:B,2,FALSE)</f>
        <v>0</v>
      </c>
      <c r="V246" s="41">
        <f>IF(Q246&gt;0,(U246/O246)*Q246,0)</f>
        <v>0</v>
      </c>
    </row>
    <row r="247" spans="1:25">
      <c r="D247" s="36">
        <v>18</v>
      </c>
      <c r="E247" s="60" t="s">
        <v>379</v>
      </c>
      <c r="F247" s="60"/>
      <c r="G247" s="61" t="s">
        <v>380</v>
      </c>
      <c r="J247" s="37"/>
      <c r="K247" s="38"/>
      <c r="L247" s="47"/>
      <c r="M247" s="47"/>
      <c r="N247" s="48"/>
      <c r="O247" s="35"/>
      <c r="P247" s="35"/>
      <c r="Q247" s="35"/>
    </row>
    <row r="248" spans="1:25">
      <c r="A248" s="49"/>
      <c r="B248" s="50"/>
      <c r="C248" s="77" t="s">
        <v>377</v>
      </c>
      <c r="D248" s="51">
        <v>18</v>
      </c>
      <c r="E248" s="52" t="s">
        <v>379</v>
      </c>
      <c r="F248" s="52"/>
      <c r="G248" s="49" t="s">
        <v>380</v>
      </c>
      <c r="H248" s="53"/>
      <c r="I248" s="50"/>
      <c r="J248" s="52" t="s">
        <v>160</v>
      </c>
      <c r="K248" s="53" t="s">
        <v>160</v>
      </c>
      <c r="L248" s="54">
        <f>SUM(L245:L247)</f>
        <v>12.34</v>
      </c>
      <c r="M248" s="54">
        <v>0</v>
      </c>
      <c r="N248" s="55">
        <v>12.34</v>
      </c>
      <c r="O248" s="54"/>
      <c r="P248" s="54"/>
      <c r="Q248" s="50"/>
      <c r="R248" s="56"/>
      <c r="S248" s="57"/>
      <c r="T248" s="50"/>
      <c r="U248" s="54"/>
      <c r="V248" s="54"/>
      <c r="W248" s="58"/>
      <c r="X248" s="59"/>
      <c r="Y248" s="49"/>
    </row>
    <row r="249" spans="1:25">
      <c r="D249" s="36">
        <v>19</v>
      </c>
      <c r="E249" s="60" t="s">
        <v>381</v>
      </c>
      <c r="F249" s="60"/>
      <c r="G249" s="61" t="s">
        <v>382</v>
      </c>
      <c r="J249" s="37"/>
      <c r="K249" s="38"/>
      <c r="L249" s="47"/>
      <c r="M249" s="47"/>
      <c r="N249" s="48"/>
      <c r="O249" s="35"/>
      <c r="P249" s="35"/>
      <c r="Q249" s="35"/>
    </row>
    <row r="250" spans="1:25">
      <c r="A250" s="16" t="s">
        <v>204</v>
      </c>
      <c r="B250" s="35" t="s">
        <v>205</v>
      </c>
      <c r="C250" s="16" t="s">
        <v>377</v>
      </c>
      <c r="D250" s="36">
        <v>19</v>
      </c>
      <c r="E250" s="60" t="s">
        <v>381</v>
      </c>
      <c r="F250" s="60"/>
      <c r="G250" s="61" t="s">
        <v>382</v>
      </c>
      <c r="H250" s="62" t="s">
        <v>134</v>
      </c>
      <c r="I250" s="63">
        <v>1</v>
      </c>
      <c r="J250" s="64" t="s">
        <v>150</v>
      </c>
      <c r="K250" s="61" t="s">
        <v>157</v>
      </c>
      <c r="L250" s="65">
        <v>22.93</v>
      </c>
      <c r="M250" s="47">
        <v>0</v>
      </c>
      <c r="N250" s="48">
        <v>22.93</v>
      </c>
      <c r="O250" s="35">
        <v>0</v>
      </c>
      <c r="P250" s="35">
        <v>0</v>
      </c>
      <c r="Q250" s="35">
        <v>0</v>
      </c>
      <c r="R250" s="44">
        <f>VLOOKUP(A250,Kengetallen!A:B,2,FALSE)</f>
        <v>0</v>
      </c>
      <c r="V250" s="41">
        <f>IF(Q250&gt;0,(U250/O250)*Q250,0)</f>
        <v>0</v>
      </c>
    </row>
    <row r="251" spans="1:25">
      <c r="D251" s="36">
        <v>19</v>
      </c>
      <c r="E251" s="60" t="s">
        <v>381</v>
      </c>
      <c r="F251" s="60"/>
      <c r="G251" s="61" t="s">
        <v>382</v>
      </c>
      <c r="H251" s="62"/>
      <c r="I251" s="63"/>
      <c r="J251" s="75"/>
      <c r="K251" s="61"/>
      <c r="L251" s="65"/>
      <c r="M251" s="47"/>
      <c r="N251" s="48"/>
      <c r="O251" s="35"/>
      <c r="P251" s="35"/>
      <c r="Q251" s="35"/>
    </row>
    <row r="252" spans="1:25">
      <c r="A252" s="49"/>
      <c r="B252" s="50"/>
      <c r="C252" s="77" t="s">
        <v>377</v>
      </c>
      <c r="D252" s="51">
        <v>19</v>
      </c>
      <c r="E252" s="52" t="s">
        <v>381</v>
      </c>
      <c r="F252" s="52"/>
      <c r="G252" s="49" t="s">
        <v>382</v>
      </c>
      <c r="H252" s="53"/>
      <c r="I252" s="50"/>
      <c r="J252" s="52" t="s">
        <v>160</v>
      </c>
      <c r="K252" s="53" t="s">
        <v>160</v>
      </c>
      <c r="L252" s="54">
        <f>SUM(L249:L251)</f>
        <v>22.93</v>
      </c>
      <c r="M252" s="54">
        <v>0</v>
      </c>
      <c r="N252" s="55">
        <v>22.93</v>
      </c>
      <c r="O252" s="54"/>
      <c r="P252" s="54"/>
      <c r="Q252" s="50"/>
      <c r="R252" s="56"/>
      <c r="S252" s="57"/>
      <c r="T252" s="50"/>
      <c r="U252" s="54"/>
      <c r="V252" s="54"/>
      <c r="W252" s="58"/>
      <c r="X252" s="59"/>
      <c r="Y252" s="49"/>
    </row>
    <row r="253" spans="1:25">
      <c r="C253" s="16" t="s">
        <v>377</v>
      </c>
      <c r="D253" s="36">
        <v>20</v>
      </c>
      <c r="E253" s="60" t="s">
        <v>383</v>
      </c>
      <c r="F253" s="60"/>
      <c r="G253" s="61" t="s">
        <v>384</v>
      </c>
      <c r="J253" s="37"/>
      <c r="K253" s="38"/>
      <c r="L253" s="47"/>
      <c r="M253" s="47"/>
      <c r="N253" s="48"/>
      <c r="O253" s="35"/>
      <c r="P253" s="35"/>
      <c r="Q253" s="35"/>
    </row>
    <row r="254" spans="1:25">
      <c r="A254" s="16" t="s">
        <v>204</v>
      </c>
      <c r="B254" s="35" t="s">
        <v>205</v>
      </c>
      <c r="C254" s="16" t="s">
        <v>377</v>
      </c>
      <c r="D254" s="36">
        <v>20</v>
      </c>
      <c r="E254" s="60" t="s">
        <v>383</v>
      </c>
      <c r="F254" s="60"/>
      <c r="G254" s="61" t="s">
        <v>384</v>
      </c>
      <c r="H254" s="62" t="s">
        <v>134</v>
      </c>
      <c r="I254" s="63">
        <v>1</v>
      </c>
      <c r="J254" s="75" t="s">
        <v>150</v>
      </c>
      <c r="K254" s="61" t="s">
        <v>157</v>
      </c>
      <c r="L254" s="65">
        <v>18.63</v>
      </c>
      <c r="M254" s="47">
        <v>0</v>
      </c>
      <c r="N254" s="48">
        <v>18.63</v>
      </c>
      <c r="O254" s="35">
        <v>0</v>
      </c>
      <c r="P254" s="35">
        <v>0</v>
      </c>
      <c r="Q254" s="35">
        <v>0</v>
      </c>
      <c r="R254" s="44">
        <f>VLOOKUP(A254,Kengetallen!A:B,2,FALSE)</f>
        <v>0</v>
      </c>
      <c r="V254" s="41">
        <f>IF(Q254&gt;0,(U254/O254)*Q254,0)</f>
        <v>0</v>
      </c>
    </row>
    <row r="255" spans="1:25">
      <c r="C255" s="16" t="s">
        <v>377</v>
      </c>
      <c r="D255" s="36">
        <v>20</v>
      </c>
      <c r="E255" s="60" t="s">
        <v>383</v>
      </c>
      <c r="F255" s="60"/>
      <c r="G255" s="61" t="s">
        <v>384</v>
      </c>
      <c r="J255" s="37"/>
      <c r="K255" s="38"/>
      <c r="L255" s="47"/>
      <c r="M255" s="47"/>
      <c r="N255" s="48"/>
      <c r="O255" s="35"/>
      <c r="P255" s="35"/>
      <c r="Q255" s="35"/>
    </row>
    <row r="256" spans="1:25">
      <c r="A256" s="49"/>
      <c r="B256" s="50"/>
      <c r="C256" s="77" t="s">
        <v>377</v>
      </c>
      <c r="D256" s="51">
        <v>20</v>
      </c>
      <c r="E256" s="52" t="s">
        <v>383</v>
      </c>
      <c r="F256" s="52"/>
      <c r="G256" s="49" t="s">
        <v>384</v>
      </c>
      <c r="H256" s="53"/>
      <c r="I256" s="50"/>
      <c r="J256" s="52" t="s">
        <v>160</v>
      </c>
      <c r="K256" s="53" t="s">
        <v>160</v>
      </c>
      <c r="L256" s="54">
        <f>SUM(L253:L255)</f>
        <v>18.63</v>
      </c>
      <c r="M256" s="54">
        <v>0</v>
      </c>
      <c r="N256" s="55">
        <v>18.63</v>
      </c>
      <c r="O256" s="54"/>
      <c r="P256" s="54"/>
      <c r="Q256" s="50"/>
      <c r="R256" s="56"/>
      <c r="S256" s="57"/>
      <c r="T256" s="50"/>
      <c r="U256" s="54"/>
      <c r="V256" s="54"/>
      <c r="W256" s="58"/>
      <c r="X256" s="59"/>
      <c r="Y256" s="49"/>
    </row>
    <row r="257" spans="1:25">
      <c r="D257" s="36">
        <v>21</v>
      </c>
      <c r="E257" s="68" t="s">
        <v>385</v>
      </c>
      <c r="F257" s="67"/>
      <c r="G257" s="61" t="s">
        <v>386</v>
      </c>
      <c r="J257" s="37"/>
      <c r="K257" s="38"/>
      <c r="L257" s="47"/>
      <c r="M257" s="47"/>
      <c r="N257" s="48"/>
      <c r="O257" s="35"/>
      <c r="P257" s="35"/>
      <c r="Q257" s="35"/>
    </row>
    <row r="258" spans="1:25">
      <c r="A258" s="16" t="s">
        <v>204</v>
      </c>
      <c r="B258" s="35" t="s">
        <v>205</v>
      </c>
      <c r="C258" s="16" t="s">
        <v>163</v>
      </c>
      <c r="D258" s="36">
        <v>21</v>
      </c>
      <c r="E258" s="68" t="s">
        <v>385</v>
      </c>
      <c r="F258" s="67"/>
      <c r="G258" s="61" t="s">
        <v>386</v>
      </c>
      <c r="H258" s="16" t="s">
        <v>387</v>
      </c>
      <c r="I258" s="16"/>
      <c r="J258" s="68" t="s">
        <v>160</v>
      </c>
      <c r="K258" s="69" t="s">
        <v>388</v>
      </c>
      <c r="L258" s="47">
        <v>100</v>
      </c>
      <c r="M258" s="47">
        <v>0</v>
      </c>
      <c r="N258" s="48">
        <v>100</v>
      </c>
      <c r="O258" s="35">
        <v>0</v>
      </c>
      <c r="P258" s="35">
        <v>0</v>
      </c>
      <c r="Q258" s="35">
        <v>0</v>
      </c>
      <c r="R258" s="44">
        <f>VLOOKUP(A258,Kengetallen!A:B,2,FALSE)</f>
        <v>0</v>
      </c>
      <c r="V258" s="41">
        <f t="shared" ref="V258:V262" si="16">IF(Q258&gt;0,(U258/O258)*Q258,0)</f>
        <v>0</v>
      </c>
    </row>
    <row r="259" spans="1:25">
      <c r="A259" s="16" t="s">
        <v>204</v>
      </c>
      <c r="B259" s="35" t="s">
        <v>205</v>
      </c>
      <c r="C259" s="16" t="s">
        <v>163</v>
      </c>
      <c r="D259" s="36">
        <v>21</v>
      </c>
      <c r="E259" s="68" t="s">
        <v>385</v>
      </c>
      <c r="F259" s="67"/>
      <c r="G259" s="61" t="s">
        <v>386</v>
      </c>
      <c r="H259" s="16" t="s">
        <v>387</v>
      </c>
      <c r="I259" s="16"/>
      <c r="J259" s="68" t="s">
        <v>160</v>
      </c>
      <c r="K259" s="69" t="s">
        <v>388</v>
      </c>
      <c r="L259" s="47">
        <v>100</v>
      </c>
      <c r="M259" s="47">
        <v>0</v>
      </c>
      <c r="N259" s="48">
        <v>100</v>
      </c>
      <c r="O259" s="35">
        <v>0</v>
      </c>
      <c r="P259" s="35">
        <v>0</v>
      </c>
      <c r="Q259" s="35">
        <v>0</v>
      </c>
      <c r="R259" s="44">
        <f>VLOOKUP(A259,Kengetallen!A:B,2,FALSE)</f>
        <v>0</v>
      </c>
      <c r="V259" s="41">
        <f t="shared" si="16"/>
        <v>0</v>
      </c>
    </row>
    <row r="260" spans="1:25">
      <c r="A260" s="16" t="s">
        <v>204</v>
      </c>
      <c r="B260" s="35" t="s">
        <v>205</v>
      </c>
      <c r="C260" s="16" t="s">
        <v>163</v>
      </c>
      <c r="D260" s="36">
        <v>21</v>
      </c>
      <c r="E260" s="68" t="s">
        <v>385</v>
      </c>
      <c r="F260" s="67"/>
      <c r="G260" s="61" t="s">
        <v>386</v>
      </c>
      <c r="H260" s="16" t="s">
        <v>389</v>
      </c>
      <c r="I260" s="16"/>
      <c r="J260" s="68" t="s">
        <v>160</v>
      </c>
      <c r="K260" s="69" t="s">
        <v>388</v>
      </c>
      <c r="L260" s="47">
        <v>100</v>
      </c>
      <c r="M260" s="47">
        <v>0</v>
      </c>
      <c r="N260" s="48">
        <v>100</v>
      </c>
      <c r="O260" s="35">
        <v>0</v>
      </c>
      <c r="P260" s="35">
        <v>0</v>
      </c>
      <c r="Q260" s="35">
        <v>0</v>
      </c>
      <c r="R260" s="44">
        <f>VLOOKUP(A260,Kengetallen!A:B,2,FALSE)</f>
        <v>0</v>
      </c>
      <c r="V260" s="41">
        <f t="shared" si="16"/>
        <v>0</v>
      </c>
    </row>
    <row r="261" spans="1:25">
      <c r="A261" s="16" t="s">
        <v>204</v>
      </c>
      <c r="B261" s="35" t="s">
        <v>205</v>
      </c>
      <c r="C261" s="16" t="s">
        <v>163</v>
      </c>
      <c r="D261" s="36">
        <v>21</v>
      </c>
      <c r="E261" s="68" t="s">
        <v>385</v>
      </c>
      <c r="F261" s="67"/>
      <c r="G261" s="61" t="s">
        <v>386</v>
      </c>
      <c r="H261" s="16" t="s">
        <v>389</v>
      </c>
      <c r="I261" s="16"/>
      <c r="J261" s="68" t="s">
        <v>160</v>
      </c>
      <c r="K261" s="69" t="s">
        <v>388</v>
      </c>
      <c r="L261" s="47">
        <v>100</v>
      </c>
      <c r="M261" s="47">
        <v>0</v>
      </c>
      <c r="N261" s="48">
        <v>100</v>
      </c>
      <c r="O261" s="35">
        <v>0</v>
      </c>
      <c r="P261" s="35">
        <v>0</v>
      </c>
      <c r="Q261" s="35">
        <v>0</v>
      </c>
      <c r="R261" s="44">
        <f>VLOOKUP(A261,Kengetallen!A:B,2,FALSE)</f>
        <v>0</v>
      </c>
      <c r="V261" s="41">
        <f t="shared" si="16"/>
        <v>0</v>
      </c>
    </row>
    <row r="262" spans="1:25">
      <c r="A262" s="16" t="s">
        <v>204</v>
      </c>
      <c r="B262" s="35" t="s">
        <v>205</v>
      </c>
      <c r="C262" s="16" t="s">
        <v>163</v>
      </c>
      <c r="D262" s="36">
        <v>21</v>
      </c>
      <c r="E262" s="68" t="s">
        <v>385</v>
      </c>
      <c r="F262" s="67"/>
      <c r="G262" s="61" t="s">
        <v>386</v>
      </c>
      <c r="H262" s="16" t="s">
        <v>390</v>
      </c>
      <c r="I262" s="16"/>
      <c r="J262" s="68" t="s">
        <v>160</v>
      </c>
      <c r="K262" s="69" t="s">
        <v>388</v>
      </c>
      <c r="L262" s="47">
        <v>100</v>
      </c>
      <c r="M262" s="47">
        <v>0</v>
      </c>
      <c r="N262" s="48">
        <v>100</v>
      </c>
      <c r="O262" s="35">
        <v>0</v>
      </c>
      <c r="P262" s="35">
        <v>0</v>
      </c>
      <c r="Q262" s="35">
        <v>0</v>
      </c>
      <c r="R262" s="44">
        <f>VLOOKUP(A262,Kengetallen!A:B,2,FALSE)</f>
        <v>0</v>
      </c>
      <c r="V262" s="41">
        <f t="shared" si="16"/>
        <v>0</v>
      </c>
    </row>
    <row r="263" spans="1:25">
      <c r="D263" s="36">
        <v>21</v>
      </c>
      <c r="E263" s="68" t="s">
        <v>385</v>
      </c>
      <c r="F263" s="67"/>
      <c r="G263" s="61" t="s">
        <v>386</v>
      </c>
      <c r="J263" s="37"/>
      <c r="K263" s="38"/>
      <c r="L263" s="47"/>
      <c r="M263" s="47"/>
      <c r="N263" s="48"/>
      <c r="O263" s="35"/>
      <c r="P263" s="35"/>
      <c r="Q263" s="35"/>
    </row>
    <row r="264" spans="1:25">
      <c r="A264" s="49"/>
      <c r="B264" s="50"/>
      <c r="C264" s="77" t="s">
        <v>163</v>
      </c>
      <c r="D264" s="51">
        <v>21</v>
      </c>
      <c r="E264" s="52" t="s">
        <v>385</v>
      </c>
      <c r="F264" s="52"/>
      <c r="G264" s="49" t="s">
        <v>386</v>
      </c>
      <c r="H264" s="53"/>
      <c r="I264" s="50"/>
      <c r="J264" s="52" t="s">
        <v>160</v>
      </c>
      <c r="K264" s="53" t="s">
        <v>160</v>
      </c>
      <c r="L264" s="54">
        <f>SUM(L257:L263)</f>
        <v>500</v>
      </c>
      <c r="M264" s="54">
        <v>0</v>
      </c>
      <c r="N264" s="55">
        <v>500</v>
      </c>
      <c r="O264" s="54"/>
      <c r="P264" s="54"/>
      <c r="Q264" s="54"/>
      <c r="R264" s="56"/>
      <c r="S264" s="57"/>
      <c r="T264" s="50"/>
      <c r="U264" s="54"/>
      <c r="V264" s="54"/>
      <c r="W264" s="58"/>
      <c r="X264" s="59"/>
      <c r="Y264" s="49"/>
    </row>
    <row r="265" spans="1:25">
      <c r="C265" s="16" t="s">
        <v>160</v>
      </c>
      <c r="D265" s="36"/>
      <c r="J265" s="37" t="s">
        <v>160</v>
      </c>
      <c r="K265" s="38" t="s">
        <v>160</v>
      </c>
      <c r="L265" s="47"/>
      <c r="M265" s="47"/>
      <c r="N265" s="48"/>
      <c r="O265" s="35"/>
      <c r="P265" s="35"/>
      <c r="Q265" s="35"/>
    </row>
    <row r="266" spans="1:25">
      <c r="A266" s="49"/>
      <c r="B266" s="50"/>
      <c r="C266" s="77"/>
      <c r="D266" s="51"/>
      <c r="E266" s="52"/>
      <c r="F266" s="52" t="s">
        <v>391</v>
      </c>
      <c r="G266" s="49"/>
      <c r="H266" s="53"/>
      <c r="I266" s="50"/>
      <c r="J266" s="52" t="s">
        <v>160</v>
      </c>
      <c r="K266" s="53" t="s">
        <v>160</v>
      </c>
      <c r="L266" s="54">
        <f>SUM(L5:L265)/2</f>
        <v>5323.15</v>
      </c>
      <c r="M266" s="54">
        <v>276</v>
      </c>
      <c r="N266" s="55">
        <v>5047.1499999999996</v>
      </c>
      <c r="O266" s="54"/>
      <c r="P266" s="54"/>
      <c r="Q266" s="54"/>
      <c r="R266" s="56"/>
      <c r="S266" s="57"/>
      <c r="T266" s="50"/>
      <c r="U266" s="54"/>
      <c r="V266" s="54"/>
      <c r="W266" s="58"/>
      <c r="X266" s="59"/>
      <c r="Y266" s="49"/>
    </row>
    <row r="267" spans="1:25">
      <c r="J267" s="68" t="s">
        <v>160</v>
      </c>
    </row>
    <row r="268" spans="1:25">
      <c r="J268" s="68" t="s">
        <v>160</v>
      </c>
    </row>
  </sheetData>
  <autoFilter ref="A3:Y266" xr:uid="{4F233984-8E66-4873-B864-1BB464FAF063}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&amp;L&amp;F</oddHeader>
    <oddFooter>&amp;LGemeente Haarlem - KCK&amp;R&amp;A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694C1-2E8D-4439-947C-4BD36F9ADEAB}">
  <sheetPr codeName="Blad7"/>
  <dimension ref="A1:Z268"/>
  <sheetViews>
    <sheetView showZeros="0" zoomScaleNormal="100" workbookViewId="0">
      <pane ySplit="3" topLeftCell="A4" activePane="bottomLeft" state="frozen"/>
      <selection activeCell="Q40" sqref="Q39:Q40"/>
      <selection pane="bottomLeft" activeCell="A4" sqref="A4"/>
    </sheetView>
  </sheetViews>
  <sheetFormatPr defaultRowHeight="13.2"/>
  <cols>
    <col min="1" max="1" width="8.88671875" style="16" bestFit="1" customWidth="1"/>
    <col min="2" max="2" width="15" style="35" bestFit="1" customWidth="1"/>
    <col min="3" max="3" width="13.6640625" style="16" customWidth="1"/>
    <col min="4" max="4" width="9.33203125" style="76" bestFit="1" customWidth="1"/>
    <col min="5" max="5" width="25.6640625" style="37" customWidth="1"/>
    <col min="6" max="6" width="10.109375" style="37" customWidth="1"/>
    <col min="7" max="7" width="18.88671875" style="38" customWidth="1"/>
    <col min="8" max="8" width="13.6640625" style="38" customWidth="1"/>
    <col min="9" max="9" width="9.33203125" style="39" bestFit="1" customWidth="1"/>
    <col min="10" max="10" width="17" style="68" customWidth="1"/>
    <col min="11" max="11" width="18.109375" style="16" customWidth="1"/>
    <col min="12" max="12" width="11.5546875" style="41" customWidth="1"/>
    <col min="13" max="13" width="9.33203125" style="41" bestFit="1" customWidth="1"/>
    <col min="14" max="14" width="9.44140625" style="42" customWidth="1"/>
    <col min="15" max="15" width="8.88671875" style="43" customWidth="1"/>
    <col min="16" max="16" width="22.88671875" style="43" customWidth="1"/>
    <col min="17" max="17" width="12.33203125" style="43" customWidth="1"/>
    <col min="18" max="18" width="8.88671875" style="44" customWidth="1"/>
    <col min="19" max="19" width="6.88671875" style="45" customWidth="1"/>
    <col min="20" max="20" width="10.33203125" style="44" customWidth="1"/>
    <col min="21" max="21" width="8.109375" style="41" customWidth="1"/>
    <col min="22" max="22" width="14.109375" style="41" customWidth="1"/>
    <col min="23" max="23" width="11.44140625" style="43" customWidth="1"/>
    <col min="24" max="24" width="10.33203125" style="46" customWidth="1"/>
    <col min="25" max="25" width="44.88671875" style="16" customWidth="1"/>
    <col min="26" max="256" width="9.109375" style="16"/>
    <col min="257" max="257" width="8.88671875" style="16" bestFit="1" customWidth="1"/>
    <col min="258" max="258" width="15" style="16" bestFit="1" customWidth="1"/>
    <col min="259" max="259" width="13.6640625" style="16" customWidth="1"/>
    <col min="260" max="260" width="9.33203125" style="16" bestFit="1" customWidth="1"/>
    <col min="261" max="261" width="25.6640625" style="16" customWidth="1"/>
    <col min="262" max="262" width="10.109375" style="16" customWidth="1"/>
    <col min="263" max="263" width="18.88671875" style="16" customWidth="1"/>
    <col min="264" max="264" width="13.6640625" style="16" customWidth="1"/>
    <col min="265" max="265" width="9.33203125" style="16" bestFit="1" customWidth="1"/>
    <col min="266" max="266" width="17" style="16" customWidth="1"/>
    <col min="267" max="267" width="18.109375" style="16" customWidth="1"/>
    <col min="268" max="268" width="11.5546875" style="16" customWidth="1"/>
    <col min="269" max="269" width="9.33203125" style="16" bestFit="1" customWidth="1"/>
    <col min="270" max="270" width="9.44140625" style="16" customWidth="1"/>
    <col min="271" max="271" width="8.88671875" style="16" customWidth="1"/>
    <col min="272" max="272" width="22.88671875" style="16" customWidth="1"/>
    <col min="273" max="273" width="12.33203125" style="16" customWidth="1"/>
    <col min="274" max="274" width="8.88671875" style="16" customWidth="1"/>
    <col min="275" max="275" width="6.88671875" style="16" customWidth="1"/>
    <col min="276" max="276" width="10.33203125" style="16" customWidth="1"/>
    <col min="277" max="277" width="8.109375" style="16" customWidth="1"/>
    <col min="278" max="278" width="14.109375" style="16" customWidth="1"/>
    <col min="279" max="279" width="11.44140625" style="16" customWidth="1"/>
    <col min="280" max="280" width="10.33203125" style="16" customWidth="1"/>
    <col min="281" max="281" width="44.88671875" style="16" customWidth="1"/>
    <col min="282" max="512" width="9.109375" style="16"/>
    <col min="513" max="513" width="8.88671875" style="16" bestFit="1" customWidth="1"/>
    <col min="514" max="514" width="15" style="16" bestFit="1" customWidth="1"/>
    <col min="515" max="515" width="13.6640625" style="16" customWidth="1"/>
    <col min="516" max="516" width="9.33203125" style="16" bestFit="1" customWidth="1"/>
    <col min="517" max="517" width="25.6640625" style="16" customWidth="1"/>
    <col min="518" max="518" width="10.109375" style="16" customWidth="1"/>
    <col min="519" max="519" width="18.88671875" style="16" customWidth="1"/>
    <col min="520" max="520" width="13.6640625" style="16" customWidth="1"/>
    <col min="521" max="521" width="9.33203125" style="16" bestFit="1" customWidth="1"/>
    <col min="522" max="522" width="17" style="16" customWidth="1"/>
    <col min="523" max="523" width="18.109375" style="16" customWidth="1"/>
    <col min="524" max="524" width="11.5546875" style="16" customWidth="1"/>
    <col min="525" max="525" width="9.33203125" style="16" bestFit="1" customWidth="1"/>
    <col min="526" max="526" width="9.44140625" style="16" customWidth="1"/>
    <col min="527" max="527" width="8.88671875" style="16" customWidth="1"/>
    <col min="528" max="528" width="22.88671875" style="16" customWidth="1"/>
    <col min="529" max="529" width="12.33203125" style="16" customWidth="1"/>
    <col min="530" max="530" width="8.88671875" style="16" customWidth="1"/>
    <col min="531" max="531" width="6.88671875" style="16" customWidth="1"/>
    <col min="532" max="532" width="10.33203125" style="16" customWidth="1"/>
    <col min="533" max="533" width="8.109375" style="16" customWidth="1"/>
    <col min="534" max="534" width="14.109375" style="16" customWidth="1"/>
    <col min="535" max="535" width="11.44140625" style="16" customWidth="1"/>
    <col min="536" max="536" width="10.33203125" style="16" customWidth="1"/>
    <col min="537" max="537" width="44.88671875" style="16" customWidth="1"/>
    <col min="538" max="768" width="9.109375" style="16"/>
    <col min="769" max="769" width="8.88671875" style="16" bestFit="1" customWidth="1"/>
    <col min="770" max="770" width="15" style="16" bestFit="1" customWidth="1"/>
    <col min="771" max="771" width="13.6640625" style="16" customWidth="1"/>
    <col min="772" max="772" width="9.33203125" style="16" bestFit="1" customWidth="1"/>
    <col min="773" max="773" width="25.6640625" style="16" customWidth="1"/>
    <col min="774" max="774" width="10.109375" style="16" customWidth="1"/>
    <col min="775" max="775" width="18.88671875" style="16" customWidth="1"/>
    <col min="776" max="776" width="13.6640625" style="16" customWidth="1"/>
    <col min="777" max="777" width="9.33203125" style="16" bestFit="1" customWidth="1"/>
    <col min="778" max="778" width="17" style="16" customWidth="1"/>
    <col min="779" max="779" width="18.109375" style="16" customWidth="1"/>
    <col min="780" max="780" width="11.5546875" style="16" customWidth="1"/>
    <col min="781" max="781" width="9.33203125" style="16" bestFit="1" customWidth="1"/>
    <col min="782" max="782" width="9.44140625" style="16" customWidth="1"/>
    <col min="783" max="783" width="8.88671875" style="16" customWidth="1"/>
    <col min="784" max="784" width="22.88671875" style="16" customWidth="1"/>
    <col min="785" max="785" width="12.33203125" style="16" customWidth="1"/>
    <col min="786" max="786" width="8.88671875" style="16" customWidth="1"/>
    <col min="787" max="787" width="6.88671875" style="16" customWidth="1"/>
    <col min="788" max="788" width="10.33203125" style="16" customWidth="1"/>
    <col min="789" max="789" width="8.109375" style="16" customWidth="1"/>
    <col min="790" max="790" width="14.109375" style="16" customWidth="1"/>
    <col min="791" max="791" width="11.44140625" style="16" customWidth="1"/>
    <col min="792" max="792" width="10.33203125" style="16" customWidth="1"/>
    <col min="793" max="793" width="44.88671875" style="16" customWidth="1"/>
    <col min="794" max="1024" width="9.109375" style="16"/>
    <col min="1025" max="1025" width="8.88671875" style="16" bestFit="1" customWidth="1"/>
    <col min="1026" max="1026" width="15" style="16" bestFit="1" customWidth="1"/>
    <col min="1027" max="1027" width="13.6640625" style="16" customWidth="1"/>
    <col min="1028" max="1028" width="9.33203125" style="16" bestFit="1" customWidth="1"/>
    <col min="1029" max="1029" width="25.6640625" style="16" customWidth="1"/>
    <col min="1030" max="1030" width="10.109375" style="16" customWidth="1"/>
    <col min="1031" max="1031" width="18.88671875" style="16" customWidth="1"/>
    <col min="1032" max="1032" width="13.6640625" style="16" customWidth="1"/>
    <col min="1033" max="1033" width="9.33203125" style="16" bestFit="1" customWidth="1"/>
    <col min="1034" max="1034" width="17" style="16" customWidth="1"/>
    <col min="1035" max="1035" width="18.109375" style="16" customWidth="1"/>
    <col min="1036" max="1036" width="11.5546875" style="16" customWidth="1"/>
    <col min="1037" max="1037" width="9.33203125" style="16" bestFit="1" customWidth="1"/>
    <col min="1038" max="1038" width="9.44140625" style="16" customWidth="1"/>
    <col min="1039" max="1039" width="8.88671875" style="16" customWidth="1"/>
    <col min="1040" max="1040" width="22.88671875" style="16" customWidth="1"/>
    <col min="1041" max="1041" width="12.33203125" style="16" customWidth="1"/>
    <col min="1042" max="1042" width="8.88671875" style="16" customWidth="1"/>
    <col min="1043" max="1043" width="6.88671875" style="16" customWidth="1"/>
    <col min="1044" max="1044" width="10.33203125" style="16" customWidth="1"/>
    <col min="1045" max="1045" width="8.109375" style="16" customWidth="1"/>
    <col min="1046" max="1046" width="14.109375" style="16" customWidth="1"/>
    <col min="1047" max="1047" width="11.44140625" style="16" customWidth="1"/>
    <col min="1048" max="1048" width="10.33203125" style="16" customWidth="1"/>
    <col min="1049" max="1049" width="44.88671875" style="16" customWidth="1"/>
    <col min="1050" max="1280" width="9.109375" style="16"/>
    <col min="1281" max="1281" width="8.88671875" style="16" bestFit="1" customWidth="1"/>
    <col min="1282" max="1282" width="15" style="16" bestFit="1" customWidth="1"/>
    <col min="1283" max="1283" width="13.6640625" style="16" customWidth="1"/>
    <col min="1284" max="1284" width="9.33203125" style="16" bestFit="1" customWidth="1"/>
    <col min="1285" max="1285" width="25.6640625" style="16" customWidth="1"/>
    <col min="1286" max="1286" width="10.109375" style="16" customWidth="1"/>
    <col min="1287" max="1287" width="18.88671875" style="16" customWidth="1"/>
    <col min="1288" max="1288" width="13.6640625" style="16" customWidth="1"/>
    <col min="1289" max="1289" width="9.33203125" style="16" bestFit="1" customWidth="1"/>
    <col min="1290" max="1290" width="17" style="16" customWidth="1"/>
    <col min="1291" max="1291" width="18.109375" style="16" customWidth="1"/>
    <col min="1292" max="1292" width="11.5546875" style="16" customWidth="1"/>
    <col min="1293" max="1293" width="9.33203125" style="16" bestFit="1" customWidth="1"/>
    <col min="1294" max="1294" width="9.44140625" style="16" customWidth="1"/>
    <col min="1295" max="1295" width="8.88671875" style="16" customWidth="1"/>
    <col min="1296" max="1296" width="22.88671875" style="16" customWidth="1"/>
    <col min="1297" max="1297" width="12.33203125" style="16" customWidth="1"/>
    <col min="1298" max="1298" width="8.88671875" style="16" customWidth="1"/>
    <col min="1299" max="1299" width="6.88671875" style="16" customWidth="1"/>
    <col min="1300" max="1300" width="10.33203125" style="16" customWidth="1"/>
    <col min="1301" max="1301" width="8.109375" style="16" customWidth="1"/>
    <col min="1302" max="1302" width="14.109375" style="16" customWidth="1"/>
    <col min="1303" max="1303" width="11.44140625" style="16" customWidth="1"/>
    <col min="1304" max="1304" width="10.33203125" style="16" customWidth="1"/>
    <col min="1305" max="1305" width="44.88671875" style="16" customWidth="1"/>
    <col min="1306" max="1536" width="9.109375" style="16"/>
    <col min="1537" max="1537" width="8.88671875" style="16" bestFit="1" customWidth="1"/>
    <col min="1538" max="1538" width="15" style="16" bestFit="1" customWidth="1"/>
    <col min="1539" max="1539" width="13.6640625" style="16" customWidth="1"/>
    <col min="1540" max="1540" width="9.33203125" style="16" bestFit="1" customWidth="1"/>
    <col min="1541" max="1541" width="25.6640625" style="16" customWidth="1"/>
    <col min="1542" max="1542" width="10.109375" style="16" customWidth="1"/>
    <col min="1543" max="1543" width="18.88671875" style="16" customWidth="1"/>
    <col min="1544" max="1544" width="13.6640625" style="16" customWidth="1"/>
    <col min="1545" max="1545" width="9.33203125" style="16" bestFit="1" customWidth="1"/>
    <col min="1546" max="1546" width="17" style="16" customWidth="1"/>
    <col min="1547" max="1547" width="18.109375" style="16" customWidth="1"/>
    <col min="1548" max="1548" width="11.5546875" style="16" customWidth="1"/>
    <col min="1549" max="1549" width="9.33203125" style="16" bestFit="1" customWidth="1"/>
    <col min="1550" max="1550" width="9.44140625" style="16" customWidth="1"/>
    <col min="1551" max="1551" width="8.88671875" style="16" customWidth="1"/>
    <col min="1552" max="1552" width="22.88671875" style="16" customWidth="1"/>
    <col min="1553" max="1553" width="12.33203125" style="16" customWidth="1"/>
    <col min="1554" max="1554" width="8.88671875" style="16" customWidth="1"/>
    <col min="1555" max="1555" width="6.88671875" style="16" customWidth="1"/>
    <col min="1556" max="1556" width="10.33203125" style="16" customWidth="1"/>
    <col min="1557" max="1557" width="8.109375" style="16" customWidth="1"/>
    <col min="1558" max="1558" width="14.109375" style="16" customWidth="1"/>
    <col min="1559" max="1559" width="11.44140625" style="16" customWidth="1"/>
    <col min="1560" max="1560" width="10.33203125" style="16" customWidth="1"/>
    <col min="1561" max="1561" width="44.88671875" style="16" customWidth="1"/>
    <col min="1562" max="1792" width="9.109375" style="16"/>
    <col min="1793" max="1793" width="8.88671875" style="16" bestFit="1" customWidth="1"/>
    <col min="1794" max="1794" width="15" style="16" bestFit="1" customWidth="1"/>
    <col min="1795" max="1795" width="13.6640625" style="16" customWidth="1"/>
    <col min="1796" max="1796" width="9.33203125" style="16" bestFit="1" customWidth="1"/>
    <col min="1797" max="1797" width="25.6640625" style="16" customWidth="1"/>
    <col min="1798" max="1798" width="10.109375" style="16" customWidth="1"/>
    <col min="1799" max="1799" width="18.88671875" style="16" customWidth="1"/>
    <col min="1800" max="1800" width="13.6640625" style="16" customWidth="1"/>
    <col min="1801" max="1801" width="9.33203125" style="16" bestFit="1" customWidth="1"/>
    <col min="1802" max="1802" width="17" style="16" customWidth="1"/>
    <col min="1803" max="1803" width="18.109375" style="16" customWidth="1"/>
    <col min="1804" max="1804" width="11.5546875" style="16" customWidth="1"/>
    <col min="1805" max="1805" width="9.33203125" style="16" bestFit="1" customWidth="1"/>
    <col min="1806" max="1806" width="9.44140625" style="16" customWidth="1"/>
    <col min="1807" max="1807" width="8.88671875" style="16" customWidth="1"/>
    <col min="1808" max="1808" width="22.88671875" style="16" customWidth="1"/>
    <col min="1809" max="1809" width="12.33203125" style="16" customWidth="1"/>
    <col min="1810" max="1810" width="8.88671875" style="16" customWidth="1"/>
    <col min="1811" max="1811" width="6.88671875" style="16" customWidth="1"/>
    <col min="1812" max="1812" width="10.33203125" style="16" customWidth="1"/>
    <col min="1813" max="1813" width="8.109375" style="16" customWidth="1"/>
    <col min="1814" max="1814" width="14.109375" style="16" customWidth="1"/>
    <col min="1815" max="1815" width="11.44140625" style="16" customWidth="1"/>
    <col min="1816" max="1816" width="10.33203125" style="16" customWidth="1"/>
    <col min="1817" max="1817" width="44.88671875" style="16" customWidth="1"/>
    <col min="1818" max="2048" width="9.109375" style="16"/>
    <col min="2049" max="2049" width="8.88671875" style="16" bestFit="1" customWidth="1"/>
    <col min="2050" max="2050" width="15" style="16" bestFit="1" customWidth="1"/>
    <col min="2051" max="2051" width="13.6640625" style="16" customWidth="1"/>
    <col min="2052" max="2052" width="9.33203125" style="16" bestFit="1" customWidth="1"/>
    <col min="2053" max="2053" width="25.6640625" style="16" customWidth="1"/>
    <col min="2054" max="2054" width="10.109375" style="16" customWidth="1"/>
    <col min="2055" max="2055" width="18.88671875" style="16" customWidth="1"/>
    <col min="2056" max="2056" width="13.6640625" style="16" customWidth="1"/>
    <col min="2057" max="2057" width="9.33203125" style="16" bestFit="1" customWidth="1"/>
    <col min="2058" max="2058" width="17" style="16" customWidth="1"/>
    <col min="2059" max="2059" width="18.109375" style="16" customWidth="1"/>
    <col min="2060" max="2060" width="11.5546875" style="16" customWidth="1"/>
    <col min="2061" max="2061" width="9.33203125" style="16" bestFit="1" customWidth="1"/>
    <col min="2062" max="2062" width="9.44140625" style="16" customWidth="1"/>
    <col min="2063" max="2063" width="8.88671875" style="16" customWidth="1"/>
    <col min="2064" max="2064" width="22.88671875" style="16" customWidth="1"/>
    <col min="2065" max="2065" width="12.33203125" style="16" customWidth="1"/>
    <col min="2066" max="2066" width="8.88671875" style="16" customWidth="1"/>
    <col min="2067" max="2067" width="6.88671875" style="16" customWidth="1"/>
    <col min="2068" max="2068" width="10.33203125" style="16" customWidth="1"/>
    <col min="2069" max="2069" width="8.109375" style="16" customWidth="1"/>
    <col min="2070" max="2070" width="14.109375" style="16" customWidth="1"/>
    <col min="2071" max="2071" width="11.44140625" style="16" customWidth="1"/>
    <col min="2072" max="2072" width="10.33203125" style="16" customWidth="1"/>
    <col min="2073" max="2073" width="44.88671875" style="16" customWidth="1"/>
    <col min="2074" max="2304" width="9.109375" style="16"/>
    <col min="2305" max="2305" width="8.88671875" style="16" bestFit="1" customWidth="1"/>
    <col min="2306" max="2306" width="15" style="16" bestFit="1" customWidth="1"/>
    <col min="2307" max="2307" width="13.6640625" style="16" customWidth="1"/>
    <col min="2308" max="2308" width="9.33203125" style="16" bestFit="1" customWidth="1"/>
    <col min="2309" max="2309" width="25.6640625" style="16" customWidth="1"/>
    <col min="2310" max="2310" width="10.109375" style="16" customWidth="1"/>
    <col min="2311" max="2311" width="18.88671875" style="16" customWidth="1"/>
    <col min="2312" max="2312" width="13.6640625" style="16" customWidth="1"/>
    <col min="2313" max="2313" width="9.33203125" style="16" bestFit="1" customWidth="1"/>
    <col min="2314" max="2314" width="17" style="16" customWidth="1"/>
    <col min="2315" max="2315" width="18.109375" style="16" customWidth="1"/>
    <col min="2316" max="2316" width="11.5546875" style="16" customWidth="1"/>
    <col min="2317" max="2317" width="9.33203125" style="16" bestFit="1" customWidth="1"/>
    <col min="2318" max="2318" width="9.44140625" style="16" customWidth="1"/>
    <col min="2319" max="2319" width="8.88671875" style="16" customWidth="1"/>
    <col min="2320" max="2320" width="22.88671875" style="16" customWidth="1"/>
    <col min="2321" max="2321" width="12.33203125" style="16" customWidth="1"/>
    <col min="2322" max="2322" width="8.88671875" style="16" customWidth="1"/>
    <col min="2323" max="2323" width="6.88671875" style="16" customWidth="1"/>
    <col min="2324" max="2324" width="10.33203125" style="16" customWidth="1"/>
    <col min="2325" max="2325" width="8.109375" style="16" customWidth="1"/>
    <col min="2326" max="2326" width="14.109375" style="16" customWidth="1"/>
    <col min="2327" max="2327" width="11.44140625" style="16" customWidth="1"/>
    <col min="2328" max="2328" width="10.33203125" style="16" customWidth="1"/>
    <col min="2329" max="2329" width="44.88671875" style="16" customWidth="1"/>
    <col min="2330" max="2560" width="9.109375" style="16"/>
    <col min="2561" max="2561" width="8.88671875" style="16" bestFit="1" customWidth="1"/>
    <col min="2562" max="2562" width="15" style="16" bestFit="1" customWidth="1"/>
    <col min="2563" max="2563" width="13.6640625" style="16" customWidth="1"/>
    <col min="2564" max="2564" width="9.33203125" style="16" bestFit="1" customWidth="1"/>
    <col min="2565" max="2565" width="25.6640625" style="16" customWidth="1"/>
    <col min="2566" max="2566" width="10.109375" style="16" customWidth="1"/>
    <col min="2567" max="2567" width="18.88671875" style="16" customWidth="1"/>
    <col min="2568" max="2568" width="13.6640625" style="16" customWidth="1"/>
    <col min="2569" max="2569" width="9.33203125" style="16" bestFit="1" customWidth="1"/>
    <col min="2570" max="2570" width="17" style="16" customWidth="1"/>
    <col min="2571" max="2571" width="18.109375" style="16" customWidth="1"/>
    <col min="2572" max="2572" width="11.5546875" style="16" customWidth="1"/>
    <col min="2573" max="2573" width="9.33203125" style="16" bestFit="1" customWidth="1"/>
    <col min="2574" max="2574" width="9.44140625" style="16" customWidth="1"/>
    <col min="2575" max="2575" width="8.88671875" style="16" customWidth="1"/>
    <col min="2576" max="2576" width="22.88671875" style="16" customWidth="1"/>
    <col min="2577" max="2577" width="12.33203125" style="16" customWidth="1"/>
    <col min="2578" max="2578" width="8.88671875" style="16" customWidth="1"/>
    <col min="2579" max="2579" width="6.88671875" style="16" customWidth="1"/>
    <col min="2580" max="2580" width="10.33203125" style="16" customWidth="1"/>
    <col min="2581" max="2581" width="8.109375" style="16" customWidth="1"/>
    <col min="2582" max="2582" width="14.109375" style="16" customWidth="1"/>
    <col min="2583" max="2583" width="11.44140625" style="16" customWidth="1"/>
    <col min="2584" max="2584" width="10.33203125" style="16" customWidth="1"/>
    <col min="2585" max="2585" width="44.88671875" style="16" customWidth="1"/>
    <col min="2586" max="2816" width="9.109375" style="16"/>
    <col min="2817" max="2817" width="8.88671875" style="16" bestFit="1" customWidth="1"/>
    <col min="2818" max="2818" width="15" style="16" bestFit="1" customWidth="1"/>
    <col min="2819" max="2819" width="13.6640625" style="16" customWidth="1"/>
    <col min="2820" max="2820" width="9.33203125" style="16" bestFit="1" customWidth="1"/>
    <col min="2821" max="2821" width="25.6640625" style="16" customWidth="1"/>
    <col min="2822" max="2822" width="10.109375" style="16" customWidth="1"/>
    <col min="2823" max="2823" width="18.88671875" style="16" customWidth="1"/>
    <col min="2824" max="2824" width="13.6640625" style="16" customWidth="1"/>
    <col min="2825" max="2825" width="9.33203125" style="16" bestFit="1" customWidth="1"/>
    <col min="2826" max="2826" width="17" style="16" customWidth="1"/>
    <col min="2827" max="2827" width="18.109375" style="16" customWidth="1"/>
    <col min="2828" max="2828" width="11.5546875" style="16" customWidth="1"/>
    <col min="2829" max="2829" width="9.33203125" style="16" bestFit="1" customWidth="1"/>
    <col min="2830" max="2830" width="9.44140625" style="16" customWidth="1"/>
    <col min="2831" max="2831" width="8.88671875" style="16" customWidth="1"/>
    <col min="2832" max="2832" width="22.88671875" style="16" customWidth="1"/>
    <col min="2833" max="2833" width="12.33203125" style="16" customWidth="1"/>
    <col min="2834" max="2834" width="8.88671875" style="16" customWidth="1"/>
    <col min="2835" max="2835" width="6.88671875" style="16" customWidth="1"/>
    <col min="2836" max="2836" width="10.33203125" style="16" customWidth="1"/>
    <col min="2837" max="2837" width="8.109375" style="16" customWidth="1"/>
    <col min="2838" max="2838" width="14.109375" style="16" customWidth="1"/>
    <col min="2839" max="2839" width="11.44140625" style="16" customWidth="1"/>
    <col min="2840" max="2840" width="10.33203125" style="16" customWidth="1"/>
    <col min="2841" max="2841" width="44.88671875" style="16" customWidth="1"/>
    <col min="2842" max="3072" width="9.109375" style="16"/>
    <col min="3073" max="3073" width="8.88671875" style="16" bestFit="1" customWidth="1"/>
    <col min="3074" max="3074" width="15" style="16" bestFit="1" customWidth="1"/>
    <col min="3075" max="3075" width="13.6640625" style="16" customWidth="1"/>
    <col min="3076" max="3076" width="9.33203125" style="16" bestFit="1" customWidth="1"/>
    <col min="3077" max="3077" width="25.6640625" style="16" customWidth="1"/>
    <col min="3078" max="3078" width="10.109375" style="16" customWidth="1"/>
    <col min="3079" max="3079" width="18.88671875" style="16" customWidth="1"/>
    <col min="3080" max="3080" width="13.6640625" style="16" customWidth="1"/>
    <col min="3081" max="3081" width="9.33203125" style="16" bestFit="1" customWidth="1"/>
    <col min="3082" max="3082" width="17" style="16" customWidth="1"/>
    <col min="3083" max="3083" width="18.109375" style="16" customWidth="1"/>
    <col min="3084" max="3084" width="11.5546875" style="16" customWidth="1"/>
    <col min="3085" max="3085" width="9.33203125" style="16" bestFit="1" customWidth="1"/>
    <col min="3086" max="3086" width="9.44140625" style="16" customWidth="1"/>
    <col min="3087" max="3087" width="8.88671875" style="16" customWidth="1"/>
    <col min="3088" max="3088" width="22.88671875" style="16" customWidth="1"/>
    <col min="3089" max="3089" width="12.33203125" style="16" customWidth="1"/>
    <col min="3090" max="3090" width="8.88671875" style="16" customWidth="1"/>
    <col min="3091" max="3091" width="6.88671875" style="16" customWidth="1"/>
    <col min="3092" max="3092" width="10.33203125" style="16" customWidth="1"/>
    <col min="3093" max="3093" width="8.109375" style="16" customWidth="1"/>
    <col min="3094" max="3094" width="14.109375" style="16" customWidth="1"/>
    <col min="3095" max="3095" width="11.44140625" style="16" customWidth="1"/>
    <col min="3096" max="3096" width="10.33203125" style="16" customWidth="1"/>
    <col min="3097" max="3097" width="44.88671875" style="16" customWidth="1"/>
    <col min="3098" max="3328" width="9.109375" style="16"/>
    <col min="3329" max="3329" width="8.88671875" style="16" bestFit="1" customWidth="1"/>
    <col min="3330" max="3330" width="15" style="16" bestFit="1" customWidth="1"/>
    <col min="3331" max="3331" width="13.6640625" style="16" customWidth="1"/>
    <col min="3332" max="3332" width="9.33203125" style="16" bestFit="1" customWidth="1"/>
    <col min="3333" max="3333" width="25.6640625" style="16" customWidth="1"/>
    <col min="3334" max="3334" width="10.109375" style="16" customWidth="1"/>
    <col min="3335" max="3335" width="18.88671875" style="16" customWidth="1"/>
    <col min="3336" max="3336" width="13.6640625" style="16" customWidth="1"/>
    <col min="3337" max="3337" width="9.33203125" style="16" bestFit="1" customWidth="1"/>
    <col min="3338" max="3338" width="17" style="16" customWidth="1"/>
    <col min="3339" max="3339" width="18.109375" style="16" customWidth="1"/>
    <col min="3340" max="3340" width="11.5546875" style="16" customWidth="1"/>
    <col min="3341" max="3341" width="9.33203125" style="16" bestFit="1" customWidth="1"/>
    <col min="3342" max="3342" width="9.44140625" style="16" customWidth="1"/>
    <col min="3343" max="3343" width="8.88671875" style="16" customWidth="1"/>
    <col min="3344" max="3344" width="22.88671875" style="16" customWidth="1"/>
    <col min="3345" max="3345" width="12.33203125" style="16" customWidth="1"/>
    <col min="3346" max="3346" width="8.88671875" style="16" customWidth="1"/>
    <col min="3347" max="3347" width="6.88671875" style="16" customWidth="1"/>
    <col min="3348" max="3348" width="10.33203125" style="16" customWidth="1"/>
    <col min="3349" max="3349" width="8.109375" style="16" customWidth="1"/>
    <col min="3350" max="3350" width="14.109375" style="16" customWidth="1"/>
    <col min="3351" max="3351" width="11.44140625" style="16" customWidth="1"/>
    <col min="3352" max="3352" width="10.33203125" style="16" customWidth="1"/>
    <col min="3353" max="3353" width="44.88671875" style="16" customWidth="1"/>
    <col min="3354" max="3584" width="9.109375" style="16"/>
    <col min="3585" max="3585" width="8.88671875" style="16" bestFit="1" customWidth="1"/>
    <col min="3586" max="3586" width="15" style="16" bestFit="1" customWidth="1"/>
    <col min="3587" max="3587" width="13.6640625" style="16" customWidth="1"/>
    <col min="3588" max="3588" width="9.33203125" style="16" bestFit="1" customWidth="1"/>
    <col min="3589" max="3589" width="25.6640625" style="16" customWidth="1"/>
    <col min="3590" max="3590" width="10.109375" style="16" customWidth="1"/>
    <col min="3591" max="3591" width="18.88671875" style="16" customWidth="1"/>
    <col min="3592" max="3592" width="13.6640625" style="16" customWidth="1"/>
    <col min="3593" max="3593" width="9.33203125" style="16" bestFit="1" customWidth="1"/>
    <col min="3594" max="3594" width="17" style="16" customWidth="1"/>
    <col min="3595" max="3595" width="18.109375" style="16" customWidth="1"/>
    <col min="3596" max="3596" width="11.5546875" style="16" customWidth="1"/>
    <col min="3597" max="3597" width="9.33203125" style="16" bestFit="1" customWidth="1"/>
    <col min="3598" max="3598" width="9.44140625" style="16" customWidth="1"/>
    <col min="3599" max="3599" width="8.88671875" style="16" customWidth="1"/>
    <col min="3600" max="3600" width="22.88671875" style="16" customWidth="1"/>
    <col min="3601" max="3601" width="12.33203125" style="16" customWidth="1"/>
    <col min="3602" max="3602" width="8.88671875" style="16" customWidth="1"/>
    <col min="3603" max="3603" width="6.88671875" style="16" customWidth="1"/>
    <col min="3604" max="3604" width="10.33203125" style="16" customWidth="1"/>
    <col min="3605" max="3605" width="8.109375" style="16" customWidth="1"/>
    <col min="3606" max="3606" width="14.109375" style="16" customWidth="1"/>
    <col min="3607" max="3607" width="11.44140625" style="16" customWidth="1"/>
    <col min="3608" max="3608" width="10.33203125" style="16" customWidth="1"/>
    <col min="3609" max="3609" width="44.88671875" style="16" customWidth="1"/>
    <col min="3610" max="3840" width="9.109375" style="16"/>
    <col min="3841" max="3841" width="8.88671875" style="16" bestFit="1" customWidth="1"/>
    <col min="3842" max="3842" width="15" style="16" bestFit="1" customWidth="1"/>
    <col min="3843" max="3843" width="13.6640625" style="16" customWidth="1"/>
    <col min="3844" max="3844" width="9.33203125" style="16" bestFit="1" customWidth="1"/>
    <col min="3845" max="3845" width="25.6640625" style="16" customWidth="1"/>
    <col min="3846" max="3846" width="10.109375" style="16" customWidth="1"/>
    <col min="3847" max="3847" width="18.88671875" style="16" customWidth="1"/>
    <col min="3848" max="3848" width="13.6640625" style="16" customWidth="1"/>
    <col min="3849" max="3849" width="9.33203125" style="16" bestFit="1" customWidth="1"/>
    <col min="3850" max="3850" width="17" style="16" customWidth="1"/>
    <col min="3851" max="3851" width="18.109375" style="16" customWidth="1"/>
    <col min="3852" max="3852" width="11.5546875" style="16" customWidth="1"/>
    <col min="3853" max="3853" width="9.33203125" style="16" bestFit="1" customWidth="1"/>
    <col min="3854" max="3854" width="9.44140625" style="16" customWidth="1"/>
    <col min="3855" max="3855" width="8.88671875" style="16" customWidth="1"/>
    <col min="3856" max="3856" width="22.88671875" style="16" customWidth="1"/>
    <col min="3857" max="3857" width="12.33203125" style="16" customWidth="1"/>
    <col min="3858" max="3858" width="8.88671875" style="16" customWidth="1"/>
    <col min="3859" max="3859" width="6.88671875" style="16" customWidth="1"/>
    <col min="3860" max="3860" width="10.33203125" style="16" customWidth="1"/>
    <col min="3861" max="3861" width="8.109375" style="16" customWidth="1"/>
    <col min="3862" max="3862" width="14.109375" style="16" customWidth="1"/>
    <col min="3863" max="3863" width="11.44140625" style="16" customWidth="1"/>
    <col min="3864" max="3864" width="10.33203125" style="16" customWidth="1"/>
    <col min="3865" max="3865" width="44.88671875" style="16" customWidth="1"/>
    <col min="3866" max="4096" width="9.109375" style="16"/>
    <col min="4097" max="4097" width="8.88671875" style="16" bestFit="1" customWidth="1"/>
    <col min="4098" max="4098" width="15" style="16" bestFit="1" customWidth="1"/>
    <col min="4099" max="4099" width="13.6640625" style="16" customWidth="1"/>
    <col min="4100" max="4100" width="9.33203125" style="16" bestFit="1" customWidth="1"/>
    <col min="4101" max="4101" width="25.6640625" style="16" customWidth="1"/>
    <col min="4102" max="4102" width="10.109375" style="16" customWidth="1"/>
    <col min="4103" max="4103" width="18.88671875" style="16" customWidth="1"/>
    <col min="4104" max="4104" width="13.6640625" style="16" customWidth="1"/>
    <col min="4105" max="4105" width="9.33203125" style="16" bestFit="1" customWidth="1"/>
    <col min="4106" max="4106" width="17" style="16" customWidth="1"/>
    <col min="4107" max="4107" width="18.109375" style="16" customWidth="1"/>
    <col min="4108" max="4108" width="11.5546875" style="16" customWidth="1"/>
    <col min="4109" max="4109" width="9.33203125" style="16" bestFit="1" customWidth="1"/>
    <col min="4110" max="4110" width="9.44140625" style="16" customWidth="1"/>
    <col min="4111" max="4111" width="8.88671875" style="16" customWidth="1"/>
    <col min="4112" max="4112" width="22.88671875" style="16" customWidth="1"/>
    <col min="4113" max="4113" width="12.33203125" style="16" customWidth="1"/>
    <col min="4114" max="4114" width="8.88671875" style="16" customWidth="1"/>
    <col min="4115" max="4115" width="6.88671875" style="16" customWidth="1"/>
    <col min="4116" max="4116" width="10.33203125" style="16" customWidth="1"/>
    <col min="4117" max="4117" width="8.109375" style="16" customWidth="1"/>
    <col min="4118" max="4118" width="14.109375" style="16" customWidth="1"/>
    <col min="4119" max="4119" width="11.44140625" style="16" customWidth="1"/>
    <col min="4120" max="4120" width="10.33203125" style="16" customWidth="1"/>
    <col min="4121" max="4121" width="44.88671875" style="16" customWidth="1"/>
    <col min="4122" max="4352" width="9.109375" style="16"/>
    <col min="4353" max="4353" width="8.88671875" style="16" bestFit="1" customWidth="1"/>
    <col min="4354" max="4354" width="15" style="16" bestFit="1" customWidth="1"/>
    <col min="4355" max="4355" width="13.6640625" style="16" customWidth="1"/>
    <col min="4356" max="4356" width="9.33203125" style="16" bestFit="1" customWidth="1"/>
    <col min="4357" max="4357" width="25.6640625" style="16" customWidth="1"/>
    <col min="4358" max="4358" width="10.109375" style="16" customWidth="1"/>
    <col min="4359" max="4359" width="18.88671875" style="16" customWidth="1"/>
    <col min="4360" max="4360" width="13.6640625" style="16" customWidth="1"/>
    <col min="4361" max="4361" width="9.33203125" style="16" bestFit="1" customWidth="1"/>
    <col min="4362" max="4362" width="17" style="16" customWidth="1"/>
    <col min="4363" max="4363" width="18.109375" style="16" customWidth="1"/>
    <col min="4364" max="4364" width="11.5546875" style="16" customWidth="1"/>
    <col min="4365" max="4365" width="9.33203125" style="16" bestFit="1" customWidth="1"/>
    <col min="4366" max="4366" width="9.44140625" style="16" customWidth="1"/>
    <col min="4367" max="4367" width="8.88671875" style="16" customWidth="1"/>
    <col min="4368" max="4368" width="22.88671875" style="16" customWidth="1"/>
    <col min="4369" max="4369" width="12.33203125" style="16" customWidth="1"/>
    <col min="4370" max="4370" width="8.88671875" style="16" customWidth="1"/>
    <col min="4371" max="4371" width="6.88671875" style="16" customWidth="1"/>
    <col min="4372" max="4372" width="10.33203125" style="16" customWidth="1"/>
    <col min="4373" max="4373" width="8.109375" style="16" customWidth="1"/>
    <col min="4374" max="4374" width="14.109375" style="16" customWidth="1"/>
    <col min="4375" max="4375" width="11.44140625" style="16" customWidth="1"/>
    <col min="4376" max="4376" width="10.33203125" style="16" customWidth="1"/>
    <col min="4377" max="4377" width="44.88671875" style="16" customWidth="1"/>
    <col min="4378" max="4608" width="9.109375" style="16"/>
    <col min="4609" max="4609" width="8.88671875" style="16" bestFit="1" customWidth="1"/>
    <col min="4610" max="4610" width="15" style="16" bestFit="1" customWidth="1"/>
    <col min="4611" max="4611" width="13.6640625" style="16" customWidth="1"/>
    <col min="4612" max="4612" width="9.33203125" style="16" bestFit="1" customWidth="1"/>
    <col min="4613" max="4613" width="25.6640625" style="16" customWidth="1"/>
    <col min="4614" max="4614" width="10.109375" style="16" customWidth="1"/>
    <col min="4615" max="4615" width="18.88671875" style="16" customWidth="1"/>
    <col min="4616" max="4616" width="13.6640625" style="16" customWidth="1"/>
    <col min="4617" max="4617" width="9.33203125" style="16" bestFit="1" customWidth="1"/>
    <col min="4618" max="4618" width="17" style="16" customWidth="1"/>
    <col min="4619" max="4619" width="18.109375" style="16" customWidth="1"/>
    <col min="4620" max="4620" width="11.5546875" style="16" customWidth="1"/>
    <col min="4621" max="4621" width="9.33203125" style="16" bestFit="1" customWidth="1"/>
    <col min="4622" max="4622" width="9.44140625" style="16" customWidth="1"/>
    <col min="4623" max="4623" width="8.88671875" style="16" customWidth="1"/>
    <col min="4624" max="4624" width="22.88671875" style="16" customWidth="1"/>
    <col min="4625" max="4625" width="12.33203125" style="16" customWidth="1"/>
    <col min="4626" max="4626" width="8.88671875" style="16" customWidth="1"/>
    <col min="4627" max="4627" width="6.88671875" style="16" customWidth="1"/>
    <col min="4628" max="4628" width="10.33203125" style="16" customWidth="1"/>
    <col min="4629" max="4629" width="8.109375" style="16" customWidth="1"/>
    <col min="4630" max="4630" width="14.109375" style="16" customWidth="1"/>
    <col min="4631" max="4631" width="11.44140625" style="16" customWidth="1"/>
    <col min="4632" max="4632" width="10.33203125" style="16" customWidth="1"/>
    <col min="4633" max="4633" width="44.88671875" style="16" customWidth="1"/>
    <col min="4634" max="4864" width="9.109375" style="16"/>
    <col min="4865" max="4865" width="8.88671875" style="16" bestFit="1" customWidth="1"/>
    <col min="4866" max="4866" width="15" style="16" bestFit="1" customWidth="1"/>
    <col min="4867" max="4867" width="13.6640625" style="16" customWidth="1"/>
    <col min="4868" max="4868" width="9.33203125" style="16" bestFit="1" customWidth="1"/>
    <col min="4869" max="4869" width="25.6640625" style="16" customWidth="1"/>
    <col min="4870" max="4870" width="10.109375" style="16" customWidth="1"/>
    <col min="4871" max="4871" width="18.88671875" style="16" customWidth="1"/>
    <col min="4872" max="4872" width="13.6640625" style="16" customWidth="1"/>
    <col min="4873" max="4873" width="9.33203125" style="16" bestFit="1" customWidth="1"/>
    <col min="4874" max="4874" width="17" style="16" customWidth="1"/>
    <col min="4875" max="4875" width="18.109375" style="16" customWidth="1"/>
    <col min="4876" max="4876" width="11.5546875" style="16" customWidth="1"/>
    <col min="4877" max="4877" width="9.33203125" style="16" bestFit="1" customWidth="1"/>
    <col min="4878" max="4878" width="9.44140625" style="16" customWidth="1"/>
    <col min="4879" max="4879" width="8.88671875" style="16" customWidth="1"/>
    <col min="4880" max="4880" width="22.88671875" style="16" customWidth="1"/>
    <col min="4881" max="4881" width="12.33203125" style="16" customWidth="1"/>
    <col min="4882" max="4882" width="8.88671875" style="16" customWidth="1"/>
    <col min="4883" max="4883" width="6.88671875" style="16" customWidth="1"/>
    <col min="4884" max="4884" width="10.33203125" style="16" customWidth="1"/>
    <col min="4885" max="4885" width="8.109375" style="16" customWidth="1"/>
    <col min="4886" max="4886" width="14.109375" style="16" customWidth="1"/>
    <col min="4887" max="4887" width="11.44140625" style="16" customWidth="1"/>
    <col min="4888" max="4888" width="10.33203125" style="16" customWidth="1"/>
    <col min="4889" max="4889" width="44.88671875" style="16" customWidth="1"/>
    <col min="4890" max="5120" width="9.109375" style="16"/>
    <col min="5121" max="5121" width="8.88671875" style="16" bestFit="1" customWidth="1"/>
    <col min="5122" max="5122" width="15" style="16" bestFit="1" customWidth="1"/>
    <col min="5123" max="5123" width="13.6640625" style="16" customWidth="1"/>
    <col min="5124" max="5124" width="9.33203125" style="16" bestFit="1" customWidth="1"/>
    <col min="5125" max="5125" width="25.6640625" style="16" customWidth="1"/>
    <col min="5126" max="5126" width="10.109375" style="16" customWidth="1"/>
    <col min="5127" max="5127" width="18.88671875" style="16" customWidth="1"/>
    <col min="5128" max="5128" width="13.6640625" style="16" customWidth="1"/>
    <col min="5129" max="5129" width="9.33203125" style="16" bestFit="1" customWidth="1"/>
    <col min="5130" max="5130" width="17" style="16" customWidth="1"/>
    <col min="5131" max="5131" width="18.109375" style="16" customWidth="1"/>
    <col min="5132" max="5132" width="11.5546875" style="16" customWidth="1"/>
    <col min="5133" max="5133" width="9.33203125" style="16" bestFit="1" customWidth="1"/>
    <col min="5134" max="5134" width="9.44140625" style="16" customWidth="1"/>
    <col min="5135" max="5135" width="8.88671875" style="16" customWidth="1"/>
    <col min="5136" max="5136" width="22.88671875" style="16" customWidth="1"/>
    <col min="5137" max="5137" width="12.33203125" style="16" customWidth="1"/>
    <col min="5138" max="5138" width="8.88671875" style="16" customWidth="1"/>
    <col min="5139" max="5139" width="6.88671875" style="16" customWidth="1"/>
    <col min="5140" max="5140" width="10.33203125" style="16" customWidth="1"/>
    <col min="5141" max="5141" width="8.109375" style="16" customWidth="1"/>
    <col min="5142" max="5142" width="14.109375" style="16" customWidth="1"/>
    <col min="5143" max="5143" width="11.44140625" style="16" customWidth="1"/>
    <col min="5144" max="5144" width="10.33203125" style="16" customWidth="1"/>
    <col min="5145" max="5145" width="44.88671875" style="16" customWidth="1"/>
    <col min="5146" max="5376" width="9.109375" style="16"/>
    <col min="5377" max="5377" width="8.88671875" style="16" bestFit="1" customWidth="1"/>
    <col min="5378" max="5378" width="15" style="16" bestFit="1" customWidth="1"/>
    <col min="5379" max="5379" width="13.6640625" style="16" customWidth="1"/>
    <col min="5380" max="5380" width="9.33203125" style="16" bestFit="1" customWidth="1"/>
    <col min="5381" max="5381" width="25.6640625" style="16" customWidth="1"/>
    <col min="5382" max="5382" width="10.109375" style="16" customWidth="1"/>
    <col min="5383" max="5383" width="18.88671875" style="16" customWidth="1"/>
    <col min="5384" max="5384" width="13.6640625" style="16" customWidth="1"/>
    <col min="5385" max="5385" width="9.33203125" style="16" bestFit="1" customWidth="1"/>
    <col min="5386" max="5386" width="17" style="16" customWidth="1"/>
    <col min="5387" max="5387" width="18.109375" style="16" customWidth="1"/>
    <col min="5388" max="5388" width="11.5546875" style="16" customWidth="1"/>
    <col min="5389" max="5389" width="9.33203125" style="16" bestFit="1" customWidth="1"/>
    <col min="5390" max="5390" width="9.44140625" style="16" customWidth="1"/>
    <col min="5391" max="5391" width="8.88671875" style="16" customWidth="1"/>
    <col min="5392" max="5392" width="22.88671875" style="16" customWidth="1"/>
    <col min="5393" max="5393" width="12.33203125" style="16" customWidth="1"/>
    <col min="5394" max="5394" width="8.88671875" style="16" customWidth="1"/>
    <col min="5395" max="5395" width="6.88671875" style="16" customWidth="1"/>
    <col min="5396" max="5396" width="10.33203125" style="16" customWidth="1"/>
    <col min="5397" max="5397" width="8.109375" style="16" customWidth="1"/>
    <col min="5398" max="5398" width="14.109375" style="16" customWidth="1"/>
    <col min="5399" max="5399" width="11.44140625" style="16" customWidth="1"/>
    <col min="5400" max="5400" width="10.33203125" style="16" customWidth="1"/>
    <col min="5401" max="5401" width="44.88671875" style="16" customWidth="1"/>
    <col min="5402" max="5632" width="9.109375" style="16"/>
    <col min="5633" max="5633" width="8.88671875" style="16" bestFit="1" customWidth="1"/>
    <col min="5634" max="5634" width="15" style="16" bestFit="1" customWidth="1"/>
    <col min="5635" max="5635" width="13.6640625" style="16" customWidth="1"/>
    <col min="5636" max="5636" width="9.33203125" style="16" bestFit="1" customWidth="1"/>
    <col min="5637" max="5637" width="25.6640625" style="16" customWidth="1"/>
    <col min="5638" max="5638" width="10.109375" style="16" customWidth="1"/>
    <col min="5639" max="5639" width="18.88671875" style="16" customWidth="1"/>
    <col min="5640" max="5640" width="13.6640625" style="16" customWidth="1"/>
    <col min="5641" max="5641" width="9.33203125" style="16" bestFit="1" customWidth="1"/>
    <col min="5642" max="5642" width="17" style="16" customWidth="1"/>
    <col min="5643" max="5643" width="18.109375" style="16" customWidth="1"/>
    <col min="5644" max="5644" width="11.5546875" style="16" customWidth="1"/>
    <col min="5645" max="5645" width="9.33203125" style="16" bestFit="1" customWidth="1"/>
    <col min="5646" max="5646" width="9.44140625" style="16" customWidth="1"/>
    <col min="5647" max="5647" width="8.88671875" style="16" customWidth="1"/>
    <col min="5648" max="5648" width="22.88671875" style="16" customWidth="1"/>
    <col min="5649" max="5649" width="12.33203125" style="16" customWidth="1"/>
    <col min="5650" max="5650" width="8.88671875" style="16" customWidth="1"/>
    <col min="5651" max="5651" width="6.88671875" style="16" customWidth="1"/>
    <col min="5652" max="5652" width="10.33203125" style="16" customWidth="1"/>
    <col min="5653" max="5653" width="8.109375" style="16" customWidth="1"/>
    <col min="5654" max="5654" width="14.109375" style="16" customWidth="1"/>
    <col min="5655" max="5655" width="11.44140625" style="16" customWidth="1"/>
    <col min="5656" max="5656" width="10.33203125" style="16" customWidth="1"/>
    <col min="5657" max="5657" width="44.88671875" style="16" customWidth="1"/>
    <col min="5658" max="5888" width="9.109375" style="16"/>
    <col min="5889" max="5889" width="8.88671875" style="16" bestFit="1" customWidth="1"/>
    <col min="5890" max="5890" width="15" style="16" bestFit="1" customWidth="1"/>
    <col min="5891" max="5891" width="13.6640625" style="16" customWidth="1"/>
    <col min="5892" max="5892" width="9.33203125" style="16" bestFit="1" customWidth="1"/>
    <col min="5893" max="5893" width="25.6640625" style="16" customWidth="1"/>
    <col min="5894" max="5894" width="10.109375" style="16" customWidth="1"/>
    <col min="5895" max="5895" width="18.88671875" style="16" customWidth="1"/>
    <col min="5896" max="5896" width="13.6640625" style="16" customWidth="1"/>
    <col min="5897" max="5897" width="9.33203125" style="16" bestFit="1" customWidth="1"/>
    <col min="5898" max="5898" width="17" style="16" customWidth="1"/>
    <col min="5899" max="5899" width="18.109375" style="16" customWidth="1"/>
    <col min="5900" max="5900" width="11.5546875" style="16" customWidth="1"/>
    <col min="5901" max="5901" width="9.33203125" style="16" bestFit="1" customWidth="1"/>
    <col min="5902" max="5902" width="9.44140625" style="16" customWidth="1"/>
    <col min="5903" max="5903" width="8.88671875" style="16" customWidth="1"/>
    <col min="5904" max="5904" width="22.88671875" style="16" customWidth="1"/>
    <col min="5905" max="5905" width="12.33203125" style="16" customWidth="1"/>
    <col min="5906" max="5906" width="8.88671875" style="16" customWidth="1"/>
    <col min="5907" max="5907" width="6.88671875" style="16" customWidth="1"/>
    <col min="5908" max="5908" width="10.33203125" style="16" customWidth="1"/>
    <col min="5909" max="5909" width="8.109375" style="16" customWidth="1"/>
    <col min="5910" max="5910" width="14.109375" style="16" customWidth="1"/>
    <col min="5911" max="5911" width="11.44140625" style="16" customWidth="1"/>
    <col min="5912" max="5912" width="10.33203125" style="16" customWidth="1"/>
    <col min="5913" max="5913" width="44.88671875" style="16" customWidth="1"/>
    <col min="5914" max="6144" width="9.109375" style="16"/>
    <col min="6145" max="6145" width="8.88671875" style="16" bestFit="1" customWidth="1"/>
    <col min="6146" max="6146" width="15" style="16" bestFit="1" customWidth="1"/>
    <col min="6147" max="6147" width="13.6640625" style="16" customWidth="1"/>
    <col min="6148" max="6148" width="9.33203125" style="16" bestFit="1" customWidth="1"/>
    <col min="6149" max="6149" width="25.6640625" style="16" customWidth="1"/>
    <col min="6150" max="6150" width="10.109375" style="16" customWidth="1"/>
    <col min="6151" max="6151" width="18.88671875" style="16" customWidth="1"/>
    <col min="6152" max="6152" width="13.6640625" style="16" customWidth="1"/>
    <col min="6153" max="6153" width="9.33203125" style="16" bestFit="1" customWidth="1"/>
    <col min="6154" max="6154" width="17" style="16" customWidth="1"/>
    <col min="6155" max="6155" width="18.109375" style="16" customWidth="1"/>
    <col min="6156" max="6156" width="11.5546875" style="16" customWidth="1"/>
    <col min="6157" max="6157" width="9.33203125" style="16" bestFit="1" customWidth="1"/>
    <col min="6158" max="6158" width="9.44140625" style="16" customWidth="1"/>
    <col min="6159" max="6159" width="8.88671875" style="16" customWidth="1"/>
    <col min="6160" max="6160" width="22.88671875" style="16" customWidth="1"/>
    <col min="6161" max="6161" width="12.33203125" style="16" customWidth="1"/>
    <col min="6162" max="6162" width="8.88671875" style="16" customWidth="1"/>
    <col min="6163" max="6163" width="6.88671875" style="16" customWidth="1"/>
    <col min="6164" max="6164" width="10.33203125" style="16" customWidth="1"/>
    <col min="6165" max="6165" width="8.109375" style="16" customWidth="1"/>
    <col min="6166" max="6166" width="14.109375" style="16" customWidth="1"/>
    <col min="6167" max="6167" width="11.44140625" style="16" customWidth="1"/>
    <col min="6168" max="6168" width="10.33203125" style="16" customWidth="1"/>
    <col min="6169" max="6169" width="44.88671875" style="16" customWidth="1"/>
    <col min="6170" max="6400" width="9.109375" style="16"/>
    <col min="6401" max="6401" width="8.88671875" style="16" bestFit="1" customWidth="1"/>
    <col min="6402" max="6402" width="15" style="16" bestFit="1" customWidth="1"/>
    <col min="6403" max="6403" width="13.6640625" style="16" customWidth="1"/>
    <col min="6404" max="6404" width="9.33203125" style="16" bestFit="1" customWidth="1"/>
    <col min="6405" max="6405" width="25.6640625" style="16" customWidth="1"/>
    <col min="6406" max="6406" width="10.109375" style="16" customWidth="1"/>
    <col min="6407" max="6407" width="18.88671875" style="16" customWidth="1"/>
    <col min="6408" max="6408" width="13.6640625" style="16" customWidth="1"/>
    <col min="6409" max="6409" width="9.33203125" style="16" bestFit="1" customWidth="1"/>
    <col min="6410" max="6410" width="17" style="16" customWidth="1"/>
    <col min="6411" max="6411" width="18.109375" style="16" customWidth="1"/>
    <col min="6412" max="6412" width="11.5546875" style="16" customWidth="1"/>
    <col min="6413" max="6413" width="9.33203125" style="16" bestFit="1" customWidth="1"/>
    <col min="6414" max="6414" width="9.44140625" style="16" customWidth="1"/>
    <col min="6415" max="6415" width="8.88671875" style="16" customWidth="1"/>
    <col min="6416" max="6416" width="22.88671875" style="16" customWidth="1"/>
    <col min="6417" max="6417" width="12.33203125" style="16" customWidth="1"/>
    <col min="6418" max="6418" width="8.88671875" style="16" customWidth="1"/>
    <col min="6419" max="6419" width="6.88671875" style="16" customWidth="1"/>
    <col min="6420" max="6420" width="10.33203125" style="16" customWidth="1"/>
    <col min="6421" max="6421" width="8.109375" style="16" customWidth="1"/>
    <col min="6422" max="6422" width="14.109375" style="16" customWidth="1"/>
    <col min="6423" max="6423" width="11.44140625" style="16" customWidth="1"/>
    <col min="6424" max="6424" width="10.33203125" style="16" customWidth="1"/>
    <col min="6425" max="6425" width="44.88671875" style="16" customWidth="1"/>
    <col min="6426" max="6656" width="9.109375" style="16"/>
    <col min="6657" max="6657" width="8.88671875" style="16" bestFit="1" customWidth="1"/>
    <col min="6658" max="6658" width="15" style="16" bestFit="1" customWidth="1"/>
    <col min="6659" max="6659" width="13.6640625" style="16" customWidth="1"/>
    <col min="6660" max="6660" width="9.33203125" style="16" bestFit="1" customWidth="1"/>
    <col min="6661" max="6661" width="25.6640625" style="16" customWidth="1"/>
    <col min="6662" max="6662" width="10.109375" style="16" customWidth="1"/>
    <col min="6663" max="6663" width="18.88671875" style="16" customWidth="1"/>
    <col min="6664" max="6664" width="13.6640625" style="16" customWidth="1"/>
    <col min="6665" max="6665" width="9.33203125" style="16" bestFit="1" customWidth="1"/>
    <col min="6666" max="6666" width="17" style="16" customWidth="1"/>
    <col min="6667" max="6667" width="18.109375" style="16" customWidth="1"/>
    <col min="6668" max="6668" width="11.5546875" style="16" customWidth="1"/>
    <col min="6669" max="6669" width="9.33203125" style="16" bestFit="1" customWidth="1"/>
    <col min="6670" max="6670" width="9.44140625" style="16" customWidth="1"/>
    <col min="6671" max="6671" width="8.88671875" style="16" customWidth="1"/>
    <col min="6672" max="6672" width="22.88671875" style="16" customWidth="1"/>
    <col min="6673" max="6673" width="12.33203125" style="16" customWidth="1"/>
    <col min="6674" max="6674" width="8.88671875" style="16" customWidth="1"/>
    <col min="6675" max="6675" width="6.88671875" style="16" customWidth="1"/>
    <col min="6676" max="6676" width="10.33203125" style="16" customWidth="1"/>
    <col min="6677" max="6677" width="8.109375" style="16" customWidth="1"/>
    <col min="6678" max="6678" width="14.109375" style="16" customWidth="1"/>
    <col min="6679" max="6679" width="11.44140625" style="16" customWidth="1"/>
    <col min="6680" max="6680" width="10.33203125" style="16" customWidth="1"/>
    <col min="6681" max="6681" width="44.88671875" style="16" customWidth="1"/>
    <col min="6682" max="6912" width="9.109375" style="16"/>
    <col min="6913" max="6913" width="8.88671875" style="16" bestFit="1" customWidth="1"/>
    <col min="6914" max="6914" width="15" style="16" bestFit="1" customWidth="1"/>
    <col min="6915" max="6915" width="13.6640625" style="16" customWidth="1"/>
    <col min="6916" max="6916" width="9.33203125" style="16" bestFit="1" customWidth="1"/>
    <col min="6917" max="6917" width="25.6640625" style="16" customWidth="1"/>
    <col min="6918" max="6918" width="10.109375" style="16" customWidth="1"/>
    <col min="6919" max="6919" width="18.88671875" style="16" customWidth="1"/>
    <col min="6920" max="6920" width="13.6640625" style="16" customWidth="1"/>
    <col min="6921" max="6921" width="9.33203125" style="16" bestFit="1" customWidth="1"/>
    <col min="6922" max="6922" width="17" style="16" customWidth="1"/>
    <col min="6923" max="6923" width="18.109375" style="16" customWidth="1"/>
    <col min="6924" max="6924" width="11.5546875" style="16" customWidth="1"/>
    <col min="6925" max="6925" width="9.33203125" style="16" bestFit="1" customWidth="1"/>
    <col min="6926" max="6926" width="9.44140625" style="16" customWidth="1"/>
    <col min="6927" max="6927" width="8.88671875" style="16" customWidth="1"/>
    <col min="6928" max="6928" width="22.88671875" style="16" customWidth="1"/>
    <col min="6929" max="6929" width="12.33203125" style="16" customWidth="1"/>
    <col min="6930" max="6930" width="8.88671875" style="16" customWidth="1"/>
    <col min="6931" max="6931" width="6.88671875" style="16" customWidth="1"/>
    <col min="6932" max="6932" width="10.33203125" style="16" customWidth="1"/>
    <col min="6933" max="6933" width="8.109375" style="16" customWidth="1"/>
    <col min="6934" max="6934" width="14.109375" style="16" customWidth="1"/>
    <col min="6935" max="6935" width="11.44140625" style="16" customWidth="1"/>
    <col min="6936" max="6936" width="10.33203125" style="16" customWidth="1"/>
    <col min="6937" max="6937" width="44.88671875" style="16" customWidth="1"/>
    <col min="6938" max="7168" width="9.109375" style="16"/>
    <col min="7169" max="7169" width="8.88671875" style="16" bestFit="1" customWidth="1"/>
    <col min="7170" max="7170" width="15" style="16" bestFit="1" customWidth="1"/>
    <col min="7171" max="7171" width="13.6640625" style="16" customWidth="1"/>
    <col min="7172" max="7172" width="9.33203125" style="16" bestFit="1" customWidth="1"/>
    <col min="7173" max="7173" width="25.6640625" style="16" customWidth="1"/>
    <col min="7174" max="7174" width="10.109375" style="16" customWidth="1"/>
    <col min="7175" max="7175" width="18.88671875" style="16" customWidth="1"/>
    <col min="7176" max="7176" width="13.6640625" style="16" customWidth="1"/>
    <col min="7177" max="7177" width="9.33203125" style="16" bestFit="1" customWidth="1"/>
    <col min="7178" max="7178" width="17" style="16" customWidth="1"/>
    <col min="7179" max="7179" width="18.109375" style="16" customWidth="1"/>
    <col min="7180" max="7180" width="11.5546875" style="16" customWidth="1"/>
    <col min="7181" max="7181" width="9.33203125" style="16" bestFit="1" customWidth="1"/>
    <col min="7182" max="7182" width="9.44140625" style="16" customWidth="1"/>
    <col min="7183" max="7183" width="8.88671875" style="16" customWidth="1"/>
    <col min="7184" max="7184" width="22.88671875" style="16" customWidth="1"/>
    <col min="7185" max="7185" width="12.33203125" style="16" customWidth="1"/>
    <col min="7186" max="7186" width="8.88671875" style="16" customWidth="1"/>
    <col min="7187" max="7187" width="6.88671875" style="16" customWidth="1"/>
    <col min="7188" max="7188" width="10.33203125" style="16" customWidth="1"/>
    <col min="7189" max="7189" width="8.109375" style="16" customWidth="1"/>
    <col min="7190" max="7190" width="14.109375" style="16" customWidth="1"/>
    <col min="7191" max="7191" width="11.44140625" style="16" customWidth="1"/>
    <col min="7192" max="7192" width="10.33203125" style="16" customWidth="1"/>
    <col min="7193" max="7193" width="44.88671875" style="16" customWidth="1"/>
    <col min="7194" max="7424" width="9.109375" style="16"/>
    <col min="7425" max="7425" width="8.88671875" style="16" bestFit="1" customWidth="1"/>
    <col min="7426" max="7426" width="15" style="16" bestFit="1" customWidth="1"/>
    <col min="7427" max="7427" width="13.6640625" style="16" customWidth="1"/>
    <col min="7428" max="7428" width="9.33203125" style="16" bestFit="1" customWidth="1"/>
    <col min="7429" max="7429" width="25.6640625" style="16" customWidth="1"/>
    <col min="7430" max="7430" width="10.109375" style="16" customWidth="1"/>
    <col min="7431" max="7431" width="18.88671875" style="16" customWidth="1"/>
    <col min="7432" max="7432" width="13.6640625" style="16" customWidth="1"/>
    <col min="7433" max="7433" width="9.33203125" style="16" bestFit="1" customWidth="1"/>
    <col min="7434" max="7434" width="17" style="16" customWidth="1"/>
    <col min="7435" max="7435" width="18.109375" style="16" customWidth="1"/>
    <col min="7436" max="7436" width="11.5546875" style="16" customWidth="1"/>
    <col min="7437" max="7437" width="9.33203125" style="16" bestFit="1" customWidth="1"/>
    <col min="7438" max="7438" width="9.44140625" style="16" customWidth="1"/>
    <col min="7439" max="7439" width="8.88671875" style="16" customWidth="1"/>
    <col min="7440" max="7440" width="22.88671875" style="16" customWidth="1"/>
    <col min="7441" max="7441" width="12.33203125" style="16" customWidth="1"/>
    <col min="7442" max="7442" width="8.88671875" style="16" customWidth="1"/>
    <col min="7443" max="7443" width="6.88671875" style="16" customWidth="1"/>
    <col min="7444" max="7444" width="10.33203125" style="16" customWidth="1"/>
    <col min="7445" max="7445" width="8.109375" style="16" customWidth="1"/>
    <col min="7446" max="7446" width="14.109375" style="16" customWidth="1"/>
    <col min="7447" max="7447" width="11.44140625" style="16" customWidth="1"/>
    <col min="7448" max="7448" width="10.33203125" style="16" customWidth="1"/>
    <col min="7449" max="7449" width="44.88671875" style="16" customWidth="1"/>
    <col min="7450" max="7680" width="9.109375" style="16"/>
    <col min="7681" max="7681" width="8.88671875" style="16" bestFit="1" customWidth="1"/>
    <col min="7682" max="7682" width="15" style="16" bestFit="1" customWidth="1"/>
    <col min="7683" max="7683" width="13.6640625" style="16" customWidth="1"/>
    <col min="7684" max="7684" width="9.33203125" style="16" bestFit="1" customWidth="1"/>
    <col min="7685" max="7685" width="25.6640625" style="16" customWidth="1"/>
    <col min="7686" max="7686" width="10.109375" style="16" customWidth="1"/>
    <col min="7687" max="7687" width="18.88671875" style="16" customWidth="1"/>
    <col min="7688" max="7688" width="13.6640625" style="16" customWidth="1"/>
    <col min="7689" max="7689" width="9.33203125" style="16" bestFit="1" customWidth="1"/>
    <col min="7690" max="7690" width="17" style="16" customWidth="1"/>
    <col min="7691" max="7691" width="18.109375" style="16" customWidth="1"/>
    <col min="7692" max="7692" width="11.5546875" style="16" customWidth="1"/>
    <col min="7693" max="7693" width="9.33203125" style="16" bestFit="1" customWidth="1"/>
    <col min="7694" max="7694" width="9.44140625" style="16" customWidth="1"/>
    <col min="7695" max="7695" width="8.88671875" style="16" customWidth="1"/>
    <col min="7696" max="7696" width="22.88671875" style="16" customWidth="1"/>
    <col min="7697" max="7697" width="12.33203125" style="16" customWidth="1"/>
    <col min="7698" max="7698" width="8.88671875" style="16" customWidth="1"/>
    <col min="7699" max="7699" width="6.88671875" style="16" customWidth="1"/>
    <col min="7700" max="7700" width="10.33203125" style="16" customWidth="1"/>
    <col min="7701" max="7701" width="8.109375" style="16" customWidth="1"/>
    <col min="7702" max="7702" width="14.109375" style="16" customWidth="1"/>
    <col min="7703" max="7703" width="11.44140625" style="16" customWidth="1"/>
    <col min="7704" max="7704" width="10.33203125" style="16" customWidth="1"/>
    <col min="7705" max="7705" width="44.88671875" style="16" customWidth="1"/>
    <col min="7706" max="7936" width="9.109375" style="16"/>
    <col min="7937" max="7937" width="8.88671875" style="16" bestFit="1" customWidth="1"/>
    <col min="7938" max="7938" width="15" style="16" bestFit="1" customWidth="1"/>
    <col min="7939" max="7939" width="13.6640625" style="16" customWidth="1"/>
    <col min="7940" max="7940" width="9.33203125" style="16" bestFit="1" customWidth="1"/>
    <col min="7941" max="7941" width="25.6640625" style="16" customWidth="1"/>
    <col min="7942" max="7942" width="10.109375" style="16" customWidth="1"/>
    <col min="7943" max="7943" width="18.88671875" style="16" customWidth="1"/>
    <col min="7944" max="7944" width="13.6640625" style="16" customWidth="1"/>
    <col min="7945" max="7945" width="9.33203125" style="16" bestFit="1" customWidth="1"/>
    <col min="7946" max="7946" width="17" style="16" customWidth="1"/>
    <col min="7947" max="7947" width="18.109375" style="16" customWidth="1"/>
    <col min="7948" max="7948" width="11.5546875" style="16" customWidth="1"/>
    <col min="7949" max="7949" width="9.33203125" style="16" bestFit="1" customWidth="1"/>
    <col min="7950" max="7950" width="9.44140625" style="16" customWidth="1"/>
    <col min="7951" max="7951" width="8.88671875" style="16" customWidth="1"/>
    <col min="7952" max="7952" width="22.88671875" style="16" customWidth="1"/>
    <col min="7953" max="7953" width="12.33203125" style="16" customWidth="1"/>
    <col min="7954" max="7954" width="8.88671875" style="16" customWidth="1"/>
    <col min="7955" max="7955" width="6.88671875" style="16" customWidth="1"/>
    <col min="7956" max="7956" width="10.33203125" style="16" customWidth="1"/>
    <col min="7957" max="7957" width="8.109375" style="16" customWidth="1"/>
    <col min="7958" max="7958" width="14.109375" style="16" customWidth="1"/>
    <col min="7959" max="7959" width="11.44140625" style="16" customWidth="1"/>
    <col min="7960" max="7960" width="10.33203125" style="16" customWidth="1"/>
    <col min="7961" max="7961" width="44.88671875" style="16" customWidth="1"/>
    <col min="7962" max="8192" width="9.109375" style="16"/>
    <col min="8193" max="8193" width="8.88671875" style="16" bestFit="1" customWidth="1"/>
    <col min="8194" max="8194" width="15" style="16" bestFit="1" customWidth="1"/>
    <col min="8195" max="8195" width="13.6640625" style="16" customWidth="1"/>
    <col min="8196" max="8196" width="9.33203125" style="16" bestFit="1" customWidth="1"/>
    <col min="8197" max="8197" width="25.6640625" style="16" customWidth="1"/>
    <col min="8198" max="8198" width="10.109375" style="16" customWidth="1"/>
    <col min="8199" max="8199" width="18.88671875" style="16" customWidth="1"/>
    <col min="8200" max="8200" width="13.6640625" style="16" customWidth="1"/>
    <col min="8201" max="8201" width="9.33203125" style="16" bestFit="1" customWidth="1"/>
    <col min="8202" max="8202" width="17" style="16" customWidth="1"/>
    <col min="8203" max="8203" width="18.109375" style="16" customWidth="1"/>
    <col min="8204" max="8204" width="11.5546875" style="16" customWidth="1"/>
    <col min="8205" max="8205" width="9.33203125" style="16" bestFit="1" customWidth="1"/>
    <col min="8206" max="8206" width="9.44140625" style="16" customWidth="1"/>
    <col min="8207" max="8207" width="8.88671875" style="16" customWidth="1"/>
    <col min="8208" max="8208" width="22.88671875" style="16" customWidth="1"/>
    <col min="8209" max="8209" width="12.33203125" style="16" customWidth="1"/>
    <col min="8210" max="8210" width="8.88671875" style="16" customWidth="1"/>
    <col min="8211" max="8211" width="6.88671875" style="16" customWidth="1"/>
    <col min="8212" max="8212" width="10.33203125" style="16" customWidth="1"/>
    <col min="8213" max="8213" width="8.109375" style="16" customWidth="1"/>
    <col min="8214" max="8214" width="14.109375" style="16" customWidth="1"/>
    <col min="8215" max="8215" width="11.44140625" style="16" customWidth="1"/>
    <col min="8216" max="8216" width="10.33203125" style="16" customWidth="1"/>
    <col min="8217" max="8217" width="44.88671875" style="16" customWidth="1"/>
    <col min="8218" max="8448" width="9.109375" style="16"/>
    <col min="8449" max="8449" width="8.88671875" style="16" bestFit="1" customWidth="1"/>
    <col min="8450" max="8450" width="15" style="16" bestFit="1" customWidth="1"/>
    <col min="8451" max="8451" width="13.6640625" style="16" customWidth="1"/>
    <col min="8452" max="8452" width="9.33203125" style="16" bestFit="1" customWidth="1"/>
    <col min="8453" max="8453" width="25.6640625" style="16" customWidth="1"/>
    <col min="8454" max="8454" width="10.109375" style="16" customWidth="1"/>
    <col min="8455" max="8455" width="18.88671875" style="16" customWidth="1"/>
    <col min="8456" max="8456" width="13.6640625" style="16" customWidth="1"/>
    <col min="8457" max="8457" width="9.33203125" style="16" bestFit="1" customWidth="1"/>
    <col min="8458" max="8458" width="17" style="16" customWidth="1"/>
    <col min="8459" max="8459" width="18.109375" style="16" customWidth="1"/>
    <col min="8460" max="8460" width="11.5546875" style="16" customWidth="1"/>
    <col min="8461" max="8461" width="9.33203125" style="16" bestFit="1" customWidth="1"/>
    <col min="8462" max="8462" width="9.44140625" style="16" customWidth="1"/>
    <col min="8463" max="8463" width="8.88671875" style="16" customWidth="1"/>
    <col min="8464" max="8464" width="22.88671875" style="16" customWidth="1"/>
    <col min="8465" max="8465" width="12.33203125" style="16" customWidth="1"/>
    <col min="8466" max="8466" width="8.88671875" style="16" customWidth="1"/>
    <col min="8467" max="8467" width="6.88671875" style="16" customWidth="1"/>
    <col min="8468" max="8468" width="10.33203125" style="16" customWidth="1"/>
    <col min="8469" max="8469" width="8.109375" style="16" customWidth="1"/>
    <col min="8470" max="8470" width="14.109375" style="16" customWidth="1"/>
    <col min="8471" max="8471" width="11.44140625" style="16" customWidth="1"/>
    <col min="8472" max="8472" width="10.33203125" style="16" customWidth="1"/>
    <col min="8473" max="8473" width="44.88671875" style="16" customWidth="1"/>
    <col min="8474" max="8704" width="9.109375" style="16"/>
    <col min="8705" max="8705" width="8.88671875" style="16" bestFit="1" customWidth="1"/>
    <col min="8706" max="8706" width="15" style="16" bestFit="1" customWidth="1"/>
    <col min="8707" max="8707" width="13.6640625" style="16" customWidth="1"/>
    <col min="8708" max="8708" width="9.33203125" style="16" bestFit="1" customWidth="1"/>
    <col min="8709" max="8709" width="25.6640625" style="16" customWidth="1"/>
    <col min="8710" max="8710" width="10.109375" style="16" customWidth="1"/>
    <col min="8711" max="8711" width="18.88671875" style="16" customWidth="1"/>
    <col min="8712" max="8712" width="13.6640625" style="16" customWidth="1"/>
    <col min="8713" max="8713" width="9.33203125" style="16" bestFit="1" customWidth="1"/>
    <col min="8714" max="8714" width="17" style="16" customWidth="1"/>
    <col min="8715" max="8715" width="18.109375" style="16" customWidth="1"/>
    <col min="8716" max="8716" width="11.5546875" style="16" customWidth="1"/>
    <col min="8717" max="8717" width="9.33203125" style="16" bestFit="1" customWidth="1"/>
    <col min="8718" max="8718" width="9.44140625" style="16" customWidth="1"/>
    <col min="8719" max="8719" width="8.88671875" style="16" customWidth="1"/>
    <col min="8720" max="8720" width="22.88671875" style="16" customWidth="1"/>
    <col min="8721" max="8721" width="12.33203125" style="16" customWidth="1"/>
    <col min="8722" max="8722" width="8.88671875" style="16" customWidth="1"/>
    <col min="8723" max="8723" width="6.88671875" style="16" customWidth="1"/>
    <col min="8724" max="8724" width="10.33203125" style="16" customWidth="1"/>
    <col min="8725" max="8725" width="8.109375" style="16" customWidth="1"/>
    <col min="8726" max="8726" width="14.109375" style="16" customWidth="1"/>
    <col min="8727" max="8727" width="11.44140625" style="16" customWidth="1"/>
    <col min="8728" max="8728" width="10.33203125" style="16" customWidth="1"/>
    <col min="8729" max="8729" width="44.88671875" style="16" customWidth="1"/>
    <col min="8730" max="8960" width="9.109375" style="16"/>
    <col min="8961" max="8961" width="8.88671875" style="16" bestFit="1" customWidth="1"/>
    <col min="8962" max="8962" width="15" style="16" bestFit="1" customWidth="1"/>
    <col min="8963" max="8963" width="13.6640625" style="16" customWidth="1"/>
    <col min="8964" max="8964" width="9.33203125" style="16" bestFit="1" customWidth="1"/>
    <col min="8965" max="8965" width="25.6640625" style="16" customWidth="1"/>
    <col min="8966" max="8966" width="10.109375" style="16" customWidth="1"/>
    <col min="8967" max="8967" width="18.88671875" style="16" customWidth="1"/>
    <col min="8968" max="8968" width="13.6640625" style="16" customWidth="1"/>
    <col min="8969" max="8969" width="9.33203125" style="16" bestFit="1" customWidth="1"/>
    <col min="8970" max="8970" width="17" style="16" customWidth="1"/>
    <col min="8971" max="8971" width="18.109375" style="16" customWidth="1"/>
    <col min="8972" max="8972" width="11.5546875" style="16" customWidth="1"/>
    <col min="8973" max="8973" width="9.33203125" style="16" bestFit="1" customWidth="1"/>
    <col min="8974" max="8974" width="9.44140625" style="16" customWidth="1"/>
    <col min="8975" max="8975" width="8.88671875" style="16" customWidth="1"/>
    <col min="8976" max="8976" width="22.88671875" style="16" customWidth="1"/>
    <col min="8977" max="8977" width="12.33203125" style="16" customWidth="1"/>
    <col min="8978" max="8978" width="8.88671875" style="16" customWidth="1"/>
    <col min="8979" max="8979" width="6.88671875" style="16" customWidth="1"/>
    <col min="8980" max="8980" width="10.33203125" style="16" customWidth="1"/>
    <col min="8981" max="8981" width="8.109375" style="16" customWidth="1"/>
    <col min="8982" max="8982" width="14.109375" style="16" customWidth="1"/>
    <col min="8983" max="8983" width="11.44140625" style="16" customWidth="1"/>
    <col min="8984" max="8984" width="10.33203125" style="16" customWidth="1"/>
    <col min="8985" max="8985" width="44.88671875" style="16" customWidth="1"/>
    <col min="8986" max="9216" width="9.109375" style="16"/>
    <col min="9217" max="9217" width="8.88671875" style="16" bestFit="1" customWidth="1"/>
    <col min="9218" max="9218" width="15" style="16" bestFit="1" customWidth="1"/>
    <col min="9219" max="9219" width="13.6640625" style="16" customWidth="1"/>
    <col min="9220" max="9220" width="9.33203125" style="16" bestFit="1" customWidth="1"/>
    <col min="9221" max="9221" width="25.6640625" style="16" customWidth="1"/>
    <col min="9222" max="9222" width="10.109375" style="16" customWidth="1"/>
    <col min="9223" max="9223" width="18.88671875" style="16" customWidth="1"/>
    <col min="9224" max="9224" width="13.6640625" style="16" customWidth="1"/>
    <col min="9225" max="9225" width="9.33203125" style="16" bestFit="1" customWidth="1"/>
    <col min="9226" max="9226" width="17" style="16" customWidth="1"/>
    <col min="9227" max="9227" width="18.109375" style="16" customWidth="1"/>
    <col min="9228" max="9228" width="11.5546875" style="16" customWidth="1"/>
    <col min="9229" max="9229" width="9.33203125" style="16" bestFit="1" customWidth="1"/>
    <col min="9230" max="9230" width="9.44140625" style="16" customWidth="1"/>
    <col min="9231" max="9231" width="8.88671875" style="16" customWidth="1"/>
    <col min="9232" max="9232" width="22.88671875" style="16" customWidth="1"/>
    <col min="9233" max="9233" width="12.33203125" style="16" customWidth="1"/>
    <col min="9234" max="9234" width="8.88671875" style="16" customWidth="1"/>
    <col min="9235" max="9235" width="6.88671875" style="16" customWidth="1"/>
    <col min="9236" max="9236" width="10.33203125" style="16" customWidth="1"/>
    <col min="9237" max="9237" width="8.109375" style="16" customWidth="1"/>
    <col min="9238" max="9238" width="14.109375" style="16" customWidth="1"/>
    <col min="9239" max="9239" width="11.44140625" style="16" customWidth="1"/>
    <col min="9240" max="9240" width="10.33203125" style="16" customWidth="1"/>
    <col min="9241" max="9241" width="44.88671875" style="16" customWidth="1"/>
    <col min="9242" max="9472" width="9.109375" style="16"/>
    <col min="9473" max="9473" width="8.88671875" style="16" bestFit="1" customWidth="1"/>
    <col min="9474" max="9474" width="15" style="16" bestFit="1" customWidth="1"/>
    <col min="9475" max="9475" width="13.6640625" style="16" customWidth="1"/>
    <col min="9476" max="9476" width="9.33203125" style="16" bestFit="1" customWidth="1"/>
    <col min="9477" max="9477" width="25.6640625" style="16" customWidth="1"/>
    <col min="9478" max="9478" width="10.109375" style="16" customWidth="1"/>
    <col min="9479" max="9479" width="18.88671875" style="16" customWidth="1"/>
    <col min="9480" max="9480" width="13.6640625" style="16" customWidth="1"/>
    <col min="9481" max="9481" width="9.33203125" style="16" bestFit="1" customWidth="1"/>
    <col min="9482" max="9482" width="17" style="16" customWidth="1"/>
    <col min="9483" max="9483" width="18.109375" style="16" customWidth="1"/>
    <col min="9484" max="9484" width="11.5546875" style="16" customWidth="1"/>
    <col min="9485" max="9485" width="9.33203125" style="16" bestFit="1" customWidth="1"/>
    <col min="9486" max="9486" width="9.44140625" style="16" customWidth="1"/>
    <col min="9487" max="9487" width="8.88671875" style="16" customWidth="1"/>
    <col min="9488" max="9488" width="22.88671875" style="16" customWidth="1"/>
    <col min="9489" max="9489" width="12.33203125" style="16" customWidth="1"/>
    <col min="9490" max="9490" width="8.88671875" style="16" customWidth="1"/>
    <col min="9491" max="9491" width="6.88671875" style="16" customWidth="1"/>
    <col min="9492" max="9492" width="10.33203125" style="16" customWidth="1"/>
    <col min="9493" max="9493" width="8.109375" style="16" customWidth="1"/>
    <col min="9494" max="9494" width="14.109375" style="16" customWidth="1"/>
    <col min="9495" max="9495" width="11.44140625" style="16" customWidth="1"/>
    <col min="9496" max="9496" width="10.33203125" style="16" customWidth="1"/>
    <col min="9497" max="9497" width="44.88671875" style="16" customWidth="1"/>
    <col min="9498" max="9728" width="9.109375" style="16"/>
    <col min="9729" max="9729" width="8.88671875" style="16" bestFit="1" customWidth="1"/>
    <col min="9730" max="9730" width="15" style="16" bestFit="1" customWidth="1"/>
    <col min="9731" max="9731" width="13.6640625" style="16" customWidth="1"/>
    <col min="9732" max="9732" width="9.33203125" style="16" bestFit="1" customWidth="1"/>
    <col min="9733" max="9733" width="25.6640625" style="16" customWidth="1"/>
    <col min="9734" max="9734" width="10.109375" style="16" customWidth="1"/>
    <col min="9735" max="9735" width="18.88671875" style="16" customWidth="1"/>
    <col min="9736" max="9736" width="13.6640625" style="16" customWidth="1"/>
    <col min="9737" max="9737" width="9.33203125" style="16" bestFit="1" customWidth="1"/>
    <col min="9738" max="9738" width="17" style="16" customWidth="1"/>
    <col min="9739" max="9739" width="18.109375" style="16" customWidth="1"/>
    <col min="9740" max="9740" width="11.5546875" style="16" customWidth="1"/>
    <col min="9741" max="9741" width="9.33203125" style="16" bestFit="1" customWidth="1"/>
    <col min="9742" max="9742" width="9.44140625" style="16" customWidth="1"/>
    <col min="9743" max="9743" width="8.88671875" style="16" customWidth="1"/>
    <col min="9744" max="9744" width="22.88671875" style="16" customWidth="1"/>
    <col min="9745" max="9745" width="12.33203125" style="16" customWidth="1"/>
    <col min="9746" max="9746" width="8.88671875" style="16" customWidth="1"/>
    <col min="9747" max="9747" width="6.88671875" style="16" customWidth="1"/>
    <col min="9748" max="9748" width="10.33203125" style="16" customWidth="1"/>
    <col min="9749" max="9749" width="8.109375" style="16" customWidth="1"/>
    <col min="9750" max="9750" width="14.109375" style="16" customWidth="1"/>
    <col min="9751" max="9751" width="11.44140625" style="16" customWidth="1"/>
    <col min="9752" max="9752" width="10.33203125" style="16" customWidth="1"/>
    <col min="9753" max="9753" width="44.88671875" style="16" customWidth="1"/>
    <col min="9754" max="9984" width="9.109375" style="16"/>
    <col min="9985" max="9985" width="8.88671875" style="16" bestFit="1" customWidth="1"/>
    <col min="9986" max="9986" width="15" style="16" bestFit="1" customWidth="1"/>
    <col min="9987" max="9987" width="13.6640625" style="16" customWidth="1"/>
    <col min="9988" max="9988" width="9.33203125" style="16" bestFit="1" customWidth="1"/>
    <col min="9989" max="9989" width="25.6640625" style="16" customWidth="1"/>
    <col min="9990" max="9990" width="10.109375" style="16" customWidth="1"/>
    <col min="9991" max="9991" width="18.88671875" style="16" customWidth="1"/>
    <col min="9992" max="9992" width="13.6640625" style="16" customWidth="1"/>
    <col min="9993" max="9993" width="9.33203125" style="16" bestFit="1" customWidth="1"/>
    <col min="9994" max="9994" width="17" style="16" customWidth="1"/>
    <col min="9995" max="9995" width="18.109375" style="16" customWidth="1"/>
    <col min="9996" max="9996" width="11.5546875" style="16" customWidth="1"/>
    <col min="9997" max="9997" width="9.33203125" style="16" bestFit="1" customWidth="1"/>
    <col min="9998" max="9998" width="9.44140625" style="16" customWidth="1"/>
    <col min="9999" max="9999" width="8.88671875" style="16" customWidth="1"/>
    <col min="10000" max="10000" width="22.88671875" style="16" customWidth="1"/>
    <col min="10001" max="10001" width="12.33203125" style="16" customWidth="1"/>
    <col min="10002" max="10002" width="8.88671875" style="16" customWidth="1"/>
    <col min="10003" max="10003" width="6.88671875" style="16" customWidth="1"/>
    <col min="10004" max="10004" width="10.33203125" style="16" customWidth="1"/>
    <col min="10005" max="10005" width="8.109375" style="16" customWidth="1"/>
    <col min="10006" max="10006" width="14.109375" style="16" customWidth="1"/>
    <col min="10007" max="10007" width="11.44140625" style="16" customWidth="1"/>
    <col min="10008" max="10008" width="10.33203125" style="16" customWidth="1"/>
    <col min="10009" max="10009" width="44.88671875" style="16" customWidth="1"/>
    <col min="10010" max="10240" width="9.109375" style="16"/>
    <col min="10241" max="10241" width="8.88671875" style="16" bestFit="1" customWidth="1"/>
    <col min="10242" max="10242" width="15" style="16" bestFit="1" customWidth="1"/>
    <col min="10243" max="10243" width="13.6640625" style="16" customWidth="1"/>
    <col min="10244" max="10244" width="9.33203125" style="16" bestFit="1" customWidth="1"/>
    <col min="10245" max="10245" width="25.6640625" style="16" customWidth="1"/>
    <col min="10246" max="10246" width="10.109375" style="16" customWidth="1"/>
    <col min="10247" max="10247" width="18.88671875" style="16" customWidth="1"/>
    <col min="10248" max="10248" width="13.6640625" style="16" customWidth="1"/>
    <col min="10249" max="10249" width="9.33203125" style="16" bestFit="1" customWidth="1"/>
    <col min="10250" max="10250" width="17" style="16" customWidth="1"/>
    <col min="10251" max="10251" width="18.109375" style="16" customWidth="1"/>
    <col min="10252" max="10252" width="11.5546875" style="16" customWidth="1"/>
    <col min="10253" max="10253" width="9.33203125" style="16" bestFit="1" customWidth="1"/>
    <col min="10254" max="10254" width="9.44140625" style="16" customWidth="1"/>
    <col min="10255" max="10255" width="8.88671875" style="16" customWidth="1"/>
    <col min="10256" max="10256" width="22.88671875" style="16" customWidth="1"/>
    <col min="10257" max="10257" width="12.33203125" style="16" customWidth="1"/>
    <col min="10258" max="10258" width="8.88671875" style="16" customWidth="1"/>
    <col min="10259" max="10259" width="6.88671875" style="16" customWidth="1"/>
    <col min="10260" max="10260" width="10.33203125" style="16" customWidth="1"/>
    <col min="10261" max="10261" width="8.109375" style="16" customWidth="1"/>
    <col min="10262" max="10262" width="14.109375" style="16" customWidth="1"/>
    <col min="10263" max="10263" width="11.44140625" style="16" customWidth="1"/>
    <col min="10264" max="10264" width="10.33203125" style="16" customWidth="1"/>
    <col min="10265" max="10265" width="44.88671875" style="16" customWidth="1"/>
    <col min="10266" max="10496" width="9.109375" style="16"/>
    <col min="10497" max="10497" width="8.88671875" style="16" bestFit="1" customWidth="1"/>
    <col min="10498" max="10498" width="15" style="16" bestFit="1" customWidth="1"/>
    <col min="10499" max="10499" width="13.6640625" style="16" customWidth="1"/>
    <col min="10500" max="10500" width="9.33203125" style="16" bestFit="1" customWidth="1"/>
    <col min="10501" max="10501" width="25.6640625" style="16" customWidth="1"/>
    <col min="10502" max="10502" width="10.109375" style="16" customWidth="1"/>
    <col min="10503" max="10503" width="18.88671875" style="16" customWidth="1"/>
    <col min="10504" max="10504" width="13.6640625" style="16" customWidth="1"/>
    <col min="10505" max="10505" width="9.33203125" style="16" bestFit="1" customWidth="1"/>
    <col min="10506" max="10506" width="17" style="16" customWidth="1"/>
    <col min="10507" max="10507" width="18.109375" style="16" customWidth="1"/>
    <col min="10508" max="10508" width="11.5546875" style="16" customWidth="1"/>
    <col min="10509" max="10509" width="9.33203125" style="16" bestFit="1" customWidth="1"/>
    <col min="10510" max="10510" width="9.44140625" style="16" customWidth="1"/>
    <col min="10511" max="10511" width="8.88671875" style="16" customWidth="1"/>
    <col min="10512" max="10512" width="22.88671875" style="16" customWidth="1"/>
    <col min="10513" max="10513" width="12.33203125" style="16" customWidth="1"/>
    <col min="10514" max="10514" width="8.88671875" style="16" customWidth="1"/>
    <col min="10515" max="10515" width="6.88671875" style="16" customWidth="1"/>
    <col min="10516" max="10516" width="10.33203125" style="16" customWidth="1"/>
    <col min="10517" max="10517" width="8.109375" style="16" customWidth="1"/>
    <col min="10518" max="10518" width="14.109375" style="16" customWidth="1"/>
    <col min="10519" max="10519" width="11.44140625" style="16" customWidth="1"/>
    <col min="10520" max="10520" width="10.33203125" style="16" customWidth="1"/>
    <col min="10521" max="10521" width="44.88671875" style="16" customWidth="1"/>
    <col min="10522" max="10752" width="9.109375" style="16"/>
    <col min="10753" max="10753" width="8.88671875" style="16" bestFit="1" customWidth="1"/>
    <col min="10754" max="10754" width="15" style="16" bestFit="1" customWidth="1"/>
    <col min="10755" max="10755" width="13.6640625" style="16" customWidth="1"/>
    <col min="10756" max="10756" width="9.33203125" style="16" bestFit="1" customWidth="1"/>
    <col min="10757" max="10757" width="25.6640625" style="16" customWidth="1"/>
    <col min="10758" max="10758" width="10.109375" style="16" customWidth="1"/>
    <col min="10759" max="10759" width="18.88671875" style="16" customWidth="1"/>
    <col min="10760" max="10760" width="13.6640625" style="16" customWidth="1"/>
    <col min="10761" max="10761" width="9.33203125" style="16" bestFit="1" customWidth="1"/>
    <col min="10762" max="10762" width="17" style="16" customWidth="1"/>
    <col min="10763" max="10763" width="18.109375" style="16" customWidth="1"/>
    <col min="10764" max="10764" width="11.5546875" style="16" customWidth="1"/>
    <col min="10765" max="10765" width="9.33203125" style="16" bestFit="1" customWidth="1"/>
    <col min="10766" max="10766" width="9.44140625" style="16" customWidth="1"/>
    <col min="10767" max="10767" width="8.88671875" style="16" customWidth="1"/>
    <col min="10768" max="10768" width="22.88671875" style="16" customWidth="1"/>
    <col min="10769" max="10769" width="12.33203125" style="16" customWidth="1"/>
    <col min="10770" max="10770" width="8.88671875" style="16" customWidth="1"/>
    <col min="10771" max="10771" width="6.88671875" style="16" customWidth="1"/>
    <col min="10772" max="10772" width="10.33203125" style="16" customWidth="1"/>
    <col min="10773" max="10773" width="8.109375" style="16" customWidth="1"/>
    <col min="10774" max="10774" width="14.109375" style="16" customWidth="1"/>
    <col min="10775" max="10775" width="11.44140625" style="16" customWidth="1"/>
    <col min="10776" max="10776" width="10.33203125" style="16" customWidth="1"/>
    <col min="10777" max="10777" width="44.88671875" style="16" customWidth="1"/>
    <col min="10778" max="11008" width="9.109375" style="16"/>
    <col min="11009" max="11009" width="8.88671875" style="16" bestFit="1" customWidth="1"/>
    <col min="11010" max="11010" width="15" style="16" bestFit="1" customWidth="1"/>
    <col min="11011" max="11011" width="13.6640625" style="16" customWidth="1"/>
    <col min="11012" max="11012" width="9.33203125" style="16" bestFit="1" customWidth="1"/>
    <col min="11013" max="11013" width="25.6640625" style="16" customWidth="1"/>
    <col min="11014" max="11014" width="10.109375" style="16" customWidth="1"/>
    <col min="11015" max="11015" width="18.88671875" style="16" customWidth="1"/>
    <col min="11016" max="11016" width="13.6640625" style="16" customWidth="1"/>
    <col min="11017" max="11017" width="9.33203125" style="16" bestFit="1" customWidth="1"/>
    <col min="11018" max="11018" width="17" style="16" customWidth="1"/>
    <col min="11019" max="11019" width="18.109375" style="16" customWidth="1"/>
    <col min="11020" max="11020" width="11.5546875" style="16" customWidth="1"/>
    <col min="11021" max="11021" width="9.33203125" style="16" bestFit="1" customWidth="1"/>
    <col min="11022" max="11022" width="9.44140625" style="16" customWidth="1"/>
    <col min="11023" max="11023" width="8.88671875" style="16" customWidth="1"/>
    <col min="11024" max="11024" width="22.88671875" style="16" customWidth="1"/>
    <col min="11025" max="11025" width="12.33203125" style="16" customWidth="1"/>
    <col min="11026" max="11026" width="8.88671875" style="16" customWidth="1"/>
    <col min="11027" max="11027" width="6.88671875" style="16" customWidth="1"/>
    <col min="11028" max="11028" width="10.33203125" style="16" customWidth="1"/>
    <col min="11029" max="11029" width="8.109375" style="16" customWidth="1"/>
    <col min="11030" max="11030" width="14.109375" style="16" customWidth="1"/>
    <col min="11031" max="11031" width="11.44140625" style="16" customWidth="1"/>
    <col min="11032" max="11032" width="10.33203125" style="16" customWidth="1"/>
    <col min="11033" max="11033" width="44.88671875" style="16" customWidth="1"/>
    <col min="11034" max="11264" width="9.109375" style="16"/>
    <col min="11265" max="11265" width="8.88671875" style="16" bestFit="1" customWidth="1"/>
    <col min="11266" max="11266" width="15" style="16" bestFit="1" customWidth="1"/>
    <col min="11267" max="11267" width="13.6640625" style="16" customWidth="1"/>
    <col min="11268" max="11268" width="9.33203125" style="16" bestFit="1" customWidth="1"/>
    <col min="11269" max="11269" width="25.6640625" style="16" customWidth="1"/>
    <col min="11270" max="11270" width="10.109375" style="16" customWidth="1"/>
    <col min="11271" max="11271" width="18.88671875" style="16" customWidth="1"/>
    <col min="11272" max="11272" width="13.6640625" style="16" customWidth="1"/>
    <col min="11273" max="11273" width="9.33203125" style="16" bestFit="1" customWidth="1"/>
    <col min="11274" max="11274" width="17" style="16" customWidth="1"/>
    <col min="11275" max="11275" width="18.109375" style="16" customWidth="1"/>
    <col min="11276" max="11276" width="11.5546875" style="16" customWidth="1"/>
    <col min="11277" max="11277" width="9.33203125" style="16" bestFit="1" customWidth="1"/>
    <col min="11278" max="11278" width="9.44140625" style="16" customWidth="1"/>
    <col min="11279" max="11279" width="8.88671875" style="16" customWidth="1"/>
    <col min="11280" max="11280" width="22.88671875" style="16" customWidth="1"/>
    <col min="11281" max="11281" width="12.33203125" style="16" customWidth="1"/>
    <col min="11282" max="11282" width="8.88671875" style="16" customWidth="1"/>
    <col min="11283" max="11283" width="6.88671875" style="16" customWidth="1"/>
    <col min="11284" max="11284" width="10.33203125" style="16" customWidth="1"/>
    <col min="11285" max="11285" width="8.109375" style="16" customWidth="1"/>
    <col min="11286" max="11286" width="14.109375" style="16" customWidth="1"/>
    <col min="11287" max="11287" width="11.44140625" style="16" customWidth="1"/>
    <col min="11288" max="11288" width="10.33203125" style="16" customWidth="1"/>
    <col min="11289" max="11289" width="44.88671875" style="16" customWidth="1"/>
    <col min="11290" max="11520" width="9.109375" style="16"/>
    <col min="11521" max="11521" width="8.88671875" style="16" bestFit="1" customWidth="1"/>
    <col min="11522" max="11522" width="15" style="16" bestFit="1" customWidth="1"/>
    <col min="11523" max="11523" width="13.6640625" style="16" customWidth="1"/>
    <col min="11524" max="11524" width="9.33203125" style="16" bestFit="1" customWidth="1"/>
    <col min="11525" max="11525" width="25.6640625" style="16" customWidth="1"/>
    <col min="11526" max="11526" width="10.109375" style="16" customWidth="1"/>
    <col min="11527" max="11527" width="18.88671875" style="16" customWidth="1"/>
    <col min="11528" max="11528" width="13.6640625" style="16" customWidth="1"/>
    <col min="11529" max="11529" width="9.33203125" style="16" bestFit="1" customWidth="1"/>
    <col min="11530" max="11530" width="17" style="16" customWidth="1"/>
    <col min="11531" max="11531" width="18.109375" style="16" customWidth="1"/>
    <col min="11532" max="11532" width="11.5546875" style="16" customWidth="1"/>
    <col min="11533" max="11533" width="9.33203125" style="16" bestFit="1" customWidth="1"/>
    <col min="11534" max="11534" width="9.44140625" style="16" customWidth="1"/>
    <col min="11535" max="11535" width="8.88671875" style="16" customWidth="1"/>
    <col min="11536" max="11536" width="22.88671875" style="16" customWidth="1"/>
    <col min="11537" max="11537" width="12.33203125" style="16" customWidth="1"/>
    <col min="11538" max="11538" width="8.88671875" style="16" customWidth="1"/>
    <col min="11539" max="11539" width="6.88671875" style="16" customWidth="1"/>
    <col min="11540" max="11540" width="10.33203125" style="16" customWidth="1"/>
    <col min="11541" max="11541" width="8.109375" style="16" customWidth="1"/>
    <col min="11542" max="11542" width="14.109375" style="16" customWidth="1"/>
    <col min="11543" max="11543" width="11.44140625" style="16" customWidth="1"/>
    <col min="11544" max="11544" width="10.33203125" style="16" customWidth="1"/>
    <col min="11545" max="11545" width="44.88671875" style="16" customWidth="1"/>
    <col min="11546" max="11776" width="9.109375" style="16"/>
    <col min="11777" max="11777" width="8.88671875" style="16" bestFit="1" customWidth="1"/>
    <col min="11778" max="11778" width="15" style="16" bestFit="1" customWidth="1"/>
    <col min="11779" max="11779" width="13.6640625" style="16" customWidth="1"/>
    <col min="11780" max="11780" width="9.33203125" style="16" bestFit="1" customWidth="1"/>
    <col min="11781" max="11781" width="25.6640625" style="16" customWidth="1"/>
    <col min="11782" max="11782" width="10.109375" style="16" customWidth="1"/>
    <col min="11783" max="11783" width="18.88671875" style="16" customWidth="1"/>
    <col min="11784" max="11784" width="13.6640625" style="16" customWidth="1"/>
    <col min="11785" max="11785" width="9.33203125" style="16" bestFit="1" customWidth="1"/>
    <col min="11786" max="11786" width="17" style="16" customWidth="1"/>
    <col min="11787" max="11787" width="18.109375" style="16" customWidth="1"/>
    <col min="11788" max="11788" width="11.5546875" style="16" customWidth="1"/>
    <col min="11789" max="11789" width="9.33203125" style="16" bestFit="1" customWidth="1"/>
    <col min="11790" max="11790" width="9.44140625" style="16" customWidth="1"/>
    <col min="11791" max="11791" width="8.88671875" style="16" customWidth="1"/>
    <col min="11792" max="11792" width="22.88671875" style="16" customWidth="1"/>
    <col min="11793" max="11793" width="12.33203125" style="16" customWidth="1"/>
    <col min="11794" max="11794" width="8.88671875" style="16" customWidth="1"/>
    <col min="11795" max="11795" width="6.88671875" style="16" customWidth="1"/>
    <col min="11796" max="11796" width="10.33203125" style="16" customWidth="1"/>
    <col min="11797" max="11797" width="8.109375" style="16" customWidth="1"/>
    <col min="11798" max="11798" width="14.109375" style="16" customWidth="1"/>
    <col min="11799" max="11799" width="11.44140625" style="16" customWidth="1"/>
    <col min="11800" max="11800" width="10.33203125" style="16" customWidth="1"/>
    <col min="11801" max="11801" width="44.88671875" style="16" customWidth="1"/>
    <col min="11802" max="12032" width="9.109375" style="16"/>
    <col min="12033" max="12033" width="8.88671875" style="16" bestFit="1" customWidth="1"/>
    <col min="12034" max="12034" width="15" style="16" bestFit="1" customWidth="1"/>
    <col min="12035" max="12035" width="13.6640625" style="16" customWidth="1"/>
    <col min="12036" max="12036" width="9.33203125" style="16" bestFit="1" customWidth="1"/>
    <col min="12037" max="12037" width="25.6640625" style="16" customWidth="1"/>
    <col min="12038" max="12038" width="10.109375" style="16" customWidth="1"/>
    <col min="12039" max="12039" width="18.88671875" style="16" customWidth="1"/>
    <col min="12040" max="12040" width="13.6640625" style="16" customWidth="1"/>
    <col min="12041" max="12041" width="9.33203125" style="16" bestFit="1" customWidth="1"/>
    <col min="12042" max="12042" width="17" style="16" customWidth="1"/>
    <col min="12043" max="12043" width="18.109375" style="16" customWidth="1"/>
    <col min="12044" max="12044" width="11.5546875" style="16" customWidth="1"/>
    <col min="12045" max="12045" width="9.33203125" style="16" bestFit="1" customWidth="1"/>
    <col min="12046" max="12046" width="9.44140625" style="16" customWidth="1"/>
    <col min="12047" max="12047" width="8.88671875" style="16" customWidth="1"/>
    <col min="12048" max="12048" width="22.88671875" style="16" customWidth="1"/>
    <col min="12049" max="12049" width="12.33203125" style="16" customWidth="1"/>
    <col min="12050" max="12050" width="8.88671875" style="16" customWidth="1"/>
    <col min="12051" max="12051" width="6.88671875" style="16" customWidth="1"/>
    <col min="12052" max="12052" width="10.33203125" style="16" customWidth="1"/>
    <col min="12053" max="12053" width="8.109375" style="16" customWidth="1"/>
    <col min="12054" max="12054" width="14.109375" style="16" customWidth="1"/>
    <col min="12055" max="12055" width="11.44140625" style="16" customWidth="1"/>
    <col min="12056" max="12056" width="10.33203125" style="16" customWidth="1"/>
    <col min="12057" max="12057" width="44.88671875" style="16" customWidth="1"/>
    <col min="12058" max="12288" width="9.109375" style="16"/>
    <col min="12289" max="12289" width="8.88671875" style="16" bestFit="1" customWidth="1"/>
    <col min="12290" max="12290" width="15" style="16" bestFit="1" customWidth="1"/>
    <col min="12291" max="12291" width="13.6640625" style="16" customWidth="1"/>
    <col min="12292" max="12292" width="9.33203125" style="16" bestFit="1" customWidth="1"/>
    <col min="12293" max="12293" width="25.6640625" style="16" customWidth="1"/>
    <col min="12294" max="12294" width="10.109375" style="16" customWidth="1"/>
    <col min="12295" max="12295" width="18.88671875" style="16" customWidth="1"/>
    <col min="12296" max="12296" width="13.6640625" style="16" customWidth="1"/>
    <col min="12297" max="12297" width="9.33203125" style="16" bestFit="1" customWidth="1"/>
    <col min="12298" max="12298" width="17" style="16" customWidth="1"/>
    <col min="12299" max="12299" width="18.109375" style="16" customWidth="1"/>
    <col min="12300" max="12300" width="11.5546875" style="16" customWidth="1"/>
    <col min="12301" max="12301" width="9.33203125" style="16" bestFit="1" customWidth="1"/>
    <col min="12302" max="12302" width="9.44140625" style="16" customWidth="1"/>
    <col min="12303" max="12303" width="8.88671875" style="16" customWidth="1"/>
    <col min="12304" max="12304" width="22.88671875" style="16" customWidth="1"/>
    <col min="12305" max="12305" width="12.33203125" style="16" customWidth="1"/>
    <col min="12306" max="12306" width="8.88671875" style="16" customWidth="1"/>
    <col min="12307" max="12307" width="6.88671875" style="16" customWidth="1"/>
    <col min="12308" max="12308" width="10.33203125" style="16" customWidth="1"/>
    <col min="12309" max="12309" width="8.109375" style="16" customWidth="1"/>
    <col min="12310" max="12310" width="14.109375" style="16" customWidth="1"/>
    <col min="12311" max="12311" width="11.44140625" style="16" customWidth="1"/>
    <col min="12312" max="12312" width="10.33203125" style="16" customWidth="1"/>
    <col min="12313" max="12313" width="44.88671875" style="16" customWidth="1"/>
    <col min="12314" max="12544" width="9.109375" style="16"/>
    <col min="12545" max="12545" width="8.88671875" style="16" bestFit="1" customWidth="1"/>
    <col min="12546" max="12546" width="15" style="16" bestFit="1" customWidth="1"/>
    <col min="12547" max="12547" width="13.6640625" style="16" customWidth="1"/>
    <col min="12548" max="12548" width="9.33203125" style="16" bestFit="1" customWidth="1"/>
    <col min="12549" max="12549" width="25.6640625" style="16" customWidth="1"/>
    <col min="12550" max="12550" width="10.109375" style="16" customWidth="1"/>
    <col min="12551" max="12551" width="18.88671875" style="16" customWidth="1"/>
    <col min="12552" max="12552" width="13.6640625" style="16" customWidth="1"/>
    <col min="12553" max="12553" width="9.33203125" style="16" bestFit="1" customWidth="1"/>
    <col min="12554" max="12554" width="17" style="16" customWidth="1"/>
    <col min="12555" max="12555" width="18.109375" style="16" customWidth="1"/>
    <col min="12556" max="12556" width="11.5546875" style="16" customWidth="1"/>
    <col min="12557" max="12557" width="9.33203125" style="16" bestFit="1" customWidth="1"/>
    <col min="12558" max="12558" width="9.44140625" style="16" customWidth="1"/>
    <col min="12559" max="12559" width="8.88671875" style="16" customWidth="1"/>
    <col min="12560" max="12560" width="22.88671875" style="16" customWidth="1"/>
    <col min="12561" max="12561" width="12.33203125" style="16" customWidth="1"/>
    <col min="12562" max="12562" width="8.88671875" style="16" customWidth="1"/>
    <col min="12563" max="12563" width="6.88671875" style="16" customWidth="1"/>
    <col min="12564" max="12564" width="10.33203125" style="16" customWidth="1"/>
    <col min="12565" max="12565" width="8.109375" style="16" customWidth="1"/>
    <col min="12566" max="12566" width="14.109375" style="16" customWidth="1"/>
    <col min="12567" max="12567" width="11.44140625" style="16" customWidth="1"/>
    <col min="12568" max="12568" width="10.33203125" style="16" customWidth="1"/>
    <col min="12569" max="12569" width="44.88671875" style="16" customWidth="1"/>
    <col min="12570" max="12800" width="9.109375" style="16"/>
    <col min="12801" max="12801" width="8.88671875" style="16" bestFit="1" customWidth="1"/>
    <col min="12802" max="12802" width="15" style="16" bestFit="1" customWidth="1"/>
    <col min="12803" max="12803" width="13.6640625" style="16" customWidth="1"/>
    <col min="12804" max="12804" width="9.33203125" style="16" bestFit="1" customWidth="1"/>
    <col min="12805" max="12805" width="25.6640625" style="16" customWidth="1"/>
    <col min="12806" max="12806" width="10.109375" style="16" customWidth="1"/>
    <col min="12807" max="12807" width="18.88671875" style="16" customWidth="1"/>
    <col min="12808" max="12808" width="13.6640625" style="16" customWidth="1"/>
    <col min="12809" max="12809" width="9.33203125" style="16" bestFit="1" customWidth="1"/>
    <col min="12810" max="12810" width="17" style="16" customWidth="1"/>
    <col min="12811" max="12811" width="18.109375" style="16" customWidth="1"/>
    <col min="12812" max="12812" width="11.5546875" style="16" customWidth="1"/>
    <col min="12813" max="12813" width="9.33203125" style="16" bestFit="1" customWidth="1"/>
    <col min="12814" max="12814" width="9.44140625" style="16" customWidth="1"/>
    <col min="12815" max="12815" width="8.88671875" style="16" customWidth="1"/>
    <col min="12816" max="12816" width="22.88671875" style="16" customWidth="1"/>
    <col min="12817" max="12817" width="12.33203125" style="16" customWidth="1"/>
    <col min="12818" max="12818" width="8.88671875" style="16" customWidth="1"/>
    <col min="12819" max="12819" width="6.88671875" style="16" customWidth="1"/>
    <col min="12820" max="12820" width="10.33203125" style="16" customWidth="1"/>
    <col min="12821" max="12821" width="8.109375" style="16" customWidth="1"/>
    <col min="12822" max="12822" width="14.109375" style="16" customWidth="1"/>
    <col min="12823" max="12823" width="11.44140625" style="16" customWidth="1"/>
    <col min="12824" max="12824" width="10.33203125" style="16" customWidth="1"/>
    <col min="12825" max="12825" width="44.88671875" style="16" customWidth="1"/>
    <col min="12826" max="13056" width="9.109375" style="16"/>
    <col min="13057" max="13057" width="8.88671875" style="16" bestFit="1" customWidth="1"/>
    <col min="13058" max="13058" width="15" style="16" bestFit="1" customWidth="1"/>
    <col min="13059" max="13059" width="13.6640625" style="16" customWidth="1"/>
    <col min="13060" max="13060" width="9.33203125" style="16" bestFit="1" customWidth="1"/>
    <col min="13061" max="13061" width="25.6640625" style="16" customWidth="1"/>
    <col min="13062" max="13062" width="10.109375" style="16" customWidth="1"/>
    <col min="13063" max="13063" width="18.88671875" style="16" customWidth="1"/>
    <col min="13064" max="13064" width="13.6640625" style="16" customWidth="1"/>
    <col min="13065" max="13065" width="9.33203125" style="16" bestFit="1" customWidth="1"/>
    <col min="13066" max="13066" width="17" style="16" customWidth="1"/>
    <col min="13067" max="13067" width="18.109375" style="16" customWidth="1"/>
    <col min="13068" max="13068" width="11.5546875" style="16" customWidth="1"/>
    <col min="13069" max="13069" width="9.33203125" style="16" bestFit="1" customWidth="1"/>
    <col min="13070" max="13070" width="9.44140625" style="16" customWidth="1"/>
    <col min="13071" max="13071" width="8.88671875" style="16" customWidth="1"/>
    <col min="13072" max="13072" width="22.88671875" style="16" customWidth="1"/>
    <col min="13073" max="13073" width="12.33203125" style="16" customWidth="1"/>
    <col min="13074" max="13074" width="8.88671875" style="16" customWidth="1"/>
    <col min="13075" max="13075" width="6.88671875" style="16" customWidth="1"/>
    <col min="13076" max="13076" width="10.33203125" style="16" customWidth="1"/>
    <col min="13077" max="13077" width="8.109375" style="16" customWidth="1"/>
    <col min="13078" max="13078" width="14.109375" style="16" customWidth="1"/>
    <col min="13079" max="13079" width="11.44140625" style="16" customWidth="1"/>
    <col min="13080" max="13080" width="10.33203125" style="16" customWidth="1"/>
    <col min="13081" max="13081" width="44.88671875" style="16" customWidth="1"/>
    <col min="13082" max="13312" width="9.109375" style="16"/>
    <col min="13313" max="13313" width="8.88671875" style="16" bestFit="1" customWidth="1"/>
    <col min="13314" max="13314" width="15" style="16" bestFit="1" customWidth="1"/>
    <col min="13315" max="13315" width="13.6640625" style="16" customWidth="1"/>
    <col min="13316" max="13316" width="9.33203125" style="16" bestFit="1" customWidth="1"/>
    <col min="13317" max="13317" width="25.6640625" style="16" customWidth="1"/>
    <col min="13318" max="13318" width="10.109375" style="16" customWidth="1"/>
    <col min="13319" max="13319" width="18.88671875" style="16" customWidth="1"/>
    <col min="13320" max="13320" width="13.6640625" style="16" customWidth="1"/>
    <col min="13321" max="13321" width="9.33203125" style="16" bestFit="1" customWidth="1"/>
    <col min="13322" max="13322" width="17" style="16" customWidth="1"/>
    <col min="13323" max="13323" width="18.109375" style="16" customWidth="1"/>
    <col min="13324" max="13324" width="11.5546875" style="16" customWidth="1"/>
    <col min="13325" max="13325" width="9.33203125" style="16" bestFit="1" customWidth="1"/>
    <col min="13326" max="13326" width="9.44140625" style="16" customWidth="1"/>
    <col min="13327" max="13327" width="8.88671875" style="16" customWidth="1"/>
    <col min="13328" max="13328" width="22.88671875" style="16" customWidth="1"/>
    <col min="13329" max="13329" width="12.33203125" style="16" customWidth="1"/>
    <col min="13330" max="13330" width="8.88671875" style="16" customWidth="1"/>
    <col min="13331" max="13331" width="6.88671875" style="16" customWidth="1"/>
    <col min="13332" max="13332" width="10.33203125" style="16" customWidth="1"/>
    <col min="13333" max="13333" width="8.109375" style="16" customWidth="1"/>
    <col min="13334" max="13334" width="14.109375" style="16" customWidth="1"/>
    <col min="13335" max="13335" width="11.44140625" style="16" customWidth="1"/>
    <col min="13336" max="13336" width="10.33203125" style="16" customWidth="1"/>
    <col min="13337" max="13337" width="44.88671875" style="16" customWidth="1"/>
    <col min="13338" max="13568" width="9.109375" style="16"/>
    <col min="13569" max="13569" width="8.88671875" style="16" bestFit="1" customWidth="1"/>
    <col min="13570" max="13570" width="15" style="16" bestFit="1" customWidth="1"/>
    <col min="13571" max="13571" width="13.6640625" style="16" customWidth="1"/>
    <col min="13572" max="13572" width="9.33203125" style="16" bestFit="1" customWidth="1"/>
    <col min="13573" max="13573" width="25.6640625" style="16" customWidth="1"/>
    <col min="13574" max="13574" width="10.109375" style="16" customWidth="1"/>
    <col min="13575" max="13575" width="18.88671875" style="16" customWidth="1"/>
    <col min="13576" max="13576" width="13.6640625" style="16" customWidth="1"/>
    <col min="13577" max="13577" width="9.33203125" style="16" bestFit="1" customWidth="1"/>
    <col min="13578" max="13578" width="17" style="16" customWidth="1"/>
    <col min="13579" max="13579" width="18.109375" style="16" customWidth="1"/>
    <col min="13580" max="13580" width="11.5546875" style="16" customWidth="1"/>
    <col min="13581" max="13581" width="9.33203125" style="16" bestFit="1" customWidth="1"/>
    <col min="13582" max="13582" width="9.44140625" style="16" customWidth="1"/>
    <col min="13583" max="13583" width="8.88671875" style="16" customWidth="1"/>
    <col min="13584" max="13584" width="22.88671875" style="16" customWidth="1"/>
    <col min="13585" max="13585" width="12.33203125" style="16" customWidth="1"/>
    <col min="13586" max="13586" width="8.88671875" style="16" customWidth="1"/>
    <col min="13587" max="13587" width="6.88671875" style="16" customWidth="1"/>
    <col min="13588" max="13588" width="10.33203125" style="16" customWidth="1"/>
    <col min="13589" max="13589" width="8.109375" style="16" customWidth="1"/>
    <col min="13590" max="13590" width="14.109375" style="16" customWidth="1"/>
    <col min="13591" max="13591" width="11.44140625" style="16" customWidth="1"/>
    <col min="13592" max="13592" width="10.33203125" style="16" customWidth="1"/>
    <col min="13593" max="13593" width="44.88671875" style="16" customWidth="1"/>
    <col min="13594" max="13824" width="9.109375" style="16"/>
    <col min="13825" max="13825" width="8.88671875" style="16" bestFit="1" customWidth="1"/>
    <col min="13826" max="13826" width="15" style="16" bestFit="1" customWidth="1"/>
    <col min="13827" max="13827" width="13.6640625" style="16" customWidth="1"/>
    <col min="13828" max="13828" width="9.33203125" style="16" bestFit="1" customWidth="1"/>
    <col min="13829" max="13829" width="25.6640625" style="16" customWidth="1"/>
    <col min="13830" max="13830" width="10.109375" style="16" customWidth="1"/>
    <col min="13831" max="13831" width="18.88671875" style="16" customWidth="1"/>
    <col min="13832" max="13832" width="13.6640625" style="16" customWidth="1"/>
    <col min="13833" max="13833" width="9.33203125" style="16" bestFit="1" customWidth="1"/>
    <col min="13834" max="13834" width="17" style="16" customWidth="1"/>
    <col min="13835" max="13835" width="18.109375" style="16" customWidth="1"/>
    <col min="13836" max="13836" width="11.5546875" style="16" customWidth="1"/>
    <col min="13837" max="13837" width="9.33203125" style="16" bestFit="1" customWidth="1"/>
    <col min="13838" max="13838" width="9.44140625" style="16" customWidth="1"/>
    <col min="13839" max="13839" width="8.88671875" style="16" customWidth="1"/>
    <col min="13840" max="13840" width="22.88671875" style="16" customWidth="1"/>
    <col min="13841" max="13841" width="12.33203125" style="16" customWidth="1"/>
    <col min="13842" max="13842" width="8.88671875" style="16" customWidth="1"/>
    <col min="13843" max="13843" width="6.88671875" style="16" customWidth="1"/>
    <col min="13844" max="13844" width="10.33203125" style="16" customWidth="1"/>
    <col min="13845" max="13845" width="8.109375" style="16" customWidth="1"/>
    <col min="13846" max="13846" width="14.109375" style="16" customWidth="1"/>
    <col min="13847" max="13847" width="11.44140625" style="16" customWidth="1"/>
    <col min="13848" max="13848" width="10.33203125" style="16" customWidth="1"/>
    <col min="13849" max="13849" width="44.88671875" style="16" customWidth="1"/>
    <col min="13850" max="14080" width="9.109375" style="16"/>
    <col min="14081" max="14081" width="8.88671875" style="16" bestFit="1" customWidth="1"/>
    <col min="14082" max="14082" width="15" style="16" bestFit="1" customWidth="1"/>
    <col min="14083" max="14083" width="13.6640625" style="16" customWidth="1"/>
    <col min="14084" max="14084" width="9.33203125" style="16" bestFit="1" customWidth="1"/>
    <col min="14085" max="14085" width="25.6640625" style="16" customWidth="1"/>
    <col min="14086" max="14086" width="10.109375" style="16" customWidth="1"/>
    <col min="14087" max="14087" width="18.88671875" style="16" customWidth="1"/>
    <col min="14088" max="14088" width="13.6640625" style="16" customWidth="1"/>
    <col min="14089" max="14089" width="9.33203125" style="16" bestFit="1" customWidth="1"/>
    <col min="14090" max="14090" width="17" style="16" customWidth="1"/>
    <col min="14091" max="14091" width="18.109375" style="16" customWidth="1"/>
    <col min="14092" max="14092" width="11.5546875" style="16" customWidth="1"/>
    <col min="14093" max="14093" width="9.33203125" style="16" bestFit="1" customWidth="1"/>
    <col min="14094" max="14094" width="9.44140625" style="16" customWidth="1"/>
    <col min="14095" max="14095" width="8.88671875" style="16" customWidth="1"/>
    <col min="14096" max="14096" width="22.88671875" style="16" customWidth="1"/>
    <col min="14097" max="14097" width="12.33203125" style="16" customWidth="1"/>
    <col min="14098" max="14098" width="8.88671875" style="16" customWidth="1"/>
    <col min="14099" max="14099" width="6.88671875" style="16" customWidth="1"/>
    <col min="14100" max="14100" width="10.33203125" style="16" customWidth="1"/>
    <col min="14101" max="14101" width="8.109375" style="16" customWidth="1"/>
    <col min="14102" max="14102" width="14.109375" style="16" customWidth="1"/>
    <col min="14103" max="14103" width="11.44140625" style="16" customWidth="1"/>
    <col min="14104" max="14104" width="10.33203125" style="16" customWidth="1"/>
    <col min="14105" max="14105" width="44.88671875" style="16" customWidth="1"/>
    <col min="14106" max="14336" width="9.109375" style="16"/>
    <col min="14337" max="14337" width="8.88671875" style="16" bestFit="1" customWidth="1"/>
    <col min="14338" max="14338" width="15" style="16" bestFit="1" customWidth="1"/>
    <col min="14339" max="14339" width="13.6640625" style="16" customWidth="1"/>
    <col min="14340" max="14340" width="9.33203125" style="16" bestFit="1" customWidth="1"/>
    <col min="14341" max="14341" width="25.6640625" style="16" customWidth="1"/>
    <col min="14342" max="14342" width="10.109375" style="16" customWidth="1"/>
    <col min="14343" max="14343" width="18.88671875" style="16" customWidth="1"/>
    <col min="14344" max="14344" width="13.6640625" style="16" customWidth="1"/>
    <col min="14345" max="14345" width="9.33203125" style="16" bestFit="1" customWidth="1"/>
    <col min="14346" max="14346" width="17" style="16" customWidth="1"/>
    <col min="14347" max="14347" width="18.109375" style="16" customWidth="1"/>
    <col min="14348" max="14348" width="11.5546875" style="16" customWidth="1"/>
    <col min="14349" max="14349" width="9.33203125" style="16" bestFit="1" customWidth="1"/>
    <col min="14350" max="14350" width="9.44140625" style="16" customWidth="1"/>
    <col min="14351" max="14351" width="8.88671875" style="16" customWidth="1"/>
    <col min="14352" max="14352" width="22.88671875" style="16" customWidth="1"/>
    <col min="14353" max="14353" width="12.33203125" style="16" customWidth="1"/>
    <col min="14354" max="14354" width="8.88671875" style="16" customWidth="1"/>
    <col min="14355" max="14355" width="6.88671875" style="16" customWidth="1"/>
    <col min="14356" max="14356" width="10.33203125" style="16" customWidth="1"/>
    <col min="14357" max="14357" width="8.109375" style="16" customWidth="1"/>
    <col min="14358" max="14358" width="14.109375" style="16" customWidth="1"/>
    <col min="14359" max="14359" width="11.44140625" style="16" customWidth="1"/>
    <col min="14360" max="14360" width="10.33203125" style="16" customWidth="1"/>
    <col min="14361" max="14361" width="44.88671875" style="16" customWidth="1"/>
    <col min="14362" max="14592" width="9.109375" style="16"/>
    <col min="14593" max="14593" width="8.88671875" style="16" bestFit="1" customWidth="1"/>
    <col min="14594" max="14594" width="15" style="16" bestFit="1" customWidth="1"/>
    <col min="14595" max="14595" width="13.6640625" style="16" customWidth="1"/>
    <col min="14596" max="14596" width="9.33203125" style="16" bestFit="1" customWidth="1"/>
    <col min="14597" max="14597" width="25.6640625" style="16" customWidth="1"/>
    <col min="14598" max="14598" width="10.109375" style="16" customWidth="1"/>
    <col min="14599" max="14599" width="18.88671875" style="16" customWidth="1"/>
    <col min="14600" max="14600" width="13.6640625" style="16" customWidth="1"/>
    <col min="14601" max="14601" width="9.33203125" style="16" bestFit="1" customWidth="1"/>
    <col min="14602" max="14602" width="17" style="16" customWidth="1"/>
    <col min="14603" max="14603" width="18.109375" style="16" customWidth="1"/>
    <col min="14604" max="14604" width="11.5546875" style="16" customWidth="1"/>
    <col min="14605" max="14605" width="9.33203125" style="16" bestFit="1" customWidth="1"/>
    <col min="14606" max="14606" width="9.44140625" style="16" customWidth="1"/>
    <col min="14607" max="14607" width="8.88671875" style="16" customWidth="1"/>
    <col min="14608" max="14608" width="22.88671875" style="16" customWidth="1"/>
    <col min="14609" max="14609" width="12.33203125" style="16" customWidth="1"/>
    <col min="14610" max="14610" width="8.88671875" style="16" customWidth="1"/>
    <col min="14611" max="14611" width="6.88671875" style="16" customWidth="1"/>
    <col min="14612" max="14612" width="10.33203125" style="16" customWidth="1"/>
    <col min="14613" max="14613" width="8.109375" style="16" customWidth="1"/>
    <col min="14614" max="14614" width="14.109375" style="16" customWidth="1"/>
    <col min="14615" max="14615" width="11.44140625" style="16" customWidth="1"/>
    <col min="14616" max="14616" width="10.33203125" style="16" customWidth="1"/>
    <col min="14617" max="14617" width="44.88671875" style="16" customWidth="1"/>
    <col min="14618" max="14848" width="9.109375" style="16"/>
    <col min="14849" max="14849" width="8.88671875" style="16" bestFit="1" customWidth="1"/>
    <col min="14850" max="14850" width="15" style="16" bestFit="1" customWidth="1"/>
    <col min="14851" max="14851" width="13.6640625" style="16" customWidth="1"/>
    <col min="14852" max="14852" width="9.33203125" style="16" bestFit="1" customWidth="1"/>
    <col min="14853" max="14853" width="25.6640625" style="16" customWidth="1"/>
    <col min="14854" max="14854" width="10.109375" style="16" customWidth="1"/>
    <col min="14855" max="14855" width="18.88671875" style="16" customWidth="1"/>
    <col min="14856" max="14856" width="13.6640625" style="16" customWidth="1"/>
    <col min="14857" max="14857" width="9.33203125" style="16" bestFit="1" customWidth="1"/>
    <col min="14858" max="14858" width="17" style="16" customWidth="1"/>
    <col min="14859" max="14859" width="18.109375" style="16" customWidth="1"/>
    <col min="14860" max="14860" width="11.5546875" style="16" customWidth="1"/>
    <col min="14861" max="14861" width="9.33203125" style="16" bestFit="1" customWidth="1"/>
    <col min="14862" max="14862" width="9.44140625" style="16" customWidth="1"/>
    <col min="14863" max="14863" width="8.88671875" style="16" customWidth="1"/>
    <col min="14864" max="14864" width="22.88671875" style="16" customWidth="1"/>
    <col min="14865" max="14865" width="12.33203125" style="16" customWidth="1"/>
    <col min="14866" max="14866" width="8.88671875" style="16" customWidth="1"/>
    <col min="14867" max="14867" width="6.88671875" style="16" customWidth="1"/>
    <col min="14868" max="14868" width="10.33203125" style="16" customWidth="1"/>
    <col min="14869" max="14869" width="8.109375" style="16" customWidth="1"/>
    <col min="14870" max="14870" width="14.109375" style="16" customWidth="1"/>
    <col min="14871" max="14871" width="11.44140625" style="16" customWidth="1"/>
    <col min="14872" max="14872" width="10.33203125" style="16" customWidth="1"/>
    <col min="14873" max="14873" width="44.88671875" style="16" customWidth="1"/>
    <col min="14874" max="15104" width="9.109375" style="16"/>
    <col min="15105" max="15105" width="8.88671875" style="16" bestFit="1" customWidth="1"/>
    <col min="15106" max="15106" width="15" style="16" bestFit="1" customWidth="1"/>
    <col min="15107" max="15107" width="13.6640625" style="16" customWidth="1"/>
    <col min="15108" max="15108" width="9.33203125" style="16" bestFit="1" customWidth="1"/>
    <col min="15109" max="15109" width="25.6640625" style="16" customWidth="1"/>
    <col min="15110" max="15110" width="10.109375" style="16" customWidth="1"/>
    <col min="15111" max="15111" width="18.88671875" style="16" customWidth="1"/>
    <col min="15112" max="15112" width="13.6640625" style="16" customWidth="1"/>
    <col min="15113" max="15113" width="9.33203125" style="16" bestFit="1" customWidth="1"/>
    <col min="15114" max="15114" width="17" style="16" customWidth="1"/>
    <col min="15115" max="15115" width="18.109375" style="16" customWidth="1"/>
    <col min="15116" max="15116" width="11.5546875" style="16" customWidth="1"/>
    <col min="15117" max="15117" width="9.33203125" style="16" bestFit="1" customWidth="1"/>
    <col min="15118" max="15118" width="9.44140625" style="16" customWidth="1"/>
    <col min="15119" max="15119" width="8.88671875" style="16" customWidth="1"/>
    <col min="15120" max="15120" width="22.88671875" style="16" customWidth="1"/>
    <col min="15121" max="15121" width="12.33203125" style="16" customWidth="1"/>
    <col min="15122" max="15122" width="8.88671875" style="16" customWidth="1"/>
    <col min="15123" max="15123" width="6.88671875" style="16" customWidth="1"/>
    <col min="15124" max="15124" width="10.33203125" style="16" customWidth="1"/>
    <col min="15125" max="15125" width="8.109375" style="16" customWidth="1"/>
    <col min="15126" max="15126" width="14.109375" style="16" customWidth="1"/>
    <col min="15127" max="15127" width="11.44140625" style="16" customWidth="1"/>
    <col min="15128" max="15128" width="10.33203125" style="16" customWidth="1"/>
    <col min="15129" max="15129" width="44.88671875" style="16" customWidth="1"/>
    <col min="15130" max="15360" width="9.109375" style="16"/>
    <col min="15361" max="15361" width="8.88671875" style="16" bestFit="1" customWidth="1"/>
    <col min="15362" max="15362" width="15" style="16" bestFit="1" customWidth="1"/>
    <col min="15363" max="15363" width="13.6640625" style="16" customWidth="1"/>
    <col min="15364" max="15364" width="9.33203125" style="16" bestFit="1" customWidth="1"/>
    <col min="15365" max="15365" width="25.6640625" style="16" customWidth="1"/>
    <col min="15366" max="15366" width="10.109375" style="16" customWidth="1"/>
    <col min="15367" max="15367" width="18.88671875" style="16" customWidth="1"/>
    <col min="15368" max="15368" width="13.6640625" style="16" customWidth="1"/>
    <col min="15369" max="15369" width="9.33203125" style="16" bestFit="1" customWidth="1"/>
    <col min="15370" max="15370" width="17" style="16" customWidth="1"/>
    <col min="15371" max="15371" width="18.109375" style="16" customWidth="1"/>
    <col min="15372" max="15372" width="11.5546875" style="16" customWidth="1"/>
    <col min="15373" max="15373" width="9.33203125" style="16" bestFit="1" customWidth="1"/>
    <col min="15374" max="15374" width="9.44140625" style="16" customWidth="1"/>
    <col min="15375" max="15375" width="8.88671875" style="16" customWidth="1"/>
    <col min="15376" max="15376" width="22.88671875" style="16" customWidth="1"/>
    <col min="15377" max="15377" width="12.33203125" style="16" customWidth="1"/>
    <col min="15378" max="15378" width="8.88671875" style="16" customWidth="1"/>
    <col min="15379" max="15379" width="6.88671875" style="16" customWidth="1"/>
    <col min="15380" max="15380" width="10.33203125" style="16" customWidth="1"/>
    <col min="15381" max="15381" width="8.109375" style="16" customWidth="1"/>
    <col min="15382" max="15382" width="14.109375" style="16" customWidth="1"/>
    <col min="15383" max="15383" width="11.44140625" style="16" customWidth="1"/>
    <col min="15384" max="15384" width="10.33203125" style="16" customWidth="1"/>
    <col min="15385" max="15385" width="44.88671875" style="16" customWidth="1"/>
    <col min="15386" max="15616" width="9.109375" style="16"/>
    <col min="15617" max="15617" width="8.88671875" style="16" bestFit="1" customWidth="1"/>
    <col min="15618" max="15618" width="15" style="16" bestFit="1" customWidth="1"/>
    <col min="15619" max="15619" width="13.6640625" style="16" customWidth="1"/>
    <col min="15620" max="15620" width="9.33203125" style="16" bestFit="1" customWidth="1"/>
    <col min="15621" max="15621" width="25.6640625" style="16" customWidth="1"/>
    <col min="15622" max="15622" width="10.109375" style="16" customWidth="1"/>
    <col min="15623" max="15623" width="18.88671875" style="16" customWidth="1"/>
    <col min="15624" max="15624" width="13.6640625" style="16" customWidth="1"/>
    <col min="15625" max="15625" width="9.33203125" style="16" bestFit="1" customWidth="1"/>
    <col min="15626" max="15626" width="17" style="16" customWidth="1"/>
    <col min="15627" max="15627" width="18.109375" style="16" customWidth="1"/>
    <col min="15628" max="15628" width="11.5546875" style="16" customWidth="1"/>
    <col min="15629" max="15629" width="9.33203125" style="16" bestFit="1" customWidth="1"/>
    <col min="15630" max="15630" width="9.44140625" style="16" customWidth="1"/>
    <col min="15631" max="15631" width="8.88671875" style="16" customWidth="1"/>
    <col min="15632" max="15632" width="22.88671875" style="16" customWidth="1"/>
    <col min="15633" max="15633" width="12.33203125" style="16" customWidth="1"/>
    <col min="15634" max="15634" width="8.88671875" style="16" customWidth="1"/>
    <col min="15635" max="15635" width="6.88671875" style="16" customWidth="1"/>
    <col min="15636" max="15636" width="10.33203125" style="16" customWidth="1"/>
    <col min="15637" max="15637" width="8.109375" style="16" customWidth="1"/>
    <col min="15638" max="15638" width="14.109375" style="16" customWidth="1"/>
    <col min="15639" max="15639" width="11.44140625" style="16" customWidth="1"/>
    <col min="15640" max="15640" width="10.33203125" style="16" customWidth="1"/>
    <col min="15641" max="15641" width="44.88671875" style="16" customWidth="1"/>
    <col min="15642" max="15872" width="9.109375" style="16"/>
    <col min="15873" max="15873" width="8.88671875" style="16" bestFit="1" customWidth="1"/>
    <col min="15874" max="15874" width="15" style="16" bestFit="1" customWidth="1"/>
    <col min="15875" max="15875" width="13.6640625" style="16" customWidth="1"/>
    <col min="15876" max="15876" width="9.33203125" style="16" bestFit="1" customWidth="1"/>
    <col min="15877" max="15877" width="25.6640625" style="16" customWidth="1"/>
    <col min="15878" max="15878" width="10.109375" style="16" customWidth="1"/>
    <col min="15879" max="15879" width="18.88671875" style="16" customWidth="1"/>
    <col min="15880" max="15880" width="13.6640625" style="16" customWidth="1"/>
    <col min="15881" max="15881" width="9.33203125" style="16" bestFit="1" customWidth="1"/>
    <col min="15882" max="15882" width="17" style="16" customWidth="1"/>
    <col min="15883" max="15883" width="18.109375" style="16" customWidth="1"/>
    <col min="15884" max="15884" width="11.5546875" style="16" customWidth="1"/>
    <col min="15885" max="15885" width="9.33203125" style="16" bestFit="1" customWidth="1"/>
    <col min="15886" max="15886" width="9.44140625" style="16" customWidth="1"/>
    <col min="15887" max="15887" width="8.88671875" style="16" customWidth="1"/>
    <col min="15888" max="15888" width="22.88671875" style="16" customWidth="1"/>
    <col min="15889" max="15889" width="12.33203125" style="16" customWidth="1"/>
    <col min="15890" max="15890" width="8.88671875" style="16" customWidth="1"/>
    <col min="15891" max="15891" width="6.88671875" style="16" customWidth="1"/>
    <col min="15892" max="15892" width="10.33203125" style="16" customWidth="1"/>
    <col min="15893" max="15893" width="8.109375" style="16" customWidth="1"/>
    <col min="15894" max="15894" width="14.109375" style="16" customWidth="1"/>
    <col min="15895" max="15895" width="11.44140625" style="16" customWidth="1"/>
    <col min="15896" max="15896" width="10.33203125" style="16" customWidth="1"/>
    <col min="15897" max="15897" width="44.88671875" style="16" customWidth="1"/>
    <col min="15898" max="16128" width="9.109375" style="16"/>
    <col min="16129" max="16129" width="8.88671875" style="16" bestFit="1" customWidth="1"/>
    <col min="16130" max="16130" width="15" style="16" bestFit="1" customWidth="1"/>
    <col min="16131" max="16131" width="13.6640625" style="16" customWidth="1"/>
    <col min="16132" max="16132" width="9.33203125" style="16" bestFit="1" customWidth="1"/>
    <col min="16133" max="16133" width="25.6640625" style="16" customWidth="1"/>
    <col min="16134" max="16134" width="10.109375" style="16" customWidth="1"/>
    <col min="16135" max="16135" width="18.88671875" style="16" customWidth="1"/>
    <col min="16136" max="16136" width="13.6640625" style="16" customWidth="1"/>
    <col min="16137" max="16137" width="9.33203125" style="16" bestFit="1" customWidth="1"/>
    <col min="16138" max="16138" width="17" style="16" customWidth="1"/>
    <col min="16139" max="16139" width="18.109375" style="16" customWidth="1"/>
    <col min="16140" max="16140" width="11.5546875" style="16" customWidth="1"/>
    <col min="16141" max="16141" width="9.33203125" style="16" bestFit="1" customWidth="1"/>
    <col min="16142" max="16142" width="9.44140625" style="16" customWidth="1"/>
    <col min="16143" max="16143" width="8.88671875" style="16" customWidth="1"/>
    <col min="16144" max="16144" width="22.88671875" style="16" customWidth="1"/>
    <col min="16145" max="16145" width="12.33203125" style="16" customWidth="1"/>
    <col min="16146" max="16146" width="8.88671875" style="16" customWidth="1"/>
    <col min="16147" max="16147" width="6.88671875" style="16" customWidth="1"/>
    <col min="16148" max="16148" width="10.33203125" style="16" customWidth="1"/>
    <col min="16149" max="16149" width="8.109375" style="16" customWidth="1"/>
    <col min="16150" max="16150" width="14.109375" style="16" customWidth="1"/>
    <col min="16151" max="16151" width="11.44140625" style="16" customWidth="1"/>
    <col min="16152" max="16152" width="10.33203125" style="16" customWidth="1"/>
    <col min="16153" max="16153" width="44.88671875" style="16" customWidth="1"/>
    <col min="16154" max="16384" width="9.109375" style="16"/>
  </cols>
  <sheetData>
    <row r="1" spans="1:26" ht="13.8" thickTop="1">
      <c r="A1" s="5" t="s">
        <v>95</v>
      </c>
      <c r="B1" s="6" t="s">
        <v>96</v>
      </c>
      <c r="C1" s="9" t="s">
        <v>97</v>
      </c>
      <c r="D1" s="7" t="s">
        <v>98</v>
      </c>
      <c r="E1" s="8" t="s">
        <v>99</v>
      </c>
      <c r="F1" s="8" t="s">
        <v>98</v>
      </c>
      <c r="G1" s="9" t="s">
        <v>100</v>
      </c>
      <c r="H1" s="9" t="s">
        <v>101</v>
      </c>
      <c r="I1" s="6" t="s">
        <v>102</v>
      </c>
      <c r="J1" s="8" t="s">
        <v>102</v>
      </c>
      <c r="K1" s="9" t="s">
        <v>103</v>
      </c>
      <c r="L1" s="10" t="s">
        <v>104</v>
      </c>
      <c r="M1" s="10" t="s">
        <v>105</v>
      </c>
      <c r="N1" s="11" t="s">
        <v>105</v>
      </c>
      <c r="O1" s="6" t="s">
        <v>106</v>
      </c>
      <c r="P1" s="6" t="s">
        <v>107</v>
      </c>
      <c r="Q1" s="6" t="s">
        <v>108</v>
      </c>
      <c r="R1" s="12" t="s">
        <v>109</v>
      </c>
      <c r="S1" s="13" t="s">
        <v>110</v>
      </c>
      <c r="T1" s="12" t="s">
        <v>1</v>
      </c>
      <c r="U1" s="10" t="s">
        <v>111</v>
      </c>
      <c r="V1" s="10" t="s">
        <v>112</v>
      </c>
      <c r="W1" s="14" t="s">
        <v>113</v>
      </c>
      <c r="X1" s="15" t="s">
        <v>114</v>
      </c>
      <c r="Y1" s="9" t="s">
        <v>115</v>
      </c>
    </row>
    <row r="2" spans="1:26" ht="13.8" thickBot="1">
      <c r="A2" s="17" t="s">
        <v>116</v>
      </c>
      <c r="B2" s="18" t="s">
        <v>116</v>
      </c>
      <c r="C2" s="21" t="s">
        <v>117</v>
      </c>
      <c r="D2" s="19" t="s">
        <v>118</v>
      </c>
      <c r="E2" s="20"/>
      <c r="F2" s="20"/>
      <c r="G2" s="21"/>
      <c r="H2" s="21"/>
      <c r="I2" s="18" t="s">
        <v>118</v>
      </c>
      <c r="J2" s="20" t="s">
        <v>119</v>
      </c>
      <c r="K2" s="21" t="s">
        <v>120</v>
      </c>
      <c r="L2" s="22" t="s">
        <v>121</v>
      </c>
      <c r="M2" s="22" t="s">
        <v>122</v>
      </c>
      <c r="N2" s="23" t="s">
        <v>123</v>
      </c>
      <c r="O2" s="18" t="s">
        <v>124</v>
      </c>
      <c r="P2" s="18" t="s">
        <v>117</v>
      </c>
      <c r="Q2" s="18" t="s">
        <v>124</v>
      </c>
      <c r="R2" s="24" t="s">
        <v>125</v>
      </c>
      <c r="S2" s="25"/>
      <c r="T2" s="24" t="s">
        <v>126</v>
      </c>
      <c r="U2" s="22" t="s">
        <v>127</v>
      </c>
      <c r="V2" s="22" t="s">
        <v>128</v>
      </c>
      <c r="W2" s="26" t="s">
        <v>129</v>
      </c>
      <c r="X2" s="27"/>
      <c r="Y2" s="28"/>
    </row>
    <row r="3" spans="1:26" ht="13.8" thickTop="1">
      <c r="A3" s="29"/>
      <c r="B3" s="32"/>
      <c r="C3" s="30"/>
      <c r="D3" s="30"/>
      <c r="E3" s="31"/>
      <c r="F3" s="31"/>
      <c r="G3" s="29"/>
      <c r="H3" s="29"/>
      <c r="I3" s="32"/>
      <c r="J3" s="31"/>
      <c r="K3" s="29"/>
      <c r="L3" s="196"/>
      <c r="M3" s="196"/>
      <c r="N3" s="197"/>
      <c r="O3" s="32"/>
      <c r="P3" s="32"/>
      <c r="Q3" s="32"/>
      <c r="R3" s="34"/>
      <c r="S3" s="33"/>
      <c r="T3" s="34"/>
      <c r="U3" s="196"/>
      <c r="V3" s="196"/>
      <c r="W3" s="198"/>
      <c r="X3" s="199"/>
      <c r="Y3" s="29"/>
      <c r="Z3" s="200"/>
    </row>
    <row r="4" spans="1:26">
      <c r="D4" s="36">
        <v>1</v>
      </c>
      <c r="E4" s="37" t="s">
        <v>130</v>
      </c>
      <c r="G4" s="38" t="s">
        <v>131</v>
      </c>
      <c r="J4" s="37"/>
      <c r="K4" s="38"/>
      <c r="L4" s="40"/>
    </row>
    <row r="5" spans="1:26">
      <c r="A5" s="16" t="s">
        <v>204</v>
      </c>
      <c r="B5" s="35" t="s">
        <v>205</v>
      </c>
      <c r="C5" s="16" t="s">
        <v>133</v>
      </c>
      <c r="D5" s="36">
        <v>1</v>
      </c>
      <c r="E5" s="37" t="s">
        <v>130</v>
      </c>
      <c r="G5" s="38" t="s">
        <v>131</v>
      </c>
      <c r="H5" s="38" t="s">
        <v>134</v>
      </c>
      <c r="I5" s="39" t="s">
        <v>135</v>
      </c>
      <c r="J5" s="37" t="s">
        <v>136</v>
      </c>
      <c r="K5" s="38" t="s">
        <v>137</v>
      </c>
      <c r="L5" s="47">
        <v>4</v>
      </c>
      <c r="M5" s="47">
        <v>0</v>
      </c>
      <c r="N5" s="48">
        <v>4</v>
      </c>
      <c r="O5" s="35">
        <v>0</v>
      </c>
      <c r="P5" s="35">
        <v>0</v>
      </c>
      <c r="Q5" s="35">
        <v>0</v>
      </c>
      <c r="R5" s="44">
        <f>VLOOKUP(A5,Kengetallen!A:B,2,FALSE)</f>
        <v>0</v>
      </c>
      <c r="V5" s="41">
        <f>IF(Q5&gt;0,(U5/O5)*Q5,0)</f>
        <v>0</v>
      </c>
    </row>
    <row r="6" spans="1:26">
      <c r="A6" s="16" t="s">
        <v>204</v>
      </c>
      <c r="B6" s="35" t="s">
        <v>205</v>
      </c>
      <c r="C6" s="16" t="s">
        <v>133</v>
      </c>
      <c r="D6" s="36">
        <v>1</v>
      </c>
      <c r="E6" s="37" t="s">
        <v>130</v>
      </c>
      <c r="G6" s="38" t="s">
        <v>131</v>
      </c>
      <c r="H6" s="38" t="s">
        <v>134</v>
      </c>
      <c r="I6" s="39" t="s">
        <v>140</v>
      </c>
      <c r="J6" s="37" t="s">
        <v>141</v>
      </c>
      <c r="K6" s="38" t="s">
        <v>142</v>
      </c>
      <c r="L6" s="47">
        <v>16</v>
      </c>
      <c r="M6" s="47">
        <v>0</v>
      </c>
      <c r="N6" s="48">
        <v>16</v>
      </c>
      <c r="O6" s="35">
        <v>0</v>
      </c>
      <c r="P6" s="35">
        <v>0</v>
      </c>
      <c r="Q6" s="35">
        <v>0</v>
      </c>
      <c r="R6" s="44">
        <f>VLOOKUP(A6,Kengetallen!A:B,2,FALSE)</f>
        <v>0</v>
      </c>
      <c r="V6" s="41">
        <f t="shared" ref="V6:V15" si="0">IF(Q6&gt;0,(U6/O6)*Q6,0)</f>
        <v>0</v>
      </c>
    </row>
    <row r="7" spans="1:26">
      <c r="A7" s="16" t="s">
        <v>204</v>
      </c>
      <c r="B7" s="35" t="s">
        <v>205</v>
      </c>
      <c r="C7" s="16" t="s">
        <v>133</v>
      </c>
      <c r="D7" s="36">
        <v>1</v>
      </c>
      <c r="E7" s="37" t="s">
        <v>130</v>
      </c>
      <c r="G7" s="38" t="s">
        <v>131</v>
      </c>
      <c r="H7" s="38" t="s">
        <v>134</v>
      </c>
      <c r="I7" s="39" t="s">
        <v>143</v>
      </c>
      <c r="J7" s="37" t="s">
        <v>141</v>
      </c>
      <c r="K7" s="38" t="s">
        <v>142</v>
      </c>
      <c r="L7" s="47">
        <v>24</v>
      </c>
      <c r="M7" s="47">
        <v>0</v>
      </c>
      <c r="N7" s="48">
        <v>24</v>
      </c>
      <c r="O7" s="35">
        <v>0</v>
      </c>
      <c r="P7" s="35">
        <v>0</v>
      </c>
      <c r="Q7" s="35">
        <v>0</v>
      </c>
      <c r="R7" s="44">
        <f>VLOOKUP(A7,Kengetallen!A:B,2,FALSE)</f>
        <v>0</v>
      </c>
      <c r="V7" s="41">
        <f t="shared" si="0"/>
        <v>0</v>
      </c>
    </row>
    <row r="8" spans="1:26">
      <c r="A8" s="16" t="s">
        <v>204</v>
      </c>
      <c r="B8" s="35" t="s">
        <v>205</v>
      </c>
      <c r="C8" s="16" t="s">
        <v>133</v>
      </c>
      <c r="D8" s="36">
        <v>1</v>
      </c>
      <c r="E8" s="37" t="s">
        <v>130</v>
      </c>
      <c r="G8" s="38" t="s">
        <v>131</v>
      </c>
      <c r="H8" s="38" t="s">
        <v>134</v>
      </c>
      <c r="I8" s="39" t="s">
        <v>144</v>
      </c>
      <c r="J8" s="37" t="s">
        <v>141</v>
      </c>
      <c r="K8" s="38" t="s">
        <v>142</v>
      </c>
      <c r="L8" s="47">
        <v>36</v>
      </c>
      <c r="M8" s="47">
        <v>0</v>
      </c>
      <c r="N8" s="48">
        <v>36</v>
      </c>
      <c r="O8" s="35">
        <v>0</v>
      </c>
      <c r="P8" s="35">
        <v>0</v>
      </c>
      <c r="Q8" s="35">
        <v>0</v>
      </c>
      <c r="R8" s="44">
        <f>VLOOKUP(A8,Kengetallen!A:B,2,FALSE)</f>
        <v>0</v>
      </c>
      <c r="V8" s="41">
        <f t="shared" si="0"/>
        <v>0</v>
      </c>
    </row>
    <row r="9" spans="1:26">
      <c r="A9" s="16" t="s">
        <v>204</v>
      </c>
      <c r="B9" s="35" t="s">
        <v>205</v>
      </c>
      <c r="C9" s="16" t="s">
        <v>133</v>
      </c>
      <c r="D9" s="36">
        <v>1</v>
      </c>
      <c r="E9" s="37" t="s">
        <v>130</v>
      </c>
      <c r="G9" s="38" t="s">
        <v>131</v>
      </c>
      <c r="H9" s="38" t="s">
        <v>134</v>
      </c>
      <c r="I9" s="39" t="s">
        <v>145</v>
      </c>
      <c r="J9" s="37" t="s">
        <v>146</v>
      </c>
      <c r="K9" s="38" t="s">
        <v>142</v>
      </c>
      <c r="L9" s="47">
        <v>24</v>
      </c>
      <c r="M9" s="47">
        <v>0</v>
      </c>
      <c r="N9" s="48">
        <v>24</v>
      </c>
      <c r="O9" s="35">
        <v>0</v>
      </c>
      <c r="P9" s="35">
        <v>0</v>
      </c>
      <c r="Q9" s="35">
        <v>0</v>
      </c>
      <c r="R9" s="44">
        <f>VLOOKUP(A9,Kengetallen!A:B,2,FALSE)</f>
        <v>0</v>
      </c>
      <c r="V9" s="41">
        <f t="shared" si="0"/>
        <v>0</v>
      </c>
    </row>
    <row r="10" spans="1:26">
      <c r="A10" s="16" t="s">
        <v>204</v>
      </c>
      <c r="B10" s="35" t="s">
        <v>205</v>
      </c>
      <c r="C10" s="16" t="s">
        <v>133</v>
      </c>
      <c r="D10" s="36">
        <v>1</v>
      </c>
      <c r="E10" s="37" t="s">
        <v>130</v>
      </c>
      <c r="G10" s="38" t="s">
        <v>131</v>
      </c>
      <c r="H10" s="38" t="s">
        <v>134</v>
      </c>
      <c r="I10" s="39" t="s">
        <v>147</v>
      </c>
      <c r="J10" s="37" t="s">
        <v>148</v>
      </c>
      <c r="K10" s="38" t="s">
        <v>137</v>
      </c>
      <c r="L10" s="47">
        <v>6</v>
      </c>
      <c r="M10" s="47">
        <v>0</v>
      </c>
      <c r="N10" s="48">
        <v>6</v>
      </c>
      <c r="O10" s="35">
        <v>0</v>
      </c>
      <c r="P10" s="35">
        <v>0</v>
      </c>
      <c r="Q10" s="35">
        <v>0</v>
      </c>
      <c r="R10" s="44">
        <f>VLOOKUP(A10,Kengetallen!A:B,2,FALSE)</f>
        <v>0</v>
      </c>
      <c r="V10" s="41">
        <f t="shared" si="0"/>
        <v>0</v>
      </c>
    </row>
    <row r="11" spans="1:26">
      <c r="A11" s="16" t="s">
        <v>204</v>
      </c>
      <c r="B11" s="35" t="s">
        <v>205</v>
      </c>
      <c r="C11" s="16" t="s">
        <v>133</v>
      </c>
      <c r="D11" s="36">
        <v>1</v>
      </c>
      <c r="E11" s="37" t="s">
        <v>130</v>
      </c>
      <c r="G11" s="38" t="s">
        <v>131</v>
      </c>
      <c r="H11" s="38" t="s">
        <v>134</v>
      </c>
      <c r="I11" s="39" t="s">
        <v>149</v>
      </c>
      <c r="J11" s="37" t="s">
        <v>150</v>
      </c>
      <c r="K11" s="38" t="s">
        <v>137</v>
      </c>
      <c r="L11" s="47">
        <v>14</v>
      </c>
      <c r="M11" s="47">
        <v>0</v>
      </c>
      <c r="N11" s="48">
        <v>14</v>
      </c>
      <c r="O11" s="35">
        <v>0</v>
      </c>
      <c r="P11" s="35">
        <v>0</v>
      </c>
      <c r="Q11" s="35">
        <v>0</v>
      </c>
      <c r="R11" s="44">
        <f>VLOOKUP(A11,Kengetallen!A:B,2,FALSE)</f>
        <v>0</v>
      </c>
      <c r="V11" s="41">
        <f t="shared" si="0"/>
        <v>0</v>
      </c>
    </row>
    <row r="12" spans="1:26">
      <c r="A12" s="16" t="s">
        <v>204</v>
      </c>
      <c r="B12" s="35" t="s">
        <v>205</v>
      </c>
      <c r="C12" s="16" t="s">
        <v>133</v>
      </c>
      <c r="D12" s="36">
        <v>1</v>
      </c>
      <c r="E12" s="37" t="s">
        <v>130</v>
      </c>
      <c r="G12" s="38" t="s">
        <v>131</v>
      </c>
      <c r="H12" s="38" t="s">
        <v>134</v>
      </c>
      <c r="I12" s="39" t="s">
        <v>152</v>
      </c>
      <c r="J12" s="37" t="s">
        <v>153</v>
      </c>
      <c r="K12" s="38" t="s">
        <v>137</v>
      </c>
      <c r="L12" s="47">
        <v>2</v>
      </c>
      <c r="M12" s="47">
        <v>0</v>
      </c>
      <c r="N12" s="48">
        <v>2</v>
      </c>
      <c r="O12" s="35">
        <v>0</v>
      </c>
      <c r="P12" s="35">
        <v>0</v>
      </c>
      <c r="Q12" s="35">
        <v>0</v>
      </c>
      <c r="R12" s="44">
        <f>VLOOKUP(A12,Kengetallen!A:B,2,FALSE)</f>
        <v>0</v>
      </c>
      <c r="V12" s="41">
        <f t="shared" si="0"/>
        <v>0</v>
      </c>
    </row>
    <row r="13" spans="1:26">
      <c r="A13" s="16" t="s">
        <v>204</v>
      </c>
      <c r="B13" s="35" t="s">
        <v>205</v>
      </c>
      <c r="C13" s="16" t="s">
        <v>133</v>
      </c>
      <c r="D13" s="36">
        <v>1</v>
      </c>
      <c r="E13" s="37" t="s">
        <v>130</v>
      </c>
      <c r="G13" s="38" t="s">
        <v>131</v>
      </c>
      <c r="H13" s="38" t="s">
        <v>134</v>
      </c>
      <c r="I13" s="39" t="s">
        <v>154</v>
      </c>
      <c r="J13" s="37" t="s">
        <v>153</v>
      </c>
      <c r="K13" s="38" t="s">
        <v>137</v>
      </c>
      <c r="L13" s="47">
        <v>2</v>
      </c>
      <c r="M13" s="47">
        <v>0</v>
      </c>
      <c r="N13" s="48">
        <v>2</v>
      </c>
      <c r="O13" s="35">
        <v>0</v>
      </c>
      <c r="P13" s="35">
        <v>0</v>
      </c>
      <c r="Q13" s="35">
        <v>0</v>
      </c>
      <c r="R13" s="44">
        <f>VLOOKUP(A13,Kengetallen!A:B,2,FALSE)</f>
        <v>0</v>
      </c>
      <c r="V13" s="41">
        <f t="shared" si="0"/>
        <v>0</v>
      </c>
    </row>
    <row r="14" spans="1:26">
      <c r="A14" s="16" t="s">
        <v>204</v>
      </c>
      <c r="B14" s="35" t="s">
        <v>205</v>
      </c>
      <c r="C14" s="16" t="s">
        <v>133</v>
      </c>
      <c r="D14" s="36">
        <v>1</v>
      </c>
      <c r="E14" s="37" t="s">
        <v>130</v>
      </c>
      <c r="G14" s="38" t="s">
        <v>131</v>
      </c>
      <c r="H14" s="38" t="s">
        <v>134</v>
      </c>
      <c r="I14" s="39" t="s">
        <v>155</v>
      </c>
      <c r="J14" s="37" t="s">
        <v>156</v>
      </c>
      <c r="K14" s="38" t="s">
        <v>157</v>
      </c>
      <c r="L14" s="47">
        <v>23</v>
      </c>
      <c r="M14" s="47">
        <v>0</v>
      </c>
      <c r="N14" s="48">
        <v>23</v>
      </c>
      <c r="O14" s="35">
        <v>0</v>
      </c>
      <c r="P14" s="35">
        <v>0</v>
      </c>
      <c r="Q14" s="35">
        <v>0</v>
      </c>
      <c r="R14" s="44">
        <f>VLOOKUP(A14,Kengetallen!A:B,2,FALSE)</f>
        <v>0</v>
      </c>
      <c r="V14" s="41">
        <f t="shared" si="0"/>
        <v>0</v>
      </c>
    </row>
    <row r="15" spans="1:26">
      <c r="A15" s="16" t="s">
        <v>204</v>
      </c>
      <c r="B15" s="35" t="s">
        <v>205</v>
      </c>
      <c r="C15" s="16" t="s">
        <v>133</v>
      </c>
      <c r="D15" s="36">
        <v>1</v>
      </c>
      <c r="E15" s="37" t="s">
        <v>130</v>
      </c>
      <c r="G15" s="38" t="s">
        <v>131</v>
      </c>
      <c r="H15" s="38" t="s">
        <v>134</v>
      </c>
      <c r="I15" s="39" t="s">
        <v>158</v>
      </c>
      <c r="J15" s="37" t="s">
        <v>159</v>
      </c>
      <c r="K15" s="38" t="s">
        <v>157</v>
      </c>
      <c r="L15" s="47">
        <v>5</v>
      </c>
      <c r="M15" s="47">
        <v>0</v>
      </c>
      <c r="N15" s="48">
        <v>5</v>
      </c>
      <c r="O15" s="35">
        <v>0</v>
      </c>
      <c r="P15" s="35">
        <v>0</v>
      </c>
      <c r="Q15" s="35">
        <v>0</v>
      </c>
      <c r="R15" s="44">
        <f>VLOOKUP(A15,Kengetallen!A:B,2,FALSE)</f>
        <v>0</v>
      </c>
      <c r="V15" s="41">
        <f t="shared" si="0"/>
        <v>0</v>
      </c>
    </row>
    <row r="16" spans="1:26">
      <c r="D16" s="36">
        <v>1</v>
      </c>
      <c r="E16" s="37" t="s">
        <v>130</v>
      </c>
      <c r="G16" s="38" t="s">
        <v>131</v>
      </c>
      <c r="J16" s="37"/>
      <c r="K16" s="38"/>
      <c r="L16" s="47"/>
      <c r="M16" s="47"/>
      <c r="N16" s="48"/>
      <c r="O16" s="35"/>
      <c r="P16" s="35"/>
      <c r="Q16" s="35"/>
    </row>
    <row r="17" spans="1:25">
      <c r="A17" s="49"/>
      <c r="B17" s="50"/>
      <c r="C17" s="49" t="s">
        <v>133</v>
      </c>
      <c r="D17" s="51">
        <v>1</v>
      </c>
      <c r="E17" s="52" t="s">
        <v>130</v>
      </c>
      <c r="F17" s="52"/>
      <c r="G17" s="49" t="s">
        <v>131</v>
      </c>
      <c r="H17" s="53"/>
      <c r="I17" s="50"/>
      <c r="J17" s="52" t="s">
        <v>160</v>
      </c>
      <c r="K17" s="53" t="s">
        <v>160</v>
      </c>
      <c r="L17" s="54">
        <f>SUM(L5:L16)</f>
        <v>156</v>
      </c>
      <c r="M17" s="54">
        <v>0</v>
      </c>
      <c r="N17" s="55">
        <v>156</v>
      </c>
      <c r="O17" s="50"/>
      <c r="P17" s="50"/>
      <c r="Q17" s="50"/>
      <c r="R17" s="56"/>
      <c r="S17" s="57"/>
      <c r="T17" s="50"/>
      <c r="U17" s="54"/>
      <c r="V17" s="54"/>
      <c r="W17" s="58"/>
      <c r="X17" s="59"/>
      <c r="Y17" s="49"/>
    </row>
    <row r="18" spans="1:25">
      <c r="D18" s="36">
        <v>2</v>
      </c>
      <c r="E18" s="60" t="s">
        <v>161</v>
      </c>
      <c r="F18" s="60"/>
      <c r="G18" s="61" t="s">
        <v>162</v>
      </c>
      <c r="H18" s="62"/>
      <c r="I18" s="63"/>
      <c r="J18" s="64"/>
      <c r="K18" s="61"/>
      <c r="L18" s="65"/>
      <c r="M18" s="47"/>
      <c r="N18" s="48"/>
      <c r="O18" s="35"/>
      <c r="P18" s="35"/>
      <c r="Q18" s="35"/>
    </row>
    <row r="19" spans="1:25">
      <c r="A19" s="16" t="s">
        <v>204</v>
      </c>
      <c r="B19" s="35" t="s">
        <v>205</v>
      </c>
      <c r="C19" s="16" t="s">
        <v>163</v>
      </c>
      <c r="D19" s="36">
        <v>2</v>
      </c>
      <c r="E19" s="60" t="s">
        <v>161</v>
      </c>
      <c r="F19" s="60"/>
      <c r="G19" s="61" t="s">
        <v>162</v>
      </c>
      <c r="H19" s="62" t="s">
        <v>134</v>
      </c>
      <c r="I19" s="63" t="s">
        <v>144</v>
      </c>
      <c r="J19" s="64" t="s">
        <v>153</v>
      </c>
      <c r="K19" s="61" t="s">
        <v>157</v>
      </c>
      <c r="L19" s="65">
        <v>2</v>
      </c>
      <c r="M19" s="47">
        <v>0</v>
      </c>
      <c r="N19" s="48">
        <v>2</v>
      </c>
      <c r="O19" s="35">
        <v>0</v>
      </c>
      <c r="P19" s="35">
        <v>0</v>
      </c>
      <c r="Q19" s="35">
        <v>0</v>
      </c>
      <c r="R19" s="44">
        <f>VLOOKUP(A19,Kengetallen!A:B,2,FALSE)</f>
        <v>0</v>
      </c>
      <c r="V19" s="41">
        <f t="shared" ref="V19:V34" si="1">IF(Q19&gt;0,(U19/O19)*Q19,0)</f>
        <v>0</v>
      </c>
    </row>
    <row r="20" spans="1:25">
      <c r="A20" s="16" t="s">
        <v>204</v>
      </c>
      <c r="B20" s="35" t="s">
        <v>205</v>
      </c>
      <c r="C20" s="16" t="s">
        <v>163</v>
      </c>
      <c r="D20" s="36">
        <v>2</v>
      </c>
      <c r="E20" s="60" t="s">
        <v>161</v>
      </c>
      <c r="F20" s="60"/>
      <c r="G20" s="61" t="s">
        <v>162</v>
      </c>
      <c r="H20" s="62" t="s">
        <v>134</v>
      </c>
      <c r="I20" s="63" t="s">
        <v>145</v>
      </c>
      <c r="J20" s="64" t="s">
        <v>153</v>
      </c>
      <c r="K20" s="61" t="s">
        <v>157</v>
      </c>
      <c r="L20" s="65">
        <v>5</v>
      </c>
      <c r="M20" s="47">
        <v>0</v>
      </c>
      <c r="N20" s="48">
        <v>5</v>
      </c>
      <c r="O20" s="35">
        <v>0</v>
      </c>
      <c r="P20" s="35">
        <v>0</v>
      </c>
      <c r="Q20" s="35">
        <v>0</v>
      </c>
      <c r="R20" s="44">
        <f>VLOOKUP(A20,Kengetallen!A:B,2,FALSE)</f>
        <v>0</v>
      </c>
      <c r="V20" s="41">
        <f t="shared" si="1"/>
        <v>0</v>
      </c>
    </row>
    <row r="21" spans="1:25">
      <c r="A21" s="16" t="s">
        <v>204</v>
      </c>
      <c r="B21" s="35" t="s">
        <v>205</v>
      </c>
      <c r="C21" s="16" t="s">
        <v>163</v>
      </c>
      <c r="D21" s="36">
        <v>2</v>
      </c>
      <c r="E21" s="60" t="s">
        <v>161</v>
      </c>
      <c r="F21" s="60"/>
      <c r="G21" s="61" t="s">
        <v>162</v>
      </c>
      <c r="H21" s="62" t="s">
        <v>134</v>
      </c>
      <c r="I21" s="63" t="s">
        <v>143</v>
      </c>
      <c r="J21" s="64" t="s">
        <v>148</v>
      </c>
      <c r="K21" s="61" t="s">
        <v>165</v>
      </c>
      <c r="L21" s="65">
        <v>8</v>
      </c>
      <c r="M21" s="47">
        <v>0</v>
      </c>
      <c r="N21" s="48">
        <v>8</v>
      </c>
      <c r="O21" s="35">
        <v>0</v>
      </c>
      <c r="P21" s="35">
        <v>0</v>
      </c>
      <c r="Q21" s="35">
        <v>0</v>
      </c>
      <c r="R21" s="44">
        <f>VLOOKUP(A21,Kengetallen!A:B,2,FALSE)</f>
        <v>0</v>
      </c>
      <c r="V21" s="41">
        <f t="shared" si="1"/>
        <v>0</v>
      </c>
    </row>
    <row r="22" spans="1:25">
      <c r="A22" s="16" t="s">
        <v>204</v>
      </c>
      <c r="B22" s="35" t="s">
        <v>205</v>
      </c>
      <c r="C22" s="16" t="s">
        <v>163</v>
      </c>
      <c r="D22" s="36">
        <v>2</v>
      </c>
      <c r="E22" s="60" t="s">
        <v>161</v>
      </c>
      <c r="F22" s="60"/>
      <c r="G22" s="61" t="s">
        <v>162</v>
      </c>
      <c r="H22" s="62" t="s">
        <v>134</v>
      </c>
      <c r="I22" s="63" t="s">
        <v>135</v>
      </c>
      <c r="J22" s="64" t="s">
        <v>136</v>
      </c>
      <c r="K22" s="61" t="s">
        <v>165</v>
      </c>
      <c r="L22" s="65">
        <v>16</v>
      </c>
      <c r="M22" s="47">
        <v>0</v>
      </c>
      <c r="N22" s="48">
        <v>16</v>
      </c>
      <c r="O22" s="35">
        <v>0</v>
      </c>
      <c r="P22" s="35">
        <v>0</v>
      </c>
      <c r="Q22" s="35">
        <v>0</v>
      </c>
      <c r="R22" s="44">
        <f>VLOOKUP(A22,Kengetallen!A:B,2,FALSE)</f>
        <v>0</v>
      </c>
      <c r="V22" s="41">
        <f t="shared" si="1"/>
        <v>0</v>
      </c>
    </row>
    <row r="23" spans="1:25">
      <c r="A23" s="16" t="s">
        <v>204</v>
      </c>
      <c r="B23" s="35" t="s">
        <v>205</v>
      </c>
      <c r="C23" s="16" t="s">
        <v>163</v>
      </c>
      <c r="D23" s="36">
        <v>2</v>
      </c>
      <c r="E23" s="60" t="s">
        <v>161</v>
      </c>
      <c r="F23" s="60"/>
      <c r="G23" s="61" t="s">
        <v>162</v>
      </c>
      <c r="H23" s="62" t="s">
        <v>134</v>
      </c>
      <c r="I23" s="63" t="s">
        <v>140</v>
      </c>
      <c r="J23" s="64" t="s">
        <v>150</v>
      </c>
      <c r="K23" s="61" t="s">
        <v>165</v>
      </c>
      <c r="L23" s="65">
        <v>5</v>
      </c>
      <c r="M23" s="47">
        <v>0</v>
      </c>
      <c r="N23" s="48">
        <v>5</v>
      </c>
      <c r="O23" s="35">
        <v>0</v>
      </c>
      <c r="P23" s="35">
        <v>0</v>
      </c>
      <c r="Q23" s="35">
        <v>0</v>
      </c>
      <c r="R23" s="44">
        <f>VLOOKUP(A23,Kengetallen!A:B,2,FALSE)</f>
        <v>0</v>
      </c>
      <c r="V23" s="41">
        <f t="shared" si="1"/>
        <v>0</v>
      </c>
    </row>
    <row r="24" spans="1:25">
      <c r="A24" s="16" t="s">
        <v>204</v>
      </c>
      <c r="B24" s="35" t="s">
        <v>205</v>
      </c>
      <c r="C24" s="16" t="s">
        <v>163</v>
      </c>
      <c r="D24" s="36">
        <v>2</v>
      </c>
      <c r="E24" s="60" t="s">
        <v>161</v>
      </c>
      <c r="F24" s="60"/>
      <c r="G24" s="61" t="s">
        <v>162</v>
      </c>
      <c r="H24" s="62" t="s">
        <v>134</v>
      </c>
      <c r="I24" s="63" t="s">
        <v>166</v>
      </c>
      <c r="J24" s="64" t="s">
        <v>159</v>
      </c>
      <c r="K24" s="61" t="s">
        <v>165</v>
      </c>
      <c r="L24" s="65">
        <v>5</v>
      </c>
      <c r="M24" s="47">
        <v>0</v>
      </c>
      <c r="N24" s="48">
        <v>5</v>
      </c>
      <c r="O24" s="35">
        <v>0</v>
      </c>
      <c r="P24" s="35">
        <v>0</v>
      </c>
      <c r="Q24" s="35">
        <v>0</v>
      </c>
      <c r="R24" s="44">
        <f>VLOOKUP(A24,Kengetallen!A:B,2,FALSE)</f>
        <v>0</v>
      </c>
      <c r="V24" s="41">
        <f t="shared" si="1"/>
        <v>0</v>
      </c>
    </row>
    <row r="25" spans="1:25">
      <c r="A25" s="16" t="s">
        <v>204</v>
      </c>
      <c r="B25" s="35" t="s">
        <v>205</v>
      </c>
      <c r="C25" s="16" t="s">
        <v>163</v>
      </c>
      <c r="D25" s="36">
        <v>2</v>
      </c>
      <c r="E25" s="60" t="s">
        <v>161</v>
      </c>
      <c r="F25" s="60"/>
      <c r="G25" s="61" t="s">
        <v>162</v>
      </c>
      <c r="H25" s="62" t="s">
        <v>134</v>
      </c>
      <c r="I25" s="63" t="s">
        <v>167</v>
      </c>
      <c r="J25" s="64" t="s">
        <v>150</v>
      </c>
      <c r="K25" s="61" t="s">
        <v>165</v>
      </c>
      <c r="L25" s="65">
        <v>16</v>
      </c>
      <c r="M25" s="47">
        <v>0</v>
      </c>
      <c r="N25" s="48">
        <v>16</v>
      </c>
      <c r="O25" s="35">
        <v>0</v>
      </c>
      <c r="P25" s="35">
        <v>0</v>
      </c>
      <c r="Q25" s="35">
        <v>0</v>
      </c>
      <c r="R25" s="44">
        <f>VLOOKUP(A25,Kengetallen!A:B,2,FALSE)</f>
        <v>0</v>
      </c>
      <c r="V25" s="41">
        <f t="shared" si="1"/>
        <v>0</v>
      </c>
    </row>
    <row r="26" spans="1:25">
      <c r="A26" s="16" t="s">
        <v>204</v>
      </c>
      <c r="B26" s="35" t="s">
        <v>205</v>
      </c>
      <c r="C26" s="16" t="s">
        <v>163</v>
      </c>
      <c r="D26" s="36">
        <v>2</v>
      </c>
      <c r="E26" s="60" t="s">
        <v>161</v>
      </c>
      <c r="F26" s="60"/>
      <c r="G26" s="61" t="s">
        <v>162</v>
      </c>
      <c r="H26" s="62" t="s">
        <v>134</v>
      </c>
      <c r="I26" s="63" t="s">
        <v>147</v>
      </c>
      <c r="J26" s="64" t="s">
        <v>168</v>
      </c>
      <c r="K26" s="61" t="s">
        <v>165</v>
      </c>
      <c r="L26" s="65">
        <v>10</v>
      </c>
      <c r="M26" s="47">
        <v>0</v>
      </c>
      <c r="N26" s="48">
        <v>10</v>
      </c>
      <c r="O26" s="35">
        <v>0</v>
      </c>
      <c r="P26" s="35">
        <v>0</v>
      </c>
      <c r="Q26" s="35">
        <v>0</v>
      </c>
      <c r="R26" s="44">
        <f>VLOOKUP(A26,Kengetallen!A:B,2,FALSE)</f>
        <v>0</v>
      </c>
      <c r="V26" s="41">
        <f t="shared" si="1"/>
        <v>0</v>
      </c>
    </row>
    <row r="27" spans="1:25">
      <c r="A27" s="16" t="s">
        <v>204</v>
      </c>
      <c r="B27" s="35" t="s">
        <v>205</v>
      </c>
      <c r="C27" s="16" t="s">
        <v>163</v>
      </c>
      <c r="D27" s="36">
        <v>2</v>
      </c>
      <c r="E27" s="60" t="s">
        <v>161</v>
      </c>
      <c r="F27" s="60"/>
      <c r="G27" s="61" t="s">
        <v>162</v>
      </c>
      <c r="H27" s="62" t="s">
        <v>134</v>
      </c>
      <c r="I27" s="63" t="s">
        <v>149</v>
      </c>
      <c r="J27" s="64" t="s">
        <v>159</v>
      </c>
      <c r="K27" s="61" t="s">
        <v>165</v>
      </c>
      <c r="L27" s="65">
        <v>5</v>
      </c>
      <c r="M27" s="47">
        <v>0</v>
      </c>
      <c r="N27" s="48">
        <v>5</v>
      </c>
      <c r="O27" s="35">
        <v>0</v>
      </c>
      <c r="P27" s="35">
        <v>0</v>
      </c>
      <c r="Q27" s="35">
        <v>0</v>
      </c>
      <c r="R27" s="44">
        <f>VLOOKUP(A27,Kengetallen!A:B,2,FALSE)</f>
        <v>0</v>
      </c>
      <c r="V27" s="41">
        <f t="shared" si="1"/>
        <v>0</v>
      </c>
    </row>
    <row r="28" spans="1:25">
      <c r="A28" s="16" t="s">
        <v>204</v>
      </c>
      <c r="B28" s="35" t="s">
        <v>205</v>
      </c>
      <c r="C28" s="16" t="s">
        <v>163</v>
      </c>
      <c r="D28" s="36">
        <v>2</v>
      </c>
      <c r="E28" s="60" t="s">
        <v>161</v>
      </c>
      <c r="F28" s="60"/>
      <c r="G28" s="61" t="s">
        <v>162</v>
      </c>
      <c r="H28" s="62" t="s">
        <v>134</v>
      </c>
      <c r="I28" s="63" t="s">
        <v>152</v>
      </c>
      <c r="J28" s="64" t="s">
        <v>169</v>
      </c>
      <c r="K28" s="61" t="s">
        <v>165</v>
      </c>
      <c r="L28" s="65">
        <v>542</v>
      </c>
      <c r="M28" s="47">
        <v>0</v>
      </c>
      <c r="N28" s="48">
        <v>542</v>
      </c>
      <c r="O28" s="35">
        <v>0</v>
      </c>
      <c r="P28" s="35">
        <v>0</v>
      </c>
      <c r="Q28" s="35">
        <v>0</v>
      </c>
      <c r="R28" s="44">
        <f>VLOOKUP(A28,Kengetallen!A:B,2,FALSE)</f>
        <v>0</v>
      </c>
      <c r="V28" s="41">
        <f t="shared" si="1"/>
        <v>0</v>
      </c>
    </row>
    <row r="29" spans="1:25">
      <c r="A29" s="16" t="s">
        <v>204</v>
      </c>
      <c r="B29" s="35" t="s">
        <v>205</v>
      </c>
      <c r="C29" s="16" t="s">
        <v>163</v>
      </c>
      <c r="D29" s="36">
        <v>2</v>
      </c>
      <c r="E29" s="60" t="s">
        <v>161</v>
      </c>
      <c r="F29" s="60"/>
      <c r="G29" s="61" t="s">
        <v>162</v>
      </c>
      <c r="H29" s="62" t="s">
        <v>134</v>
      </c>
      <c r="I29" s="63" t="s">
        <v>158</v>
      </c>
      <c r="J29" s="64" t="s">
        <v>136</v>
      </c>
      <c r="K29" s="61" t="s">
        <v>170</v>
      </c>
      <c r="L29" s="65">
        <v>4</v>
      </c>
      <c r="M29" s="47">
        <v>0</v>
      </c>
      <c r="N29" s="48">
        <v>4</v>
      </c>
      <c r="O29" s="35">
        <v>0</v>
      </c>
      <c r="P29" s="35">
        <v>0</v>
      </c>
      <c r="Q29" s="35">
        <v>0</v>
      </c>
      <c r="R29" s="44">
        <f>VLOOKUP(A29,Kengetallen!A:B,2,FALSE)</f>
        <v>0</v>
      </c>
      <c r="V29" s="41">
        <f t="shared" si="1"/>
        <v>0</v>
      </c>
    </row>
    <row r="30" spans="1:25">
      <c r="A30" s="16" t="s">
        <v>204</v>
      </c>
      <c r="B30" s="35" t="s">
        <v>205</v>
      </c>
      <c r="C30" s="16" t="s">
        <v>163</v>
      </c>
      <c r="D30" s="36">
        <v>2</v>
      </c>
      <c r="E30" s="60" t="s">
        <v>161</v>
      </c>
      <c r="F30" s="60"/>
      <c r="G30" s="61" t="s">
        <v>162</v>
      </c>
      <c r="H30" s="62" t="s">
        <v>134</v>
      </c>
      <c r="I30" s="63" t="s">
        <v>154</v>
      </c>
      <c r="J30" s="64" t="s">
        <v>136</v>
      </c>
      <c r="K30" s="61" t="s">
        <v>170</v>
      </c>
      <c r="L30" s="65">
        <v>4</v>
      </c>
      <c r="M30" s="47">
        <v>0</v>
      </c>
      <c r="N30" s="48">
        <v>4</v>
      </c>
      <c r="O30" s="35">
        <v>0</v>
      </c>
      <c r="P30" s="35">
        <v>0</v>
      </c>
      <c r="Q30" s="35">
        <v>0</v>
      </c>
      <c r="R30" s="44">
        <f>VLOOKUP(A30,Kengetallen!A:B,2,FALSE)</f>
        <v>0</v>
      </c>
      <c r="V30" s="41">
        <f t="shared" si="1"/>
        <v>0</v>
      </c>
    </row>
    <row r="31" spans="1:25">
      <c r="A31" s="16" t="s">
        <v>204</v>
      </c>
      <c r="B31" s="35" t="s">
        <v>205</v>
      </c>
      <c r="C31" s="16" t="s">
        <v>163</v>
      </c>
      <c r="D31" s="36">
        <v>2</v>
      </c>
      <c r="E31" s="60" t="s">
        <v>161</v>
      </c>
      <c r="F31" s="60"/>
      <c r="G31" s="61" t="s">
        <v>162</v>
      </c>
      <c r="H31" s="62" t="s">
        <v>171</v>
      </c>
      <c r="I31" s="63" t="s">
        <v>172</v>
      </c>
      <c r="J31" s="64" t="s">
        <v>150</v>
      </c>
      <c r="K31" s="61" t="s">
        <v>157</v>
      </c>
      <c r="L31" s="65">
        <v>38</v>
      </c>
      <c r="M31" s="47">
        <v>0</v>
      </c>
      <c r="N31" s="48">
        <v>38</v>
      </c>
      <c r="O31" s="35">
        <v>0</v>
      </c>
      <c r="P31" s="35">
        <v>0</v>
      </c>
      <c r="Q31" s="35">
        <v>0</v>
      </c>
      <c r="R31" s="44">
        <f>VLOOKUP(A31,Kengetallen!A:B,2,FALSE)</f>
        <v>0</v>
      </c>
      <c r="V31" s="41">
        <f t="shared" si="1"/>
        <v>0</v>
      </c>
    </row>
    <row r="32" spans="1:25">
      <c r="A32" s="16" t="s">
        <v>204</v>
      </c>
      <c r="B32" s="35" t="s">
        <v>205</v>
      </c>
      <c r="C32" s="16" t="s">
        <v>163</v>
      </c>
      <c r="D32" s="36">
        <v>2</v>
      </c>
      <c r="E32" s="60" t="s">
        <v>161</v>
      </c>
      <c r="F32" s="60"/>
      <c r="G32" s="61" t="s">
        <v>162</v>
      </c>
      <c r="H32" s="62" t="s">
        <v>171</v>
      </c>
      <c r="I32" s="63" t="s">
        <v>173</v>
      </c>
      <c r="J32" s="64" t="s">
        <v>141</v>
      </c>
      <c r="K32" s="61" t="s">
        <v>142</v>
      </c>
      <c r="L32" s="65">
        <v>36</v>
      </c>
      <c r="M32" s="47">
        <v>0</v>
      </c>
      <c r="N32" s="48">
        <v>36</v>
      </c>
      <c r="O32" s="35">
        <v>0</v>
      </c>
      <c r="P32" s="35">
        <v>0</v>
      </c>
      <c r="Q32" s="35">
        <v>0</v>
      </c>
      <c r="R32" s="44">
        <f>VLOOKUP(A32,Kengetallen!A:B,2,FALSE)</f>
        <v>0</v>
      </c>
      <c r="V32" s="41">
        <f t="shared" si="1"/>
        <v>0</v>
      </c>
    </row>
    <row r="33" spans="1:25">
      <c r="A33" s="16" t="s">
        <v>204</v>
      </c>
      <c r="B33" s="35" t="s">
        <v>205</v>
      </c>
      <c r="C33" s="16" t="s">
        <v>163</v>
      </c>
      <c r="D33" s="36">
        <v>2</v>
      </c>
      <c r="E33" s="60" t="s">
        <v>161</v>
      </c>
      <c r="F33" s="60"/>
      <c r="G33" s="61" t="s">
        <v>162</v>
      </c>
      <c r="H33" s="62" t="s">
        <v>171</v>
      </c>
      <c r="I33" s="63" t="s">
        <v>174</v>
      </c>
      <c r="J33" s="64" t="s">
        <v>175</v>
      </c>
      <c r="K33" s="61" t="s">
        <v>157</v>
      </c>
      <c r="L33" s="65">
        <v>291</v>
      </c>
      <c r="M33" s="47">
        <v>0</v>
      </c>
      <c r="N33" s="48">
        <v>291</v>
      </c>
      <c r="O33" s="35">
        <v>0</v>
      </c>
      <c r="P33" s="35">
        <v>0</v>
      </c>
      <c r="Q33" s="35">
        <v>0</v>
      </c>
      <c r="R33" s="44">
        <f>VLOOKUP(A33,Kengetallen!A:B,2,FALSE)</f>
        <v>0</v>
      </c>
      <c r="V33" s="41">
        <f t="shared" si="1"/>
        <v>0</v>
      </c>
    </row>
    <row r="34" spans="1:25">
      <c r="A34" s="16" t="s">
        <v>204</v>
      </c>
      <c r="B34" s="35" t="s">
        <v>205</v>
      </c>
      <c r="C34" s="16" t="s">
        <v>163</v>
      </c>
      <c r="D34" s="36">
        <v>2</v>
      </c>
      <c r="E34" s="60" t="s">
        <v>161</v>
      </c>
      <c r="F34" s="60"/>
      <c r="G34" s="61" t="s">
        <v>162</v>
      </c>
      <c r="H34" s="62" t="s">
        <v>171</v>
      </c>
      <c r="I34" s="63"/>
      <c r="J34" s="64" t="s">
        <v>141</v>
      </c>
      <c r="K34" s="61" t="s">
        <v>142</v>
      </c>
      <c r="L34" s="65">
        <v>30</v>
      </c>
      <c r="M34" s="47">
        <v>0</v>
      </c>
      <c r="N34" s="48">
        <v>30</v>
      </c>
      <c r="O34" s="35">
        <v>0</v>
      </c>
      <c r="P34" s="35">
        <v>0</v>
      </c>
      <c r="Q34" s="35">
        <v>0</v>
      </c>
      <c r="R34" s="44">
        <f>VLOOKUP(A34,Kengetallen!A:B,2,FALSE)</f>
        <v>0</v>
      </c>
      <c r="V34" s="41">
        <f t="shared" si="1"/>
        <v>0</v>
      </c>
    </row>
    <row r="35" spans="1:25">
      <c r="D35" s="36">
        <v>2</v>
      </c>
      <c r="E35" s="60" t="s">
        <v>161</v>
      </c>
      <c r="F35" s="60"/>
      <c r="G35" s="61" t="s">
        <v>162</v>
      </c>
      <c r="H35" s="62"/>
      <c r="I35" s="63"/>
      <c r="J35" s="64"/>
      <c r="K35" s="61"/>
      <c r="L35" s="65"/>
      <c r="M35" s="47"/>
      <c r="N35" s="48"/>
      <c r="O35" s="35"/>
      <c r="P35" s="35"/>
      <c r="Q35" s="35"/>
    </row>
    <row r="36" spans="1:25">
      <c r="A36" s="49"/>
      <c r="B36" s="50"/>
      <c r="C36" s="77" t="s">
        <v>163</v>
      </c>
      <c r="D36" s="51">
        <v>2</v>
      </c>
      <c r="E36" s="52" t="s">
        <v>161</v>
      </c>
      <c r="F36" s="52"/>
      <c r="G36" s="49" t="s">
        <v>162</v>
      </c>
      <c r="H36" s="53"/>
      <c r="I36" s="50"/>
      <c r="J36" s="52" t="s">
        <v>160</v>
      </c>
      <c r="K36" s="53" t="s">
        <v>160</v>
      </c>
      <c r="L36" s="54">
        <f>SUM(L19:L35)</f>
        <v>1017</v>
      </c>
      <c r="M36" s="54">
        <v>0</v>
      </c>
      <c r="N36" s="55">
        <v>1017</v>
      </c>
      <c r="O36" s="54"/>
      <c r="P36" s="54"/>
      <c r="Q36" s="50"/>
      <c r="R36" s="56"/>
      <c r="S36" s="57"/>
      <c r="T36" s="50"/>
      <c r="U36" s="54"/>
      <c r="V36" s="54"/>
      <c r="W36" s="58"/>
      <c r="X36" s="59"/>
      <c r="Y36" s="49"/>
    </row>
    <row r="37" spans="1:25">
      <c r="D37" s="36"/>
      <c r="E37" s="60" t="s">
        <v>177</v>
      </c>
      <c r="F37" s="60"/>
      <c r="G37" s="61" t="s">
        <v>178</v>
      </c>
      <c r="H37" s="62"/>
      <c r="I37" s="63"/>
      <c r="J37" s="64"/>
      <c r="K37" s="61"/>
      <c r="L37" s="65"/>
      <c r="M37" s="47"/>
      <c r="N37" s="48"/>
      <c r="O37" s="35"/>
      <c r="P37" s="35"/>
      <c r="Q37" s="35"/>
    </row>
    <row r="38" spans="1:25">
      <c r="A38" s="16" t="s">
        <v>204</v>
      </c>
      <c r="B38" s="35" t="s">
        <v>205</v>
      </c>
      <c r="C38" s="16" t="s">
        <v>163</v>
      </c>
      <c r="D38" s="36">
        <v>3</v>
      </c>
      <c r="E38" s="60" t="s">
        <v>177</v>
      </c>
      <c r="F38" s="60"/>
      <c r="G38" s="61" t="s">
        <v>178</v>
      </c>
      <c r="H38" s="62" t="s">
        <v>134</v>
      </c>
      <c r="I38" s="63" t="s">
        <v>179</v>
      </c>
      <c r="J38" s="64" t="s">
        <v>180</v>
      </c>
      <c r="K38" s="61" t="s">
        <v>181</v>
      </c>
      <c r="L38" s="65">
        <v>5</v>
      </c>
      <c r="M38" s="47">
        <v>0</v>
      </c>
      <c r="N38" s="48">
        <v>5</v>
      </c>
      <c r="O38" s="35">
        <v>0</v>
      </c>
      <c r="P38" s="35">
        <v>0</v>
      </c>
      <c r="Q38" s="35">
        <v>0</v>
      </c>
      <c r="R38" s="44">
        <f>VLOOKUP(A38,Kengetallen!A:B,2,FALSE)</f>
        <v>0</v>
      </c>
      <c r="V38" s="41">
        <f t="shared" ref="V38:V54" si="2">IF(Q38&gt;0,(U38/O38)*Q38,0)</f>
        <v>0</v>
      </c>
    </row>
    <row r="39" spans="1:25">
      <c r="A39" s="16" t="s">
        <v>204</v>
      </c>
      <c r="B39" s="35" t="s">
        <v>205</v>
      </c>
      <c r="C39" s="16" t="s">
        <v>163</v>
      </c>
      <c r="D39" s="36">
        <v>3</v>
      </c>
      <c r="E39" s="60" t="s">
        <v>177</v>
      </c>
      <c r="F39" s="60"/>
      <c r="G39" s="61" t="s">
        <v>178</v>
      </c>
      <c r="H39" s="62" t="s">
        <v>134</v>
      </c>
      <c r="I39" s="63" t="s">
        <v>182</v>
      </c>
      <c r="J39" s="64" t="s">
        <v>183</v>
      </c>
      <c r="K39" s="61" t="s">
        <v>184</v>
      </c>
      <c r="L39" s="65">
        <v>50</v>
      </c>
      <c r="M39" s="47">
        <v>0</v>
      </c>
      <c r="N39" s="48">
        <v>50</v>
      </c>
      <c r="O39" s="35">
        <v>0</v>
      </c>
      <c r="P39" s="35">
        <v>0</v>
      </c>
      <c r="Q39" s="35">
        <v>0</v>
      </c>
      <c r="R39" s="44">
        <f>VLOOKUP(A39,Kengetallen!A:B,2,FALSE)</f>
        <v>0</v>
      </c>
      <c r="V39" s="41">
        <f t="shared" si="2"/>
        <v>0</v>
      </c>
    </row>
    <row r="40" spans="1:25">
      <c r="A40" s="16" t="s">
        <v>204</v>
      </c>
      <c r="B40" s="35" t="s">
        <v>205</v>
      </c>
      <c r="C40" s="16" t="s">
        <v>163</v>
      </c>
      <c r="D40" s="36">
        <v>3</v>
      </c>
      <c r="E40" s="60" t="s">
        <v>177</v>
      </c>
      <c r="F40" s="60"/>
      <c r="G40" s="61" t="s">
        <v>178</v>
      </c>
      <c r="H40" s="62" t="s">
        <v>134</v>
      </c>
      <c r="I40" s="63" t="s">
        <v>185</v>
      </c>
      <c r="J40" s="64" t="s">
        <v>150</v>
      </c>
      <c r="K40" s="61" t="s">
        <v>137</v>
      </c>
      <c r="L40" s="65">
        <v>8</v>
      </c>
      <c r="M40" s="47">
        <v>0</v>
      </c>
      <c r="N40" s="48">
        <v>8</v>
      </c>
      <c r="O40" s="35">
        <v>0</v>
      </c>
      <c r="P40" s="35">
        <v>0</v>
      </c>
      <c r="Q40" s="35">
        <v>0</v>
      </c>
      <c r="R40" s="44">
        <f>VLOOKUP(A40,Kengetallen!A:B,2,FALSE)</f>
        <v>0</v>
      </c>
      <c r="V40" s="41">
        <f t="shared" si="2"/>
        <v>0</v>
      </c>
    </row>
    <row r="41" spans="1:25">
      <c r="A41" s="16" t="s">
        <v>204</v>
      </c>
      <c r="B41" s="35" t="s">
        <v>205</v>
      </c>
      <c r="C41" s="16" t="s">
        <v>163</v>
      </c>
      <c r="D41" s="36">
        <v>3</v>
      </c>
      <c r="E41" s="60" t="s">
        <v>177</v>
      </c>
      <c r="F41" s="60"/>
      <c r="G41" s="61" t="s">
        <v>178</v>
      </c>
      <c r="H41" s="62" t="s">
        <v>134</v>
      </c>
      <c r="I41" s="63" t="s">
        <v>186</v>
      </c>
      <c r="J41" s="64" t="s">
        <v>187</v>
      </c>
      <c r="K41" s="61" t="s">
        <v>137</v>
      </c>
      <c r="L41" s="65">
        <v>6</v>
      </c>
      <c r="M41" s="47">
        <v>0</v>
      </c>
      <c r="N41" s="48">
        <v>6</v>
      </c>
      <c r="O41" s="35">
        <v>0</v>
      </c>
      <c r="P41" s="35">
        <v>0</v>
      </c>
      <c r="Q41" s="35">
        <v>0</v>
      </c>
      <c r="R41" s="44">
        <f>VLOOKUP(A41,Kengetallen!A:B,2,FALSE)</f>
        <v>0</v>
      </c>
      <c r="V41" s="41">
        <f t="shared" si="2"/>
        <v>0</v>
      </c>
    </row>
    <row r="42" spans="1:25">
      <c r="A42" s="16" t="s">
        <v>204</v>
      </c>
      <c r="B42" s="35" t="s">
        <v>205</v>
      </c>
      <c r="C42" s="16" t="s">
        <v>163</v>
      </c>
      <c r="D42" s="36">
        <v>3</v>
      </c>
      <c r="E42" s="60" t="s">
        <v>177</v>
      </c>
      <c r="F42" s="60"/>
      <c r="G42" s="61" t="s">
        <v>178</v>
      </c>
      <c r="H42" s="62" t="s">
        <v>134</v>
      </c>
      <c r="I42" s="63" t="s">
        <v>188</v>
      </c>
      <c r="J42" s="64" t="s">
        <v>141</v>
      </c>
      <c r="K42" s="61" t="s">
        <v>137</v>
      </c>
      <c r="L42" s="65">
        <v>22</v>
      </c>
      <c r="M42" s="47">
        <v>0</v>
      </c>
      <c r="N42" s="48">
        <v>22</v>
      </c>
      <c r="O42" s="35">
        <v>0</v>
      </c>
      <c r="P42" s="35">
        <v>0</v>
      </c>
      <c r="Q42" s="35">
        <v>0</v>
      </c>
      <c r="R42" s="44">
        <f>VLOOKUP(A42,Kengetallen!A:B,2,FALSE)</f>
        <v>0</v>
      </c>
      <c r="V42" s="41">
        <f t="shared" si="2"/>
        <v>0</v>
      </c>
    </row>
    <row r="43" spans="1:25">
      <c r="A43" s="16" t="s">
        <v>204</v>
      </c>
      <c r="B43" s="35" t="s">
        <v>205</v>
      </c>
      <c r="C43" s="16" t="s">
        <v>163</v>
      </c>
      <c r="D43" s="36">
        <v>3</v>
      </c>
      <c r="E43" s="60" t="s">
        <v>177</v>
      </c>
      <c r="F43" s="60"/>
      <c r="G43" s="61" t="s">
        <v>178</v>
      </c>
      <c r="H43" s="62" t="s">
        <v>134</v>
      </c>
      <c r="I43" s="63" t="s">
        <v>189</v>
      </c>
      <c r="J43" s="64" t="s">
        <v>141</v>
      </c>
      <c r="K43" s="61" t="s">
        <v>137</v>
      </c>
      <c r="L43" s="65">
        <v>27</v>
      </c>
      <c r="M43" s="47">
        <v>0</v>
      </c>
      <c r="N43" s="48">
        <v>27</v>
      </c>
      <c r="O43" s="35">
        <v>0</v>
      </c>
      <c r="P43" s="35">
        <v>0</v>
      </c>
      <c r="Q43" s="35">
        <v>0</v>
      </c>
      <c r="R43" s="44">
        <f>VLOOKUP(A43,Kengetallen!A:B,2,FALSE)</f>
        <v>0</v>
      </c>
      <c r="V43" s="41">
        <f t="shared" si="2"/>
        <v>0</v>
      </c>
    </row>
    <row r="44" spans="1:25">
      <c r="A44" s="16" t="s">
        <v>204</v>
      </c>
      <c r="B44" s="35" t="s">
        <v>205</v>
      </c>
      <c r="C44" s="16" t="s">
        <v>163</v>
      </c>
      <c r="D44" s="36">
        <v>3</v>
      </c>
      <c r="E44" s="60" t="s">
        <v>177</v>
      </c>
      <c r="F44" s="60"/>
      <c r="G44" s="61" t="s">
        <v>178</v>
      </c>
      <c r="H44" s="62" t="s">
        <v>134</v>
      </c>
      <c r="I44" s="63" t="s">
        <v>190</v>
      </c>
      <c r="J44" s="64" t="s">
        <v>191</v>
      </c>
      <c r="K44" s="61" t="s">
        <v>157</v>
      </c>
      <c r="L44" s="65">
        <v>4</v>
      </c>
      <c r="M44" s="47">
        <v>0</v>
      </c>
      <c r="N44" s="48">
        <v>4</v>
      </c>
      <c r="O44" s="35">
        <v>0</v>
      </c>
      <c r="P44" s="35">
        <v>0</v>
      </c>
      <c r="Q44" s="35">
        <v>0</v>
      </c>
      <c r="R44" s="44">
        <f>VLOOKUP(A44,Kengetallen!A:B,2,FALSE)</f>
        <v>0</v>
      </c>
      <c r="V44" s="41">
        <f t="shared" si="2"/>
        <v>0</v>
      </c>
    </row>
    <row r="45" spans="1:25">
      <c r="A45" s="16" t="s">
        <v>204</v>
      </c>
      <c r="B45" s="35" t="s">
        <v>205</v>
      </c>
      <c r="C45" s="16" t="s">
        <v>163</v>
      </c>
      <c r="D45" s="36">
        <v>3</v>
      </c>
      <c r="E45" s="60" t="s">
        <v>177</v>
      </c>
      <c r="F45" s="60"/>
      <c r="G45" s="61" t="s">
        <v>178</v>
      </c>
      <c r="H45" s="62" t="s">
        <v>134</v>
      </c>
      <c r="I45" s="63" t="s">
        <v>192</v>
      </c>
      <c r="J45" s="64" t="s">
        <v>193</v>
      </c>
      <c r="K45" s="61" t="s">
        <v>157</v>
      </c>
      <c r="L45" s="65">
        <v>4</v>
      </c>
      <c r="M45" s="47">
        <v>0</v>
      </c>
      <c r="N45" s="48">
        <v>4</v>
      </c>
      <c r="O45" s="35">
        <v>0</v>
      </c>
      <c r="P45" s="35">
        <v>0</v>
      </c>
      <c r="Q45" s="35">
        <v>0</v>
      </c>
      <c r="R45" s="44">
        <f>VLOOKUP(A45,Kengetallen!A:B,2,FALSE)</f>
        <v>0</v>
      </c>
      <c r="V45" s="41">
        <f t="shared" si="2"/>
        <v>0</v>
      </c>
    </row>
    <row r="46" spans="1:25">
      <c r="A46" s="16" t="s">
        <v>204</v>
      </c>
      <c r="B46" s="35" t="s">
        <v>205</v>
      </c>
      <c r="C46" s="16" t="s">
        <v>163</v>
      </c>
      <c r="D46" s="36">
        <v>3</v>
      </c>
      <c r="E46" s="60" t="s">
        <v>177</v>
      </c>
      <c r="F46" s="60"/>
      <c r="G46" s="61" t="s">
        <v>178</v>
      </c>
      <c r="H46" s="62" t="s">
        <v>134</v>
      </c>
      <c r="I46" s="63" t="s">
        <v>194</v>
      </c>
      <c r="J46" s="64" t="s">
        <v>195</v>
      </c>
      <c r="K46" s="61" t="s">
        <v>157</v>
      </c>
      <c r="L46" s="65">
        <v>5</v>
      </c>
      <c r="M46" s="47">
        <v>0</v>
      </c>
      <c r="N46" s="48">
        <v>5</v>
      </c>
      <c r="O46" s="35">
        <v>0</v>
      </c>
      <c r="P46" s="35">
        <v>0</v>
      </c>
      <c r="Q46" s="35">
        <v>0</v>
      </c>
      <c r="R46" s="44">
        <f>VLOOKUP(A46,Kengetallen!A:B,2,FALSE)</f>
        <v>0</v>
      </c>
      <c r="V46" s="41">
        <f t="shared" si="2"/>
        <v>0</v>
      </c>
    </row>
    <row r="47" spans="1:25">
      <c r="A47" s="16" t="s">
        <v>204</v>
      </c>
      <c r="B47" s="35" t="s">
        <v>205</v>
      </c>
      <c r="C47" s="16" t="s">
        <v>163</v>
      </c>
      <c r="D47" s="36">
        <v>3</v>
      </c>
      <c r="E47" s="60" t="s">
        <v>177</v>
      </c>
      <c r="F47" s="60"/>
      <c r="G47" s="61" t="s">
        <v>178</v>
      </c>
      <c r="H47" s="62" t="s">
        <v>134</v>
      </c>
      <c r="I47" s="63" t="s">
        <v>196</v>
      </c>
      <c r="J47" s="64" t="s">
        <v>197</v>
      </c>
      <c r="K47" s="61" t="s">
        <v>137</v>
      </c>
      <c r="L47" s="65">
        <v>55</v>
      </c>
      <c r="M47" s="47">
        <v>0</v>
      </c>
      <c r="N47" s="48">
        <v>55</v>
      </c>
      <c r="O47" s="35">
        <v>0</v>
      </c>
      <c r="P47" s="35">
        <v>0</v>
      </c>
      <c r="Q47" s="35">
        <v>0</v>
      </c>
      <c r="R47" s="44">
        <f>VLOOKUP(A47,Kengetallen!A:B,2,FALSE)</f>
        <v>0</v>
      </c>
      <c r="V47" s="41">
        <f t="shared" si="2"/>
        <v>0</v>
      </c>
    </row>
    <row r="48" spans="1:25">
      <c r="A48" s="16" t="s">
        <v>204</v>
      </c>
      <c r="B48" s="35" t="s">
        <v>205</v>
      </c>
      <c r="C48" s="16" t="s">
        <v>163</v>
      </c>
      <c r="D48" s="36">
        <v>3</v>
      </c>
      <c r="E48" s="60" t="s">
        <v>177</v>
      </c>
      <c r="F48" s="60"/>
      <c r="G48" s="61" t="s">
        <v>178</v>
      </c>
      <c r="H48" s="62" t="s">
        <v>134</v>
      </c>
      <c r="I48" s="63" t="s">
        <v>198</v>
      </c>
      <c r="J48" s="64" t="s">
        <v>141</v>
      </c>
      <c r="K48" s="61" t="s">
        <v>137</v>
      </c>
      <c r="L48" s="65">
        <v>22</v>
      </c>
      <c r="M48" s="47">
        <v>0</v>
      </c>
      <c r="N48" s="48">
        <v>22</v>
      </c>
      <c r="O48" s="35">
        <v>0</v>
      </c>
      <c r="P48" s="35">
        <v>0</v>
      </c>
      <c r="Q48" s="35">
        <v>0</v>
      </c>
      <c r="R48" s="44">
        <f>VLOOKUP(A48,Kengetallen!A:B,2,FALSE)</f>
        <v>0</v>
      </c>
      <c r="V48" s="41">
        <f t="shared" si="2"/>
        <v>0</v>
      </c>
    </row>
    <row r="49" spans="1:25">
      <c r="A49" s="16" t="s">
        <v>204</v>
      </c>
      <c r="B49" s="35" t="s">
        <v>205</v>
      </c>
      <c r="C49" s="16" t="s">
        <v>163</v>
      </c>
      <c r="D49" s="36">
        <v>3</v>
      </c>
      <c r="E49" s="60" t="s">
        <v>177</v>
      </c>
      <c r="F49" s="60"/>
      <c r="G49" s="61" t="s">
        <v>178</v>
      </c>
      <c r="H49" s="62" t="s">
        <v>134</v>
      </c>
      <c r="I49" s="63" t="s">
        <v>199</v>
      </c>
      <c r="J49" s="64" t="s">
        <v>141</v>
      </c>
      <c r="K49" s="61" t="s">
        <v>137</v>
      </c>
      <c r="L49" s="65">
        <v>22</v>
      </c>
      <c r="M49" s="47">
        <v>0</v>
      </c>
      <c r="N49" s="48">
        <v>22</v>
      </c>
      <c r="O49" s="35">
        <v>0</v>
      </c>
      <c r="P49" s="35">
        <v>0</v>
      </c>
      <c r="Q49" s="35">
        <v>0</v>
      </c>
      <c r="R49" s="44">
        <f>VLOOKUP(A49,Kengetallen!A:B,2,FALSE)</f>
        <v>0</v>
      </c>
      <c r="V49" s="41">
        <f t="shared" si="2"/>
        <v>0</v>
      </c>
    </row>
    <row r="50" spans="1:25">
      <c r="A50" s="16" t="s">
        <v>204</v>
      </c>
      <c r="B50" s="35" t="s">
        <v>205</v>
      </c>
      <c r="C50" s="16" t="s">
        <v>163</v>
      </c>
      <c r="D50" s="36">
        <v>3</v>
      </c>
      <c r="E50" s="60" t="s">
        <v>177</v>
      </c>
      <c r="F50" s="60"/>
      <c r="G50" s="61" t="s">
        <v>178</v>
      </c>
      <c r="H50" s="62" t="s">
        <v>134</v>
      </c>
      <c r="I50" s="63" t="s">
        <v>200</v>
      </c>
      <c r="J50" s="64" t="s">
        <v>141</v>
      </c>
      <c r="K50" s="61" t="s">
        <v>137</v>
      </c>
      <c r="L50" s="65">
        <v>11</v>
      </c>
      <c r="M50" s="47">
        <v>0</v>
      </c>
      <c r="N50" s="48">
        <v>11</v>
      </c>
      <c r="O50" s="35">
        <v>0</v>
      </c>
      <c r="P50" s="35">
        <v>0</v>
      </c>
      <c r="Q50" s="35">
        <v>0</v>
      </c>
      <c r="R50" s="44">
        <f>VLOOKUP(A50,Kengetallen!A:B,2,FALSE)</f>
        <v>0</v>
      </c>
      <c r="V50" s="41">
        <f t="shared" si="2"/>
        <v>0</v>
      </c>
    </row>
    <row r="51" spans="1:25">
      <c r="A51" s="16" t="s">
        <v>204</v>
      </c>
      <c r="B51" s="35" t="s">
        <v>205</v>
      </c>
      <c r="C51" s="16" t="s">
        <v>163</v>
      </c>
      <c r="D51" s="36">
        <v>3</v>
      </c>
      <c r="E51" s="60" t="s">
        <v>177</v>
      </c>
      <c r="F51" s="60"/>
      <c r="G51" s="61" t="s">
        <v>178</v>
      </c>
      <c r="H51" s="62" t="s">
        <v>134</v>
      </c>
      <c r="I51" s="63" t="s">
        <v>201</v>
      </c>
      <c r="J51" s="64" t="s">
        <v>146</v>
      </c>
      <c r="K51" s="61" t="s">
        <v>137</v>
      </c>
      <c r="L51" s="65">
        <v>33</v>
      </c>
      <c r="M51" s="47">
        <v>0</v>
      </c>
      <c r="N51" s="48">
        <v>33</v>
      </c>
      <c r="O51" s="35">
        <v>0</v>
      </c>
      <c r="P51" s="35">
        <v>0</v>
      </c>
      <c r="Q51" s="35">
        <v>0</v>
      </c>
      <c r="R51" s="44">
        <f>VLOOKUP(A51,Kengetallen!A:B,2,FALSE)</f>
        <v>0</v>
      </c>
      <c r="V51" s="41">
        <f t="shared" si="2"/>
        <v>0</v>
      </c>
    </row>
    <row r="52" spans="1:25">
      <c r="A52" s="16" t="s">
        <v>204</v>
      </c>
      <c r="B52" s="35" t="s">
        <v>205</v>
      </c>
      <c r="C52" s="16" t="s">
        <v>163</v>
      </c>
      <c r="D52" s="36">
        <v>3</v>
      </c>
      <c r="E52" s="60" t="s">
        <v>177</v>
      </c>
      <c r="F52" s="60"/>
      <c r="G52" s="61" t="s">
        <v>178</v>
      </c>
      <c r="H52" s="62" t="s">
        <v>134</v>
      </c>
      <c r="I52" s="63" t="s">
        <v>202</v>
      </c>
      <c r="J52" s="64" t="s">
        <v>187</v>
      </c>
      <c r="K52" s="61" t="s">
        <v>203</v>
      </c>
      <c r="L52" s="65">
        <v>4</v>
      </c>
      <c r="M52" s="47">
        <v>0</v>
      </c>
      <c r="N52" s="48">
        <v>4</v>
      </c>
      <c r="O52" s="35">
        <v>0</v>
      </c>
      <c r="P52" s="35">
        <v>0</v>
      </c>
      <c r="Q52" s="35">
        <v>0</v>
      </c>
      <c r="R52" s="44">
        <f>VLOOKUP(A52,Kengetallen!A:B,2,FALSE)</f>
        <v>0</v>
      </c>
      <c r="V52" s="41">
        <f t="shared" si="2"/>
        <v>0</v>
      </c>
    </row>
    <row r="53" spans="1:25">
      <c r="A53" s="16" t="s">
        <v>204</v>
      </c>
      <c r="B53" s="35" t="s">
        <v>205</v>
      </c>
      <c r="C53" s="16" t="s">
        <v>163</v>
      </c>
      <c r="D53" s="36">
        <v>3</v>
      </c>
      <c r="E53" s="60" t="s">
        <v>177</v>
      </c>
      <c r="F53" s="60"/>
      <c r="G53" s="61" t="s">
        <v>178</v>
      </c>
      <c r="H53" s="62" t="s">
        <v>134</v>
      </c>
      <c r="I53" s="63" t="s">
        <v>204</v>
      </c>
      <c r="J53" s="64" t="s">
        <v>206</v>
      </c>
      <c r="K53" s="61" t="s">
        <v>137</v>
      </c>
      <c r="L53" s="65">
        <v>10</v>
      </c>
      <c r="M53" s="47">
        <v>0</v>
      </c>
      <c r="N53" s="48">
        <v>10</v>
      </c>
      <c r="O53" s="35">
        <v>0</v>
      </c>
      <c r="P53" s="35">
        <v>0</v>
      </c>
      <c r="Q53" s="35">
        <v>0</v>
      </c>
      <c r="R53" s="44">
        <f>VLOOKUP(A53,Kengetallen!A:B,2,FALSE)</f>
        <v>0</v>
      </c>
      <c r="V53" s="41">
        <f t="shared" si="2"/>
        <v>0</v>
      </c>
    </row>
    <row r="54" spans="1:25">
      <c r="A54" s="16" t="s">
        <v>204</v>
      </c>
      <c r="B54" s="35" t="s">
        <v>205</v>
      </c>
      <c r="C54" s="16" t="s">
        <v>163</v>
      </c>
      <c r="D54" s="36">
        <v>3</v>
      </c>
      <c r="E54" s="60" t="s">
        <v>177</v>
      </c>
      <c r="F54" s="60"/>
      <c r="G54" s="61" t="s">
        <v>178</v>
      </c>
      <c r="H54" s="62" t="s">
        <v>134</v>
      </c>
      <c r="I54" s="63" t="s">
        <v>208</v>
      </c>
      <c r="J54" s="64" t="s">
        <v>209</v>
      </c>
      <c r="K54" s="61" t="s">
        <v>142</v>
      </c>
      <c r="L54" s="65">
        <v>70</v>
      </c>
      <c r="M54" s="47">
        <v>0</v>
      </c>
      <c r="N54" s="48">
        <v>70</v>
      </c>
      <c r="O54" s="35">
        <v>0</v>
      </c>
      <c r="P54" s="35">
        <v>0</v>
      </c>
      <c r="Q54" s="35">
        <v>0</v>
      </c>
      <c r="R54" s="44">
        <f>VLOOKUP(A54,Kengetallen!A:B,2,FALSE)</f>
        <v>0</v>
      </c>
      <c r="V54" s="41">
        <f t="shared" si="2"/>
        <v>0</v>
      </c>
    </row>
    <row r="55" spans="1:25">
      <c r="B55" s="35" t="e">
        <v>#N/A</v>
      </c>
      <c r="D55" s="36">
        <v>3</v>
      </c>
      <c r="E55" s="60" t="s">
        <v>177</v>
      </c>
      <c r="F55" s="60"/>
      <c r="G55" s="61" t="s">
        <v>178</v>
      </c>
      <c r="J55" s="37"/>
      <c r="K55" s="38"/>
      <c r="L55" s="47"/>
      <c r="M55" s="47"/>
      <c r="N55" s="48"/>
      <c r="O55" s="35"/>
      <c r="P55" s="35"/>
      <c r="Q55" s="35"/>
    </row>
    <row r="56" spans="1:25">
      <c r="A56" s="49"/>
      <c r="B56" s="50"/>
      <c r="C56" s="77" t="s">
        <v>163</v>
      </c>
      <c r="D56" s="51">
        <v>3</v>
      </c>
      <c r="E56" s="52" t="s">
        <v>177</v>
      </c>
      <c r="F56" s="52"/>
      <c r="G56" s="49" t="s">
        <v>178</v>
      </c>
      <c r="H56" s="53"/>
      <c r="I56" s="50"/>
      <c r="J56" s="52" t="s">
        <v>160</v>
      </c>
      <c r="K56" s="53" t="s">
        <v>160</v>
      </c>
      <c r="L56" s="54">
        <f>SUM(L38:L55)</f>
        <v>358</v>
      </c>
      <c r="M56" s="54">
        <v>0</v>
      </c>
      <c r="N56" s="55">
        <v>358</v>
      </c>
      <c r="O56" s="54"/>
      <c r="P56" s="54"/>
      <c r="Q56" s="50"/>
      <c r="R56" s="56"/>
      <c r="S56" s="57"/>
      <c r="T56" s="50"/>
      <c r="U56" s="54"/>
      <c r="V56" s="54"/>
      <c r="W56" s="58"/>
      <c r="X56" s="59"/>
      <c r="Y56" s="49"/>
    </row>
    <row r="57" spans="1:25">
      <c r="D57" s="36">
        <v>4</v>
      </c>
      <c r="E57" s="60" t="s">
        <v>210</v>
      </c>
      <c r="F57" s="60"/>
      <c r="G57" s="61" t="s">
        <v>211</v>
      </c>
      <c r="H57" s="62"/>
      <c r="I57" s="63"/>
      <c r="J57" s="64" t="s">
        <v>160</v>
      </c>
      <c r="K57" s="61" t="s">
        <v>160</v>
      </c>
      <c r="L57" s="65"/>
      <c r="M57" s="47"/>
      <c r="N57" s="48"/>
      <c r="O57" s="35"/>
      <c r="P57" s="35"/>
      <c r="Q57" s="35"/>
    </row>
    <row r="58" spans="1:25">
      <c r="A58" s="16" t="s">
        <v>204</v>
      </c>
      <c r="B58" s="35" t="s">
        <v>205</v>
      </c>
      <c r="C58" s="16" t="s">
        <v>163</v>
      </c>
      <c r="D58" s="36">
        <v>4</v>
      </c>
      <c r="E58" s="60" t="s">
        <v>210</v>
      </c>
      <c r="F58" s="60" t="s">
        <v>212</v>
      </c>
      <c r="G58" s="61" t="s">
        <v>211</v>
      </c>
      <c r="H58" s="62" t="s">
        <v>134</v>
      </c>
      <c r="I58" s="63" t="s">
        <v>213</v>
      </c>
      <c r="J58" s="64" t="s">
        <v>214</v>
      </c>
      <c r="K58" s="61" t="s">
        <v>215</v>
      </c>
      <c r="L58" s="65">
        <v>25.57</v>
      </c>
      <c r="M58" s="47">
        <v>0</v>
      </c>
      <c r="N58" s="48">
        <v>25.57</v>
      </c>
      <c r="O58" s="35">
        <v>0</v>
      </c>
      <c r="P58" s="35">
        <v>0</v>
      </c>
      <c r="Q58" s="35">
        <v>0</v>
      </c>
      <c r="R58" s="44">
        <f>VLOOKUP(A58,Kengetallen!A:B,2,FALSE)</f>
        <v>0</v>
      </c>
      <c r="V58" s="41">
        <f t="shared" ref="V58:V80" si="3">IF(Q58&gt;0,(U58/O58)*Q58,0)</f>
        <v>0</v>
      </c>
    </row>
    <row r="59" spans="1:25">
      <c r="A59" s="16" t="s">
        <v>204</v>
      </c>
      <c r="B59" s="35" t="s">
        <v>205</v>
      </c>
      <c r="C59" s="16" t="s">
        <v>163</v>
      </c>
      <c r="D59" s="36">
        <v>4</v>
      </c>
      <c r="E59" s="60" t="s">
        <v>210</v>
      </c>
      <c r="F59" s="60" t="s">
        <v>212</v>
      </c>
      <c r="G59" s="61" t="s">
        <v>211</v>
      </c>
      <c r="H59" s="62" t="s">
        <v>134</v>
      </c>
      <c r="I59" s="63" t="s">
        <v>216</v>
      </c>
      <c r="J59" s="64" t="s">
        <v>153</v>
      </c>
      <c r="K59" s="61" t="s">
        <v>215</v>
      </c>
      <c r="L59" s="65">
        <v>1.1299999999999999</v>
      </c>
      <c r="M59" s="47">
        <v>0</v>
      </c>
      <c r="N59" s="48">
        <v>1.1299999999999999</v>
      </c>
      <c r="O59" s="35">
        <v>0</v>
      </c>
      <c r="P59" s="35">
        <v>0</v>
      </c>
      <c r="Q59" s="35">
        <v>0</v>
      </c>
      <c r="R59" s="44">
        <f>VLOOKUP(A59,Kengetallen!A:B,2,FALSE)</f>
        <v>0</v>
      </c>
      <c r="V59" s="41">
        <f t="shared" si="3"/>
        <v>0</v>
      </c>
    </row>
    <row r="60" spans="1:25">
      <c r="A60" s="16" t="s">
        <v>204</v>
      </c>
      <c r="B60" s="35" t="s">
        <v>205</v>
      </c>
      <c r="C60" s="16" t="s">
        <v>163</v>
      </c>
      <c r="D60" s="36">
        <v>4</v>
      </c>
      <c r="E60" s="60" t="s">
        <v>210</v>
      </c>
      <c r="F60" s="60" t="s">
        <v>212</v>
      </c>
      <c r="G60" s="61" t="s">
        <v>211</v>
      </c>
      <c r="H60" s="62" t="s">
        <v>134</v>
      </c>
      <c r="I60" s="63" t="s">
        <v>217</v>
      </c>
      <c r="J60" s="64" t="s">
        <v>218</v>
      </c>
      <c r="K60" s="61" t="s">
        <v>137</v>
      </c>
      <c r="L60" s="65">
        <v>2.8</v>
      </c>
      <c r="M60" s="47">
        <v>0</v>
      </c>
      <c r="N60" s="48">
        <v>2.8</v>
      </c>
      <c r="O60" s="35">
        <v>0</v>
      </c>
      <c r="P60" s="35">
        <v>0</v>
      </c>
      <c r="Q60" s="35">
        <v>0</v>
      </c>
      <c r="R60" s="44">
        <f>VLOOKUP(A60,Kengetallen!A:B,2,FALSE)</f>
        <v>0</v>
      </c>
      <c r="V60" s="41">
        <f t="shared" si="3"/>
        <v>0</v>
      </c>
    </row>
    <row r="61" spans="1:25">
      <c r="A61" s="16" t="s">
        <v>204</v>
      </c>
      <c r="B61" s="35" t="s">
        <v>205</v>
      </c>
      <c r="C61" s="16" t="s">
        <v>163</v>
      </c>
      <c r="D61" s="36">
        <v>4</v>
      </c>
      <c r="E61" s="60" t="s">
        <v>210</v>
      </c>
      <c r="F61" s="60" t="s">
        <v>212</v>
      </c>
      <c r="G61" s="61" t="s">
        <v>211</v>
      </c>
      <c r="H61" s="62" t="s">
        <v>134</v>
      </c>
      <c r="I61" s="63" t="s">
        <v>219</v>
      </c>
      <c r="J61" s="64" t="s">
        <v>220</v>
      </c>
      <c r="K61" s="61" t="s">
        <v>137</v>
      </c>
      <c r="L61" s="65">
        <v>6.55</v>
      </c>
      <c r="M61" s="47">
        <v>0</v>
      </c>
      <c r="N61" s="48">
        <v>6.55</v>
      </c>
      <c r="O61" s="35">
        <v>0</v>
      </c>
      <c r="P61" s="35">
        <v>0</v>
      </c>
      <c r="Q61" s="35">
        <v>0</v>
      </c>
      <c r="R61" s="44">
        <f>VLOOKUP(A61,Kengetallen!A:B,2,FALSE)</f>
        <v>0</v>
      </c>
      <c r="V61" s="41">
        <f t="shared" si="3"/>
        <v>0</v>
      </c>
    </row>
    <row r="62" spans="1:25">
      <c r="A62" s="16" t="s">
        <v>204</v>
      </c>
      <c r="B62" s="35" t="s">
        <v>205</v>
      </c>
      <c r="C62" s="16" t="s">
        <v>163</v>
      </c>
      <c r="D62" s="36">
        <v>4</v>
      </c>
      <c r="E62" s="60" t="s">
        <v>210</v>
      </c>
      <c r="F62" s="60" t="s">
        <v>212</v>
      </c>
      <c r="G62" s="61" t="s">
        <v>211</v>
      </c>
      <c r="H62" s="62" t="s">
        <v>134</v>
      </c>
      <c r="I62" s="63" t="s">
        <v>221</v>
      </c>
      <c r="J62" s="64" t="s">
        <v>156</v>
      </c>
      <c r="K62" s="61" t="s">
        <v>137</v>
      </c>
      <c r="L62" s="65">
        <v>2.54</v>
      </c>
      <c r="M62" s="47">
        <v>0</v>
      </c>
      <c r="N62" s="48">
        <v>2.54</v>
      </c>
      <c r="O62" s="35">
        <v>0</v>
      </c>
      <c r="P62" s="35">
        <v>0</v>
      </c>
      <c r="Q62" s="35">
        <v>0</v>
      </c>
      <c r="R62" s="44">
        <f>VLOOKUP(A62,Kengetallen!A:B,2,FALSE)</f>
        <v>0</v>
      </c>
      <c r="V62" s="41">
        <f t="shared" si="3"/>
        <v>0</v>
      </c>
    </row>
    <row r="63" spans="1:25">
      <c r="A63" s="16" t="s">
        <v>204</v>
      </c>
      <c r="B63" s="35" t="s">
        <v>205</v>
      </c>
      <c r="C63" s="16" t="s">
        <v>163</v>
      </c>
      <c r="D63" s="36">
        <v>4</v>
      </c>
      <c r="E63" s="60" t="s">
        <v>210</v>
      </c>
      <c r="F63" s="60" t="s">
        <v>212</v>
      </c>
      <c r="G63" s="61" t="s">
        <v>211</v>
      </c>
      <c r="H63" s="62" t="s">
        <v>134</v>
      </c>
      <c r="I63" s="63" t="s">
        <v>222</v>
      </c>
      <c r="J63" s="64" t="s">
        <v>223</v>
      </c>
      <c r="K63" s="61" t="s">
        <v>137</v>
      </c>
      <c r="L63" s="65">
        <v>18.05</v>
      </c>
      <c r="M63" s="47">
        <v>0</v>
      </c>
      <c r="N63" s="48">
        <v>18.05</v>
      </c>
      <c r="O63" s="35">
        <v>0</v>
      </c>
      <c r="P63" s="35">
        <v>0</v>
      </c>
      <c r="Q63" s="35">
        <v>0</v>
      </c>
      <c r="R63" s="44">
        <f>VLOOKUP(A63,Kengetallen!A:B,2,FALSE)</f>
        <v>0</v>
      </c>
      <c r="V63" s="41">
        <f t="shared" si="3"/>
        <v>0</v>
      </c>
    </row>
    <row r="64" spans="1:25">
      <c r="A64" s="16" t="s">
        <v>204</v>
      </c>
      <c r="B64" s="35" t="s">
        <v>205</v>
      </c>
      <c r="C64" s="16" t="s">
        <v>163</v>
      </c>
      <c r="D64" s="36">
        <v>4</v>
      </c>
      <c r="E64" s="60" t="s">
        <v>210</v>
      </c>
      <c r="F64" s="60" t="s">
        <v>224</v>
      </c>
      <c r="G64" s="61" t="s">
        <v>211</v>
      </c>
      <c r="H64" s="62" t="s">
        <v>134</v>
      </c>
      <c r="I64" s="63" t="s">
        <v>225</v>
      </c>
      <c r="J64" s="64" t="s">
        <v>156</v>
      </c>
      <c r="K64" s="61" t="s">
        <v>226</v>
      </c>
      <c r="L64" s="65">
        <v>25.63</v>
      </c>
      <c r="M64" s="47">
        <v>0</v>
      </c>
      <c r="N64" s="48">
        <v>25.63</v>
      </c>
      <c r="O64" s="35">
        <v>0</v>
      </c>
      <c r="P64" s="35">
        <v>0</v>
      </c>
      <c r="Q64" s="35">
        <v>0</v>
      </c>
      <c r="R64" s="44">
        <f>VLOOKUP(A64,Kengetallen!A:B,2,FALSE)</f>
        <v>0</v>
      </c>
      <c r="V64" s="41">
        <f t="shared" si="3"/>
        <v>0</v>
      </c>
    </row>
    <row r="65" spans="1:22">
      <c r="A65" s="16" t="s">
        <v>204</v>
      </c>
      <c r="B65" s="35" t="s">
        <v>205</v>
      </c>
      <c r="C65" s="16" t="s">
        <v>163</v>
      </c>
      <c r="D65" s="36">
        <v>4</v>
      </c>
      <c r="E65" s="60" t="s">
        <v>210</v>
      </c>
      <c r="F65" s="60" t="s">
        <v>224</v>
      </c>
      <c r="G65" s="61" t="s">
        <v>211</v>
      </c>
      <c r="H65" s="62" t="s">
        <v>134</v>
      </c>
      <c r="I65" s="63" t="s">
        <v>228</v>
      </c>
      <c r="J65" s="64" t="s">
        <v>229</v>
      </c>
      <c r="K65" s="61" t="s">
        <v>230</v>
      </c>
      <c r="L65" s="65">
        <v>64.27</v>
      </c>
      <c r="M65" s="47">
        <v>0</v>
      </c>
      <c r="N65" s="48">
        <v>64.27</v>
      </c>
      <c r="O65" s="35">
        <v>0</v>
      </c>
      <c r="P65" s="35">
        <v>0</v>
      </c>
      <c r="Q65" s="35">
        <v>0</v>
      </c>
      <c r="R65" s="44">
        <f>VLOOKUP(A65,Kengetallen!A:B,2,FALSE)</f>
        <v>0</v>
      </c>
      <c r="V65" s="41">
        <f t="shared" si="3"/>
        <v>0</v>
      </c>
    </row>
    <row r="66" spans="1:22">
      <c r="A66" s="16" t="s">
        <v>204</v>
      </c>
      <c r="B66" s="35" t="s">
        <v>205</v>
      </c>
      <c r="C66" s="16" t="s">
        <v>163</v>
      </c>
      <c r="D66" s="36">
        <v>4</v>
      </c>
      <c r="E66" s="60" t="s">
        <v>210</v>
      </c>
      <c r="F66" s="60" t="s">
        <v>224</v>
      </c>
      <c r="G66" s="61" t="s">
        <v>211</v>
      </c>
      <c r="H66" s="62" t="s">
        <v>134</v>
      </c>
      <c r="I66" s="63" t="s">
        <v>231</v>
      </c>
      <c r="J66" s="64" t="s">
        <v>232</v>
      </c>
      <c r="K66" s="61" t="s">
        <v>137</v>
      </c>
      <c r="L66" s="65">
        <v>66.7</v>
      </c>
      <c r="M66" s="47">
        <v>0</v>
      </c>
      <c r="N66" s="48">
        <v>66.7</v>
      </c>
      <c r="O66" s="35">
        <v>0</v>
      </c>
      <c r="P66" s="35">
        <v>0</v>
      </c>
      <c r="Q66" s="35">
        <v>0</v>
      </c>
      <c r="R66" s="44">
        <f>VLOOKUP(A66,Kengetallen!A:B,2,FALSE)</f>
        <v>0</v>
      </c>
      <c r="V66" s="41">
        <f t="shared" si="3"/>
        <v>0</v>
      </c>
    </row>
    <row r="67" spans="1:22">
      <c r="A67" s="16" t="s">
        <v>204</v>
      </c>
      <c r="B67" s="35" t="s">
        <v>205</v>
      </c>
      <c r="C67" s="16" t="s">
        <v>163</v>
      </c>
      <c r="D67" s="36">
        <v>4</v>
      </c>
      <c r="E67" s="60" t="s">
        <v>210</v>
      </c>
      <c r="F67" s="60" t="s">
        <v>224</v>
      </c>
      <c r="G67" s="61" t="s">
        <v>211</v>
      </c>
      <c r="H67" s="62" t="s">
        <v>134</v>
      </c>
      <c r="I67" s="63" t="s">
        <v>233</v>
      </c>
      <c r="J67" s="64" t="s">
        <v>229</v>
      </c>
      <c r="K67" s="61" t="s">
        <v>230</v>
      </c>
      <c r="L67" s="65">
        <v>64.27</v>
      </c>
      <c r="M67" s="47">
        <v>0</v>
      </c>
      <c r="N67" s="48">
        <v>64.27</v>
      </c>
      <c r="O67" s="35">
        <v>0</v>
      </c>
      <c r="P67" s="35">
        <v>0</v>
      </c>
      <c r="Q67" s="35">
        <v>0</v>
      </c>
      <c r="R67" s="44">
        <f>VLOOKUP(A67,Kengetallen!A:B,2,FALSE)</f>
        <v>0</v>
      </c>
      <c r="V67" s="41">
        <f t="shared" si="3"/>
        <v>0</v>
      </c>
    </row>
    <row r="68" spans="1:22">
      <c r="A68" s="16" t="s">
        <v>204</v>
      </c>
      <c r="B68" s="35" t="s">
        <v>205</v>
      </c>
      <c r="C68" s="16" t="s">
        <v>163</v>
      </c>
      <c r="D68" s="36">
        <v>4</v>
      </c>
      <c r="E68" s="60" t="s">
        <v>210</v>
      </c>
      <c r="F68" s="60" t="s">
        <v>234</v>
      </c>
      <c r="G68" s="61" t="s">
        <v>211</v>
      </c>
      <c r="H68" s="62" t="s">
        <v>235</v>
      </c>
      <c r="I68" s="63" t="s">
        <v>236</v>
      </c>
      <c r="J68" s="64" t="s">
        <v>229</v>
      </c>
      <c r="K68" s="61" t="s">
        <v>230</v>
      </c>
      <c r="L68" s="65">
        <v>193.26</v>
      </c>
      <c r="M68" s="47">
        <v>0</v>
      </c>
      <c r="N68" s="48">
        <v>193.26</v>
      </c>
      <c r="O68" s="35">
        <v>0</v>
      </c>
      <c r="P68" s="35">
        <v>0</v>
      </c>
      <c r="Q68" s="35">
        <v>0</v>
      </c>
      <c r="R68" s="44">
        <f>VLOOKUP(A68,Kengetallen!A:B,2,FALSE)</f>
        <v>0</v>
      </c>
      <c r="V68" s="41">
        <f t="shared" si="3"/>
        <v>0</v>
      </c>
    </row>
    <row r="69" spans="1:22">
      <c r="A69" s="16" t="s">
        <v>204</v>
      </c>
      <c r="B69" s="35" t="s">
        <v>205</v>
      </c>
      <c r="C69" s="16" t="s">
        <v>163</v>
      </c>
      <c r="D69" s="36">
        <v>4</v>
      </c>
      <c r="E69" s="60" t="s">
        <v>210</v>
      </c>
      <c r="F69" s="60" t="s">
        <v>224</v>
      </c>
      <c r="G69" s="61" t="s">
        <v>211</v>
      </c>
      <c r="H69" s="62" t="s">
        <v>235</v>
      </c>
      <c r="I69" s="63" t="s">
        <v>237</v>
      </c>
      <c r="J69" s="64" t="s">
        <v>156</v>
      </c>
      <c r="K69" s="61" t="s">
        <v>137</v>
      </c>
      <c r="L69" s="65">
        <v>2.23</v>
      </c>
      <c r="M69" s="47">
        <v>0</v>
      </c>
      <c r="N69" s="48">
        <v>2.23</v>
      </c>
      <c r="O69" s="35">
        <v>0</v>
      </c>
      <c r="P69" s="35">
        <v>0</v>
      </c>
      <c r="Q69" s="35">
        <v>0</v>
      </c>
      <c r="R69" s="44">
        <f>VLOOKUP(A69,Kengetallen!A:B,2,FALSE)</f>
        <v>0</v>
      </c>
      <c r="V69" s="41">
        <f t="shared" si="3"/>
        <v>0</v>
      </c>
    </row>
    <row r="70" spans="1:22">
      <c r="A70" s="16" t="s">
        <v>204</v>
      </c>
      <c r="B70" s="35" t="s">
        <v>205</v>
      </c>
      <c r="C70" s="16" t="s">
        <v>163</v>
      </c>
      <c r="D70" s="36">
        <v>4</v>
      </c>
      <c r="E70" s="60" t="s">
        <v>210</v>
      </c>
      <c r="F70" s="60" t="s">
        <v>224</v>
      </c>
      <c r="G70" s="61" t="s">
        <v>211</v>
      </c>
      <c r="H70" s="62" t="s">
        <v>235</v>
      </c>
      <c r="I70" s="63" t="s">
        <v>238</v>
      </c>
      <c r="J70" s="64" t="s">
        <v>153</v>
      </c>
      <c r="K70" s="61" t="s">
        <v>137</v>
      </c>
      <c r="L70" s="65">
        <v>1.38</v>
      </c>
      <c r="M70" s="47">
        <v>0</v>
      </c>
      <c r="N70" s="48">
        <v>1.38</v>
      </c>
      <c r="O70" s="35">
        <v>0</v>
      </c>
      <c r="P70" s="35">
        <v>0</v>
      </c>
      <c r="Q70" s="35">
        <v>0</v>
      </c>
      <c r="R70" s="44">
        <f>VLOOKUP(A70,Kengetallen!A:B,2,FALSE)</f>
        <v>0</v>
      </c>
      <c r="V70" s="41">
        <f t="shared" si="3"/>
        <v>0</v>
      </c>
    </row>
    <row r="71" spans="1:22">
      <c r="A71" s="16" t="s">
        <v>204</v>
      </c>
      <c r="B71" s="35" t="s">
        <v>205</v>
      </c>
      <c r="C71" s="16" t="s">
        <v>163</v>
      </c>
      <c r="D71" s="36">
        <v>4</v>
      </c>
      <c r="E71" s="60" t="s">
        <v>210</v>
      </c>
      <c r="F71" s="60" t="s">
        <v>224</v>
      </c>
      <c r="G71" s="61" t="s">
        <v>211</v>
      </c>
      <c r="H71" s="62" t="s">
        <v>235</v>
      </c>
      <c r="I71" s="63" t="s">
        <v>240</v>
      </c>
      <c r="J71" s="64" t="s">
        <v>153</v>
      </c>
      <c r="K71" s="61" t="s">
        <v>137</v>
      </c>
      <c r="L71" s="65">
        <v>1.36</v>
      </c>
      <c r="M71" s="47">
        <v>0</v>
      </c>
      <c r="N71" s="48">
        <v>1.36</v>
      </c>
      <c r="O71" s="35">
        <v>0</v>
      </c>
      <c r="P71" s="35">
        <v>0</v>
      </c>
      <c r="Q71" s="35">
        <v>0</v>
      </c>
      <c r="R71" s="44">
        <f>VLOOKUP(A71,Kengetallen!A:B,2,FALSE)</f>
        <v>0</v>
      </c>
      <c r="V71" s="41">
        <f t="shared" si="3"/>
        <v>0</v>
      </c>
    </row>
    <row r="72" spans="1:22">
      <c r="A72" s="16" t="s">
        <v>204</v>
      </c>
      <c r="B72" s="35" t="s">
        <v>205</v>
      </c>
      <c r="C72" s="16" t="s">
        <v>163</v>
      </c>
      <c r="D72" s="36">
        <v>4</v>
      </c>
      <c r="E72" s="60" t="s">
        <v>210</v>
      </c>
      <c r="F72" s="60" t="s">
        <v>241</v>
      </c>
      <c r="G72" s="61" t="s">
        <v>211</v>
      </c>
      <c r="H72" s="62" t="s">
        <v>134</v>
      </c>
      <c r="I72" s="63" t="s">
        <v>242</v>
      </c>
      <c r="J72" s="64" t="s">
        <v>153</v>
      </c>
      <c r="K72" s="61" t="s">
        <v>157</v>
      </c>
      <c r="L72" s="65">
        <v>1.1399999999999999</v>
      </c>
      <c r="M72" s="47">
        <v>0</v>
      </c>
      <c r="N72" s="48">
        <v>1.1399999999999999</v>
      </c>
      <c r="O72" s="35">
        <v>0</v>
      </c>
      <c r="P72" s="35">
        <v>0</v>
      </c>
      <c r="Q72" s="35">
        <v>0</v>
      </c>
      <c r="R72" s="44">
        <f>VLOOKUP(A72,Kengetallen!A:B,2,FALSE)</f>
        <v>0</v>
      </c>
      <c r="V72" s="41">
        <f t="shared" si="3"/>
        <v>0</v>
      </c>
    </row>
    <row r="73" spans="1:22">
      <c r="A73" s="16" t="s">
        <v>204</v>
      </c>
      <c r="B73" s="35" t="s">
        <v>205</v>
      </c>
      <c r="C73" s="16" t="s">
        <v>163</v>
      </c>
      <c r="D73" s="36">
        <v>4</v>
      </c>
      <c r="E73" s="60" t="s">
        <v>210</v>
      </c>
      <c r="F73" s="60" t="s">
        <v>241</v>
      </c>
      <c r="G73" s="61" t="s">
        <v>211</v>
      </c>
      <c r="H73" s="62" t="s">
        <v>134</v>
      </c>
      <c r="I73" s="63" t="s">
        <v>243</v>
      </c>
      <c r="J73" s="64" t="s">
        <v>153</v>
      </c>
      <c r="K73" s="61" t="s">
        <v>157</v>
      </c>
      <c r="L73" s="65">
        <v>1.1399999999999999</v>
      </c>
      <c r="M73" s="47">
        <v>0</v>
      </c>
      <c r="N73" s="48">
        <v>1.1399999999999999</v>
      </c>
      <c r="O73" s="35">
        <v>0</v>
      </c>
      <c r="P73" s="35">
        <v>0</v>
      </c>
      <c r="Q73" s="35">
        <v>0</v>
      </c>
      <c r="R73" s="44">
        <f>VLOOKUP(A73,Kengetallen!A:B,2,FALSE)</f>
        <v>0</v>
      </c>
      <c r="V73" s="41">
        <f t="shared" si="3"/>
        <v>0</v>
      </c>
    </row>
    <row r="74" spans="1:22">
      <c r="A74" s="16" t="s">
        <v>204</v>
      </c>
      <c r="B74" s="35" t="s">
        <v>205</v>
      </c>
      <c r="C74" s="16" t="s">
        <v>163</v>
      </c>
      <c r="D74" s="36">
        <v>4</v>
      </c>
      <c r="E74" s="60" t="s">
        <v>210</v>
      </c>
      <c r="F74" s="60" t="s">
        <v>244</v>
      </c>
      <c r="G74" s="61" t="s">
        <v>211</v>
      </c>
      <c r="H74" s="62" t="s">
        <v>134</v>
      </c>
      <c r="I74" s="63" t="s">
        <v>245</v>
      </c>
      <c r="J74" s="64" t="s">
        <v>246</v>
      </c>
      <c r="K74" s="61" t="s">
        <v>157</v>
      </c>
      <c r="L74" s="65">
        <v>30.76</v>
      </c>
      <c r="M74" s="47">
        <v>0</v>
      </c>
      <c r="N74" s="48">
        <v>30.76</v>
      </c>
      <c r="O74" s="35">
        <v>0</v>
      </c>
      <c r="P74" s="35">
        <v>0</v>
      </c>
      <c r="Q74" s="35">
        <v>0</v>
      </c>
      <c r="R74" s="44">
        <f>VLOOKUP(A74,Kengetallen!A:B,2,FALSE)</f>
        <v>0</v>
      </c>
      <c r="V74" s="41">
        <f t="shared" si="3"/>
        <v>0</v>
      </c>
    </row>
    <row r="75" spans="1:22">
      <c r="A75" s="16" t="s">
        <v>204</v>
      </c>
      <c r="B75" s="35" t="s">
        <v>205</v>
      </c>
      <c r="C75" s="16" t="s">
        <v>163</v>
      </c>
      <c r="D75" s="36">
        <v>4</v>
      </c>
      <c r="E75" s="60" t="s">
        <v>210</v>
      </c>
      <c r="F75" s="60" t="s">
        <v>248</v>
      </c>
      <c r="G75" s="61" t="s">
        <v>211</v>
      </c>
      <c r="H75" s="62" t="s">
        <v>134</v>
      </c>
      <c r="I75" s="63" t="s">
        <v>249</v>
      </c>
      <c r="J75" s="64" t="s">
        <v>250</v>
      </c>
      <c r="K75" s="61" t="s">
        <v>157</v>
      </c>
      <c r="L75" s="65">
        <v>29.39</v>
      </c>
      <c r="M75" s="47">
        <v>0</v>
      </c>
      <c r="N75" s="48">
        <v>29.39</v>
      </c>
      <c r="O75" s="35">
        <v>0</v>
      </c>
      <c r="P75" s="35">
        <v>0</v>
      </c>
      <c r="Q75" s="35">
        <v>0</v>
      </c>
      <c r="R75" s="44">
        <f>VLOOKUP(A75,Kengetallen!A:B,2,FALSE)</f>
        <v>0</v>
      </c>
      <c r="V75" s="41">
        <f t="shared" si="3"/>
        <v>0</v>
      </c>
    </row>
    <row r="76" spans="1:22">
      <c r="A76" s="16" t="s">
        <v>204</v>
      </c>
      <c r="B76" s="35" t="s">
        <v>205</v>
      </c>
      <c r="C76" s="16" t="s">
        <v>163</v>
      </c>
      <c r="D76" s="36">
        <v>4</v>
      </c>
      <c r="E76" s="60" t="s">
        <v>210</v>
      </c>
      <c r="F76" s="60" t="s">
        <v>251</v>
      </c>
      <c r="G76" s="61" t="s">
        <v>211</v>
      </c>
      <c r="H76" s="62" t="s">
        <v>134</v>
      </c>
      <c r="I76" s="63" t="s">
        <v>252</v>
      </c>
      <c r="J76" s="64" t="s">
        <v>250</v>
      </c>
      <c r="K76" s="61" t="s">
        <v>157</v>
      </c>
      <c r="L76" s="65">
        <v>17.84</v>
      </c>
      <c r="M76" s="47">
        <v>0</v>
      </c>
      <c r="N76" s="48">
        <v>17.84</v>
      </c>
      <c r="O76" s="35">
        <v>0</v>
      </c>
      <c r="P76" s="35">
        <v>0</v>
      </c>
      <c r="Q76" s="35">
        <v>0</v>
      </c>
      <c r="R76" s="44">
        <f>VLOOKUP(A76,Kengetallen!A:B,2,FALSE)</f>
        <v>0</v>
      </c>
      <c r="V76" s="41">
        <f t="shared" si="3"/>
        <v>0</v>
      </c>
    </row>
    <row r="77" spans="1:22">
      <c r="A77" s="16" t="s">
        <v>204</v>
      </c>
      <c r="B77" s="35" t="s">
        <v>205</v>
      </c>
      <c r="C77" s="16" t="s">
        <v>163</v>
      </c>
      <c r="D77" s="36">
        <v>4</v>
      </c>
      <c r="E77" s="60" t="s">
        <v>210</v>
      </c>
      <c r="F77" s="60" t="s">
        <v>253</v>
      </c>
      <c r="G77" s="61" t="s">
        <v>211</v>
      </c>
      <c r="H77" s="62" t="s">
        <v>134</v>
      </c>
      <c r="I77" s="63" t="s">
        <v>254</v>
      </c>
      <c r="J77" s="64" t="s">
        <v>250</v>
      </c>
      <c r="K77" s="61" t="s">
        <v>157</v>
      </c>
      <c r="L77" s="65">
        <v>22.02</v>
      </c>
      <c r="M77" s="47">
        <v>0</v>
      </c>
      <c r="N77" s="48">
        <v>22.02</v>
      </c>
      <c r="O77" s="35">
        <v>0</v>
      </c>
      <c r="P77" s="35">
        <v>0</v>
      </c>
      <c r="Q77" s="35">
        <v>0</v>
      </c>
      <c r="R77" s="44">
        <f>VLOOKUP(A77,Kengetallen!A:B,2,FALSE)</f>
        <v>0</v>
      </c>
      <c r="V77" s="41">
        <f t="shared" si="3"/>
        <v>0</v>
      </c>
    </row>
    <row r="78" spans="1:22">
      <c r="A78" s="16" t="s">
        <v>204</v>
      </c>
      <c r="B78" s="35" t="s">
        <v>205</v>
      </c>
      <c r="C78" s="16" t="s">
        <v>163</v>
      </c>
      <c r="D78" s="36">
        <v>4</v>
      </c>
      <c r="E78" s="60" t="s">
        <v>210</v>
      </c>
      <c r="F78" s="60" t="s">
        <v>255</v>
      </c>
      <c r="G78" s="61" t="s">
        <v>211</v>
      </c>
      <c r="H78" s="62" t="s">
        <v>134</v>
      </c>
      <c r="I78" s="63" t="s">
        <v>256</v>
      </c>
      <c r="J78" s="64" t="s">
        <v>257</v>
      </c>
      <c r="K78" s="61" t="s">
        <v>157</v>
      </c>
      <c r="L78" s="65">
        <v>7.14</v>
      </c>
      <c r="M78" s="47">
        <v>0</v>
      </c>
      <c r="N78" s="48">
        <v>7.14</v>
      </c>
      <c r="O78" s="35">
        <v>0</v>
      </c>
      <c r="P78" s="35">
        <v>0</v>
      </c>
      <c r="Q78" s="35">
        <v>0</v>
      </c>
      <c r="R78" s="44">
        <f>VLOOKUP(A78,Kengetallen!A:B,2,FALSE)</f>
        <v>0</v>
      </c>
      <c r="V78" s="41">
        <f t="shared" si="3"/>
        <v>0</v>
      </c>
    </row>
    <row r="79" spans="1:22">
      <c r="A79" s="16" t="s">
        <v>204</v>
      </c>
      <c r="B79" s="35" t="s">
        <v>205</v>
      </c>
      <c r="C79" s="16" t="s">
        <v>163</v>
      </c>
      <c r="D79" s="36">
        <v>4</v>
      </c>
      <c r="E79" s="60" t="s">
        <v>210</v>
      </c>
      <c r="F79" s="60" t="s">
        <v>255</v>
      </c>
      <c r="G79" s="61" t="s">
        <v>211</v>
      </c>
      <c r="H79" s="62" t="s">
        <v>134</v>
      </c>
      <c r="I79" s="63" t="s">
        <v>259</v>
      </c>
      <c r="J79" s="64" t="s">
        <v>148</v>
      </c>
      <c r="K79" s="61" t="s">
        <v>260</v>
      </c>
      <c r="L79" s="65">
        <v>10.24</v>
      </c>
      <c r="M79" s="47">
        <v>0</v>
      </c>
      <c r="N79" s="48">
        <v>10.24</v>
      </c>
      <c r="O79" s="35">
        <v>0</v>
      </c>
      <c r="P79" s="35">
        <v>0</v>
      </c>
      <c r="Q79" s="35">
        <v>0</v>
      </c>
      <c r="R79" s="44">
        <f>VLOOKUP(A79,Kengetallen!A:B,2,FALSE)</f>
        <v>0</v>
      </c>
      <c r="V79" s="41">
        <f t="shared" si="3"/>
        <v>0</v>
      </c>
    </row>
    <row r="80" spans="1:22">
      <c r="A80" s="16" t="s">
        <v>204</v>
      </c>
      <c r="B80" s="35" t="s">
        <v>205</v>
      </c>
      <c r="C80" s="16" t="s">
        <v>163</v>
      </c>
      <c r="D80" s="36">
        <v>4</v>
      </c>
      <c r="E80" s="60" t="s">
        <v>210</v>
      </c>
      <c r="F80" s="60" t="s">
        <v>261</v>
      </c>
      <c r="G80" s="61" t="s">
        <v>211</v>
      </c>
      <c r="H80" s="62" t="s">
        <v>134</v>
      </c>
      <c r="I80" s="63" t="s">
        <v>262</v>
      </c>
      <c r="J80" s="64" t="s">
        <v>250</v>
      </c>
      <c r="K80" s="61" t="s">
        <v>157</v>
      </c>
      <c r="L80" s="65">
        <v>28.2</v>
      </c>
      <c r="M80" s="47">
        <v>0</v>
      </c>
      <c r="N80" s="48">
        <v>28.2</v>
      </c>
      <c r="O80" s="35">
        <v>0</v>
      </c>
      <c r="P80" s="35">
        <v>0</v>
      </c>
      <c r="Q80" s="35">
        <v>0</v>
      </c>
      <c r="R80" s="44">
        <f>VLOOKUP(A80,Kengetallen!A:B,2,FALSE)</f>
        <v>0</v>
      </c>
      <c r="V80" s="41">
        <f t="shared" si="3"/>
        <v>0</v>
      </c>
    </row>
    <row r="81" spans="1:25">
      <c r="D81" s="36">
        <v>4</v>
      </c>
      <c r="E81" s="37" t="s">
        <v>210</v>
      </c>
      <c r="G81" s="38" t="s">
        <v>211</v>
      </c>
      <c r="J81" s="37"/>
      <c r="K81" s="38"/>
      <c r="L81" s="47"/>
      <c r="M81" s="47"/>
      <c r="N81" s="48"/>
      <c r="O81" s="35"/>
      <c r="P81" s="35"/>
      <c r="Q81" s="35"/>
    </row>
    <row r="82" spans="1:25">
      <c r="A82" s="49"/>
      <c r="B82" s="50"/>
      <c r="C82" s="77" t="s">
        <v>163</v>
      </c>
      <c r="D82" s="51">
        <v>4</v>
      </c>
      <c r="E82" s="52" t="s">
        <v>210</v>
      </c>
      <c r="F82" s="52"/>
      <c r="G82" s="49" t="s">
        <v>211</v>
      </c>
      <c r="H82" s="53"/>
      <c r="I82" s="50"/>
      <c r="J82" s="52" t="s">
        <v>160</v>
      </c>
      <c r="K82" s="53" t="s">
        <v>160</v>
      </c>
      <c r="L82" s="54">
        <f>SUM(L58:L81)</f>
        <v>623.61</v>
      </c>
      <c r="M82" s="54">
        <v>0</v>
      </c>
      <c r="N82" s="55">
        <v>623.61</v>
      </c>
      <c r="O82" s="54"/>
      <c r="P82" s="54"/>
      <c r="Q82" s="50"/>
      <c r="R82" s="56"/>
      <c r="S82" s="57"/>
      <c r="T82" s="50"/>
      <c r="U82" s="54"/>
      <c r="V82" s="54"/>
      <c r="W82" s="58"/>
      <c r="X82" s="59"/>
      <c r="Y82" s="49"/>
    </row>
    <row r="83" spans="1:25">
      <c r="D83" s="36">
        <v>5</v>
      </c>
      <c r="E83" s="37" t="s">
        <v>263</v>
      </c>
      <c r="J83" s="37"/>
      <c r="K83" s="38"/>
      <c r="L83" s="47"/>
      <c r="M83" s="47"/>
      <c r="N83" s="48"/>
      <c r="O83" s="35"/>
      <c r="P83" s="35"/>
      <c r="Q83" s="35"/>
    </row>
    <row r="84" spans="1:25">
      <c r="A84" s="16" t="s">
        <v>204</v>
      </c>
      <c r="B84" s="35" t="s">
        <v>205</v>
      </c>
      <c r="C84" s="16" t="s">
        <v>163</v>
      </c>
      <c r="D84" s="36">
        <v>5</v>
      </c>
      <c r="E84" s="37" t="s">
        <v>263</v>
      </c>
      <c r="G84" s="38" t="s">
        <v>264</v>
      </c>
      <c r="H84" s="38" t="s">
        <v>134</v>
      </c>
      <c r="I84" s="39">
        <v>1</v>
      </c>
      <c r="J84" s="37" t="s">
        <v>159</v>
      </c>
      <c r="K84" s="38" t="s">
        <v>157</v>
      </c>
      <c r="L84" s="47">
        <v>4</v>
      </c>
      <c r="M84" s="47">
        <v>0</v>
      </c>
      <c r="N84" s="48">
        <v>4</v>
      </c>
      <c r="O84" s="35">
        <v>0</v>
      </c>
      <c r="P84" s="35">
        <v>0</v>
      </c>
      <c r="Q84" s="35">
        <v>0</v>
      </c>
      <c r="R84" s="44">
        <f>VLOOKUP(A84,Kengetallen!A:B,2,FALSE)</f>
        <v>0</v>
      </c>
      <c r="V84" s="41">
        <f t="shared" ref="V84:V89" si="4">IF(Q84&gt;0,(U84/O84)*Q84,0)</f>
        <v>0</v>
      </c>
    </row>
    <row r="85" spans="1:25">
      <c r="A85" s="16" t="s">
        <v>204</v>
      </c>
      <c r="B85" s="35" t="s">
        <v>205</v>
      </c>
      <c r="C85" s="16" t="s">
        <v>163</v>
      </c>
      <c r="D85" s="36">
        <v>5</v>
      </c>
      <c r="E85" s="37" t="s">
        <v>263</v>
      </c>
      <c r="G85" s="38" t="s">
        <v>264</v>
      </c>
      <c r="H85" s="38" t="s">
        <v>134</v>
      </c>
      <c r="I85" s="39">
        <v>2</v>
      </c>
      <c r="J85" s="37" t="s">
        <v>156</v>
      </c>
      <c r="K85" s="38" t="s">
        <v>157</v>
      </c>
      <c r="L85" s="47">
        <v>18</v>
      </c>
      <c r="M85" s="47">
        <v>0</v>
      </c>
      <c r="N85" s="48">
        <v>18</v>
      </c>
      <c r="O85" s="35">
        <v>0</v>
      </c>
      <c r="P85" s="35">
        <v>0</v>
      </c>
      <c r="Q85" s="35">
        <v>0</v>
      </c>
      <c r="R85" s="44">
        <f>VLOOKUP(A85,Kengetallen!A:B,2,FALSE)</f>
        <v>0</v>
      </c>
      <c r="V85" s="41">
        <f t="shared" si="4"/>
        <v>0</v>
      </c>
    </row>
    <row r="86" spans="1:25">
      <c r="A86" s="16" t="s">
        <v>204</v>
      </c>
      <c r="B86" s="35" t="s">
        <v>205</v>
      </c>
      <c r="C86" s="16" t="s">
        <v>163</v>
      </c>
      <c r="D86" s="36">
        <v>5</v>
      </c>
      <c r="E86" s="37" t="s">
        <v>263</v>
      </c>
      <c r="G86" s="38" t="s">
        <v>264</v>
      </c>
      <c r="H86" s="38" t="s">
        <v>134</v>
      </c>
      <c r="I86" s="39">
        <v>3</v>
      </c>
      <c r="J86" s="37" t="s">
        <v>265</v>
      </c>
      <c r="K86" s="38" t="s">
        <v>137</v>
      </c>
      <c r="L86" s="47">
        <v>10</v>
      </c>
      <c r="M86" s="47">
        <v>0</v>
      </c>
      <c r="N86" s="48">
        <v>10</v>
      </c>
      <c r="O86" s="35">
        <v>0</v>
      </c>
      <c r="P86" s="35">
        <v>0</v>
      </c>
      <c r="Q86" s="35">
        <v>0</v>
      </c>
      <c r="R86" s="44">
        <f>VLOOKUP(A86,Kengetallen!A:B,2,FALSE)</f>
        <v>0</v>
      </c>
      <c r="V86" s="41">
        <f t="shared" si="4"/>
        <v>0</v>
      </c>
    </row>
    <row r="87" spans="1:25">
      <c r="A87" s="16" t="s">
        <v>204</v>
      </c>
      <c r="B87" s="35" t="s">
        <v>205</v>
      </c>
      <c r="C87" s="16" t="s">
        <v>163</v>
      </c>
      <c r="D87" s="36">
        <v>5</v>
      </c>
      <c r="E87" s="37" t="s">
        <v>263</v>
      </c>
      <c r="G87" s="38" t="s">
        <v>264</v>
      </c>
      <c r="H87" s="38" t="s">
        <v>134</v>
      </c>
      <c r="I87" s="39">
        <v>4</v>
      </c>
      <c r="J87" s="37" t="s">
        <v>169</v>
      </c>
      <c r="K87" s="38" t="s">
        <v>165</v>
      </c>
      <c r="L87" s="47">
        <v>215</v>
      </c>
      <c r="M87" s="47">
        <v>0</v>
      </c>
      <c r="N87" s="48">
        <v>215</v>
      </c>
      <c r="O87" s="35">
        <v>0</v>
      </c>
      <c r="P87" s="35">
        <v>0</v>
      </c>
      <c r="Q87" s="35">
        <v>0</v>
      </c>
      <c r="R87" s="44">
        <f>VLOOKUP(A87,Kengetallen!A:B,2,FALSE)</f>
        <v>0</v>
      </c>
      <c r="V87" s="41">
        <f t="shared" si="4"/>
        <v>0</v>
      </c>
    </row>
    <row r="88" spans="1:25">
      <c r="A88" s="16" t="s">
        <v>204</v>
      </c>
      <c r="B88" s="35" t="s">
        <v>205</v>
      </c>
      <c r="C88" s="16" t="s">
        <v>163</v>
      </c>
      <c r="D88" s="36">
        <v>5</v>
      </c>
      <c r="E88" s="37" t="s">
        <v>263</v>
      </c>
      <c r="G88" s="38" t="s">
        <v>264</v>
      </c>
      <c r="H88" s="38" t="s">
        <v>134</v>
      </c>
      <c r="I88" s="39">
        <v>5</v>
      </c>
      <c r="J88" s="37" t="s">
        <v>156</v>
      </c>
      <c r="K88" s="38" t="s">
        <v>157</v>
      </c>
      <c r="L88" s="47">
        <v>5</v>
      </c>
      <c r="M88" s="47">
        <v>0</v>
      </c>
      <c r="N88" s="48">
        <v>5</v>
      </c>
      <c r="O88" s="35">
        <v>0</v>
      </c>
      <c r="P88" s="35">
        <v>0</v>
      </c>
      <c r="Q88" s="35">
        <v>0</v>
      </c>
      <c r="R88" s="44">
        <f>VLOOKUP(A88,Kengetallen!A:B,2,FALSE)</f>
        <v>0</v>
      </c>
      <c r="V88" s="41">
        <f t="shared" si="4"/>
        <v>0</v>
      </c>
    </row>
    <row r="89" spans="1:25">
      <c r="A89" s="16" t="s">
        <v>204</v>
      </c>
      <c r="B89" s="35" t="s">
        <v>205</v>
      </c>
      <c r="C89" s="16" t="s">
        <v>163</v>
      </c>
      <c r="D89" s="36">
        <v>5</v>
      </c>
      <c r="E89" s="37" t="s">
        <v>263</v>
      </c>
      <c r="G89" s="38" t="s">
        <v>264</v>
      </c>
      <c r="H89" s="38" t="s">
        <v>134</v>
      </c>
      <c r="I89" s="39">
        <v>6</v>
      </c>
      <c r="J89" s="37" t="s">
        <v>153</v>
      </c>
      <c r="K89" s="38" t="s">
        <v>157</v>
      </c>
      <c r="L89" s="47">
        <v>4</v>
      </c>
      <c r="M89" s="47">
        <v>0</v>
      </c>
      <c r="N89" s="48">
        <v>4</v>
      </c>
      <c r="O89" s="35">
        <v>0</v>
      </c>
      <c r="P89" s="35">
        <v>0</v>
      </c>
      <c r="Q89" s="35">
        <v>0</v>
      </c>
      <c r="R89" s="44">
        <f>VLOOKUP(A89,Kengetallen!A:B,2,FALSE)</f>
        <v>0</v>
      </c>
      <c r="V89" s="41">
        <f t="shared" si="4"/>
        <v>0</v>
      </c>
    </row>
    <row r="90" spans="1:25">
      <c r="D90" s="36">
        <v>5</v>
      </c>
      <c r="E90" s="37" t="s">
        <v>263</v>
      </c>
      <c r="G90" s="38" t="s">
        <v>264</v>
      </c>
      <c r="J90" s="37"/>
      <c r="K90" s="38"/>
      <c r="L90" s="47"/>
      <c r="M90" s="47"/>
      <c r="N90" s="48"/>
      <c r="O90" s="35"/>
      <c r="P90" s="35"/>
      <c r="Q90" s="35"/>
    </row>
    <row r="91" spans="1:25">
      <c r="A91" s="49"/>
      <c r="B91" s="50"/>
      <c r="C91" s="77" t="s">
        <v>163</v>
      </c>
      <c r="D91" s="51">
        <v>5</v>
      </c>
      <c r="E91" s="52" t="s">
        <v>263</v>
      </c>
      <c r="F91" s="52"/>
      <c r="G91" s="49" t="s">
        <v>264</v>
      </c>
      <c r="H91" s="53"/>
      <c r="I91" s="50"/>
      <c r="J91" s="52" t="s">
        <v>160</v>
      </c>
      <c r="K91" s="53" t="s">
        <v>160</v>
      </c>
      <c r="L91" s="54">
        <f>SUM(L84:L90)</f>
        <v>256</v>
      </c>
      <c r="M91" s="54">
        <v>0</v>
      </c>
      <c r="N91" s="55">
        <v>256</v>
      </c>
      <c r="O91" s="54"/>
      <c r="P91" s="54"/>
      <c r="Q91" s="50"/>
      <c r="R91" s="56"/>
      <c r="S91" s="57"/>
      <c r="T91" s="50"/>
      <c r="U91" s="54"/>
      <c r="V91" s="54"/>
      <c r="W91" s="58"/>
      <c r="X91" s="59"/>
      <c r="Y91" s="49"/>
    </row>
    <row r="92" spans="1:25">
      <c r="D92" s="36">
        <v>7</v>
      </c>
      <c r="E92" s="37" t="s">
        <v>266</v>
      </c>
      <c r="G92" s="38" t="s">
        <v>267</v>
      </c>
      <c r="J92" s="37"/>
      <c r="K92" s="38"/>
      <c r="L92" s="47"/>
      <c r="M92" s="47"/>
      <c r="N92" s="48"/>
      <c r="O92" s="35"/>
      <c r="P92" s="35"/>
      <c r="Q92" s="35"/>
    </row>
    <row r="93" spans="1:25">
      <c r="A93" s="16" t="s">
        <v>204</v>
      </c>
      <c r="B93" s="35" t="s">
        <v>205</v>
      </c>
      <c r="C93" s="16" t="s">
        <v>163</v>
      </c>
      <c r="D93" s="36">
        <v>7</v>
      </c>
      <c r="E93" s="37" t="s">
        <v>266</v>
      </c>
      <c r="F93" s="37" t="s">
        <v>268</v>
      </c>
      <c r="G93" s="38" t="s">
        <v>267</v>
      </c>
      <c r="H93" s="38" t="s">
        <v>235</v>
      </c>
      <c r="I93" s="39" t="s">
        <v>236</v>
      </c>
      <c r="J93" s="37" t="s">
        <v>235</v>
      </c>
      <c r="K93" s="38" t="s">
        <v>157</v>
      </c>
      <c r="L93" s="47">
        <v>18.04</v>
      </c>
      <c r="M93" s="47">
        <v>0</v>
      </c>
      <c r="N93" s="48">
        <v>18.04</v>
      </c>
      <c r="O93" s="35">
        <v>0</v>
      </c>
      <c r="P93" s="35">
        <v>0</v>
      </c>
      <c r="Q93" s="35">
        <v>0</v>
      </c>
      <c r="R93" s="44">
        <f>VLOOKUP(A93,Kengetallen!A:B,2,FALSE)</f>
        <v>0</v>
      </c>
      <c r="V93" s="41">
        <f t="shared" ref="V93:V110" si="5">IF(Q93&gt;0,(U93/O93)*Q93,0)</f>
        <v>0</v>
      </c>
    </row>
    <row r="94" spans="1:25">
      <c r="A94" s="16" t="s">
        <v>204</v>
      </c>
      <c r="B94" s="35" t="s">
        <v>205</v>
      </c>
      <c r="C94" s="16" t="s">
        <v>163</v>
      </c>
      <c r="D94" s="36">
        <v>7</v>
      </c>
      <c r="E94" s="37" t="s">
        <v>266</v>
      </c>
      <c r="F94" s="37" t="s">
        <v>268</v>
      </c>
      <c r="G94" s="38" t="s">
        <v>267</v>
      </c>
      <c r="H94" s="38" t="s">
        <v>134</v>
      </c>
      <c r="I94" s="39" t="s">
        <v>213</v>
      </c>
      <c r="J94" s="37" t="s">
        <v>269</v>
      </c>
      <c r="K94" s="38" t="s">
        <v>137</v>
      </c>
      <c r="L94" s="47">
        <v>13.58</v>
      </c>
      <c r="M94" s="47">
        <v>0</v>
      </c>
      <c r="N94" s="48">
        <v>13.58</v>
      </c>
      <c r="O94" s="35">
        <v>0</v>
      </c>
      <c r="P94" s="35">
        <v>0</v>
      </c>
      <c r="Q94" s="35">
        <v>0</v>
      </c>
      <c r="R94" s="44">
        <f>VLOOKUP(A94,Kengetallen!A:B,2,FALSE)</f>
        <v>0</v>
      </c>
      <c r="V94" s="41">
        <f t="shared" si="5"/>
        <v>0</v>
      </c>
    </row>
    <row r="95" spans="1:25">
      <c r="A95" s="16" t="s">
        <v>204</v>
      </c>
      <c r="B95" s="35" t="s">
        <v>205</v>
      </c>
      <c r="C95" s="16" t="s">
        <v>163</v>
      </c>
      <c r="D95" s="36">
        <v>7</v>
      </c>
      <c r="E95" s="37" t="s">
        <v>266</v>
      </c>
      <c r="F95" s="37" t="s">
        <v>268</v>
      </c>
      <c r="G95" s="38" t="s">
        <v>267</v>
      </c>
      <c r="H95" s="38" t="s">
        <v>134</v>
      </c>
      <c r="I95" s="39" t="s">
        <v>216</v>
      </c>
      <c r="J95" s="37" t="s">
        <v>270</v>
      </c>
      <c r="K95" s="38" t="s">
        <v>137</v>
      </c>
      <c r="L95" s="47">
        <v>14.22</v>
      </c>
      <c r="M95" s="47">
        <v>0</v>
      </c>
      <c r="N95" s="48">
        <v>14.22</v>
      </c>
      <c r="O95" s="35">
        <v>0</v>
      </c>
      <c r="P95" s="35">
        <v>0</v>
      </c>
      <c r="Q95" s="35">
        <v>0</v>
      </c>
      <c r="R95" s="44">
        <f>VLOOKUP(A95,Kengetallen!A:B,2,FALSE)</f>
        <v>0</v>
      </c>
      <c r="V95" s="41">
        <f t="shared" si="5"/>
        <v>0</v>
      </c>
    </row>
    <row r="96" spans="1:25">
      <c r="A96" s="16" t="s">
        <v>204</v>
      </c>
      <c r="B96" s="35" t="s">
        <v>205</v>
      </c>
      <c r="C96" s="16" t="s">
        <v>163</v>
      </c>
      <c r="D96" s="36">
        <v>7</v>
      </c>
      <c r="E96" s="37" t="s">
        <v>266</v>
      </c>
      <c r="F96" s="37" t="s">
        <v>268</v>
      </c>
      <c r="G96" s="38" t="s">
        <v>267</v>
      </c>
      <c r="H96" s="38" t="s">
        <v>134</v>
      </c>
      <c r="I96" s="39" t="s">
        <v>217</v>
      </c>
      <c r="J96" s="37" t="s">
        <v>136</v>
      </c>
      <c r="K96" s="38" t="s">
        <v>157</v>
      </c>
      <c r="L96" s="47">
        <v>2.15</v>
      </c>
      <c r="M96" s="47">
        <v>0</v>
      </c>
      <c r="N96" s="48">
        <v>2.15</v>
      </c>
      <c r="O96" s="35">
        <v>0</v>
      </c>
      <c r="P96" s="35">
        <v>0</v>
      </c>
      <c r="Q96" s="35">
        <v>0</v>
      </c>
      <c r="R96" s="44">
        <f>VLOOKUP(A96,Kengetallen!A:B,2,FALSE)</f>
        <v>0</v>
      </c>
      <c r="V96" s="41">
        <f t="shared" si="5"/>
        <v>0</v>
      </c>
    </row>
    <row r="97" spans="1:25">
      <c r="A97" s="16" t="s">
        <v>204</v>
      </c>
      <c r="B97" s="35" t="s">
        <v>205</v>
      </c>
      <c r="C97" s="16" t="s">
        <v>163</v>
      </c>
      <c r="D97" s="36">
        <v>7</v>
      </c>
      <c r="E97" s="37" t="s">
        <v>266</v>
      </c>
      <c r="F97" s="37" t="s">
        <v>268</v>
      </c>
      <c r="G97" s="38" t="s">
        <v>267</v>
      </c>
      <c r="H97" s="38" t="s">
        <v>134</v>
      </c>
      <c r="I97" s="39" t="s">
        <v>219</v>
      </c>
      <c r="J97" s="37" t="s">
        <v>156</v>
      </c>
      <c r="K97" s="38" t="s">
        <v>157</v>
      </c>
      <c r="L97" s="47">
        <v>1.54</v>
      </c>
      <c r="M97" s="47">
        <v>0</v>
      </c>
      <c r="N97" s="48">
        <v>1.54</v>
      </c>
      <c r="O97" s="35">
        <v>0</v>
      </c>
      <c r="P97" s="35">
        <v>0</v>
      </c>
      <c r="Q97" s="35">
        <v>0</v>
      </c>
      <c r="R97" s="44">
        <f>VLOOKUP(A97,Kengetallen!A:B,2,FALSE)</f>
        <v>0</v>
      </c>
      <c r="V97" s="41">
        <f t="shared" si="5"/>
        <v>0</v>
      </c>
    </row>
    <row r="98" spans="1:25">
      <c r="A98" s="16" t="s">
        <v>204</v>
      </c>
      <c r="B98" s="35" t="s">
        <v>205</v>
      </c>
      <c r="C98" s="16" t="s">
        <v>163</v>
      </c>
      <c r="D98" s="36">
        <v>7</v>
      </c>
      <c r="E98" s="37" t="s">
        <v>266</v>
      </c>
      <c r="F98" s="37" t="s">
        <v>268</v>
      </c>
      <c r="G98" s="38" t="s">
        <v>267</v>
      </c>
      <c r="H98" s="38" t="s">
        <v>134</v>
      </c>
      <c r="I98" s="39" t="s">
        <v>221</v>
      </c>
      <c r="J98" s="37" t="s">
        <v>271</v>
      </c>
      <c r="K98" s="38" t="s">
        <v>157</v>
      </c>
      <c r="L98" s="47">
        <v>1.4</v>
      </c>
      <c r="M98" s="47">
        <v>0</v>
      </c>
      <c r="N98" s="48">
        <v>1.4</v>
      </c>
      <c r="O98" s="35">
        <v>0</v>
      </c>
      <c r="P98" s="35">
        <v>0</v>
      </c>
      <c r="Q98" s="35">
        <v>0</v>
      </c>
      <c r="R98" s="44">
        <f>VLOOKUP(A98,Kengetallen!A:B,2,FALSE)</f>
        <v>0</v>
      </c>
      <c r="V98" s="41">
        <f t="shared" si="5"/>
        <v>0</v>
      </c>
    </row>
    <row r="99" spans="1:25">
      <c r="A99" s="16" t="s">
        <v>204</v>
      </c>
      <c r="B99" s="35" t="s">
        <v>205</v>
      </c>
      <c r="C99" s="16" t="s">
        <v>163</v>
      </c>
      <c r="D99" s="36">
        <v>7</v>
      </c>
      <c r="E99" s="37" t="s">
        <v>266</v>
      </c>
      <c r="F99" s="37" t="s">
        <v>268</v>
      </c>
      <c r="G99" s="38" t="s">
        <v>267</v>
      </c>
      <c r="H99" s="38" t="s">
        <v>134</v>
      </c>
      <c r="I99" s="39" t="s">
        <v>222</v>
      </c>
      <c r="J99" s="37" t="s">
        <v>271</v>
      </c>
      <c r="K99" s="38" t="s">
        <v>157</v>
      </c>
      <c r="L99" s="47">
        <v>1.34</v>
      </c>
      <c r="M99" s="47">
        <v>0</v>
      </c>
      <c r="N99" s="48">
        <v>1.34</v>
      </c>
      <c r="O99" s="35">
        <v>0</v>
      </c>
      <c r="P99" s="35">
        <v>0</v>
      </c>
      <c r="Q99" s="35">
        <v>0</v>
      </c>
      <c r="R99" s="44">
        <f>VLOOKUP(A99,Kengetallen!A:B,2,FALSE)</f>
        <v>0</v>
      </c>
      <c r="V99" s="41">
        <f t="shared" si="5"/>
        <v>0</v>
      </c>
    </row>
    <row r="100" spans="1:25">
      <c r="A100" s="16" t="s">
        <v>204</v>
      </c>
      <c r="B100" s="35" t="s">
        <v>205</v>
      </c>
      <c r="C100" s="16" t="s">
        <v>163</v>
      </c>
      <c r="D100" s="36">
        <v>7</v>
      </c>
      <c r="E100" s="37" t="s">
        <v>266</v>
      </c>
      <c r="F100" s="37" t="s">
        <v>268</v>
      </c>
      <c r="G100" s="38" t="s">
        <v>267</v>
      </c>
      <c r="H100" s="38" t="s">
        <v>134</v>
      </c>
      <c r="I100" s="39" t="s">
        <v>272</v>
      </c>
      <c r="J100" s="37" t="s">
        <v>273</v>
      </c>
      <c r="K100" s="38" t="s">
        <v>157</v>
      </c>
      <c r="L100" s="47">
        <v>2.08</v>
      </c>
      <c r="M100" s="47">
        <v>0</v>
      </c>
      <c r="N100" s="48">
        <v>2.08</v>
      </c>
      <c r="O100" s="35">
        <v>0</v>
      </c>
      <c r="P100" s="35">
        <v>0</v>
      </c>
      <c r="Q100" s="35">
        <v>0</v>
      </c>
      <c r="R100" s="44">
        <f>VLOOKUP(A100,Kengetallen!A:B,2,FALSE)</f>
        <v>0</v>
      </c>
      <c r="V100" s="41">
        <f t="shared" si="5"/>
        <v>0</v>
      </c>
    </row>
    <row r="101" spans="1:25">
      <c r="A101" s="16" t="s">
        <v>204</v>
      </c>
      <c r="B101" s="35" t="s">
        <v>205</v>
      </c>
      <c r="C101" s="16" t="s">
        <v>163</v>
      </c>
      <c r="D101" s="36">
        <v>7</v>
      </c>
      <c r="E101" s="37" t="s">
        <v>266</v>
      </c>
      <c r="F101" s="37" t="s">
        <v>268</v>
      </c>
      <c r="G101" s="38" t="s">
        <v>267</v>
      </c>
      <c r="H101" s="38" t="s">
        <v>134</v>
      </c>
      <c r="I101" s="39" t="s">
        <v>274</v>
      </c>
      <c r="J101" s="37" t="s">
        <v>271</v>
      </c>
      <c r="K101" s="38" t="s">
        <v>157</v>
      </c>
      <c r="L101" s="47">
        <v>1.35</v>
      </c>
      <c r="M101" s="47">
        <v>0</v>
      </c>
      <c r="N101" s="48">
        <v>1.35</v>
      </c>
      <c r="O101" s="35">
        <v>0</v>
      </c>
      <c r="P101" s="35">
        <v>0</v>
      </c>
      <c r="Q101" s="35">
        <v>0</v>
      </c>
      <c r="R101" s="44">
        <f>VLOOKUP(A101,Kengetallen!A:B,2,FALSE)</f>
        <v>0</v>
      </c>
      <c r="V101" s="41">
        <f t="shared" si="5"/>
        <v>0</v>
      </c>
    </row>
    <row r="102" spans="1:25">
      <c r="A102" s="16" t="s">
        <v>204</v>
      </c>
      <c r="B102" s="35" t="s">
        <v>205</v>
      </c>
      <c r="C102" s="16" t="s">
        <v>163</v>
      </c>
      <c r="D102" s="36">
        <v>7</v>
      </c>
      <c r="E102" s="37" t="s">
        <v>266</v>
      </c>
      <c r="F102" s="37" t="s">
        <v>268</v>
      </c>
      <c r="G102" s="38" t="s">
        <v>267</v>
      </c>
      <c r="H102" s="38" t="s">
        <v>134</v>
      </c>
      <c r="I102" s="39" t="s">
        <v>275</v>
      </c>
      <c r="J102" s="37" t="s">
        <v>276</v>
      </c>
      <c r="K102" s="38" t="s">
        <v>157</v>
      </c>
      <c r="L102" s="47">
        <v>5.0599999999999996</v>
      </c>
      <c r="M102" s="47">
        <v>0</v>
      </c>
      <c r="N102" s="48">
        <v>5.0599999999999996</v>
      </c>
      <c r="O102" s="35">
        <v>0</v>
      </c>
      <c r="P102" s="35">
        <v>0</v>
      </c>
      <c r="Q102" s="35">
        <v>0</v>
      </c>
      <c r="R102" s="44">
        <f>VLOOKUP(A102,Kengetallen!A:B,2,FALSE)</f>
        <v>0</v>
      </c>
      <c r="V102" s="41">
        <f t="shared" si="5"/>
        <v>0</v>
      </c>
    </row>
    <row r="103" spans="1:25">
      <c r="A103" s="16" t="s">
        <v>204</v>
      </c>
      <c r="B103" s="35" t="s">
        <v>205</v>
      </c>
      <c r="C103" s="16" t="s">
        <v>163</v>
      </c>
      <c r="D103" s="36">
        <v>7</v>
      </c>
      <c r="E103" s="37" t="s">
        <v>266</v>
      </c>
      <c r="F103" s="37" t="s">
        <v>268</v>
      </c>
      <c r="G103" s="38" t="s">
        <v>267</v>
      </c>
      <c r="H103" s="38" t="s">
        <v>134</v>
      </c>
      <c r="I103" s="39" t="s">
        <v>277</v>
      </c>
      <c r="J103" s="37" t="s">
        <v>271</v>
      </c>
      <c r="K103" s="38" t="s">
        <v>157</v>
      </c>
      <c r="L103" s="47">
        <v>0.76</v>
      </c>
      <c r="M103" s="47">
        <v>0</v>
      </c>
      <c r="N103" s="48">
        <v>0.76</v>
      </c>
      <c r="O103" s="35">
        <v>0</v>
      </c>
      <c r="P103" s="35">
        <v>0</v>
      </c>
      <c r="Q103" s="35">
        <v>0</v>
      </c>
      <c r="R103" s="44">
        <f>VLOOKUP(A103,Kengetallen!A:B,2,FALSE)</f>
        <v>0</v>
      </c>
      <c r="V103" s="41">
        <f t="shared" si="5"/>
        <v>0</v>
      </c>
    </row>
    <row r="104" spans="1:25">
      <c r="A104" s="16" t="s">
        <v>204</v>
      </c>
      <c r="B104" s="35" t="s">
        <v>205</v>
      </c>
      <c r="C104" s="16" t="s">
        <v>163</v>
      </c>
      <c r="D104" s="36">
        <v>7</v>
      </c>
      <c r="E104" s="37" t="s">
        <v>266</v>
      </c>
      <c r="F104" s="37" t="s">
        <v>268</v>
      </c>
      <c r="G104" s="38" t="s">
        <v>267</v>
      </c>
      <c r="H104" s="38" t="s">
        <v>134</v>
      </c>
      <c r="I104" s="39" t="s">
        <v>278</v>
      </c>
      <c r="J104" s="37" t="s">
        <v>271</v>
      </c>
      <c r="K104" s="38" t="s">
        <v>157</v>
      </c>
      <c r="L104" s="47">
        <v>0.79</v>
      </c>
      <c r="M104" s="47">
        <v>0</v>
      </c>
      <c r="N104" s="48">
        <v>0.79</v>
      </c>
      <c r="O104" s="35">
        <v>0</v>
      </c>
      <c r="P104" s="35">
        <v>0</v>
      </c>
      <c r="Q104" s="35">
        <v>0</v>
      </c>
      <c r="R104" s="44">
        <f>VLOOKUP(A104,Kengetallen!A:B,2,FALSE)</f>
        <v>0</v>
      </c>
      <c r="V104" s="41">
        <f t="shared" si="5"/>
        <v>0</v>
      </c>
    </row>
    <row r="105" spans="1:25">
      <c r="A105" s="16" t="s">
        <v>204</v>
      </c>
      <c r="B105" s="35" t="s">
        <v>205</v>
      </c>
      <c r="C105" s="16" t="s">
        <v>163</v>
      </c>
      <c r="D105" s="36">
        <v>7</v>
      </c>
      <c r="E105" s="37" t="s">
        <v>266</v>
      </c>
      <c r="F105" s="37" t="s">
        <v>268</v>
      </c>
      <c r="G105" s="38" t="s">
        <v>267</v>
      </c>
      <c r="H105" s="38" t="s">
        <v>134</v>
      </c>
      <c r="I105" s="39" t="s">
        <v>279</v>
      </c>
      <c r="J105" s="37" t="s">
        <v>276</v>
      </c>
      <c r="K105" s="38" t="s">
        <v>157</v>
      </c>
      <c r="L105" s="47">
        <v>5.33</v>
      </c>
      <c r="M105" s="47">
        <v>0</v>
      </c>
      <c r="N105" s="48">
        <v>5.33</v>
      </c>
      <c r="O105" s="35">
        <v>0</v>
      </c>
      <c r="P105" s="35">
        <v>0</v>
      </c>
      <c r="Q105" s="35">
        <v>0</v>
      </c>
      <c r="R105" s="44">
        <f>VLOOKUP(A105,Kengetallen!A:B,2,FALSE)</f>
        <v>0</v>
      </c>
      <c r="V105" s="41">
        <f t="shared" si="5"/>
        <v>0</v>
      </c>
    </row>
    <row r="106" spans="1:25">
      <c r="A106" s="16" t="s">
        <v>204</v>
      </c>
      <c r="B106" s="35" t="s">
        <v>205</v>
      </c>
      <c r="C106" s="16" t="s">
        <v>163</v>
      </c>
      <c r="D106" s="36">
        <v>7</v>
      </c>
      <c r="E106" s="37" t="s">
        <v>266</v>
      </c>
      <c r="F106" s="37" t="s">
        <v>268</v>
      </c>
      <c r="G106" s="38" t="s">
        <v>267</v>
      </c>
      <c r="H106" s="38" t="s">
        <v>134</v>
      </c>
      <c r="I106" s="39" t="s">
        <v>280</v>
      </c>
      <c r="J106" s="37" t="s">
        <v>281</v>
      </c>
      <c r="K106" s="38" t="s">
        <v>282</v>
      </c>
      <c r="L106" s="47">
        <v>176.4</v>
      </c>
      <c r="M106" s="47">
        <v>0</v>
      </c>
      <c r="N106" s="48">
        <v>176.4</v>
      </c>
      <c r="O106" s="35">
        <v>0</v>
      </c>
      <c r="P106" s="35">
        <v>0</v>
      </c>
      <c r="Q106" s="35">
        <v>0</v>
      </c>
      <c r="R106" s="44">
        <f>VLOOKUP(A106,Kengetallen!A:B,2,FALSE)</f>
        <v>0</v>
      </c>
      <c r="V106" s="41">
        <f t="shared" si="5"/>
        <v>0</v>
      </c>
    </row>
    <row r="107" spans="1:25">
      <c r="A107" s="16" t="s">
        <v>204</v>
      </c>
      <c r="B107" s="35" t="s">
        <v>205</v>
      </c>
      <c r="C107" s="16" t="s">
        <v>163</v>
      </c>
      <c r="D107" s="36">
        <v>7</v>
      </c>
      <c r="E107" s="37" t="s">
        <v>266</v>
      </c>
      <c r="F107" s="37" t="s">
        <v>268</v>
      </c>
      <c r="G107" s="38" t="s">
        <v>267</v>
      </c>
      <c r="H107" s="38" t="s">
        <v>134</v>
      </c>
      <c r="I107" s="39" t="s">
        <v>283</v>
      </c>
      <c r="J107" s="37" t="s">
        <v>284</v>
      </c>
      <c r="K107" s="38" t="s">
        <v>137</v>
      </c>
      <c r="L107" s="47">
        <v>41.97</v>
      </c>
      <c r="M107" s="47">
        <v>0</v>
      </c>
      <c r="N107" s="48">
        <v>41.97</v>
      </c>
      <c r="O107" s="35">
        <v>0</v>
      </c>
      <c r="P107" s="35">
        <v>0</v>
      </c>
      <c r="Q107" s="35">
        <v>0</v>
      </c>
      <c r="R107" s="44">
        <f>VLOOKUP(A107,Kengetallen!A:B,2,FALSE)</f>
        <v>0</v>
      </c>
      <c r="V107" s="41">
        <f t="shared" si="5"/>
        <v>0</v>
      </c>
    </row>
    <row r="108" spans="1:25">
      <c r="A108" s="16" t="s">
        <v>204</v>
      </c>
      <c r="B108" s="35" t="s">
        <v>205</v>
      </c>
      <c r="C108" s="16" t="s">
        <v>163</v>
      </c>
      <c r="D108" s="36">
        <v>7</v>
      </c>
      <c r="E108" s="37" t="s">
        <v>266</v>
      </c>
      <c r="F108" s="37" t="s">
        <v>285</v>
      </c>
      <c r="G108" s="38" t="s">
        <v>267</v>
      </c>
      <c r="H108" s="38" t="s">
        <v>134</v>
      </c>
      <c r="I108" s="39" t="s">
        <v>286</v>
      </c>
      <c r="J108" s="37" t="s">
        <v>250</v>
      </c>
      <c r="K108" s="38" t="s">
        <v>157</v>
      </c>
      <c r="L108" s="47">
        <v>44.95</v>
      </c>
      <c r="M108" s="47">
        <v>0</v>
      </c>
      <c r="N108" s="48">
        <v>44.95</v>
      </c>
      <c r="O108" s="35">
        <v>0</v>
      </c>
      <c r="P108" s="35">
        <v>0</v>
      </c>
      <c r="Q108" s="35">
        <v>0</v>
      </c>
      <c r="R108" s="44">
        <f>VLOOKUP(A108,Kengetallen!A:B,2,FALSE)</f>
        <v>0</v>
      </c>
      <c r="V108" s="41">
        <f t="shared" si="5"/>
        <v>0</v>
      </c>
    </row>
    <row r="109" spans="1:25">
      <c r="A109" s="16" t="s">
        <v>204</v>
      </c>
      <c r="B109" s="35" t="s">
        <v>205</v>
      </c>
      <c r="C109" s="16" t="s">
        <v>163</v>
      </c>
      <c r="D109" s="36">
        <v>7</v>
      </c>
      <c r="E109" s="37" t="s">
        <v>266</v>
      </c>
      <c r="F109" s="37" t="s">
        <v>287</v>
      </c>
      <c r="G109" s="38" t="s">
        <v>267</v>
      </c>
      <c r="H109" s="38" t="s">
        <v>134</v>
      </c>
      <c r="I109" s="39" t="s">
        <v>225</v>
      </c>
      <c r="J109" s="37" t="s">
        <v>250</v>
      </c>
      <c r="K109" s="38" t="s">
        <v>157</v>
      </c>
      <c r="L109" s="47">
        <v>85.4</v>
      </c>
      <c r="M109" s="47">
        <v>0</v>
      </c>
      <c r="N109" s="48">
        <v>85.4</v>
      </c>
      <c r="O109" s="35">
        <v>0</v>
      </c>
      <c r="P109" s="35">
        <v>0</v>
      </c>
      <c r="Q109" s="35">
        <v>0</v>
      </c>
      <c r="R109" s="44">
        <f>VLOOKUP(A109,Kengetallen!A:B,2,FALSE)</f>
        <v>0</v>
      </c>
      <c r="V109" s="41">
        <f t="shared" si="5"/>
        <v>0</v>
      </c>
    </row>
    <row r="110" spans="1:25">
      <c r="A110" s="16" t="s">
        <v>204</v>
      </c>
      <c r="B110" s="35" t="s">
        <v>205</v>
      </c>
      <c r="C110" s="16" t="s">
        <v>163</v>
      </c>
      <c r="D110" s="36">
        <v>7</v>
      </c>
      <c r="E110" s="37" t="s">
        <v>266</v>
      </c>
      <c r="G110" s="38" t="s">
        <v>267</v>
      </c>
      <c r="H110" s="38" t="s">
        <v>134</v>
      </c>
      <c r="J110" s="37" t="s">
        <v>288</v>
      </c>
      <c r="K110" s="38" t="s">
        <v>157</v>
      </c>
      <c r="L110" s="47">
        <v>40</v>
      </c>
      <c r="M110" s="47">
        <v>0</v>
      </c>
      <c r="N110" s="48">
        <v>40</v>
      </c>
      <c r="O110" s="35">
        <v>0</v>
      </c>
      <c r="P110" s="35">
        <v>0</v>
      </c>
      <c r="Q110" s="35">
        <v>0</v>
      </c>
      <c r="R110" s="44">
        <f>VLOOKUP(A110,Kengetallen!A:B,2,FALSE)</f>
        <v>0</v>
      </c>
      <c r="V110" s="41">
        <f t="shared" si="5"/>
        <v>0</v>
      </c>
    </row>
    <row r="111" spans="1:25">
      <c r="D111" s="36">
        <v>7</v>
      </c>
      <c r="E111" s="37" t="s">
        <v>266</v>
      </c>
      <c r="G111" s="38" t="s">
        <v>267</v>
      </c>
      <c r="J111" s="37"/>
      <c r="K111" s="38"/>
      <c r="L111" s="47"/>
      <c r="M111" s="47"/>
      <c r="N111" s="48"/>
      <c r="O111" s="35"/>
      <c r="P111" s="35"/>
      <c r="Q111" s="35"/>
    </row>
    <row r="112" spans="1:25">
      <c r="A112" s="49"/>
      <c r="B112" s="50"/>
      <c r="C112" s="77" t="s">
        <v>163</v>
      </c>
      <c r="D112" s="51">
        <v>7</v>
      </c>
      <c r="E112" s="52" t="s">
        <v>266</v>
      </c>
      <c r="F112" s="52"/>
      <c r="G112" s="49" t="s">
        <v>267</v>
      </c>
      <c r="H112" s="53"/>
      <c r="I112" s="50"/>
      <c r="J112" s="52" t="s">
        <v>160</v>
      </c>
      <c r="K112" s="53" t="s">
        <v>160</v>
      </c>
      <c r="L112" s="54">
        <f>SUM(L93:L111)</f>
        <v>456.36</v>
      </c>
      <c r="M112" s="54">
        <v>0</v>
      </c>
      <c r="N112" s="55">
        <v>456.36</v>
      </c>
      <c r="O112" s="54"/>
      <c r="P112" s="54"/>
      <c r="Q112" s="50"/>
      <c r="R112" s="56"/>
      <c r="S112" s="57"/>
      <c r="T112" s="50"/>
      <c r="U112" s="54"/>
      <c r="V112" s="54"/>
      <c r="W112" s="58"/>
      <c r="X112" s="59"/>
      <c r="Y112" s="49"/>
    </row>
    <row r="113" spans="1:22">
      <c r="D113" s="36">
        <v>8</v>
      </c>
      <c r="E113" s="37" t="s">
        <v>289</v>
      </c>
      <c r="G113" s="38" t="s">
        <v>290</v>
      </c>
      <c r="J113" s="37" t="s">
        <v>160</v>
      </c>
      <c r="K113" s="38" t="s">
        <v>160</v>
      </c>
      <c r="L113" s="47"/>
      <c r="M113" s="47"/>
      <c r="N113" s="48"/>
      <c r="O113" s="35"/>
      <c r="P113" s="35"/>
      <c r="Q113" s="35"/>
    </row>
    <row r="114" spans="1:22">
      <c r="A114" s="16" t="s">
        <v>204</v>
      </c>
      <c r="B114" s="35" t="s">
        <v>205</v>
      </c>
      <c r="C114" s="16" t="s">
        <v>163</v>
      </c>
      <c r="D114" s="36">
        <v>8</v>
      </c>
      <c r="E114" s="37" t="s">
        <v>289</v>
      </c>
      <c r="G114" s="38" t="s">
        <v>290</v>
      </c>
      <c r="H114" s="38" t="s">
        <v>134</v>
      </c>
      <c r="I114" s="39" t="s">
        <v>135</v>
      </c>
      <c r="J114" s="37" t="s">
        <v>146</v>
      </c>
      <c r="K114" s="38" t="s">
        <v>157</v>
      </c>
      <c r="L114" s="47">
        <v>13.15</v>
      </c>
      <c r="M114" s="47">
        <v>0</v>
      </c>
      <c r="N114" s="48">
        <v>13.15</v>
      </c>
      <c r="O114" s="35">
        <v>0</v>
      </c>
      <c r="P114" s="35">
        <v>0</v>
      </c>
      <c r="Q114" s="35">
        <v>0</v>
      </c>
      <c r="R114" s="44">
        <f>VLOOKUP(A114,Kengetallen!A:B,2,FALSE)</f>
        <v>0</v>
      </c>
      <c r="V114" s="41">
        <f t="shared" ref="V114:V141" si="6">IF(Q114&gt;0,(U114/O114)*Q114,0)</f>
        <v>0</v>
      </c>
    </row>
    <row r="115" spans="1:22">
      <c r="A115" s="16" t="s">
        <v>204</v>
      </c>
      <c r="B115" s="35" t="s">
        <v>205</v>
      </c>
      <c r="C115" s="16" t="s">
        <v>163</v>
      </c>
      <c r="D115" s="36">
        <v>8</v>
      </c>
      <c r="E115" s="37" t="s">
        <v>289</v>
      </c>
      <c r="G115" s="38" t="s">
        <v>290</v>
      </c>
      <c r="H115" s="38" t="s">
        <v>134</v>
      </c>
      <c r="I115" s="39" t="s">
        <v>140</v>
      </c>
      <c r="J115" s="37" t="s">
        <v>288</v>
      </c>
      <c r="K115" s="38" t="s">
        <v>157</v>
      </c>
      <c r="L115" s="47">
        <v>3.51</v>
      </c>
      <c r="M115" s="47">
        <v>0</v>
      </c>
      <c r="N115" s="48">
        <v>3.51</v>
      </c>
      <c r="O115" s="35">
        <v>0</v>
      </c>
      <c r="P115" s="35">
        <v>0</v>
      </c>
      <c r="Q115" s="35">
        <v>0</v>
      </c>
      <c r="R115" s="44">
        <f>VLOOKUP(A115,Kengetallen!A:B,2,FALSE)</f>
        <v>0</v>
      </c>
      <c r="V115" s="41">
        <f t="shared" si="6"/>
        <v>0</v>
      </c>
    </row>
    <row r="116" spans="1:22">
      <c r="A116" s="16" t="s">
        <v>204</v>
      </c>
      <c r="B116" s="35" t="s">
        <v>205</v>
      </c>
      <c r="C116" s="16" t="s">
        <v>163</v>
      </c>
      <c r="D116" s="36">
        <v>8</v>
      </c>
      <c r="E116" s="37" t="s">
        <v>289</v>
      </c>
      <c r="G116" s="38" t="s">
        <v>290</v>
      </c>
      <c r="H116" s="38" t="s">
        <v>134</v>
      </c>
      <c r="I116" s="39" t="s">
        <v>143</v>
      </c>
      <c r="J116" s="37" t="s">
        <v>291</v>
      </c>
      <c r="K116" s="38" t="s">
        <v>157</v>
      </c>
      <c r="L116" s="47">
        <v>26.03</v>
      </c>
      <c r="M116" s="47">
        <v>0</v>
      </c>
      <c r="N116" s="48">
        <v>26.03</v>
      </c>
      <c r="O116" s="35">
        <v>0</v>
      </c>
      <c r="P116" s="35">
        <v>0</v>
      </c>
      <c r="Q116" s="35">
        <v>0</v>
      </c>
      <c r="R116" s="44">
        <f>VLOOKUP(A116,Kengetallen!A:B,2,FALSE)</f>
        <v>0</v>
      </c>
      <c r="V116" s="41">
        <f t="shared" si="6"/>
        <v>0</v>
      </c>
    </row>
    <row r="117" spans="1:22">
      <c r="A117" s="16" t="s">
        <v>204</v>
      </c>
      <c r="B117" s="35" t="s">
        <v>205</v>
      </c>
      <c r="C117" s="16" t="s">
        <v>163</v>
      </c>
      <c r="D117" s="36">
        <v>8</v>
      </c>
      <c r="E117" s="37" t="s">
        <v>289</v>
      </c>
      <c r="G117" s="38" t="s">
        <v>290</v>
      </c>
      <c r="H117" s="38" t="s">
        <v>134</v>
      </c>
      <c r="I117" s="39" t="s">
        <v>144</v>
      </c>
      <c r="J117" s="37" t="s">
        <v>291</v>
      </c>
      <c r="K117" s="38" t="s">
        <v>157</v>
      </c>
      <c r="L117" s="47">
        <v>10.93</v>
      </c>
      <c r="M117" s="47">
        <v>0</v>
      </c>
      <c r="N117" s="48">
        <v>10.93</v>
      </c>
      <c r="O117" s="35">
        <v>0</v>
      </c>
      <c r="P117" s="35">
        <v>0</v>
      </c>
      <c r="Q117" s="35">
        <v>0</v>
      </c>
      <c r="R117" s="44">
        <f>VLOOKUP(A117,Kengetallen!A:B,2,FALSE)</f>
        <v>0</v>
      </c>
      <c r="V117" s="41">
        <f t="shared" si="6"/>
        <v>0</v>
      </c>
    </row>
    <row r="118" spans="1:22">
      <c r="A118" s="16" t="s">
        <v>204</v>
      </c>
      <c r="B118" s="35" t="s">
        <v>205</v>
      </c>
      <c r="C118" s="16" t="s">
        <v>163</v>
      </c>
      <c r="D118" s="36">
        <v>8</v>
      </c>
      <c r="E118" s="37" t="s">
        <v>289</v>
      </c>
      <c r="G118" s="38" t="s">
        <v>290</v>
      </c>
      <c r="H118" s="38" t="s">
        <v>134</v>
      </c>
      <c r="I118" s="39" t="s">
        <v>145</v>
      </c>
      <c r="J118" s="37" t="s">
        <v>292</v>
      </c>
      <c r="K118" s="38" t="s">
        <v>137</v>
      </c>
      <c r="L118" s="47">
        <v>17.739999999999998</v>
      </c>
      <c r="M118" s="47">
        <v>0</v>
      </c>
      <c r="N118" s="48">
        <v>17.739999999999998</v>
      </c>
      <c r="O118" s="35">
        <v>0</v>
      </c>
      <c r="P118" s="35">
        <v>0</v>
      </c>
      <c r="Q118" s="35">
        <v>0</v>
      </c>
      <c r="R118" s="44">
        <f>VLOOKUP(A118,Kengetallen!A:B,2,FALSE)</f>
        <v>0</v>
      </c>
      <c r="V118" s="41">
        <f t="shared" si="6"/>
        <v>0</v>
      </c>
    </row>
    <row r="119" spans="1:22">
      <c r="A119" s="16" t="s">
        <v>204</v>
      </c>
      <c r="B119" s="35" t="s">
        <v>205</v>
      </c>
      <c r="C119" s="16" t="s">
        <v>163</v>
      </c>
      <c r="D119" s="36">
        <v>8</v>
      </c>
      <c r="E119" s="37" t="s">
        <v>289</v>
      </c>
      <c r="G119" s="38" t="s">
        <v>290</v>
      </c>
      <c r="H119" s="38" t="s">
        <v>134</v>
      </c>
      <c r="I119" s="39" t="s">
        <v>147</v>
      </c>
      <c r="J119" s="37" t="s">
        <v>218</v>
      </c>
      <c r="K119" s="38" t="s">
        <v>157</v>
      </c>
      <c r="L119" s="47">
        <v>4.38</v>
      </c>
      <c r="M119" s="47">
        <v>0</v>
      </c>
      <c r="N119" s="48">
        <v>4.38</v>
      </c>
      <c r="O119" s="35">
        <v>0</v>
      </c>
      <c r="P119" s="35">
        <v>0</v>
      </c>
      <c r="Q119" s="35">
        <v>0</v>
      </c>
      <c r="R119" s="44">
        <f>VLOOKUP(A119,Kengetallen!A:B,2,FALSE)</f>
        <v>0</v>
      </c>
      <c r="V119" s="41">
        <f t="shared" si="6"/>
        <v>0</v>
      </c>
    </row>
    <row r="120" spans="1:22">
      <c r="A120" s="16" t="s">
        <v>204</v>
      </c>
      <c r="B120" s="35" t="s">
        <v>205</v>
      </c>
      <c r="C120" s="16" t="s">
        <v>163</v>
      </c>
      <c r="D120" s="36">
        <v>8</v>
      </c>
      <c r="E120" s="37" t="s">
        <v>289</v>
      </c>
      <c r="G120" s="38" t="s">
        <v>290</v>
      </c>
      <c r="H120" s="38" t="s">
        <v>134</v>
      </c>
      <c r="I120" s="39" t="s">
        <v>149</v>
      </c>
      <c r="J120" s="37" t="s">
        <v>153</v>
      </c>
      <c r="K120" s="38" t="s">
        <v>157</v>
      </c>
      <c r="L120" s="47">
        <v>1.39</v>
      </c>
      <c r="M120" s="47">
        <v>0</v>
      </c>
      <c r="N120" s="48">
        <v>1.39</v>
      </c>
      <c r="O120" s="35">
        <v>0</v>
      </c>
      <c r="P120" s="35">
        <v>0</v>
      </c>
      <c r="Q120" s="35">
        <v>0</v>
      </c>
      <c r="R120" s="44">
        <f>VLOOKUP(A120,Kengetallen!A:B,2,FALSE)</f>
        <v>0</v>
      </c>
      <c r="V120" s="41">
        <f t="shared" si="6"/>
        <v>0</v>
      </c>
    </row>
    <row r="121" spans="1:22">
      <c r="A121" s="16" t="s">
        <v>204</v>
      </c>
      <c r="B121" s="35" t="s">
        <v>205</v>
      </c>
      <c r="C121" s="16" t="s">
        <v>163</v>
      </c>
      <c r="D121" s="36">
        <v>8</v>
      </c>
      <c r="E121" s="37" t="s">
        <v>289</v>
      </c>
      <c r="G121" s="38" t="s">
        <v>290</v>
      </c>
      <c r="H121" s="38" t="s">
        <v>134</v>
      </c>
      <c r="I121" s="39" t="s">
        <v>152</v>
      </c>
      <c r="J121" s="37" t="s">
        <v>153</v>
      </c>
      <c r="K121" s="38" t="s">
        <v>157</v>
      </c>
      <c r="L121" s="47">
        <v>1.39</v>
      </c>
      <c r="M121" s="47">
        <v>0</v>
      </c>
      <c r="N121" s="48">
        <v>1.39</v>
      </c>
      <c r="O121" s="35">
        <v>0</v>
      </c>
      <c r="P121" s="35">
        <v>0</v>
      </c>
      <c r="Q121" s="35">
        <v>0</v>
      </c>
      <c r="R121" s="44">
        <f>VLOOKUP(A121,Kengetallen!A:B,2,FALSE)</f>
        <v>0</v>
      </c>
      <c r="V121" s="41">
        <f t="shared" si="6"/>
        <v>0</v>
      </c>
    </row>
    <row r="122" spans="1:22">
      <c r="A122" s="16" t="s">
        <v>204</v>
      </c>
      <c r="B122" s="35" t="s">
        <v>205</v>
      </c>
      <c r="C122" s="16" t="s">
        <v>163</v>
      </c>
      <c r="D122" s="36">
        <v>8</v>
      </c>
      <c r="E122" s="37" t="s">
        <v>289</v>
      </c>
      <c r="G122" s="38" t="s">
        <v>290</v>
      </c>
      <c r="H122" s="38" t="s">
        <v>134</v>
      </c>
      <c r="I122" s="39" t="s">
        <v>154</v>
      </c>
      <c r="J122" s="37" t="s">
        <v>156</v>
      </c>
      <c r="K122" s="38" t="s">
        <v>137</v>
      </c>
      <c r="L122" s="47">
        <v>4.0999999999999996</v>
      </c>
      <c r="M122" s="47">
        <v>0</v>
      </c>
      <c r="N122" s="48">
        <v>4.0999999999999996</v>
      </c>
      <c r="O122" s="35">
        <v>0</v>
      </c>
      <c r="P122" s="35">
        <v>0</v>
      </c>
      <c r="Q122" s="35">
        <v>0</v>
      </c>
      <c r="R122" s="44">
        <f>VLOOKUP(A122,Kengetallen!A:B,2,FALSE)</f>
        <v>0</v>
      </c>
      <c r="V122" s="41">
        <f t="shared" si="6"/>
        <v>0</v>
      </c>
    </row>
    <row r="123" spans="1:22">
      <c r="A123" s="16" t="s">
        <v>204</v>
      </c>
      <c r="B123" s="35" t="s">
        <v>205</v>
      </c>
      <c r="C123" s="16" t="s">
        <v>163</v>
      </c>
      <c r="D123" s="36">
        <v>8</v>
      </c>
      <c r="E123" s="37" t="s">
        <v>289</v>
      </c>
      <c r="G123" s="38" t="s">
        <v>290</v>
      </c>
      <c r="H123" s="38" t="s">
        <v>134</v>
      </c>
      <c r="I123" s="39" t="s">
        <v>155</v>
      </c>
      <c r="J123" s="37" t="s">
        <v>156</v>
      </c>
      <c r="K123" s="38" t="s">
        <v>137</v>
      </c>
      <c r="L123" s="47">
        <v>2.94</v>
      </c>
      <c r="M123" s="47">
        <v>0</v>
      </c>
      <c r="N123" s="48">
        <v>2.94</v>
      </c>
      <c r="O123" s="35">
        <v>0</v>
      </c>
      <c r="P123" s="35">
        <v>0</v>
      </c>
      <c r="Q123" s="35">
        <v>0</v>
      </c>
      <c r="R123" s="44">
        <f>VLOOKUP(A123,Kengetallen!A:B,2,FALSE)</f>
        <v>0</v>
      </c>
      <c r="V123" s="41">
        <f t="shared" si="6"/>
        <v>0</v>
      </c>
    </row>
    <row r="124" spans="1:22">
      <c r="A124" s="16" t="s">
        <v>204</v>
      </c>
      <c r="B124" s="35" t="s">
        <v>205</v>
      </c>
      <c r="C124" s="16" t="s">
        <v>163</v>
      </c>
      <c r="D124" s="36">
        <v>8</v>
      </c>
      <c r="E124" s="37" t="s">
        <v>289</v>
      </c>
      <c r="G124" s="38" t="s">
        <v>290</v>
      </c>
      <c r="H124" s="38" t="s">
        <v>134</v>
      </c>
      <c r="I124" s="39" t="s">
        <v>158</v>
      </c>
      <c r="J124" s="37" t="s">
        <v>293</v>
      </c>
      <c r="K124" s="38" t="s">
        <v>137</v>
      </c>
      <c r="L124" s="47">
        <v>28.04</v>
      </c>
      <c r="M124" s="47">
        <v>0</v>
      </c>
      <c r="N124" s="48">
        <v>28.04</v>
      </c>
      <c r="O124" s="35">
        <v>0</v>
      </c>
      <c r="P124" s="35">
        <v>0</v>
      </c>
      <c r="Q124" s="35">
        <v>0</v>
      </c>
      <c r="R124" s="44">
        <f>VLOOKUP(A124,Kengetallen!A:B,2,FALSE)</f>
        <v>0</v>
      </c>
      <c r="V124" s="41">
        <f t="shared" si="6"/>
        <v>0</v>
      </c>
    </row>
    <row r="125" spans="1:22">
      <c r="A125" s="16" t="s">
        <v>204</v>
      </c>
      <c r="B125" s="35" t="s">
        <v>205</v>
      </c>
      <c r="C125" s="16" t="s">
        <v>163</v>
      </c>
      <c r="D125" s="36">
        <v>8</v>
      </c>
      <c r="E125" s="37" t="s">
        <v>289</v>
      </c>
      <c r="G125" s="38" t="s">
        <v>290</v>
      </c>
      <c r="H125" s="38" t="s">
        <v>134</v>
      </c>
      <c r="I125" s="39" t="s">
        <v>294</v>
      </c>
      <c r="J125" s="37" t="s">
        <v>148</v>
      </c>
      <c r="K125" s="38" t="s">
        <v>157</v>
      </c>
      <c r="L125" s="47">
        <v>28.04</v>
      </c>
      <c r="M125" s="47">
        <v>0</v>
      </c>
      <c r="N125" s="48">
        <v>28.04</v>
      </c>
      <c r="O125" s="35">
        <v>0</v>
      </c>
      <c r="P125" s="35">
        <v>0</v>
      </c>
      <c r="Q125" s="35">
        <v>0</v>
      </c>
      <c r="R125" s="44">
        <f>VLOOKUP(A125,Kengetallen!A:B,2,FALSE)</f>
        <v>0</v>
      </c>
      <c r="V125" s="41">
        <f t="shared" si="6"/>
        <v>0</v>
      </c>
    </row>
    <row r="126" spans="1:22">
      <c r="A126" s="16" t="s">
        <v>204</v>
      </c>
      <c r="B126" s="35" t="s">
        <v>205</v>
      </c>
      <c r="C126" s="16" t="s">
        <v>163</v>
      </c>
      <c r="D126" s="36">
        <v>8</v>
      </c>
      <c r="E126" s="37" t="s">
        <v>289</v>
      </c>
      <c r="G126" s="38" t="s">
        <v>290</v>
      </c>
      <c r="H126" s="38" t="s">
        <v>134</v>
      </c>
      <c r="I126" s="39" t="s">
        <v>295</v>
      </c>
      <c r="J126" s="37" t="s">
        <v>296</v>
      </c>
      <c r="K126" s="38" t="s">
        <v>137</v>
      </c>
      <c r="L126" s="47">
        <v>7.31</v>
      </c>
      <c r="M126" s="47">
        <v>0</v>
      </c>
      <c r="N126" s="48">
        <v>7.31</v>
      </c>
      <c r="O126" s="35">
        <v>0</v>
      </c>
      <c r="P126" s="35">
        <v>0</v>
      </c>
      <c r="Q126" s="35">
        <v>0</v>
      </c>
      <c r="R126" s="44">
        <f>VLOOKUP(A126,Kengetallen!A:B,2,FALSE)</f>
        <v>0</v>
      </c>
      <c r="V126" s="41">
        <f t="shared" si="6"/>
        <v>0</v>
      </c>
    </row>
    <row r="127" spans="1:22">
      <c r="A127" s="16" t="s">
        <v>204</v>
      </c>
      <c r="B127" s="35" t="s">
        <v>205</v>
      </c>
      <c r="C127" s="16" t="s">
        <v>163</v>
      </c>
      <c r="D127" s="36">
        <v>8</v>
      </c>
      <c r="E127" s="37" t="s">
        <v>289</v>
      </c>
      <c r="G127" s="38" t="s">
        <v>290</v>
      </c>
      <c r="H127" s="38" t="s">
        <v>134</v>
      </c>
      <c r="I127" s="39" t="s">
        <v>297</v>
      </c>
      <c r="J127" s="37" t="s">
        <v>288</v>
      </c>
      <c r="K127" s="38" t="s">
        <v>137</v>
      </c>
      <c r="L127" s="47">
        <v>0.54</v>
      </c>
      <c r="M127" s="47">
        <v>0</v>
      </c>
      <c r="N127" s="48">
        <v>0.54</v>
      </c>
      <c r="O127" s="35">
        <v>0</v>
      </c>
      <c r="P127" s="35">
        <v>0</v>
      </c>
      <c r="Q127" s="35">
        <v>0</v>
      </c>
      <c r="R127" s="44">
        <f>VLOOKUP(A127,Kengetallen!A:B,2,FALSE)</f>
        <v>0</v>
      </c>
      <c r="V127" s="41">
        <f t="shared" si="6"/>
        <v>0</v>
      </c>
    </row>
    <row r="128" spans="1:22">
      <c r="A128" s="16" t="s">
        <v>204</v>
      </c>
      <c r="B128" s="35" t="s">
        <v>205</v>
      </c>
      <c r="C128" s="16" t="s">
        <v>163</v>
      </c>
      <c r="D128" s="36">
        <v>8</v>
      </c>
      <c r="E128" s="37" t="s">
        <v>289</v>
      </c>
      <c r="G128" s="38" t="s">
        <v>290</v>
      </c>
      <c r="H128" s="38" t="s">
        <v>134</v>
      </c>
      <c r="I128" s="39" t="s">
        <v>298</v>
      </c>
      <c r="J128" s="37" t="s">
        <v>153</v>
      </c>
      <c r="K128" s="38" t="s">
        <v>157</v>
      </c>
      <c r="L128" s="47">
        <v>1.46</v>
      </c>
      <c r="M128" s="47">
        <v>0</v>
      </c>
      <c r="N128" s="48">
        <v>1.46</v>
      </c>
      <c r="O128" s="35">
        <v>0</v>
      </c>
      <c r="P128" s="35">
        <v>0</v>
      </c>
      <c r="Q128" s="35">
        <v>0</v>
      </c>
      <c r="R128" s="44">
        <f>VLOOKUP(A128,Kengetallen!A:B,2,FALSE)</f>
        <v>0</v>
      </c>
      <c r="V128" s="41">
        <f t="shared" si="6"/>
        <v>0</v>
      </c>
    </row>
    <row r="129" spans="1:25">
      <c r="A129" s="16" t="s">
        <v>204</v>
      </c>
      <c r="B129" s="35" t="s">
        <v>205</v>
      </c>
      <c r="C129" s="16" t="s">
        <v>163</v>
      </c>
      <c r="D129" s="36">
        <v>8</v>
      </c>
      <c r="E129" s="37" t="s">
        <v>289</v>
      </c>
      <c r="G129" s="38" t="s">
        <v>290</v>
      </c>
      <c r="H129" s="38" t="s">
        <v>134</v>
      </c>
      <c r="I129" s="39" t="s">
        <v>299</v>
      </c>
      <c r="J129" s="37" t="s">
        <v>300</v>
      </c>
      <c r="K129" s="38" t="s">
        <v>137</v>
      </c>
      <c r="L129" s="47">
        <v>11.62</v>
      </c>
      <c r="M129" s="47">
        <v>0</v>
      </c>
      <c r="N129" s="48">
        <v>11.62</v>
      </c>
      <c r="O129" s="35">
        <v>0</v>
      </c>
      <c r="P129" s="35">
        <v>0</v>
      </c>
      <c r="Q129" s="35">
        <v>0</v>
      </c>
      <c r="R129" s="44">
        <f>VLOOKUP(A129,Kengetallen!A:B,2,FALSE)</f>
        <v>0</v>
      </c>
      <c r="V129" s="41">
        <f t="shared" si="6"/>
        <v>0</v>
      </c>
    </row>
    <row r="130" spans="1:25">
      <c r="A130" s="16" t="s">
        <v>204</v>
      </c>
      <c r="B130" s="35" t="s">
        <v>205</v>
      </c>
      <c r="C130" s="16" t="s">
        <v>163</v>
      </c>
      <c r="D130" s="36">
        <v>8</v>
      </c>
      <c r="E130" s="37" t="s">
        <v>289</v>
      </c>
      <c r="G130" s="38" t="s">
        <v>290</v>
      </c>
      <c r="H130" s="38" t="s">
        <v>134</v>
      </c>
      <c r="I130" s="39" t="s">
        <v>167</v>
      </c>
      <c r="J130" s="37" t="s">
        <v>301</v>
      </c>
      <c r="K130" s="38" t="s">
        <v>137</v>
      </c>
      <c r="L130" s="47">
        <v>19.920000000000002</v>
      </c>
      <c r="M130" s="47">
        <v>0</v>
      </c>
      <c r="N130" s="48">
        <v>19.920000000000002</v>
      </c>
      <c r="O130" s="35">
        <v>0</v>
      </c>
      <c r="P130" s="35">
        <v>0</v>
      </c>
      <c r="Q130" s="35">
        <v>0</v>
      </c>
      <c r="R130" s="44">
        <f>VLOOKUP(A130,Kengetallen!A:B,2,FALSE)</f>
        <v>0</v>
      </c>
      <c r="V130" s="41">
        <f t="shared" si="6"/>
        <v>0</v>
      </c>
    </row>
    <row r="131" spans="1:25">
      <c r="A131" s="16" t="s">
        <v>204</v>
      </c>
      <c r="B131" s="35" t="s">
        <v>205</v>
      </c>
      <c r="C131" s="16" t="s">
        <v>163</v>
      </c>
      <c r="D131" s="36">
        <v>8</v>
      </c>
      <c r="E131" s="37" t="s">
        <v>289</v>
      </c>
      <c r="G131" s="38" t="s">
        <v>290</v>
      </c>
      <c r="H131" s="38" t="s">
        <v>134</v>
      </c>
      <c r="I131" s="39" t="s">
        <v>303</v>
      </c>
      <c r="J131" s="37" t="s">
        <v>301</v>
      </c>
      <c r="K131" s="38" t="s">
        <v>137</v>
      </c>
      <c r="L131" s="47">
        <v>14.45</v>
      </c>
      <c r="M131" s="47">
        <v>0</v>
      </c>
      <c r="N131" s="48">
        <v>14.45</v>
      </c>
      <c r="O131" s="35">
        <v>0</v>
      </c>
      <c r="P131" s="35">
        <v>0</v>
      </c>
      <c r="Q131" s="35">
        <v>0</v>
      </c>
      <c r="R131" s="44">
        <f>VLOOKUP(A131,Kengetallen!A:B,2,FALSE)</f>
        <v>0</v>
      </c>
      <c r="V131" s="41">
        <f t="shared" si="6"/>
        <v>0</v>
      </c>
    </row>
    <row r="132" spans="1:25">
      <c r="A132" s="16" t="s">
        <v>204</v>
      </c>
      <c r="B132" s="35" t="s">
        <v>205</v>
      </c>
      <c r="C132" s="16" t="s">
        <v>163</v>
      </c>
      <c r="D132" s="36">
        <v>8</v>
      </c>
      <c r="E132" s="37" t="s">
        <v>289</v>
      </c>
      <c r="G132" s="38" t="s">
        <v>290</v>
      </c>
      <c r="H132" s="38" t="s">
        <v>134</v>
      </c>
      <c r="I132" s="39" t="s">
        <v>166</v>
      </c>
      <c r="J132" s="37" t="s">
        <v>304</v>
      </c>
      <c r="K132" s="38" t="s">
        <v>137</v>
      </c>
      <c r="L132" s="47">
        <v>6.03</v>
      </c>
      <c r="M132" s="47">
        <v>0</v>
      </c>
      <c r="N132" s="48">
        <v>6.03</v>
      </c>
      <c r="O132" s="35">
        <v>0</v>
      </c>
      <c r="P132" s="35">
        <v>0</v>
      </c>
      <c r="Q132" s="35">
        <v>0</v>
      </c>
      <c r="R132" s="44">
        <f>VLOOKUP(A132,Kengetallen!A:B,2,FALSE)</f>
        <v>0</v>
      </c>
      <c r="V132" s="41">
        <f t="shared" si="6"/>
        <v>0</v>
      </c>
    </row>
    <row r="133" spans="1:25">
      <c r="A133" s="16" t="s">
        <v>204</v>
      </c>
      <c r="B133" s="35" t="s">
        <v>205</v>
      </c>
      <c r="C133" s="16" t="s">
        <v>163</v>
      </c>
      <c r="D133" s="36">
        <v>8</v>
      </c>
      <c r="E133" s="37" t="s">
        <v>289</v>
      </c>
      <c r="G133" s="38" t="s">
        <v>290</v>
      </c>
      <c r="H133" s="38" t="s">
        <v>134</v>
      </c>
      <c r="I133" s="39" t="s">
        <v>305</v>
      </c>
      <c r="J133" s="37" t="s">
        <v>156</v>
      </c>
      <c r="K133" s="38" t="s">
        <v>137</v>
      </c>
      <c r="L133" s="47">
        <v>2.75</v>
      </c>
      <c r="M133" s="47">
        <v>0</v>
      </c>
      <c r="N133" s="48">
        <v>2.75</v>
      </c>
      <c r="O133" s="35">
        <v>0</v>
      </c>
      <c r="P133" s="35">
        <v>0</v>
      </c>
      <c r="Q133" s="35">
        <v>0</v>
      </c>
      <c r="R133" s="44">
        <f>VLOOKUP(A133,Kengetallen!A:B,2,FALSE)</f>
        <v>0</v>
      </c>
      <c r="V133" s="41">
        <f t="shared" si="6"/>
        <v>0</v>
      </c>
    </row>
    <row r="134" spans="1:25">
      <c r="A134" s="16" t="s">
        <v>204</v>
      </c>
      <c r="B134" s="35" t="s">
        <v>205</v>
      </c>
      <c r="C134" s="16" t="s">
        <v>163</v>
      </c>
      <c r="D134" s="36">
        <v>8</v>
      </c>
      <c r="E134" s="37" t="s">
        <v>289</v>
      </c>
      <c r="G134" s="38" t="s">
        <v>290</v>
      </c>
      <c r="H134" s="38" t="s">
        <v>306</v>
      </c>
      <c r="I134" s="39" t="s">
        <v>173</v>
      </c>
      <c r="J134" s="37" t="s">
        <v>307</v>
      </c>
      <c r="K134" s="38" t="s">
        <v>157</v>
      </c>
      <c r="L134" s="47">
        <v>5.94</v>
      </c>
      <c r="M134" s="47">
        <v>0</v>
      </c>
      <c r="N134" s="48">
        <v>5.94</v>
      </c>
      <c r="O134" s="35">
        <v>0</v>
      </c>
      <c r="P134" s="35">
        <v>0</v>
      </c>
      <c r="Q134" s="35">
        <v>0</v>
      </c>
      <c r="R134" s="44">
        <f>VLOOKUP(A134,Kengetallen!A:B,2,FALSE)</f>
        <v>0</v>
      </c>
      <c r="V134" s="41">
        <f t="shared" si="6"/>
        <v>0</v>
      </c>
    </row>
    <row r="135" spans="1:25">
      <c r="A135" s="16" t="s">
        <v>204</v>
      </c>
      <c r="B135" s="35" t="s">
        <v>205</v>
      </c>
      <c r="C135" s="16" t="s">
        <v>163</v>
      </c>
      <c r="D135" s="36">
        <v>8</v>
      </c>
      <c r="E135" s="37" t="s">
        <v>289</v>
      </c>
      <c r="G135" s="38" t="s">
        <v>290</v>
      </c>
      <c r="H135" s="38" t="s">
        <v>306</v>
      </c>
      <c r="I135" s="39" t="s">
        <v>172</v>
      </c>
      <c r="J135" s="37" t="s">
        <v>308</v>
      </c>
      <c r="K135" s="38" t="s">
        <v>137</v>
      </c>
      <c r="L135" s="47">
        <v>1.01</v>
      </c>
      <c r="M135" s="47">
        <v>0</v>
      </c>
      <c r="N135" s="48">
        <v>1.01</v>
      </c>
      <c r="O135" s="35">
        <v>0</v>
      </c>
      <c r="P135" s="35">
        <v>0</v>
      </c>
      <c r="Q135" s="35">
        <v>0</v>
      </c>
      <c r="R135" s="44">
        <f>VLOOKUP(A135,Kengetallen!A:B,2,FALSE)</f>
        <v>0</v>
      </c>
      <c r="V135" s="41">
        <f t="shared" si="6"/>
        <v>0</v>
      </c>
    </row>
    <row r="136" spans="1:25">
      <c r="A136" s="16" t="s">
        <v>204</v>
      </c>
      <c r="B136" s="35" t="s">
        <v>205</v>
      </c>
      <c r="C136" s="16" t="s">
        <v>163</v>
      </c>
      <c r="D136" s="36">
        <v>8</v>
      </c>
      <c r="E136" s="37" t="s">
        <v>289</v>
      </c>
      <c r="G136" s="38" t="s">
        <v>290</v>
      </c>
      <c r="H136" s="38" t="s">
        <v>306</v>
      </c>
      <c r="I136" s="39" t="s">
        <v>174</v>
      </c>
      <c r="J136" s="37" t="s">
        <v>153</v>
      </c>
      <c r="K136" s="38" t="s">
        <v>157</v>
      </c>
      <c r="L136" s="47">
        <v>1.26</v>
      </c>
      <c r="M136" s="47">
        <v>0</v>
      </c>
      <c r="N136" s="48">
        <v>1.26</v>
      </c>
      <c r="O136" s="35">
        <v>0</v>
      </c>
      <c r="P136" s="35">
        <v>0</v>
      </c>
      <c r="Q136" s="35">
        <v>0</v>
      </c>
      <c r="R136" s="44">
        <f>VLOOKUP(A136,Kengetallen!A:B,2,FALSE)</f>
        <v>0</v>
      </c>
      <c r="V136" s="41">
        <f t="shared" si="6"/>
        <v>0</v>
      </c>
    </row>
    <row r="137" spans="1:25">
      <c r="A137" s="16" t="s">
        <v>204</v>
      </c>
      <c r="B137" s="35" t="s">
        <v>205</v>
      </c>
      <c r="C137" s="16" t="s">
        <v>163</v>
      </c>
      <c r="D137" s="36">
        <v>8</v>
      </c>
      <c r="E137" s="37" t="s">
        <v>289</v>
      </c>
      <c r="G137" s="38" t="s">
        <v>290</v>
      </c>
      <c r="H137" s="38" t="s">
        <v>306</v>
      </c>
      <c r="I137" s="39" t="s">
        <v>309</v>
      </c>
      <c r="J137" s="37" t="s">
        <v>296</v>
      </c>
      <c r="K137" s="38" t="s">
        <v>137</v>
      </c>
      <c r="L137" s="47">
        <v>7.41</v>
      </c>
      <c r="M137" s="47">
        <v>0</v>
      </c>
      <c r="N137" s="48">
        <v>7.41</v>
      </c>
      <c r="O137" s="35">
        <v>0</v>
      </c>
      <c r="P137" s="35">
        <v>0</v>
      </c>
      <c r="Q137" s="35">
        <v>0</v>
      </c>
      <c r="R137" s="44">
        <f>VLOOKUP(A137,Kengetallen!A:B,2,FALSE)</f>
        <v>0</v>
      </c>
      <c r="V137" s="41">
        <f t="shared" si="6"/>
        <v>0</v>
      </c>
    </row>
    <row r="138" spans="1:25">
      <c r="A138" s="16" t="s">
        <v>204</v>
      </c>
      <c r="B138" s="35" t="s">
        <v>205</v>
      </c>
      <c r="C138" s="16" t="s">
        <v>163</v>
      </c>
      <c r="D138" s="36">
        <v>8</v>
      </c>
      <c r="E138" s="37" t="s">
        <v>289</v>
      </c>
      <c r="G138" s="38" t="s">
        <v>290</v>
      </c>
      <c r="H138" s="38" t="s">
        <v>306</v>
      </c>
      <c r="I138" s="39" t="s">
        <v>310</v>
      </c>
      <c r="J138" s="37" t="s">
        <v>311</v>
      </c>
      <c r="K138" s="38" t="s">
        <v>137</v>
      </c>
      <c r="L138" s="47">
        <v>5.72</v>
      </c>
      <c r="M138" s="47">
        <v>0</v>
      </c>
      <c r="N138" s="48">
        <v>5.72</v>
      </c>
      <c r="O138" s="35">
        <v>0</v>
      </c>
      <c r="P138" s="35">
        <v>0</v>
      </c>
      <c r="Q138" s="35">
        <v>0</v>
      </c>
      <c r="R138" s="44">
        <f>VLOOKUP(A138,Kengetallen!A:B,2,FALSE)</f>
        <v>0</v>
      </c>
      <c r="V138" s="41">
        <f t="shared" si="6"/>
        <v>0</v>
      </c>
    </row>
    <row r="139" spans="1:25">
      <c r="A139" s="16" t="s">
        <v>204</v>
      </c>
      <c r="B139" s="35" t="s">
        <v>205</v>
      </c>
      <c r="C139" s="16" t="s">
        <v>163</v>
      </c>
      <c r="D139" s="36">
        <v>8</v>
      </c>
      <c r="E139" s="37" t="s">
        <v>289</v>
      </c>
      <c r="G139" s="38" t="s">
        <v>290</v>
      </c>
      <c r="H139" s="38" t="s">
        <v>306</v>
      </c>
      <c r="I139" s="39" t="s">
        <v>312</v>
      </c>
      <c r="J139" s="37" t="s">
        <v>146</v>
      </c>
      <c r="K139" s="38" t="s">
        <v>137</v>
      </c>
      <c r="L139" s="47">
        <v>13.17</v>
      </c>
      <c r="M139" s="47">
        <v>0</v>
      </c>
      <c r="N139" s="48">
        <v>13.17</v>
      </c>
      <c r="O139" s="35">
        <v>0</v>
      </c>
      <c r="P139" s="35">
        <v>0</v>
      </c>
      <c r="Q139" s="35">
        <v>0</v>
      </c>
      <c r="R139" s="44">
        <f>VLOOKUP(A139,Kengetallen!A:B,2,FALSE)</f>
        <v>0</v>
      </c>
      <c r="V139" s="41">
        <f t="shared" si="6"/>
        <v>0</v>
      </c>
    </row>
    <row r="140" spans="1:25">
      <c r="A140" s="16" t="s">
        <v>204</v>
      </c>
      <c r="B140" s="35" t="s">
        <v>205</v>
      </c>
      <c r="C140" s="16" t="s">
        <v>163</v>
      </c>
      <c r="D140" s="36">
        <v>8</v>
      </c>
      <c r="E140" s="37" t="s">
        <v>289</v>
      </c>
      <c r="G140" s="38" t="s">
        <v>290</v>
      </c>
      <c r="H140" s="38" t="s">
        <v>306</v>
      </c>
      <c r="I140" s="39" t="s">
        <v>313</v>
      </c>
      <c r="J140" s="37" t="s">
        <v>301</v>
      </c>
      <c r="K140" s="38" t="s">
        <v>137</v>
      </c>
      <c r="L140" s="47">
        <v>20.059999999999999</v>
      </c>
      <c r="M140" s="47">
        <v>0</v>
      </c>
      <c r="N140" s="48">
        <v>20.059999999999999</v>
      </c>
      <c r="O140" s="35">
        <v>0</v>
      </c>
      <c r="P140" s="35">
        <v>0</v>
      </c>
      <c r="Q140" s="35">
        <v>0</v>
      </c>
      <c r="R140" s="44">
        <f>VLOOKUP(A140,Kengetallen!A:B,2,FALSE)</f>
        <v>0</v>
      </c>
      <c r="V140" s="41">
        <f t="shared" si="6"/>
        <v>0</v>
      </c>
    </row>
    <row r="141" spans="1:25">
      <c r="A141" s="16" t="s">
        <v>204</v>
      </c>
      <c r="B141" s="35" t="s">
        <v>205</v>
      </c>
      <c r="C141" s="16" t="s">
        <v>163</v>
      </c>
      <c r="D141" s="36">
        <v>8</v>
      </c>
      <c r="E141" s="37" t="s">
        <v>289</v>
      </c>
      <c r="G141" s="38" t="s">
        <v>290</v>
      </c>
      <c r="H141" s="38" t="s">
        <v>306</v>
      </c>
      <c r="I141" s="39" t="s">
        <v>314</v>
      </c>
      <c r="J141" s="37" t="s">
        <v>301</v>
      </c>
      <c r="K141" s="38" t="s">
        <v>137</v>
      </c>
      <c r="L141" s="47">
        <v>9.2100000000000009</v>
      </c>
      <c r="M141" s="47">
        <v>0</v>
      </c>
      <c r="N141" s="48">
        <v>9.2100000000000009</v>
      </c>
      <c r="O141" s="35">
        <v>0</v>
      </c>
      <c r="P141" s="35">
        <v>0</v>
      </c>
      <c r="Q141" s="35">
        <v>0</v>
      </c>
      <c r="R141" s="44">
        <f>VLOOKUP(A141,Kengetallen!A:B,2,FALSE)</f>
        <v>0</v>
      </c>
      <c r="V141" s="41">
        <f t="shared" si="6"/>
        <v>0</v>
      </c>
    </row>
    <row r="142" spans="1:25">
      <c r="D142" s="36">
        <v>8</v>
      </c>
      <c r="E142" s="37" t="s">
        <v>289</v>
      </c>
      <c r="G142" s="38" t="s">
        <v>290</v>
      </c>
      <c r="J142" s="37"/>
      <c r="K142" s="38"/>
      <c r="L142" s="47"/>
      <c r="M142" s="47"/>
      <c r="N142" s="48"/>
      <c r="O142" s="35"/>
      <c r="P142" s="35"/>
      <c r="Q142" s="35"/>
    </row>
    <row r="143" spans="1:25">
      <c r="A143" s="49"/>
      <c r="B143" s="50"/>
      <c r="C143" s="77" t="s">
        <v>163</v>
      </c>
      <c r="D143" s="51">
        <v>8</v>
      </c>
      <c r="E143" s="52" t="s">
        <v>289</v>
      </c>
      <c r="F143" s="52"/>
      <c r="G143" s="49" t="s">
        <v>290</v>
      </c>
      <c r="H143" s="53"/>
      <c r="I143" s="50"/>
      <c r="J143" s="52" t="s">
        <v>160</v>
      </c>
      <c r="K143" s="53" t="s">
        <v>160</v>
      </c>
      <c r="L143" s="54">
        <f>SUM(L114:L142)</f>
        <v>269.49999999999994</v>
      </c>
      <c r="M143" s="54">
        <v>0</v>
      </c>
      <c r="N143" s="55">
        <v>269.49999999999994</v>
      </c>
      <c r="O143" s="54"/>
      <c r="P143" s="54"/>
      <c r="Q143" s="50"/>
      <c r="R143" s="56"/>
      <c r="S143" s="57"/>
      <c r="T143" s="50"/>
      <c r="U143" s="54"/>
      <c r="V143" s="54"/>
      <c r="W143" s="58"/>
      <c r="X143" s="59"/>
      <c r="Y143" s="49"/>
    </row>
    <row r="144" spans="1:25">
      <c r="D144" s="36">
        <v>9</v>
      </c>
      <c r="E144" s="60" t="s">
        <v>289</v>
      </c>
      <c r="F144" s="67"/>
      <c r="G144" s="61" t="s">
        <v>315</v>
      </c>
      <c r="H144" s="16"/>
      <c r="I144" s="16"/>
      <c r="K144" s="69"/>
      <c r="M144" s="47"/>
      <c r="N144" s="48"/>
      <c r="O144" s="35"/>
      <c r="P144" s="35"/>
      <c r="Q144" s="35"/>
    </row>
    <row r="145" spans="1:22">
      <c r="A145" s="16" t="s">
        <v>204</v>
      </c>
      <c r="B145" s="35" t="s">
        <v>205</v>
      </c>
      <c r="C145" s="16" t="s">
        <v>163</v>
      </c>
      <c r="D145" s="36">
        <v>9</v>
      </c>
      <c r="E145" s="60" t="s">
        <v>289</v>
      </c>
      <c r="F145" s="60" t="s">
        <v>153</v>
      </c>
      <c r="G145" s="61" t="s">
        <v>315</v>
      </c>
      <c r="H145" s="62" t="s">
        <v>134</v>
      </c>
      <c r="I145" s="63" t="s">
        <v>135</v>
      </c>
      <c r="J145" s="64" t="s">
        <v>257</v>
      </c>
      <c r="K145" s="61" t="s">
        <v>157</v>
      </c>
      <c r="L145" s="65">
        <v>5.58</v>
      </c>
      <c r="M145" s="47">
        <v>0</v>
      </c>
      <c r="N145" s="48">
        <v>5.58</v>
      </c>
      <c r="O145" s="35">
        <v>0</v>
      </c>
      <c r="P145" s="35">
        <v>0</v>
      </c>
      <c r="Q145" s="35">
        <v>0</v>
      </c>
      <c r="R145" s="44">
        <f>VLOOKUP(A145,Kengetallen!A:B,2,FALSE)</f>
        <v>0</v>
      </c>
      <c r="V145" s="41">
        <f t="shared" ref="V145:V164" si="7">IF(Q145&gt;0,(U145/O145)*Q145,0)</f>
        <v>0</v>
      </c>
    </row>
    <row r="146" spans="1:22">
      <c r="A146" s="16" t="s">
        <v>204</v>
      </c>
      <c r="B146" s="35" t="s">
        <v>205</v>
      </c>
      <c r="C146" s="16" t="s">
        <v>163</v>
      </c>
      <c r="D146" s="36">
        <v>9</v>
      </c>
      <c r="E146" s="60" t="s">
        <v>289</v>
      </c>
      <c r="F146" s="60" t="s">
        <v>153</v>
      </c>
      <c r="G146" s="61" t="s">
        <v>315</v>
      </c>
      <c r="H146" s="62" t="s">
        <v>134</v>
      </c>
      <c r="I146" s="63" t="s">
        <v>140</v>
      </c>
      <c r="J146" s="64" t="s">
        <v>153</v>
      </c>
      <c r="K146" s="61" t="s">
        <v>157</v>
      </c>
      <c r="L146" s="65">
        <v>1.49</v>
      </c>
      <c r="M146" s="47">
        <v>0</v>
      </c>
      <c r="N146" s="48">
        <v>1.49</v>
      </c>
      <c r="O146" s="35">
        <v>0</v>
      </c>
      <c r="P146" s="35">
        <v>0</v>
      </c>
      <c r="Q146" s="35">
        <v>0</v>
      </c>
      <c r="R146" s="44">
        <f>VLOOKUP(A146,Kengetallen!A:B,2,FALSE)</f>
        <v>0</v>
      </c>
      <c r="V146" s="41">
        <f t="shared" si="7"/>
        <v>0</v>
      </c>
    </row>
    <row r="147" spans="1:22">
      <c r="A147" s="16" t="s">
        <v>204</v>
      </c>
      <c r="B147" s="35" t="s">
        <v>205</v>
      </c>
      <c r="C147" s="16" t="s">
        <v>163</v>
      </c>
      <c r="D147" s="36">
        <v>9</v>
      </c>
      <c r="E147" s="60" t="s">
        <v>289</v>
      </c>
      <c r="F147" s="60" t="s">
        <v>153</v>
      </c>
      <c r="G147" s="61" t="s">
        <v>315</v>
      </c>
      <c r="H147" s="62" t="s">
        <v>134</v>
      </c>
      <c r="I147" s="63" t="s">
        <v>143</v>
      </c>
      <c r="J147" s="64" t="s">
        <v>153</v>
      </c>
      <c r="K147" s="61" t="s">
        <v>157</v>
      </c>
      <c r="L147" s="65">
        <v>1.49</v>
      </c>
      <c r="M147" s="47">
        <v>0</v>
      </c>
      <c r="N147" s="48">
        <v>1.49</v>
      </c>
      <c r="O147" s="35">
        <v>0</v>
      </c>
      <c r="P147" s="35">
        <v>0</v>
      </c>
      <c r="Q147" s="35">
        <v>0</v>
      </c>
      <c r="R147" s="44">
        <f>VLOOKUP(A147,Kengetallen!A:B,2,FALSE)</f>
        <v>0</v>
      </c>
      <c r="V147" s="41">
        <f t="shared" si="7"/>
        <v>0</v>
      </c>
    </row>
    <row r="148" spans="1:22">
      <c r="A148" s="16" t="s">
        <v>204</v>
      </c>
      <c r="B148" s="35" t="s">
        <v>205</v>
      </c>
      <c r="C148" s="16" t="s">
        <v>163</v>
      </c>
      <c r="D148" s="36">
        <v>9</v>
      </c>
      <c r="E148" s="60" t="s">
        <v>289</v>
      </c>
      <c r="F148" s="60" t="s">
        <v>153</v>
      </c>
      <c r="G148" s="61" t="s">
        <v>315</v>
      </c>
      <c r="H148" s="62" t="s">
        <v>134</v>
      </c>
      <c r="I148" s="63" t="s">
        <v>144</v>
      </c>
      <c r="J148" s="64" t="s">
        <v>156</v>
      </c>
      <c r="K148" s="61" t="s">
        <v>157</v>
      </c>
      <c r="L148" s="65">
        <v>4.37</v>
      </c>
      <c r="M148" s="47">
        <v>0</v>
      </c>
      <c r="N148" s="48">
        <v>4.37</v>
      </c>
      <c r="O148" s="35">
        <v>0</v>
      </c>
      <c r="P148" s="35">
        <v>0</v>
      </c>
      <c r="Q148" s="35">
        <v>0</v>
      </c>
      <c r="R148" s="44">
        <f>VLOOKUP(A148,Kengetallen!A:B,2,FALSE)</f>
        <v>0</v>
      </c>
      <c r="V148" s="41">
        <f t="shared" si="7"/>
        <v>0</v>
      </c>
    </row>
    <row r="149" spans="1:22">
      <c r="A149" s="16" t="s">
        <v>204</v>
      </c>
      <c r="B149" s="35" t="s">
        <v>205</v>
      </c>
      <c r="C149" s="16" t="s">
        <v>163</v>
      </c>
      <c r="D149" s="36">
        <v>9</v>
      </c>
      <c r="E149" s="60" t="s">
        <v>289</v>
      </c>
      <c r="F149" s="60" t="s">
        <v>232</v>
      </c>
      <c r="G149" s="61" t="s">
        <v>315</v>
      </c>
      <c r="H149" s="62" t="s">
        <v>316</v>
      </c>
      <c r="I149" s="70" t="s">
        <v>317</v>
      </c>
      <c r="J149" s="64" t="s">
        <v>318</v>
      </c>
      <c r="K149" s="61" t="s">
        <v>157</v>
      </c>
      <c r="L149" s="65">
        <v>187.22</v>
      </c>
      <c r="M149" s="47">
        <v>0</v>
      </c>
      <c r="N149" s="48">
        <v>187.22</v>
      </c>
      <c r="O149" s="35">
        <v>0</v>
      </c>
      <c r="P149" s="35">
        <v>0</v>
      </c>
      <c r="Q149" s="35">
        <v>0</v>
      </c>
      <c r="R149" s="44">
        <f>VLOOKUP(A149,Kengetallen!A:B,2,FALSE)</f>
        <v>0</v>
      </c>
      <c r="V149" s="41">
        <f t="shared" si="7"/>
        <v>0</v>
      </c>
    </row>
    <row r="150" spans="1:22">
      <c r="A150" s="16" t="s">
        <v>204</v>
      </c>
      <c r="B150" s="35" t="s">
        <v>205</v>
      </c>
      <c r="C150" s="16" t="s">
        <v>163</v>
      </c>
      <c r="D150" s="36">
        <v>9</v>
      </c>
      <c r="E150" s="60" t="s">
        <v>289</v>
      </c>
      <c r="F150" s="60" t="s">
        <v>232</v>
      </c>
      <c r="G150" s="61" t="s">
        <v>315</v>
      </c>
      <c r="H150" s="62" t="s">
        <v>316</v>
      </c>
      <c r="I150" s="70" t="s">
        <v>319</v>
      </c>
      <c r="J150" s="64" t="s">
        <v>148</v>
      </c>
      <c r="K150" s="61" t="s">
        <v>157</v>
      </c>
      <c r="L150" s="65">
        <v>15.1</v>
      </c>
      <c r="M150" s="47">
        <v>0</v>
      </c>
      <c r="N150" s="48">
        <v>15.1</v>
      </c>
      <c r="O150" s="35">
        <v>0</v>
      </c>
      <c r="P150" s="35">
        <v>0</v>
      </c>
      <c r="Q150" s="35">
        <v>0</v>
      </c>
      <c r="R150" s="44">
        <f>VLOOKUP(A150,Kengetallen!A:B,2,FALSE)</f>
        <v>0</v>
      </c>
      <c r="V150" s="41">
        <f t="shared" si="7"/>
        <v>0</v>
      </c>
    </row>
    <row r="151" spans="1:22">
      <c r="A151" s="16" t="s">
        <v>204</v>
      </c>
      <c r="B151" s="35" t="s">
        <v>205</v>
      </c>
      <c r="C151" s="16" t="s">
        <v>163</v>
      </c>
      <c r="D151" s="36">
        <v>9</v>
      </c>
      <c r="E151" s="60" t="s">
        <v>289</v>
      </c>
      <c r="F151" s="60" t="s">
        <v>232</v>
      </c>
      <c r="G151" s="61" t="s">
        <v>315</v>
      </c>
      <c r="H151" s="62" t="s">
        <v>316</v>
      </c>
      <c r="I151" s="70" t="s">
        <v>320</v>
      </c>
      <c r="J151" s="64" t="s">
        <v>318</v>
      </c>
      <c r="K151" s="61" t="s">
        <v>157</v>
      </c>
      <c r="L151" s="65">
        <v>4.49</v>
      </c>
      <c r="M151" s="47">
        <v>0</v>
      </c>
      <c r="N151" s="48">
        <v>4.49</v>
      </c>
      <c r="O151" s="35">
        <v>0</v>
      </c>
      <c r="P151" s="35">
        <v>0</v>
      </c>
      <c r="Q151" s="35">
        <v>0</v>
      </c>
      <c r="R151" s="44">
        <f>VLOOKUP(A151,Kengetallen!A:B,2,FALSE)</f>
        <v>0</v>
      </c>
      <c r="V151" s="41">
        <f t="shared" si="7"/>
        <v>0</v>
      </c>
    </row>
    <row r="152" spans="1:22">
      <c r="A152" s="16" t="s">
        <v>204</v>
      </c>
      <c r="B152" s="35" t="s">
        <v>205</v>
      </c>
      <c r="C152" s="16" t="s">
        <v>163</v>
      </c>
      <c r="D152" s="36">
        <v>9</v>
      </c>
      <c r="E152" s="60" t="s">
        <v>289</v>
      </c>
      <c r="F152" s="60" t="s">
        <v>232</v>
      </c>
      <c r="G152" s="61" t="s">
        <v>315</v>
      </c>
      <c r="H152" s="62" t="s">
        <v>316</v>
      </c>
      <c r="I152" s="70" t="s">
        <v>321</v>
      </c>
      <c r="J152" s="64" t="s">
        <v>318</v>
      </c>
      <c r="K152" s="61" t="s">
        <v>157</v>
      </c>
      <c r="L152" s="65">
        <v>2.06</v>
      </c>
      <c r="M152" s="47">
        <v>0</v>
      </c>
      <c r="N152" s="48">
        <v>2.06</v>
      </c>
      <c r="O152" s="35">
        <v>0</v>
      </c>
      <c r="P152" s="35">
        <v>0</v>
      </c>
      <c r="Q152" s="35">
        <v>0</v>
      </c>
      <c r="R152" s="44">
        <f>VLOOKUP(A152,Kengetallen!A:B,2,FALSE)</f>
        <v>0</v>
      </c>
      <c r="V152" s="41">
        <f t="shared" si="7"/>
        <v>0</v>
      </c>
    </row>
    <row r="153" spans="1:22">
      <c r="A153" s="16" t="s">
        <v>204</v>
      </c>
      <c r="B153" s="35" t="s">
        <v>205</v>
      </c>
      <c r="C153" s="16" t="s">
        <v>163</v>
      </c>
      <c r="D153" s="36">
        <v>9</v>
      </c>
      <c r="E153" s="60" t="s">
        <v>289</v>
      </c>
      <c r="F153" s="60" t="s">
        <v>232</v>
      </c>
      <c r="G153" s="61" t="s">
        <v>315</v>
      </c>
      <c r="H153" s="62" t="s">
        <v>316</v>
      </c>
      <c r="I153" s="70" t="s">
        <v>322</v>
      </c>
      <c r="J153" s="64" t="s">
        <v>318</v>
      </c>
      <c r="K153" s="61" t="s">
        <v>157</v>
      </c>
      <c r="L153" s="65">
        <v>4.7300000000000004</v>
      </c>
      <c r="M153" s="47">
        <v>0</v>
      </c>
      <c r="N153" s="48">
        <v>4.7300000000000004</v>
      </c>
      <c r="O153" s="35">
        <v>0</v>
      </c>
      <c r="P153" s="35">
        <v>0</v>
      </c>
      <c r="Q153" s="35">
        <v>0</v>
      </c>
      <c r="R153" s="44">
        <f>VLOOKUP(A153,Kengetallen!A:B,2,FALSE)</f>
        <v>0</v>
      </c>
      <c r="V153" s="41">
        <f t="shared" si="7"/>
        <v>0</v>
      </c>
    </row>
    <row r="154" spans="1:22">
      <c r="A154" s="16" t="s">
        <v>204</v>
      </c>
      <c r="B154" s="35" t="s">
        <v>205</v>
      </c>
      <c r="C154" s="16" t="s">
        <v>163</v>
      </c>
      <c r="D154" s="36">
        <v>9</v>
      </c>
      <c r="E154" s="60" t="s">
        <v>289</v>
      </c>
      <c r="F154" s="60" t="s">
        <v>232</v>
      </c>
      <c r="G154" s="61" t="s">
        <v>315</v>
      </c>
      <c r="H154" s="62" t="s">
        <v>134</v>
      </c>
      <c r="I154" s="63" t="s">
        <v>135</v>
      </c>
      <c r="J154" s="64" t="s">
        <v>232</v>
      </c>
      <c r="K154" s="61" t="s">
        <v>157</v>
      </c>
      <c r="L154" s="65">
        <v>257.92</v>
      </c>
      <c r="M154" s="47">
        <v>0</v>
      </c>
      <c r="N154" s="48">
        <v>257.92</v>
      </c>
      <c r="O154" s="35">
        <v>0</v>
      </c>
      <c r="P154" s="35">
        <v>0</v>
      </c>
      <c r="Q154" s="35">
        <v>0</v>
      </c>
      <c r="R154" s="44">
        <f>VLOOKUP(A154,Kengetallen!A:B,2,FALSE)</f>
        <v>0</v>
      </c>
      <c r="V154" s="41">
        <f t="shared" si="7"/>
        <v>0</v>
      </c>
    </row>
    <row r="155" spans="1:22">
      <c r="A155" s="16" t="s">
        <v>204</v>
      </c>
      <c r="B155" s="35" t="s">
        <v>205</v>
      </c>
      <c r="C155" s="16" t="s">
        <v>163</v>
      </c>
      <c r="D155" s="36">
        <v>9</v>
      </c>
      <c r="E155" s="60" t="s">
        <v>289</v>
      </c>
      <c r="F155" s="60" t="s">
        <v>232</v>
      </c>
      <c r="G155" s="61" t="s">
        <v>315</v>
      </c>
      <c r="H155" s="62" t="s">
        <v>134</v>
      </c>
      <c r="I155" s="63" t="s">
        <v>140</v>
      </c>
      <c r="J155" s="64" t="s">
        <v>284</v>
      </c>
      <c r="K155" s="61" t="s">
        <v>323</v>
      </c>
      <c r="L155" s="65">
        <v>7.29</v>
      </c>
      <c r="M155" s="47">
        <v>0</v>
      </c>
      <c r="N155" s="48">
        <v>7.29</v>
      </c>
      <c r="O155" s="35">
        <v>0</v>
      </c>
      <c r="P155" s="35">
        <v>0</v>
      </c>
      <c r="Q155" s="35">
        <v>0</v>
      </c>
      <c r="R155" s="44">
        <f>VLOOKUP(A155,Kengetallen!A:B,2,FALSE)</f>
        <v>0</v>
      </c>
      <c r="V155" s="41">
        <f t="shared" si="7"/>
        <v>0</v>
      </c>
    </row>
    <row r="156" spans="1:22">
      <c r="A156" s="16" t="s">
        <v>204</v>
      </c>
      <c r="B156" s="35" t="s">
        <v>205</v>
      </c>
      <c r="C156" s="16" t="s">
        <v>163</v>
      </c>
      <c r="D156" s="36">
        <v>9</v>
      </c>
      <c r="E156" s="60" t="s">
        <v>289</v>
      </c>
      <c r="F156" s="60" t="s">
        <v>232</v>
      </c>
      <c r="G156" s="61" t="s">
        <v>315</v>
      </c>
      <c r="H156" s="62" t="s">
        <v>134</v>
      </c>
      <c r="I156" s="63" t="s">
        <v>143</v>
      </c>
      <c r="J156" s="64" t="s">
        <v>156</v>
      </c>
      <c r="K156" s="61" t="s">
        <v>157</v>
      </c>
      <c r="L156" s="65">
        <v>5.18</v>
      </c>
      <c r="M156" s="47">
        <v>0</v>
      </c>
      <c r="N156" s="48">
        <v>5.18</v>
      </c>
      <c r="O156" s="35">
        <v>0</v>
      </c>
      <c r="P156" s="35">
        <v>0</v>
      </c>
      <c r="Q156" s="35">
        <v>0</v>
      </c>
      <c r="R156" s="44">
        <f>VLOOKUP(A156,Kengetallen!A:B,2,FALSE)</f>
        <v>0</v>
      </c>
      <c r="V156" s="41">
        <f t="shared" si="7"/>
        <v>0</v>
      </c>
    </row>
    <row r="157" spans="1:22">
      <c r="A157" s="16" t="s">
        <v>204</v>
      </c>
      <c r="B157" s="35" t="s">
        <v>205</v>
      </c>
      <c r="C157" s="16" t="s">
        <v>163</v>
      </c>
      <c r="D157" s="36">
        <v>9</v>
      </c>
      <c r="E157" s="60" t="s">
        <v>289</v>
      </c>
      <c r="F157" s="60" t="s">
        <v>232</v>
      </c>
      <c r="G157" s="61" t="s">
        <v>315</v>
      </c>
      <c r="H157" s="62" t="s">
        <v>134</v>
      </c>
      <c r="I157" s="63" t="s">
        <v>144</v>
      </c>
      <c r="J157" s="64" t="s">
        <v>291</v>
      </c>
      <c r="K157" s="61" t="s">
        <v>157</v>
      </c>
      <c r="L157" s="65">
        <v>1.36</v>
      </c>
      <c r="M157" s="47">
        <v>0</v>
      </c>
      <c r="N157" s="48">
        <v>1.36</v>
      </c>
      <c r="O157" s="35">
        <v>0</v>
      </c>
      <c r="P157" s="35">
        <v>0</v>
      </c>
      <c r="Q157" s="35">
        <v>0</v>
      </c>
      <c r="R157" s="44">
        <f>VLOOKUP(A157,Kengetallen!A:B,2,FALSE)</f>
        <v>0</v>
      </c>
      <c r="V157" s="41">
        <f t="shared" si="7"/>
        <v>0</v>
      </c>
    </row>
    <row r="158" spans="1:22">
      <c r="A158" s="16" t="s">
        <v>204</v>
      </c>
      <c r="B158" s="35" t="s">
        <v>205</v>
      </c>
      <c r="C158" s="16" t="s">
        <v>163</v>
      </c>
      <c r="D158" s="36">
        <v>9</v>
      </c>
      <c r="E158" s="60" t="s">
        <v>289</v>
      </c>
      <c r="F158" s="60" t="s">
        <v>232</v>
      </c>
      <c r="G158" s="61" t="s">
        <v>315</v>
      </c>
      <c r="H158" s="62" t="s">
        <v>134</v>
      </c>
      <c r="I158" s="63" t="s">
        <v>145</v>
      </c>
      <c r="J158" s="64" t="s">
        <v>324</v>
      </c>
      <c r="K158" s="61" t="s">
        <v>157</v>
      </c>
      <c r="L158" s="65">
        <v>1.9</v>
      </c>
      <c r="M158" s="47">
        <v>0</v>
      </c>
      <c r="N158" s="48">
        <v>1.9</v>
      </c>
      <c r="O158" s="35">
        <v>0</v>
      </c>
      <c r="P158" s="35">
        <v>0</v>
      </c>
      <c r="Q158" s="35">
        <v>0</v>
      </c>
      <c r="R158" s="44">
        <f>VLOOKUP(A158,Kengetallen!A:B,2,FALSE)</f>
        <v>0</v>
      </c>
      <c r="V158" s="41">
        <f t="shared" si="7"/>
        <v>0</v>
      </c>
    </row>
    <row r="159" spans="1:22">
      <c r="A159" s="16" t="s">
        <v>204</v>
      </c>
      <c r="B159" s="35" t="s">
        <v>205</v>
      </c>
      <c r="C159" s="16" t="s">
        <v>163</v>
      </c>
      <c r="D159" s="36">
        <v>9</v>
      </c>
      <c r="E159" s="60" t="s">
        <v>289</v>
      </c>
      <c r="F159" s="60" t="s">
        <v>232</v>
      </c>
      <c r="G159" s="61" t="s">
        <v>315</v>
      </c>
      <c r="H159" s="62" t="s">
        <v>134</v>
      </c>
      <c r="I159" s="63" t="s">
        <v>147</v>
      </c>
      <c r="J159" s="64" t="s">
        <v>325</v>
      </c>
      <c r="K159" s="61" t="s">
        <v>326</v>
      </c>
      <c r="L159" s="65">
        <v>6.85</v>
      </c>
      <c r="M159" s="47">
        <v>0</v>
      </c>
      <c r="N159" s="48">
        <v>6.85</v>
      </c>
      <c r="O159" s="35">
        <v>0</v>
      </c>
      <c r="P159" s="35">
        <v>0</v>
      </c>
      <c r="Q159" s="35">
        <v>0</v>
      </c>
      <c r="R159" s="44">
        <f>VLOOKUP(A159,Kengetallen!A:B,2,FALSE)</f>
        <v>0</v>
      </c>
      <c r="V159" s="41">
        <f t="shared" si="7"/>
        <v>0</v>
      </c>
    </row>
    <row r="160" spans="1:22">
      <c r="A160" s="16" t="s">
        <v>204</v>
      </c>
      <c r="B160" s="35" t="s">
        <v>205</v>
      </c>
      <c r="C160" s="16" t="s">
        <v>163</v>
      </c>
      <c r="D160" s="36">
        <v>9</v>
      </c>
      <c r="E160" s="60" t="s">
        <v>289</v>
      </c>
      <c r="F160" s="60" t="s">
        <v>232</v>
      </c>
      <c r="G160" s="61" t="s">
        <v>315</v>
      </c>
      <c r="H160" s="62" t="s">
        <v>134</v>
      </c>
      <c r="I160" s="63" t="s">
        <v>149</v>
      </c>
      <c r="J160" s="64" t="s">
        <v>324</v>
      </c>
      <c r="K160" s="61" t="s">
        <v>157</v>
      </c>
      <c r="L160" s="65">
        <v>1.95</v>
      </c>
      <c r="M160" s="47">
        <v>0</v>
      </c>
      <c r="N160" s="48">
        <v>1.95</v>
      </c>
      <c r="O160" s="35">
        <v>0</v>
      </c>
      <c r="P160" s="35">
        <v>0</v>
      </c>
      <c r="Q160" s="35">
        <v>0</v>
      </c>
      <c r="R160" s="44">
        <f>VLOOKUP(A160,Kengetallen!A:B,2,FALSE)</f>
        <v>0</v>
      </c>
      <c r="V160" s="41">
        <f t="shared" si="7"/>
        <v>0</v>
      </c>
    </row>
    <row r="161" spans="1:25">
      <c r="A161" s="16" t="s">
        <v>204</v>
      </c>
      <c r="B161" s="35" t="s">
        <v>205</v>
      </c>
      <c r="C161" s="16" t="s">
        <v>163</v>
      </c>
      <c r="D161" s="36">
        <v>9</v>
      </c>
      <c r="E161" s="60" t="s">
        <v>289</v>
      </c>
      <c r="F161" s="60" t="s">
        <v>232</v>
      </c>
      <c r="G161" s="61" t="s">
        <v>315</v>
      </c>
      <c r="H161" s="62" t="s">
        <v>134</v>
      </c>
      <c r="I161" s="63" t="s">
        <v>152</v>
      </c>
      <c r="J161" s="64" t="s">
        <v>291</v>
      </c>
      <c r="K161" s="61" t="s">
        <v>157</v>
      </c>
      <c r="L161" s="65">
        <v>1.57</v>
      </c>
      <c r="M161" s="47">
        <v>0</v>
      </c>
      <c r="N161" s="48">
        <v>1.57</v>
      </c>
      <c r="O161" s="35">
        <v>0</v>
      </c>
      <c r="P161" s="35">
        <v>0</v>
      </c>
      <c r="Q161" s="35">
        <v>0</v>
      </c>
      <c r="R161" s="44">
        <f>VLOOKUP(A161,Kengetallen!A:B,2,FALSE)</f>
        <v>0</v>
      </c>
      <c r="V161" s="41">
        <f t="shared" si="7"/>
        <v>0</v>
      </c>
    </row>
    <row r="162" spans="1:25">
      <c r="A162" s="16" t="s">
        <v>204</v>
      </c>
      <c r="B162" s="35" t="s">
        <v>205</v>
      </c>
      <c r="C162" s="16" t="s">
        <v>163</v>
      </c>
      <c r="D162" s="36">
        <v>9</v>
      </c>
      <c r="E162" s="60" t="s">
        <v>289</v>
      </c>
      <c r="F162" s="60" t="s">
        <v>232</v>
      </c>
      <c r="G162" s="61" t="s">
        <v>315</v>
      </c>
      <c r="H162" s="62" t="s">
        <v>134</v>
      </c>
      <c r="I162" s="63" t="s">
        <v>154</v>
      </c>
      <c r="J162" s="64" t="s">
        <v>156</v>
      </c>
      <c r="K162" s="61" t="s">
        <v>157</v>
      </c>
      <c r="L162" s="65">
        <v>5.35</v>
      </c>
      <c r="M162" s="47">
        <v>0</v>
      </c>
      <c r="N162" s="48">
        <v>5.35</v>
      </c>
      <c r="O162" s="35">
        <v>0</v>
      </c>
      <c r="P162" s="35">
        <v>0</v>
      </c>
      <c r="Q162" s="35">
        <v>0</v>
      </c>
      <c r="R162" s="44">
        <f>VLOOKUP(A162,Kengetallen!A:B,2,FALSE)</f>
        <v>0</v>
      </c>
      <c r="V162" s="41">
        <f t="shared" si="7"/>
        <v>0</v>
      </c>
    </row>
    <row r="163" spans="1:25">
      <c r="A163" s="16" t="s">
        <v>204</v>
      </c>
      <c r="B163" s="35" t="s">
        <v>205</v>
      </c>
      <c r="C163" s="16" t="s">
        <v>163</v>
      </c>
      <c r="D163" s="36">
        <v>9</v>
      </c>
      <c r="E163" s="60" t="s">
        <v>289</v>
      </c>
      <c r="F163" s="60" t="s">
        <v>232</v>
      </c>
      <c r="G163" s="61" t="s">
        <v>315</v>
      </c>
      <c r="H163" s="62" t="s">
        <v>134</v>
      </c>
      <c r="I163" s="63" t="s">
        <v>155</v>
      </c>
      <c r="J163" s="64" t="s">
        <v>291</v>
      </c>
      <c r="K163" s="61" t="s">
        <v>157</v>
      </c>
      <c r="L163" s="65">
        <v>7.43</v>
      </c>
      <c r="M163" s="47">
        <v>0</v>
      </c>
      <c r="N163" s="48">
        <v>7.43</v>
      </c>
      <c r="O163" s="35">
        <v>0</v>
      </c>
      <c r="P163" s="35">
        <v>0</v>
      </c>
      <c r="Q163" s="35">
        <v>0</v>
      </c>
      <c r="R163" s="44">
        <f>VLOOKUP(A163,Kengetallen!A:B,2,FALSE)</f>
        <v>0</v>
      </c>
      <c r="V163" s="41">
        <f t="shared" si="7"/>
        <v>0</v>
      </c>
    </row>
    <row r="164" spans="1:25">
      <c r="A164" s="16" t="s">
        <v>204</v>
      </c>
      <c r="B164" s="35" t="s">
        <v>205</v>
      </c>
      <c r="C164" s="16" t="s">
        <v>163</v>
      </c>
      <c r="D164" s="36">
        <v>9</v>
      </c>
      <c r="E164" s="60" t="s">
        <v>289</v>
      </c>
      <c r="F164" s="60" t="s">
        <v>232</v>
      </c>
      <c r="G164" s="61" t="s">
        <v>315</v>
      </c>
      <c r="H164" s="62" t="s">
        <v>171</v>
      </c>
      <c r="I164" s="63" t="s">
        <v>173</v>
      </c>
      <c r="J164" s="64" t="s">
        <v>327</v>
      </c>
      <c r="K164" s="61" t="s">
        <v>327</v>
      </c>
      <c r="L164" s="65">
        <v>11.98</v>
      </c>
      <c r="M164" s="47">
        <v>0</v>
      </c>
      <c r="N164" s="48">
        <v>11.98</v>
      </c>
      <c r="O164" s="35">
        <v>0</v>
      </c>
      <c r="P164" s="35">
        <v>0</v>
      </c>
      <c r="Q164" s="35">
        <v>0</v>
      </c>
      <c r="R164" s="44">
        <f>VLOOKUP(A164,Kengetallen!A:B,2,FALSE)</f>
        <v>0</v>
      </c>
      <c r="V164" s="41">
        <f t="shared" si="7"/>
        <v>0</v>
      </c>
    </row>
    <row r="165" spans="1:25">
      <c r="D165" s="36">
        <v>9</v>
      </c>
      <c r="E165" s="60" t="s">
        <v>289</v>
      </c>
      <c r="F165" s="60"/>
      <c r="G165" s="61" t="s">
        <v>315</v>
      </c>
      <c r="H165" s="61"/>
      <c r="I165" s="61"/>
      <c r="J165" s="71" t="s">
        <v>160</v>
      </c>
      <c r="K165" s="61" t="s">
        <v>160</v>
      </c>
      <c r="L165" s="65"/>
      <c r="M165" s="47"/>
      <c r="N165" s="48"/>
      <c r="O165" s="35"/>
      <c r="P165" s="35"/>
      <c r="Q165" s="35"/>
    </row>
    <row r="166" spans="1:25">
      <c r="A166" s="49"/>
      <c r="B166" s="50"/>
      <c r="C166" s="77" t="s">
        <v>163</v>
      </c>
      <c r="D166" s="51">
        <v>9</v>
      </c>
      <c r="E166" s="52" t="s">
        <v>289</v>
      </c>
      <c r="F166" s="52"/>
      <c r="G166" s="49" t="s">
        <v>315</v>
      </c>
      <c r="H166" s="53"/>
      <c r="I166" s="50"/>
      <c r="J166" s="52" t="s">
        <v>160</v>
      </c>
      <c r="K166" s="53" t="s">
        <v>160</v>
      </c>
      <c r="L166" s="54">
        <f>SUM(L145:L165)</f>
        <v>535.31000000000006</v>
      </c>
      <c r="M166" s="54">
        <v>0</v>
      </c>
      <c r="N166" s="55">
        <v>535.31000000000006</v>
      </c>
      <c r="O166" s="54"/>
      <c r="P166" s="54"/>
      <c r="Q166" s="50"/>
      <c r="R166" s="56"/>
      <c r="S166" s="57"/>
      <c r="T166" s="50"/>
      <c r="U166" s="54"/>
      <c r="V166" s="54"/>
      <c r="W166" s="58"/>
      <c r="X166" s="59"/>
      <c r="Y166" s="49"/>
    </row>
    <row r="167" spans="1:25">
      <c r="D167" s="36">
        <v>10</v>
      </c>
      <c r="E167" s="60" t="s">
        <v>328</v>
      </c>
      <c r="F167" s="60"/>
      <c r="G167" s="61" t="s">
        <v>329</v>
      </c>
      <c r="H167" s="61"/>
      <c r="J167" s="37" t="s">
        <v>160</v>
      </c>
      <c r="K167" s="38" t="s">
        <v>160</v>
      </c>
      <c r="L167" s="47"/>
      <c r="M167" s="47"/>
      <c r="N167" s="48"/>
      <c r="O167" s="35"/>
      <c r="P167" s="35"/>
      <c r="Q167" s="35"/>
    </row>
    <row r="168" spans="1:25">
      <c r="A168" s="16" t="s">
        <v>204</v>
      </c>
      <c r="B168" s="35" t="s">
        <v>205</v>
      </c>
      <c r="C168" s="16" t="s">
        <v>330</v>
      </c>
      <c r="D168" s="36">
        <v>10</v>
      </c>
      <c r="E168" s="60" t="s">
        <v>328</v>
      </c>
      <c r="F168" s="60"/>
      <c r="G168" s="61" t="s">
        <v>329</v>
      </c>
      <c r="H168" s="61" t="s">
        <v>134</v>
      </c>
      <c r="I168" s="63">
        <v>1</v>
      </c>
      <c r="J168" s="64" t="s">
        <v>153</v>
      </c>
      <c r="K168" s="62" t="s">
        <v>157</v>
      </c>
      <c r="L168" s="65">
        <v>1</v>
      </c>
      <c r="M168" s="47">
        <v>0</v>
      </c>
      <c r="N168" s="48">
        <v>1</v>
      </c>
      <c r="O168" s="35">
        <v>0</v>
      </c>
      <c r="P168" s="35">
        <v>0</v>
      </c>
      <c r="Q168" s="35">
        <v>0</v>
      </c>
      <c r="R168" s="44">
        <f>VLOOKUP(A168,Kengetallen!A:B,2,FALSE)</f>
        <v>0</v>
      </c>
      <c r="V168" s="41">
        <f t="shared" ref="V168:V172" si="8">IF(Q168&gt;0,(U168/O168)*Q168,0)</f>
        <v>0</v>
      </c>
    </row>
    <row r="169" spans="1:25">
      <c r="A169" s="16" t="s">
        <v>204</v>
      </c>
      <c r="B169" s="35" t="s">
        <v>205</v>
      </c>
      <c r="C169" s="16" t="s">
        <v>330</v>
      </c>
      <c r="D169" s="36">
        <v>10</v>
      </c>
      <c r="E169" s="60" t="s">
        <v>328</v>
      </c>
      <c r="F169" s="60"/>
      <c r="G169" s="61" t="s">
        <v>329</v>
      </c>
      <c r="H169" s="61" t="s">
        <v>134</v>
      </c>
      <c r="I169" s="63">
        <v>2</v>
      </c>
      <c r="J169" s="64" t="s">
        <v>153</v>
      </c>
      <c r="K169" s="62" t="s">
        <v>157</v>
      </c>
      <c r="L169" s="65">
        <v>1</v>
      </c>
      <c r="M169" s="47">
        <v>0</v>
      </c>
      <c r="N169" s="48">
        <v>1</v>
      </c>
      <c r="O169" s="35">
        <v>0</v>
      </c>
      <c r="P169" s="35">
        <v>0</v>
      </c>
      <c r="Q169" s="35">
        <v>0</v>
      </c>
      <c r="R169" s="44">
        <f>VLOOKUP(A169,Kengetallen!A:B,2,FALSE)</f>
        <v>0</v>
      </c>
      <c r="V169" s="41">
        <f t="shared" si="8"/>
        <v>0</v>
      </c>
    </row>
    <row r="170" spans="1:25">
      <c r="A170" s="16" t="s">
        <v>204</v>
      </c>
      <c r="B170" s="35" t="s">
        <v>205</v>
      </c>
      <c r="C170" s="16" t="s">
        <v>330</v>
      </c>
      <c r="D170" s="36">
        <v>10</v>
      </c>
      <c r="E170" s="60" t="s">
        <v>328</v>
      </c>
      <c r="F170" s="60"/>
      <c r="G170" s="61" t="s">
        <v>329</v>
      </c>
      <c r="H170" s="61" t="s">
        <v>134</v>
      </c>
      <c r="I170" s="63">
        <v>3</v>
      </c>
      <c r="J170" s="64" t="s">
        <v>332</v>
      </c>
      <c r="K170" s="62" t="s">
        <v>157</v>
      </c>
      <c r="L170" s="65">
        <v>6</v>
      </c>
      <c r="M170" s="47">
        <v>0</v>
      </c>
      <c r="N170" s="48">
        <v>6</v>
      </c>
      <c r="O170" s="35">
        <v>0</v>
      </c>
      <c r="P170" s="35">
        <v>0</v>
      </c>
      <c r="Q170" s="35">
        <v>0</v>
      </c>
      <c r="R170" s="44">
        <f>VLOOKUP(A170,Kengetallen!A:B,2,FALSE)</f>
        <v>0</v>
      </c>
      <c r="V170" s="41">
        <f t="shared" si="8"/>
        <v>0</v>
      </c>
    </row>
    <row r="171" spans="1:25">
      <c r="A171" s="16" t="s">
        <v>204</v>
      </c>
      <c r="B171" s="35" t="s">
        <v>205</v>
      </c>
      <c r="C171" s="16" t="s">
        <v>330</v>
      </c>
      <c r="D171" s="36">
        <v>10</v>
      </c>
      <c r="E171" s="60" t="s">
        <v>328</v>
      </c>
      <c r="F171" s="60"/>
      <c r="G171" s="61" t="s">
        <v>329</v>
      </c>
      <c r="H171" s="61" t="s">
        <v>134</v>
      </c>
      <c r="I171" s="63">
        <v>4</v>
      </c>
      <c r="J171" s="64" t="s">
        <v>333</v>
      </c>
      <c r="K171" s="62" t="s">
        <v>334</v>
      </c>
      <c r="L171" s="65">
        <v>40</v>
      </c>
      <c r="M171" s="47">
        <v>0</v>
      </c>
      <c r="N171" s="48">
        <v>40</v>
      </c>
      <c r="O171" s="35">
        <v>0</v>
      </c>
      <c r="P171" s="35">
        <v>0</v>
      </c>
      <c r="Q171" s="35">
        <v>0</v>
      </c>
      <c r="R171" s="44">
        <f>VLOOKUP(A171,Kengetallen!A:B,2,FALSE)</f>
        <v>0</v>
      </c>
      <c r="V171" s="41">
        <f t="shared" si="8"/>
        <v>0</v>
      </c>
    </row>
    <row r="172" spans="1:25">
      <c r="A172" s="16" t="s">
        <v>204</v>
      </c>
      <c r="B172" s="35" t="s">
        <v>205</v>
      </c>
      <c r="C172" s="16" t="s">
        <v>330</v>
      </c>
      <c r="D172" s="36">
        <v>10</v>
      </c>
      <c r="E172" s="60" t="s">
        <v>328</v>
      </c>
      <c r="F172" s="60"/>
      <c r="G172" s="61" t="s">
        <v>329</v>
      </c>
      <c r="H172" s="61" t="s">
        <v>134</v>
      </c>
      <c r="I172" s="63">
        <v>5</v>
      </c>
      <c r="J172" s="64" t="s">
        <v>148</v>
      </c>
      <c r="K172" s="62" t="s">
        <v>334</v>
      </c>
      <c r="L172" s="65">
        <v>25</v>
      </c>
      <c r="M172" s="47">
        <v>0</v>
      </c>
      <c r="N172" s="48">
        <v>25</v>
      </c>
      <c r="O172" s="35">
        <v>0</v>
      </c>
      <c r="P172" s="35">
        <v>0</v>
      </c>
      <c r="Q172" s="35">
        <v>0</v>
      </c>
      <c r="R172" s="44">
        <f>VLOOKUP(A172,Kengetallen!A:B,2,FALSE)</f>
        <v>0</v>
      </c>
      <c r="V172" s="41">
        <f t="shared" si="8"/>
        <v>0</v>
      </c>
    </row>
    <row r="173" spans="1:25">
      <c r="D173" s="36">
        <v>10</v>
      </c>
      <c r="E173" s="60" t="s">
        <v>328</v>
      </c>
      <c r="F173" s="60"/>
      <c r="G173" s="61" t="s">
        <v>329</v>
      </c>
      <c r="J173" s="37" t="s">
        <v>160</v>
      </c>
      <c r="K173" s="38" t="s">
        <v>160</v>
      </c>
      <c r="L173" s="47"/>
      <c r="M173" s="47"/>
      <c r="N173" s="48"/>
      <c r="O173" s="35"/>
      <c r="P173" s="35"/>
      <c r="Q173" s="35"/>
    </row>
    <row r="174" spans="1:25">
      <c r="A174" s="49"/>
      <c r="B174" s="50"/>
      <c r="C174" s="77" t="s">
        <v>330</v>
      </c>
      <c r="D174" s="51">
        <v>10</v>
      </c>
      <c r="E174" s="52" t="s">
        <v>328</v>
      </c>
      <c r="F174" s="52"/>
      <c r="G174" s="49" t="s">
        <v>329</v>
      </c>
      <c r="H174" s="53"/>
      <c r="I174" s="50"/>
      <c r="J174" s="52" t="s">
        <v>160</v>
      </c>
      <c r="K174" s="53" t="s">
        <v>160</v>
      </c>
      <c r="L174" s="54">
        <f>SUM(L168:L173)</f>
        <v>73</v>
      </c>
      <c r="M174" s="54">
        <v>0</v>
      </c>
      <c r="N174" s="55">
        <v>73</v>
      </c>
      <c r="O174" s="54"/>
      <c r="P174" s="54"/>
      <c r="Q174" s="50"/>
      <c r="R174" s="56"/>
      <c r="S174" s="57"/>
      <c r="T174" s="50"/>
      <c r="U174" s="54"/>
      <c r="V174" s="54"/>
      <c r="W174" s="58"/>
      <c r="X174" s="59"/>
      <c r="Y174" s="49"/>
    </row>
    <row r="175" spans="1:25">
      <c r="D175" s="36">
        <v>11</v>
      </c>
      <c r="E175" s="60" t="s">
        <v>335</v>
      </c>
      <c r="F175" s="60"/>
      <c r="G175" s="61" t="s">
        <v>336</v>
      </c>
      <c r="J175" s="37"/>
      <c r="K175" s="38"/>
      <c r="L175" s="47"/>
      <c r="M175" s="47"/>
      <c r="N175" s="48"/>
      <c r="O175" s="35"/>
      <c r="P175" s="35"/>
      <c r="Q175" s="35"/>
    </row>
    <row r="176" spans="1:25">
      <c r="A176" s="16" t="s">
        <v>204</v>
      </c>
      <c r="B176" s="35" t="s">
        <v>205</v>
      </c>
      <c r="C176" s="16" t="s">
        <v>330</v>
      </c>
      <c r="D176" s="36">
        <v>11</v>
      </c>
      <c r="E176" s="60" t="s">
        <v>335</v>
      </c>
      <c r="F176" s="60"/>
      <c r="G176" s="61" t="s">
        <v>336</v>
      </c>
      <c r="H176" s="62" t="s">
        <v>134</v>
      </c>
      <c r="I176" s="63">
        <v>1</v>
      </c>
      <c r="J176" s="64" t="s">
        <v>337</v>
      </c>
      <c r="K176" s="61" t="s">
        <v>157</v>
      </c>
      <c r="L176" s="65">
        <v>3</v>
      </c>
      <c r="M176" s="47">
        <v>0</v>
      </c>
      <c r="N176" s="48">
        <v>3</v>
      </c>
      <c r="O176" s="35">
        <v>0</v>
      </c>
      <c r="P176" s="35">
        <v>0</v>
      </c>
      <c r="Q176" s="35">
        <v>0</v>
      </c>
      <c r="R176" s="44">
        <f>VLOOKUP(A176,Kengetallen!A:B,2,FALSE)</f>
        <v>0</v>
      </c>
      <c r="V176" s="41">
        <f t="shared" ref="V176:V183" si="9">IF(Q176&gt;0,(U176/O176)*Q176,0)</f>
        <v>0</v>
      </c>
    </row>
    <row r="177" spans="1:25">
      <c r="A177" s="16" t="s">
        <v>204</v>
      </c>
      <c r="B177" s="35" t="s">
        <v>205</v>
      </c>
      <c r="C177" s="16" t="s">
        <v>330</v>
      </c>
      <c r="D177" s="36">
        <v>11</v>
      </c>
      <c r="E177" s="60" t="s">
        <v>335</v>
      </c>
      <c r="F177" s="60"/>
      <c r="G177" s="61" t="s">
        <v>336</v>
      </c>
      <c r="H177" s="62" t="s">
        <v>134</v>
      </c>
      <c r="I177" s="63">
        <v>2</v>
      </c>
      <c r="J177" s="64" t="s">
        <v>337</v>
      </c>
      <c r="K177" s="61" t="s">
        <v>157</v>
      </c>
      <c r="L177" s="65">
        <v>3</v>
      </c>
      <c r="M177" s="47">
        <v>0</v>
      </c>
      <c r="N177" s="48">
        <v>3</v>
      </c>
      <c r="O177" s="35">
        <v>0</v>
      </c>
      <c r="P177" s="35">
        <v>0</v>
      </c>
      <c r="Q177" s="35">
        <v>0</v>
      </c>
      <c r="R177" s="44">
        <f>VLOOKUP(A177,Kengetallen!A:B,2,FALSE)</f>
        <v>0</v>
      </c>
      <c r="V177" s="41">
        <f t="shared" si="9"/>
        <v>0</v>
      </c>
    </row>
    <row r="178" spans="1:25">
      <c r="A178" s="16" t="s">
        <v>204</v>
      </c>
      <c r="B178" s="35" t="s">
        <v>205</v>
      </c>
      <c r="C178" s="16" t="s">
        <v>330</v>
      </c>
      <c r="D178" s="36">
        <v>11</v>
      </c>
      <c r="E178" s="60" t="s">
        <v>335</v>
      </c>
      <c r="F178" s="60"/>
      <c r="G178" s="61" t="s">
        <v>336</v>
      </c>
      <c r="H178" s="62" t="s">
        <v>134</v>
      </c>
      <c r="I178" s="63">
        <v>3</v>
      </c>
      <c r="J178" s="64" t="s">
        <v>338</v>
      </c>
      <c r="K178" s="61" t="s">
        <v>137</v>
      </c>
      <c r="L178" s="65">
        <v>6</v>
      </c>
      <c r="M178" s="47">
        <v>0</v>
      </c>
      <c r="N178" s="48">
        <v>6</v>
      </c>
      <c r="O178" s="35">
        <v>0</v>
      </c>
      <c r="P178" s="35">
        <v>0</v>
      </c>
      <c r="Q178" s="35">
        <v>0</v>
      </c>
      <c r="R178" s="44">
        <f>VLOOKUP(A178,Kengetallen!A:B,2,FALSE)</f>
        <v>0</v>
      </c>
      <c r="V178" s="41">
        <f t="shared" si="9"/>
        <v>0</v>
      </c>
    </row>
    <row r="179" spans="1:25">
      <c r="A179" s="16" t="s">
        <v>204</v>
      </c>
      <c r="B179" s="35" t="s">
        <v>205</v>
      </c>
      <c r="C179" s="16" t="s">
        <v>330</v>
      </c>
      <c r="D179" s="36">
        <v>11</v>
      </c>
      <c r="E179" s="60" t="s">
        <v>335</v>
      </c>
      <c r="F179" s="60"/>
      <c r="G179" s="61" t="s">
        <v>336</v>
      </c>
      <c r="H179" s="62" t="s">
        <v>134</v>
      </c>
      <c r="I179" s="63">
        <v>4</v>
      </c>
      <c r="J179" s="64" t="s">
        <v>339</v>
      </c>
      <c r="K179" s="61" t="s">
        <v>137</v>
      </c>
      <c r="L179" s="65">
        <v>8</v>
      </c>
      <c r="M179" s="47">
        <v>0</v>
      </c>
      <c r="N179" s="48">
        <v>8</v>
      </c>
      <c r="O179" s="35">
        <v>0</v>
      </c>
      <c r="P179" s="35">
        <v>0</v>
      </c>
      <c r="Q179" s="35">
        <v>0</v>
      </c>
      <c r="R179" s="44">
        <f>VLOOKUP(A179,Kengetallen!A:B,2,FALSE)</f>
        <v>0</v>
      </c>
      <c r="V179" s="41">
        <f t="shared" si="9"/>
        <v>0</v>
      </c>
    </row>
    <row r="180" spans="1:25">
      <c r="A180" s="16" t="s">
        <v>204</v>
      </c>
      <c r="B180" s="35" t="s">
        <v>205</v>
      </c>
      <c r="C180" s="16" t="s">
        <v>330</v>
      </c>
      <c r="D180" s="36">
        <v>11</v>
      </c>
      <c r="E180" s="60" t="s">
        <v>335</v>
      </c>
      <c r="F180" s="60"/>
      <c r="G180" s="61" t="s">
        <v>336</v>
      </c>
      <c r="H180" s="62" t="s">
        <v>134</v>
      </c>
      <c r="I180" s="63">
        <v>5</v>
      </c>
      <c r="J180" s="64" t="s">
        <v>340</v>
      </c>
      <c r="K180" s="61" t="s">
        <v>137</v>
      </c>
      <c r="L180" s="65">
        <v>16</v>
      </c>
      <c r="M180" s="47">
        <v>0</v>
      </c>
      <c r="N180" s="48">
        <v>16</v>
      </c>
      <c r="O180" s="35">
        <v>0</v>
      </c>
      <c r="P180" s="35">
        <v>0</v>
      </c>
      <c r="Q180" s="35">
        <v>0</v>
      </c>
      <c r="R180" s="44">
        <f>VLOOKUP(A180,Kengetallen!A:B,2,FALSE)</f>
        <v>0</v>
      </c>
      <c r="V180" s="41">
        <f t="shared" si="9"/>
        <v>0</v>
      </c>
    </row>
    <row r="181" spans="1:25">
      <c r="A181" s="16" t="s">
        <v>204</v>
      </c>
      <c r="B181" s="35" t="s">
        <v>205</v>
      </c>
      <c r="C181" s="16" t="s">
        <v>330</v>
      </c>
      <c r="D181" s="36">
        <v>11</v>
      </c>
      <c r="E181" s="60" t="s">
        <v>335</v>
      </c>
      <c r="F181" s="60"/>
      <c r="G181" s="61" t="s">
        <v>336</v>
      </c>
      <c r="H181" s="62" t="s">
        <v>134</v>
      </c>
      <c r="I181" s="63">
        <v>6</v>
      </c>
      <c r="J181" s="64" t="s">
        <v>148</v>
      </c>
      <c r="K181" s="61" t="s">
        <v>137</v>
      </c>
      <c r="L181" s="65">
        <v>3</v>
      </c>
      <c r="M181" s="47">
        <v>0</v>
      </c>
      <c r="N181" s="48">
        <v>3</v>
      </c>
      <c r="O181" s="35">
        <v>0</v>
      </c>
      <c r="P181" s="35">
        <v>0</v>
      </c>
      <c r="Q181" s="35">
        <v>0</v>
      </c>
      <c r="R181" s="44">
        <f>VLOOKUP(A181,Kengetallen!A:B,2,FALSE)</f>
        <v>0</v>
      </c>
      <c r="V181" s="41">
        <f t="shared" si="9"/>
        <v>0</v>
      </c>
    </row>
    <row r="182" spans="1:25">
      <c r="A182" s="16" t="s">
        <v>204</v>
      </c>
      <c r="B182" s="35" t="s">
        <v>205</v>
      </c>
      <c r="C182" s="16" t="s">
        <v>330</v>
      </c>
      <c r="D182" s="36">
        <v>11</v>
      </c>
      <c r="E182" s="60" t="s">
        <v>335</v>
      </c>
      <c r="F182" s="60"/>
      <c r="G182" s="61" t="s">
        <v>336</v>
      </c>
      <c r="H182" s="62" t="s">
        <v>306</v>
      </c>
      <c r="I182" s="63">
        <v>7</v>
      </c>
      <c r="J182" s="64" t="s">
        <v>339</v>
      </c>
      <c r="K182" s="61" t="s">
        <v>137</v>
      </c>
      <c r="L182" s="65">
        <v>10</v>
      </c>
      <c r="M182" s="47">
        <v>0</v>
      </c>
      <c r="N182" s="48">
        <v>10</v>
      </c>
      <c r="O182" s="35">
        <v>0</v>
      </c>
      <c r="P182" s="35">
        <v>0</v>
      </c>
      <c r="Q182" s="35">
        <v>0</v>
      </c>
      <c r="R182" s="44">
        <f>VLOOKUP(A182,Kengetallen!A:B,2,FALSE)</f>
        <v>0</v>
      </c>
      <c r="V182" s="41">
        <f t="shared" si="9"/>
        <v>0</v>
      </c>
    </row>
    <row r="183" spans="1:25">
      <c r="A183" s="16" t="s">
        <v>204</v>
      </c>
      <c r="B183" s="35" t="s">
        <v>205</v>
      </c>
      <c r="C183" s="16" t="s">
        <v>330</v>
      </c>
      <c r="D183" s="36">
        <v>11</v>
      </c>
      <c r="E183" s="60" t="s">
        <v>335</v>
      </c>
      <c r="F183" s="60"/>
      <c r="G183" s="61" t="s">
        <v>336</v>
      </c>
      <c r="H183" s="62" t="s">
        <v>306</v>
      </c>
      <c r="I183" s="63">
        <v>8</v>
      </c>
      <c r="J183" s="64" t="s">
        <v>159</v>
      </c>
      <c r="K183" s="61" t="s">
        <v>341</v>
      </c>
      <c r="L183" s="65">
        <v>2</v>
      </c>
      <c r="M183" s="47">
        <v>0</v>
      </c>
      <c r="N183" s="48">
        <v>2</v>
      </c>
      <c r="O183" s="35">
        <v>0</v>
      </c>
      <c r="P183" s="35">
        <v>0</v>
      </c>
      <c r="Q183" s="35">
        <v>0</v>
      </c>
      <c r="R183" s="44">
        <f>VLOOKUP(A183,Kengetallen!A:B,2,FALSE)</f>
        <v>0</v>
      </c>
      <c r="V183" s="41">
        <f t="shared" si="9"/>
        <v>0</v>
      </c>
    </row>
    <row r="184" spans="1:25">
      <c r="D184" s="36">
        <v>11</v>
      </c>
      <c r="E184" s="60" t="s">
        <v>335</v>
      </c>
      <c r="F184" s="60"/>
      <c r="G184" s="61" t="s">
        <v>336</v>
      </c>
      <c r="J184" s="37"/>
      <c r="K184" s="38"/>
      <c r="L184" s="47"/>
      <c r="M184" s="47"/>
      <c r="N184" s="48"/>
      <c r="O184" s="35"/>
      <c r="P184" s="35"/>
      <c r="Q184" s="35"/>
    </row>
    <row r="185" spans="1:25">
      <c r="A185" s="49"/>
      <c r="B185" s="50"/>
      <c r="C185" s="77" t="s">
        <v>330</v>
      </c>
      <c r="D185" s="51">
        <v>11</v>
      </c>
      <c r="E185" s="52" t="s">
        <v>335</v>
      </c>
      <c r="F185" s="52"/>
      <c r="G185" s="49" t="s">
        <v>336</v>
      </c>
      <c r="H185" s="53"/>
      <c r="I185" s="50"/>
      <c r="J185" s="52" t="s">
        <v>160</v>
      </c>
      <c r="K185" s="53" t="s">
        <v>160</v>
      </c>
      <c r="L185" s="54">
        <f>SUM(L176:L184)</f>
        <v>51</v>
      </c>
      <c r="M185" s="54">
        <v>0</v>
      </c>
      <c r="N185" s="55">
        <v>51</v>
      </c>
      <c r="O185" s="54"/>
      <c r="P185" s="54"/>
      <c r="Q185" s="50"/>
      <c r="R185" s="56"/>
      <c r="S185" s="57"/>
      <c r="T185" s="50"/>
      <c r="U185" s="54"/>
      <c r="V185" s="54"/>
      <c r="W185" s="58"/>
      <c r="X185" s="59"/>
      <c r="Y185" s="49"/>
    </row>
    <row r="186" spans="1:25">
      <c r="D186" s="36" t="s">
        <v>342</v>
      </c>
      <c r="E186" s="60" t="s">
        <v>343</v>
      </c>
      <c r="F186" s="60"/>
      <c r="G186" s="61" t="s">
        <v>344</v>
      </c>
      <c r="J186" s="37"/>
      <c r="K186" s="38"/>
      <c r="L186" s="47"/>
      <c r="M186" s="47"/>
      <c r="N186" s="48"/>
      <c r="O186" s="35"/>
      <c r="P186" s="35"/>
      <c r="Q186" s="35"/>
    </row>
    <row r="187" spans="1:25">
      <c r="A187" s="16" t="s">
        <v>29</v>
      </c>
      <c r="B187" s="35" t="s">
        <v>132</v>
      </c>
      <c r="C187" s="16" t="s">
        <v>345</v>
      </c>
      <c r="D187" s="36" t="s">
        <v>342</v>
      </c>
      <c r="E187" s="60" t="s">
        <v>343</v>
      </c>
      <c r="F187" s="60"/>
      <c r="G187" s="61" t="s">
        <v>344</v>
      </c>
      <c r="H187" s="62" t="s">
        <v>134</v>
      </c>
      <c r="I187" s="63" t="s">
        <v>346</v>
      </c>
      <c r="J187" s="64" t="s">
        <v>156</v>
      </c>
      <c r="K187" s="61" t="s">
        <v>157</v>
      </c>
      <c r="L187" s="65">
        <v>3</v>
      </c>
      <c r="M187" s="47">
        <v>3</v>
      </c>
      <c r="N187" s="48">
        <v>0</v>
      </c>
      <c r="O187" s="35">
        <v>52</v>
      </c>
      <c r="P187" s="35" t="s">
        <v>396</v>
      </c>
      <c r="Q187" s="35">
        <v>24</v>
      </c>
      <c r="R187" s="44">
        <f>VLOOKUP(A187,Kengetallen!A:B,2,FALSE)</f>
        <v>0</v>
      </c>
      <c r="V187" s="41">
        <f t="shared" ref="V187:V189" si="10">IF(Q187&gt;0,(U187/O187)*Q187,0)</f>
        <v>0</v>
      </c>
    </row>
    <row r="188" spans="1:25">
      <c r="A188" s="16" t="s">
        <v>8</v>
      </c>
      <c r="B188" s="35" t="s">
        <v>151</v>
      </c>
      <c r="C188" s="16" t="s">
        <v>345</v>
      </c>
      <c r="D188" s="36" t="s">
        <v>342</v>
      </c>
      <c r="E188" s="60" t="s">
        <v>343</v>
      </c>
      <c r="F188" s="60"/>
      <c r="G188" s="61" t="s">
        <v>344</v>
      </c>
      <c r="H188" s="62" t="s">
        <v>134</v>
      </c>
      <c r="I188" s="63" t="s">
        <v>348</v>
      </c>
      <c r="J188" s="64" t="s">
        <v>349</v>
      </c>
      <c r="K188" s="61" t="s">
        <v>157</v>
      </c>
      <c r="L188" s="65">
        <v>5</v>
      </c>
      <c r="M188" s="47">
        <v>5</v>
      </c>
      <c r="N188" s="48">
        <v>0</v>
      </c>
      <c r="O188" s="35">
        <v>52</v>
      </c>
      <c r="P188" s="35" t="s">
        <v>396</v>
      </c>
      <c r="Q188" s="35">
        <v>24</v>
      </c>
      <c r="R188" s="44">
        <f>VLOOKUP(A188,Kengetallen!A:B,2,FALSE)</f>
        <v>0</v>
      </c>
      <c r="V188" s="41">
        <f t="shared" si="10"/>
        <v>0</v>
      </c>
    </row>
    <row r="189" spans="1:25">
      <c r="A189" s="16" t="s">
        <v>8</v>
      </c>
      <c r="B189" s="35" t="s">
        <v>151</v>
      </c>
      <c r="C189" s="16" t="s">
        <v>345</v>
      </c>
      <c r="D189" s="36" t="s">
        <v>342</v>
      </c>
      <c r="E189" s="60" t="s">
        <v>343</v>
      </c>
      <c r="F189" s="60"/>
      <c r="G189" s="61" t="s">
        <v>344</v>
      </c>
      <c r="H189" s="62" t="s">
        <v>134</v>
      </c>
      <c r="I189" s="63" t="s">
        <v>350</v>
      </c>
      <c r="J189" s="64" t="s">
        <v>349</v>
      </c>
      <c r="K189" s="61" t="s">
        <v>157</v>
      </c>
      <c r="L189" s="65">
        <v>4</v>
      </c>
      <c r="M189" s="47">
        <v>4</v>
      </c>
      <c r="N189" s="48">
        <v>0</v>
      </c>
      <c r="O189" s="35">
        <v>52</v>
      </c>
      <c r="P189" s="35" t="s">
        <v>396</v>
      </c>
      <c r="Q189" s="35">
        <v>24</v>
      </c>
      <c r="R189" s="44">
        <f>VLOOKUP(A189,Kengetallen!A:B,2,FALSE)</f>
        <v>0</v>
      </c>
      <c r="V189" s="41">
        <f t="shared" si="10"/>
        <v>0</v>
      </c>
    </row>
    <row r="190" spans="1:25">
      <c r="D190" s="36" t="s">
        <v>342</v>
      </c>
      <c r="E190" s="60" t="s">
        <v>343</v>
      </c>
      <c r="F190" s="60"/>
      <c r="G190" s="61" t="s">
        <v>344</v>
      </c>
      <c r="J190" s="37"/>
      <c r="K190" s="38"/>
      <c r="L190" s="47"/>
      <c r="M190" s="47"/>
      <c r="N190" s="48"/>
      <c r="O190" s="35"/>
      <c r="P190" s="35"/>
      <c r="Q190" s="35"/>
    </row>
    <row r="191" spans="1:25">
      <c r="A191" s="49"/>
      <c r="B191" s="50"/>
      <c r="C191" s="77" t="s">
        <v>345</v>
      </c>
      <c r="D191" s="51" t="s">
        <v>342</v>
      </c>
      <c r="E191" s="52" t="s">
        <v>343</v>
      </c>
      <c r="F191" s="52"/>
      <c r="G191" s="49" t="s">
        <v>344</v>
      </c>
      <c r="H191" s="53"/>
      <c r="I191" s="50"/>
      <c r="J191" s="52" t="s">
        <v>160</v>
      </c>
      <c r="K191" s="53" t="s">
        <v>160</v>
      </c>
      <c r="L191" s="54">
        <f>SUM(L187:L190)</f>
        <v>12</v>
      </c>
      <c r="M191" s="54">
        <v>12</v>
      </c>
      <c r="N191" s="55">
        <v>0</v>
      </c>
      <c r="O191" s="54"/>
      <c r="P191" s="54"/>
      <c r="Q191" s="50"/>
      <c r="R191" s="56"/>
      <c r="S191" s="57"/>
      <c r="T191" s="50"/>
      <c r="U191" s="54"/>
      <c r="V191" s="54"/>
      <c r="W191" s="58"/>
      <c r="X191" s="59"/>
      <c r="Y191" s="49"/>
    </row>
    <row r="192" spans="1:25">
      <c r="D192" s="36" t="s">
        <v>351</v>
      </c>
      <c r="E192" s="60" t="s">
        <v>343</v>
      </c>
      <c r="F192" s="60"/>
      <c r="G192" s="61" t="s">
        <v>352</v>
      </c>
      <c r="J192" s="37" t="s">
        <v>160</v>
      </c>
      <c r="K192" s="38" t="s">
        <v>160</v>
      </c>
      <c r="L192" s="47"/>
      <c r="M192" s="47"/>
      <c r="N192" s="48"/>
      <c r="O192" s="35"/>
      <c r="P192" s="35"/>
      <c r="Q192" s="35"/>
    </row>
    <row r="193" spans="1:25">
      <c r="A193" s="16" t="s">
        <v>29</v>
      </c>
      <c r="B193" s="35" t="s">
        <v>132</v>
      </c>
      <c r="C193" s="16" t="s">
        <v>353</v>
      </c>
      <c r="D193" s="36" t="s">
        <v>351</v>
      </c>
      <c r="E193" s="60" t="s">
        <v>343</v>
      </c>
      <c r="F193" s="60"/>
      <c r="G193" s="61" t="s">
        <v>352</v>
      </c>
      <c r="H193" s="62" t="s">
        <v>134</v>
      </c>
      <c r="I193" s="63" t="s">
        <v>354</v>
      </c>
      <c r="J193" s="64" t="s">
        <v>156</v>
      </c>
      <c r="K193" s="61" t="s">
        <v>157</v>
      </c>
      <c r="L193" s="65">
        <v>8</v>
      </c>
      <c r="M193" s="47">
        <v>8</v>
      </c>
      <c r="N193" s="48">
        <v>0</v>
      </c>
      <c r="O193" s="35">
        <v>52</v>
      </c>
      <c r="P193" s="35" t="s">
        <v>397</v>
      </c>
      <c r="Q193" s="35">
        <v>50</v>
      </c>
      <c r="R193" s="44">
        <f>VLOOKUP(A193,Kengetallen!A:B,2,FALSE)</f>
        <v>0</v>
      </c>
      <c r="V193" s="41">
        <f t="shared" ref="V193:V196" si="11">IF(Q193&gt;0,(U193/O193)*Q193,0)</f>
        <v>0</v>
      </c>
    </row>
    <row r="194" spans="1:25">
      <c r="A194" s="16" t="s">
        <v>74</v>
      </c>
      <c r="B194" s="35" t="s">
        <v>151</v>
      </c>
      <c r="C194" s="16" t="s">
        <v>353</v>
      </c>
      <c r="D194" s="36" t="s">
        <v>351</v>
      </c>
      <c r="E194" s="60" t="s">
        <v>343</v>
      </c>
      <c r="F194" s="60"/>
      <c r="G194" s="61" t="s">
        <v>352</v>
      </c>
      <c r="H194" s="62" t="s">
        <v>134</v>
      </c>
      <c r="I194" s="63" t="s">
        <v>356</v>
      </c>
      <c r="J194" s="64" t="s">
        <v>153</v>
      </c>
      <c r="K194" s="61" t="s">
        <v>157</v>
      </c>
      <c r="L194" s="65">
        <v>4</v>
      </c>
      <c r="M194" s="47">
        <v>4</v>
      </c>
      <c r="N194" s="48">
        <v>0</v>
      </c>
      <c r="O194" s="35">
        <v>52</v>
      </c>
      <c r="P194" s="35" t="s">
        <v>397</v>
      </c>
      <c r="Q194" s="35">
        <v>50</v>
      </c>
      <c r="R194" s="44">
        <f>VLOOKUP(A194,Kengetallen!A:B,2,FALSE)</f>
        <v>0</v>
      </c>
      <c r="V194" s="41">
        <f t="shared" si="11"/>
        <v>0</v>
      </c>
    </row>
    <row r="195" spans="1:25">
      <c r="A195" s="16" t="s">
        <v>11</v>
      </c>
      <c r="B195" s="35" t="s">
        <v>151</v>
      </c>
      <c r="C195" s="16" t="s">
        <v>353</v>
      </c>
      <c r="D195" s="36" t="s">
        <v>351</v>
      </c>
      <c r="E195" s="60" t="s">
        <v>343</v>
      </c>
      <c r="F195" s="60"/>
      <c r="G195" s="61" t="s">
        <v>352</v>
      </c>
      <c r="H195" s="62" t="s">
        <v>134</v>
      </c>
      <c r="I195" s="72" t="s">
        <v>357</v>
      </c>
      <c r="J195" s="73" t="s">
        <v>218</v>
      </c>
      <c r="K195" s="74" t="s">
        <v>157</v>
      </c>
      <c r="L195" s="65">
        <v>2</v>
      </c>
      <c r="M195" s="47">
        <v>2</v>
      </c>
      <c r="N195" s="48">
        <v>0</v>
      </c>
      <c r="O195" s="35">
        <v>52</v>
      </c>
      <c r="P195" s="35" t="s">
        <v>397</v>
      </c>
      <c r="Q195" s="35">
        <v>50</v>
      </c>
      <c r="R195" s="44">
        <f>VLOOKUP(A195,Kengetallen!A:B,2,FALSE)</f>
        <v>0</v>
      </c>
      <c r="V195" s="41">
        <f t="shared" si="11"/>
        <v>0</v>
      </c>
    </row>
    <row r="196" spans="1:25">
      <c r="A196" s="16" t="s">
        <v>8</v>
      </c>
      <c r="B196" s="35" t="s">
        <v>151</v>
      </c>
      <c r="C196" s="16" t="s">
        <v>353</v>
      </c>
      <c r="D196" s="36" t="s">
        <v>351</v>
      </c>
      <c r="E196" s="60" t="s">
        <v>343</v>
      </c>
      <c r="F196" s="60"/>
      <c r="G196" s="61" t="s">
        <v>352</v>
      </c>
      <c r="H196" s="62" t="s">
        <v>134</v>
      </c>
      <c r="I196" s="72" t="s">
        <v>358</v>
      </c>
      <c r="J196" s="73" t="s">
        <v>349</v>
      </c>
      <c r="K196" s="74" t="s">
        <v>157</v>
      </c>
      <c r="L196" s="65">
        <v>4</v>
      </c>
      <c r="M196" s="47">
        <v>4</v>
      </c>
      <c r="N196" s="48">
        <v>0</v>
      </c>
      <c r="O196" s="35">
        <v>52</v>
      </c>
      <c r="P196" s="35" t="s">
        <v>397</v>
      </c>
      <c r="Q196" s="35">
        <v>50</v>
      </c>
      <c r="R196" s="44">
        <f>VLOOKUP(A196,Kengetallen!A:B,2,FALSE)</f>
        <v>0</v>
      </c>
      <c r="V196" s="41">
        <f t="shared" si="11"/>
        <v>0</v>
      </c>
    </row>
    <row r="197" spans="1:25">
      <c r="D197" s="36" t="s">
        <v>351</v>
      </c>
      <c r="E197" s="60" t="s">
        <v>343</v>
      </c>
      <c r="F197" s="60"/>
      <c r="G197" s="61" t="s">
        <v>352</v>
      </c>
      <c r="J197" s="37" t="s">
        <v>160</v>
      </c>
      <c r="K197" s="38"/>
      <c r="L197" s="47"/>
      <c r="M197" s="47"/>
      <c r="N197" s="48"/>
      <c r="O197" s="35"/>
      <c r="P197" s="35"/>
      <c r="Q197" s="35"/>
    </row>
    <row r="198" spans="1:25">
      <c r="A198" s="49"/>
      <c r="B198" s="50"/>
      <c r="C198" s="77" t="s">
        <v>345</v>
      </c>
      <c r="D198" s="51" t="s">
        <v>351</v>
      </c>
      <c r="E198" s="52" t="s">
        <v>343</v>
      </c>
      <c r="F198" s="52"/>
      <c r="G198" s="49" t="s">
        <v>352</v>
      </c>
      <c r="H198" s="53"/>
      <c r="I198" s="50"/>
      <c r="J198" s="52" t="s">
        <v>160</v>
      </c>
      <c r="K198" s="53" t="s">
        <v>160</v>
      </c>
      <c r="L198" s="54">
        <f>SUM(L193:L197)</f>
        <v>18</v>
      </c>
      <c r="M198" s="54">
        <v>18</v>
      </c>
      <c r="N198" s="55">
        <v>0</v>
      </c>
      <c r="O198" s="54"/>
      <c r="P198" s="54"/>
      <c r="Q198" s="50"/>
      <c r="R198" s="56"/>
      <c r="S198" s="57"/>
      <c r="T198" s="50"/>
      <c r="U198" s="54"/>
      <c r="V198" s="54"/>
      <c r="W198" s="58"/>
      <c r="X198" s="59"/>
      <c r="Y198" s="49"/>
    </row>
    <row r="199" spans="1:25">
      <c r="D199" s="36">
        <v>13</v>
      </c>
      <c r="E199" s="60" t="s">
        <v>359</v>
      </c>
      <c r="F199" s="60"/>
      <c r="G199" s="61" t="s">
        <v>360</v>
      </c>
      <c r="J199" s="37" t="s">
        <v>160</v>
      </c>
      <c r="K199" s="38" t="s">
        <v>160</v>
      </c>
      <c r="L199" s="47"/>
      <c r="M199" s="47"/>
      <c r="N199" s="48"/>
      <c r="O199" s="35"/>
      <c r="P199" s="35"/>
      <c r="Q199" s="35"/>
    </row>
    <row r="200" spans="1:25">
      <c r="A200" s="16" t="s">
        <v>204</v>
      </c>
      <c r="B200" s="35" t="s">
        <v>205</v>
      </c>
      <c r="C200" s="16" t="s">
        <v>330</v>
      </c>
      <c r="D200" s="36">
        <v>13</v>
      </c>
      <c r="E200" s="60" t="s">
        <v>359</v>
      </c>
      <c r="F200" s="60"/>
      <c r="G200" s="61" t="s">
        <v>360</v>
      </c>
      <c r="H200" s="62" t="s">
        <v>134</v>
      </c>
      <c r="I200" s="63">
        <v>1</v>
      </c>
      <c r="J200" s="64" t="s">
        <v>153</v>
      </c>
      <c r="K200" s="62" t="s">
        <v>157</v>
      </c>
      <c r="L200" s="65">
        <v>1</v>
      </c>
      <c r="M200" s="47">
        <v>0</v>
      </c>
      <c r="N200" s="48">
        <v>1</v>
      </c>
      <c r="O200" s="35">
        <v>0</v>
      </c>
      <c r="P200" s="35">
        <v>0</v>
      </c>
      <c r="Q200" s="35">
        <v>0</v>
      </c>
      <c r="R200" s="44">
        <f>VLOOKUP(A200,Kengetallen!A:B,2,FALSE)</f>
        <v>0</v>
      </c>
      <c r="V200" s="41">
        <f t="shared" ref="V200:V202" si="12">IF(Q200&gt;0,(U200/O200)*Q200,0)</f>
        <v>0</v>
      </c>
    </row>
    <row r="201" spans="1:25">
      <c r="A201" s="16" t="s">
        <v>204</v>
      </c>
      <c r="B201" s="35" t="s">
        <v>205</v>
      </c>
      <c r="C201" s="16" t="s">
        <v>330</v>
      </c>
      <c r="D201" s="36">
        <v>13</v>
      </c>
      <c r="E201" s="60" t="s">
        <v>359</v>
      </c>
      <c r="F201" s="60"/>
      <c r="G201" s="61" t="s">
        <v>360</v>
      </c>
      <c r="H201" s="62" t="s">
        <v>134</v>
      </c>
      <c r="I201" s="63">
        <v>2</v>
      </c>
      <c r="J201" s="64" t="s">
        <v>153</v>
      </c>
      <c r="K201" s="62" t="s">
        <v>157</v>
      </c>
      <c r="L201" s="65">
        <v>1</v>
      </c>
      <c r="M201" s="47">
        <v>0</v>
      </c>
      <c r="N201" s="48">
        <v>1</v>
      </c>
      <c r="O201" s="35">
        <v>0</v>
      </c>
      <c r="P201" s="35">
        <v>0</v>
      </c>
      <c r="Q201" s="35">
        <v>0</v>
      </c>
      <c r="R201" s="44">
        <f>VLOOKUP(A201,Kengetallen!A:B,2,FALSE)</f>
        <v>0</v>
      </c>
      <c r="V201" s="41">
        <f t="shared" si="12"/>
        <v>0</v>
      </c>
    </row>
    <row r="202" spans="1:25">
      <c r="A202" s="16" t="s">
        <v>204</v>
      </c>
      <c r="B202" s="35" t="s">
        <v>205</v>
      </c>
      <c r="C202" s="16" t="s">
        <v>330</v>
      </c>
      <c r="D202" s="36">
        <v>13</v>
      </c>
      <c r="E202" s="60" t="s">
        <v>359</v>
      </c>
      <c r="F202" s="60"/>
      <c r="G202" s="61" t="s">
        <v>360</v>
      </c>
      <c r="H202" s="62" t="s">
        <v>134</v>
      </c>
      <c r="I202" s="63">
        <v>3</v>
      </c>
      <c r="J202" s="64" t="s">
        <v>148</v>
      </c>
      <c r="K202" s="62" t="s">
        <v>137</v>
      </c>
      <c r="L202" s="65">
        <v>6</v>
      </c>
      <c r="M202" s="47">
        <v>0</v>
      </c>
      <c r="N202" s="48">
        <v>6</v>
      </c>
      <c r="O202" s="35">
        <v>0</v>
      </c>
      <c r="P202" s="35">
        <v>0</v>
      </c>
      <c r="Q202" s="35">
        <v>0</v>
      </c>
      <c r="R202" s="44">
        <f>VLOOKUP(A202,Kengetallen!A:B,2,FALSE)</f>
        <v>0</v>
      </c>
      <c r="V202" s="41">
        <f t="shared" si="12"/>
        <v>0</v>
      </c>
    </row>
    <row r="203" spans="1:25">
      <c r="D203" s="36">
        <v>13</v>
      </c>
      <c r="E203" s="60" t="s">
        <v>359</v>
      </c>
      <c r="F203" s="60"/>
      <c r="G203" s="61" t="s">
        <v>360</v>
      </c>
      <c r="J203" s="37"/>
      <c r="K203" s="38"/>
      <c r="L203" s="47"/>
      <c r="M203" s="47"/>
      <c r="N203" s="48"/>
      <c r="O203" s="35"/>
      <c r="P203" s="35"/>
      <c r="Q203" s="35"/>
    </row>
    <row r="204" spans="1:25">
      <c r="A204" s="49"/>
      <c r="B204" s="50"/>
      <c r="C204" s="77" t="s">
        <v>330</v>
      </c>
      <c r="D204" s="51">
        <v>13</v>
      </c>
      <c r="E204" s="52" t="s">
        <v>359</v>
      </c>
      <c r="F204" s="52"/>
      <c r="G204" s="49" t="s">
        <v>360</v>
      </c>
      <c r="H204" s="53"/>
      <c r="I204" s="50"/>
      <c r="J204" s="52" t="s">
        <v>160</v>
      </c>
      <c r="K204" s="53" t="s">
        <v>160</v>
      </c>
      <c r="L204" s="54">
        <f>SUM(L200:L203)</f>
        <v>8</v>
      </c>
      <c r="M204" s="54">
        <v>0</v>
      </c>
      <c r="N204" s="55">
        <v>8</v>
      </c>
      <c r="O204" s="54"/>
      <c r="P204" s="54"/>
      <c r="Q204" s="50"/>
      <c r="R204" s="56"/>
      <c r="S204" s="57"/>
      <c r="T204" s="50"/>
      <c r="U204" s="54"/>
      <c r="V204" s="54"/>
      <c r="W204" s="58"/>
      <c r="X204" s="59"/>
      <c r="Y204" s="49"/>
    </row>
    <row r="205" spans="1:25">
      <c r="D205" s="36">
        <v>14</v>
      </c>
      <c r="E205" s="68" t="s">
        <v>361</v>
      </c>
      <c r="F205" s="68"/>
      <c r="G205" s="16" t="s">
        <v>362</v>
      </c>
      <c r="H205" s="16"/>
      <c r="I205" s="38"/>
      <c r="J205" s="37"/>
      <c r="K205" s="38"/>
      <c r="L205" s="47"/>
      <c r="M205" s="47"/>
      <c r="N205" s="48"/>
      <c r="O205" s="35"/>
      <c r="P205" s="35"/>
      <c r="Q205" s="35"/>
    </row>
    <row r="206" spans="1:25">
      <c r="A206" s="16" t="s">
        <v>204</v>
      </c>
      <c r="B206" s="35" t="s">
        <v>205</v>
      </c>
      <c r="C206" s="16" t="s">
        <v>163</v>
      </c>
      <c r="D206" s="36">
        <v>14</v>
      </c>
      <c r="E206" s="68" t="s">
        <v>361</v>
      </c>
      <c r="F206" s="68"/>
      <c r="G206" s="16" t="s">
        <v>362</v>
      </c>
      <c r="H206" s="16" t="s">
        <v>134</v>
      </c>
      <c r="I206" s="35">
        <v>1</v>
      </c>
      <c r="J206" s="68" t="s">
        <v>301</v>
      </c>
      <c r="K206" s="69" t="s">
        <v>157</v>
      </c>
      <c r="L206" s="41">
        <v>6</v>
      </c>
      <c r="M206" s="47">
        <v>0</v>
      </c>
      <c r="N206" s="48">
        <v>6</v>
      </c>
      <c r="O206" s="35">
        <v>0</v>
      </c>
      <c r="P206" s="35">
        <v>0</v>
      </c>
      <c r="Q206" s="35">
        <v>0</v>
      </c>
      <c r="R206" s="44">
        <f>VLOOKUP(A206,Kengetallen!A:B,2,FALSE)</f>
        <v>0</v>
      </c>
      <c r="V206" s="41">
        <f t="shared" ref="V206:V209" si="13">IF(Q206&gt;0,(U206/O206)*Q206,0)</f>
        <v>0</v>
      </c>
    </row>
    <row r="207" spans="1:25">
      <c r="A207" s="16" t="s">
        <v>204</v>
      </c>
      <c r="B207" s="35" t="s">
        <v>205</v>
      </c>
      <c r="C207" s="16" t="s">
        <v>163</v>
      </c>
      <c r="D207" s="36">
        <v>14</v>
      </c>
      <c r="E207" s="68" t="s">
        <v>361</v>
      </c>
      <c r="F207" s="68"/>
      <c r="G207" s="16" t="s">
        <v>362</v>
      </c>
      <c r="H207" s="16" t="s">
        <v>134</v>
      </c>
      <c r="I207" s="35">
        <v>2</v>
      </c>
      <c r="J207" s="68" t="s">
        <v>363</v>
      </c>
      <c r="K207" s="69" t="s">
        <v>157</v>
      </c>
      <c r="L207" s="41">
        <v>4</v>
      </c>
      <c r="M207" s="47">
        <v>0</v>
      </c>
      <c r="N207" s="48">
        <v>4</v>
      </c>
      <c r="O207" s="35">
        <v>0</v>
      </c>
      <c r="P207" s="35">
        <v>0</v>
      </c>
      <c r="Q207" s="35">
        <v>0</v>
      </c>
      <c r="R207" s="44">
        <f>VLOOKUP(A207,Kengetallen!A:B,2,FALSE)</f>
        <v>0</v>
      </c>
      <c r="V207" s="41">
        <f t="shared" si="13"/>
        <v>0</v>
      </c>
    </row>
    <row r="208" spans="1:25">
      <c r="A208" s="16" t="s">
        <v>204</v>
      </c>
      <c r="B208" s="35" t="s">
        <v>205</v>
      </c>
      <c r="C208" s="16" t="s">
        <v>163</v>
      </c>
      <c r="D208" s="36">
        <v>14</v>
      </c>
      <c r="E208" s="68" t="s">
        <v>361</v>
      </c>
      <c r="F208" s="60"/>
      <c r="G208" s="61" t="s">
        <v>362</v>
      </c>
      <c r="H208" s="61" t="s">
        <v>134</v>
      </c>
      <c r="I208" s="35">
        <v>3</v>
      </c>
      <c r="J208" s="64" t="s">
        <v>364</v>
      </c>
      <c r="K208" s="62" t="s">
        <v>157</v>
      </c>
      <c r="L208" s="65">
        <v>2</v>
      </c>
      <c r="M208" s="47">
        <v>0</v>
      </c>
      <c r="N208" s="48">
        <v>2</v>
      </c>
      <c r="O208" s="35">
        <v>0</v>
      </c>
      <c r="P208" s="35">
        <v>0</v>
      </c>
      <c r="Q208" s="35">
        <v>0</v>
      </c>
      <c r="R208" s="44">
        <f>VLOOKUP(A208,Kengetallen!A:B,2,FALSE)</f>
        <v>0</v>
      </c>
      <c r="V208" s="41">
        <f t="shared" si="13"/>
        <v>0</v>
      </c>
    </row>
    <row r="209" spans="1:25">
      <c r="A209" s="16" t="s">
        <v>204</v>
      </c>
      <c r="B209" s="35" t="s">
        <v>205</v>
      </c>
      <c r="C209" s="16" t="s">
        <v>163</v>
      </c>
      <c r="D209" s="36">
        <v>14</v>
      </c>
      <c r="E209" s="68" t="s">
        <v>361</v>
      </c>
      <c r="F209" s="60"/>
      <c r="G209" s="61" t="s">
        <v>362</v>
      </c>
      <c r="H209" s="61" t="s">
        <v>134</v>
      </c>
      <c r="I209" s="35">
        <v>4</v>
      </c>
      <c r="J209" s="64" t="s">
        <v>365</v>
      </c>
      <c r="K209" s="62" t="s">
        <v>157</v>
      </c>
      <c r="L209" s="65">
        <v>2</v>
      </c>
      <c r="M209" s="47">
        <v>0</v>
      </c>
      <c r="N209" s="48">
        <v>2</v>
      </c>
      <c r="O209" s="35">
        <v>0</v>
      </c>
      <c r="P209" s="35">
        <v>0</v>
      </c>
      <c r="Q209" s="35">
        <v>0</v>
      </c>
      <c r="R209" s="44">
        <f>VLOOKUP(A209,Kengetallen!A:B,2,FALSE)</f>
        <v>0</v>
      </c>
      <c r="V209" s="41">
        <f t="shared" si="13"/>
        <v>0</v>
      </c>
    </row>
    <row r="210" spans="1:25">
      <c r="D210" s="36">
        <v>14</v>
      </c>
      <c r="E210" s="68" t="s">
        <v>361</v>
      </c>
      <c r="F210" s="60"/>
      <c r="G210" s="61" t="s">
        <v>362</v>
      </c>
      <c r="H210" s="61"/>
      <c r="J210" s="37"/>
      <c r="K210" s="38"/>
      <c r="L210" s="47"/>
      <c r="M210" s="47"/>
      <c r="N210" s="48"/>
      <c r="O210" s="35"/>
      <c r="P210" s="35"/>
      <c r="Q210" s="35"/>
    </row>
    <row r="211" spans="1:25">
      <c r="A211" s="49"/>
      <c r="B211" s="50"/>
      <c r="C211" s="77" t="s">
        <v>163</v>
      </c>
      <c r="D211" s="51">
        <v>14</v>
      </c>
      <c r="E211" s="52" t="s">
        <v>361</v>
      </c>
      <c r="F211" s="52"/>
      <c r="G211" s="49" t="s">
        <v>362</v>
      </c>
      <c r="H211" s="53"/>
      <c r="I211" s="50"/>
      <c r="J211" s="52" t="s">
        <v>160</v>
      </c>
      <c r="K211" s="53" t="s">
        <v>160</v>
      </c>
      <c r="L211" s="54">
        <f>SUM(L206:L210)</f>
        <v>14</v>
      </c>
      <c r="M211" s="54">
        <v>0</v>
      </c>
      <c r="N211" s="55">
        <v>14</v>
      </c>
      <c r="O211" s="54"/>
      <c r="P211" s="54"/>
      <c r="Q211" s="50"/>
      <c r="R211" s="56"/>
      <c r="S211" s="57"/>
      <c r="T211" s="50"/>
      <c r="U211" s="54"/>
      <c r="V211" s="54"/>
      <c r="W211" s="58"/>
      <c r="X211" s="59"/>
      <c r="Y211" s="49"/>
    </row>
    <row r="212" spans="1:25">
      <c r="D212" s="36">
        <v>15</v>
      </c>
      <c r="E212" s="60" t="s">
        <v>366</v>
      </c>
      <c r="F212" s="60"/>
      <c r="G212" s="61" t="s">
        <v>367</v>
      </c>
      <c r="J212" s="37"/>
      <c r="K212" s="38"/>
      <c r="L212" s="47"/>
      <c r="M212" s="47"/>
      <c r="N212" s="48"/>
      <c r="O212" s="35"/>
      <c r="P212" s="35"/>
      <c r="Q212" s="35"/>
    </row>
    <row r="213" spans="1:25">
      <c r="A213" s="16" t="s">
        <v>27</v>
      </c>
      <c r="B213" s="35" t="s">
        <v>132</v>
      </c>
      <c r="C213" s="16" t="s">
        <v>163</v>
      </c>
      <c r="D213" s="36">
        <v>15</v>
      </c>
      <c r="E213" s="60" t="s">
        <v>366</v>
      </c>
      <c r="F213" s="60"/>
      <c r="G213" s="61" t="s">
        <v>367</v>
      </c>
      <c r="H213" s="61" t="s">
        <v>134</v>
      </c>
      <c r="I213" s="63">
        <v>1</v>
      </c>
      <c r="J213" s="64" t="s">
        <v>156</v>
      </c>
      <c r="K213" s="62" t="s">
        <v>137</v>
      </c>
      <c r="L213" s="65">
        <v>3</v>
      </c>
      <c r="M213" s="47">
        <v>3</v>
      </c>
      <c r="N213" s="48">
        <v>0</v>
      </c>
      <c r="O213" s="35">
        <v>52</v>
      </c>
      <c r="P213" s="35" t="s">
        <v>398</v>
      </c>
      <c r="Q213" s="35">
        <v>50</v>
      </c>
      <c r="R213" s="44">
        <f>VLOOKUP(A213,Kengetallen!A:B,2,FALSE)</f>
        <v>0</v>
      </c>
      <c r="V213" s="41">
        <f t="shared" ref="V213:V224" si="14">IF(Q213&gt;0,(U213/O213)*Q213,0)</f>
        <v>0</v>
      </c>
    </row>
    <row r="214" spans="1:25">
      <c r="A214" s="16" t="s">
        <v>74</v>
      </c>
      <c r="B214" s="35" t="s">
        <v>151</v>
      </c>
      <c r="C214" s="16" t="s">
        <v>163</v>
      </c>
      <c r="D214" s="36">
        <v>15</v>
      </c>
      <c r="E214" s="60" t="s">
        <v>366</v>
      </c>
      <c r="F214" s="60"/>
      <c r="G214" s="61" t="s">
        <v>367</v>
      </c>
      <c r="H214" s="61" t="s">
        <v>134</v>
      </c>
      <c r="I214" s="63">
        <v>2</v>
      </c>
      <c r="J214" s="64" t="s">
        <v>153</v>
      </c>
      <c r="K214" s="62" t="s">
        <v>157</v>
      </c>
      <c r="L214" s="65">
        <v>2</v>
      </c>
      <c r="M214" s="47">
        <v>2</v>
      </c>
      <c r="N214" s="48">
        <v>0</v>
      </c>
      <c r="O214" s="35">
        <v>52</v>
      </c>
      <c r="P214" s="35" t="s">
        <v>398</v>
      </c>
      <c r="Q214" s="35">
        <v>50</v>
      </c>
      <c r="R214" s="44">
        <f>VLOOKUP(A214,Kengetallen!A:B,2,FALSE)</f>
        <v>0</v>
      </c>
      <c r="V214" s="41">
        <f t="shared" si="14"/>
        <v>0</v>
      </c>
    </row>
    <row r="215" spans="1:25">
      <c r="A215" s="16" t="s">
        <v>74</v>
      </c>
      <c r="B215" s="35" t="s">
        <v>151</v>
      </c>
      <c r="C215" s="16" t="s">
        <v>163</v>
      </c>
      <c r="D215" s="36">
        <v>15</v>
      </c>
      <c r="E215" s="60" t="s">
        <v>366</v>
      </c>
      <c r="F215" s="60"/>
      <c r="G215" s="61" t="s">
        <v>367</v>
      </c>
      <c r="H215" s="61" t="s">
        <v>134</v>
      </c>
      <c r="I215" s="63">
        <v>3</v>
      </c>
      <c r="J215" s="64" t="s">
        <v>257</v>
      </c>
      <c r="K215" s="62" t="s">
        <v>157</v>
      </c>
      <c r="L215" s="65">
        <v>4</v>
      </c>
      <c r="M215" s="47">
        <v>4</v>
      </c>
      <c r="N215" s="48">
        <v>0</v>
      </c>
      <c r="O215" s="35">
        <v>52</v>
      </c>
      <c r="P215" s="35" t="s">
        <v>398</v>
      </c>
      <c r="Q215" s="35">
        <v>50</v>
      </c>
      <c r="R215" s="44">
        <f>VLOOKUP(A215,Kengetallen!A:B,2,FALSE)</f>
        <v>0</v>
      </c>
      <c r="V215" s="41">
        <f t="shared" si="14"/>
        <v>0</v>
      </c>
    </row>
    <row r="216" spans="1:25">
      <c r="A216" s="16" t="s">
        <v>11</v>
      </c>
      <c r="B216" s="35" t="s">
        <v>151</v>
      </c>
      <c r="C216" s="16" t="s">
        <v>163</v>
      </c>
      <c r="D216" s="36">
        <v>15</v>
      </c>
      <c r="E216" s="60" t="s">
        <v>366</v>
      </c>
      <c r="F216" s="60"/>
      <c r="G216" s="61" t="s">
        <v>367</v>
      </c>
      <c r="H216" s="61" t="s">
        <v>134</v>
      </c>
      <c r="I216" s="63">
        <v>4</v>
      </c>
      <c r="J216" s="64" t="s">
        <v>218</v>
      </c>
      <c r="K216" s="62" t="s">
        <v>157</v>
      </c>
      <c r="L216" s="65">
        <v>2</v>
      </c>
      <c r="M216" s="47">
        <v>2</v>
      </c>
      <c r="N216" s="48">
        <v>0</v>
      </c>
      <c r="O216" s="35">
        <v>52</v>
      </c>
      <c r="P216" s="35" t="s">
        <v>398</v>
      </c>
      <c r="Q216" s="35">
        <v>50</v>
      </c>
      <c r="R216" s="44">
        <f>VLOOKUP(A216,Kengetallen!A:B,2,FALSE)</f>
        <v>0</v>
      </c>
      <c r="V216" s="41">
        <f t="shared" si="14"/>
        <v>0</v>
      </c>
    </row>
    <row r="217" spans="1:25">
      <c r="A217" s="16" t="s">
        <v>51</v>
      </c>
      <c r="B217" s="35" t="s">
        <v>132</v>
      </c>
      <c r="C217" s="16" t="s">
        <v>163</v>
      </c>
      <c r="D217" s="36">
        <v>15</v>
      </c>
      <c r="E217" s="60" t="s">
        <v>366</v>
      </c>
      <c r="F217" s="60"/>
      <c r="G217" s="61" t="s">
        <v>367</v>
      </c>
      <c r="H217" s="61" t="s">
        <v>134</v>
      </c>
      <c r="I217" s="63">
        <v>5</v>
      </c>
      <c r="J217" s="64" t="s">
        <v>148</v>
      </c>
      <c r="K217" s="62" t="s">
        <v>137</v>
      </c>
      <c r="L217" s="65">
        <v>20</v>
      </c>
      <c r="M217" s="47">
        <v>20</v>
      </c>
      <c r="N217" s="48">
        <v>0</v>
      </c>
      <c r="O217" s="35">
        <v>52</v>
      </c>
      <c r="P217" s="35" t="s">
        <v>398</v>
      </c>
      <c r="Q217" s="35">
        <v>50</v>
      </c>
      <c r="R217" s="44">
        <f>VLOOKUP(A217,Kengetallen!A:B,2,FALSE)</f>
        <v>0</v>
      </c>
      <c r="V217" s="41">
        <f t="shared" si="14"/>
        <v>0</v>
      </c>
    </row>
    <row r="218" spans="1:25">
      <c r="A218" s="16" t="s">
        <v>51</v>
      </c>
      <c r="B218" s="35" t="s">
        <v>132</v>
      </c>
      <c r="C218" s="16" t="s">
        <v>163</v>
      </c>
      <c r="D218" s="36">
        <v>15</v>
      </c>
      <c r="E218" s="60" t="s">
        <v>366</v>
      </c>
      <c r="F218" s="60"/>
      <c r="G218" s="61" t="s">
        <v>367</v>
      </c>
      <c r="H218" s="61" t="s">
        <v>306</v>
      </c>
      <c r="I218" s="63">
        <v>6</v>
      </c>
      <c r="J218" s="64" t="s">
        <v>148</v>
      </c>
      <c r="K218" s="62" t="s">
        <v>137</v>
      </c>
      <c r="L218" s="65">
        <v>24</v>
      </c>
      <c r="M218" s="47">
        <v>24</v>
      </c>
      <c r="N218" s="48">
        <v>0</v>
      </c>
      <c r="O218" s="35">
        <v>52</v>
      </c>
      <c r="P218" s="35" t="s">
        <v>398</v>
      </c>
      <c r="Q218" s="35">
        <v>50</v>
      </c>
      <c r="R218" s="44">
        <f>VLOOKUP(A218,Kengetallen!A:B,2,FALSE)</f>
        <v>0</v>
      </c>
      <c r="V218" s="41">
        <f t="shared" si="14"/>
        <v>0</v>
      </c>
    </row>
    <row r="219" spans="1:25">
      <c r="A219" s="16" t="s">
        <v>53</v>
      </c>
      <c r="B219" s="35" t="s">
        <v>132</v>
      </c>
      <c r="C219" s="16" t="s">
        <v>163</v>
      </c>
      <c r="D219" s="36">
        <v>15</v>
      </c>
      <c r="E219" s="60" t="s">
        <v>366</v>
      </c>
      <c r="F219" s="60"/>
      <c r="G219" s="61" t="s">
        <v>367</v>
      </c>
      <c r="H219" s="61" t="s">
        <v>134</v>
      </c>
      <c r="I219" s="63">
        <v>7</v>
      </c>
      <c r="J219" s="64" t="s">
        <v>148</v>
      </c>
      <c r="K219" s="62" t="s">
        <v>157</v>
      </c>
      <c r="L219" s="65">
        <v>10</v>
      </c>
      <c r="M219" s="47">
        <v>10</v>
      </c>
      <c r="N219" s="48">
        <v>0</v>
      </c>
      <c r="O219" s="35">
        <v>52</v>
      </c>
      <c r="P219" s="35" t="s">
        <v>398</v>
      </c>
      <c r="Q219" s="35">
        <v>50</v>
      </c>
      <c r="R219" s="44">
        <f>VLOOKUP(A219,Kengetallen!A:B,2,FALSE)</f>
        <v>0</v>
      </c>
      <c r="V219" s="41">
        <f t="shared" si="14"/>
        <v>0</v>
      </c>
    </row>
    <row r="220" spans="1:25">
      <c r="A220" s="16" t="s">
        <v>40</v>
      </c>
      <c r="B220" s="35" t="s">
        <v>139</v>
      </c>
      <c r="C220" s="16" t="s">
        <v>163</v>
      </c>
      <c r="D220" s="36">
        <v>15</v>
      </c>
      <c r="E220" s="60" t="s">
        <v>366</v>
      </c>
      <c r="F220" s="60"/>
      <c r="G220" s="61" t="s">
        <v>367</v>
      </c>
      <c r="H220" s="61" t="s">
        <v>306</v>
      </c>
      <c r="I220" s="63">
        <v>8</v>
      </c>
      <c r="J220" s="64" t="s">
        <v>301</v>
      </c>
      <c r="K220" s="62" t="s">
        <v>137</v>
      </c>
      <c r="L220" s="65">
        <v>16</v>
      </c>
      <c r="M220" s="47">
        <v>16</v>
      </c>
      <c r="N220" s="48">
        <v>0</v>
      </c>
      <c r="O220" s="35">
        <v>52</v>
      </c>
      <c r="P220" s="35" t="s">
        <v>398</v>
      </c>
      <c r="Q220" s="35">
        <v>50</v>
      </c>
      <c r="R220" s="44">
        <f>VLOOKUP(A220,Kengetallen!A:B,2,FALSE)</f>
        <v>0</v>
      </c>
      <c r="V220" s="41">
        <f t="shared" si="14"/>
        <v>0</v>
      </c>
    </row>
    <row r="221" spans="1:25">
      <c r="A221" s="16" t="s">
        <v>59</v>
      </c>
      <c r="B221" s="35" t="s">
        <v>132</v>
      </c>
      <c r="C221" s="16" t="s">
        <v>163</v>
      </c>
      <c r="D221" s="36">
        <v>15</v>
      </c>
      <c r="E221" s="60" t="s">
        <v>366</v>
      </c>
      <c r="F221" s="60"/>
      <c r="G221" s="61" t="s">
        <v>367</v>
      </c>
      <c r="H221" s="61" t="s">
        <v>306</v>
      </c>
      <c r="I221" s="63">
        <v>9</v>
      </c>
      <c r="J221" s="64" t="s">
        <v>292</v>
      </c>
      <c r="K221" s="62" t="s">
        <v>137</v>
      </c>
      <c r="L221" s="65">
        <v>4</v>
      </c>
      <c r="M221" s="47">
        <v>4</v>
      </c>
      <c r="N221" s="48">
        <v>0</v>
      </c>
      <c r="O221" s="35">
        <v>52</v>
      </c>
      <c r="P221" s="35" t="s">
        <v>398</v>
      </c>
      <c r="Q221" s="35">
        <v>50</v>
      </c>
      <c r="R221" s="44">
        <f>VLOOKUP(A221,Kengetallen!A:B,2,FALSE)</f>
        <v>0</v>
      </c>
      <c r="V221" s="41">
        <f t="shared" si="14"/>
        <v>0</v>
      </c>
    </row>
    <row r="222" spans="1:25">
      <c r="A222" s="16" t="s">
        <v>27</v>
      </c>
      <c r="B222" s="35" t="s">
        <v>132</v>
      </c>
      <c r="C222" s="16" t="s">
        <v>163</v>
      </c>
      <c r="D222" s="36">
        <v>15</v>
      </c>
      <c r="E222" s="60" t="s">
        <v>366</v>
      </c>
      <c r="F222" s="60"/>
      <c r="G222" s="61" t="s">
        <v>368</v>
      </c>
      <c r="H222" s="61" t="s">
        <v>306</v>
      </c>
      <c r="I222" s="63">
        <v>10</v>
      </c>
      <c r="J222" s="64" t="s">
        <v>369</v>
      </c>
      <c r="K222" s="62" t="s">
        <v>137</v>
      </c>
      <c r="L222" s="65">
        <v>3</v>
      </c>
      <c r="M222" s="47">
        <v>3</v>
      </c>
      <c r="N222" s="48">
        <v>0</v>
      </c>
      <c r="O222" s="35">
        <v>52</v>
      </c>
      <c r="P222" s="35" t="s">
        <v>398</v>
      </c>
      <c r="Q222" s="35">
        <v>50</v>
      </c>
      <c r="R222" s="44">
        <f>VLOOKUP(A222,Kengetallen!A:B,2,FALSE)</f>
        <v>0</v>
      </c>
      <c r="V222" s="41">
        <f t="shared" si="14"/>
        <v>0</v>
      </c>
    </row>
    <row r="223" spans="1:25">
      <c r="A223" s="16" t="s">
        <v>80</v>
      </c>
      <c r="B223" s="35" t="s">
        <v>132</v>
      </c>
      <c r="C223" s="16" t="s">
        <v>163</v>
      </c>
      <c r="D223" s="36">
        <v>15</v>
      </c>
      <c r="E223" s="60" t="s">
        <v>366</v>
      </c>
      <c r="F223" s="60"/>
      <c r="G223" s="61" t="s">
        <v>367</v>
      </c>
      <c r="H223" s="61" t="s">
        <v>159</v>
      </c>
      <c r="I223" s="63">
        <v>11</v>
      </c>
      <c r="J223" s="64" t="s">
        <v>159</v>
      </c>
      <c r="K223" s="62" t="s">
        <v>341</v>
      </c>
      <c r="L223" s="65">
        <v>2</v>
      </c>
      <c r="M223" s="47">
        <v>2</v>
      </c>
      <c r="N223" s="48">
        <v>0</v>
      </c>
      <c r="O223" s="35">
        <v>52</v>
      </c>
      <c r="P223" s="35" t="s">
        <v>398</v>
      </c>
      <c r="Q223" s="35">
        <v>50</v>
      </c>
      <c r="R223" s="44">
        <f>VLOOKUP(A223,Kengetallen!A:B,2,FALSE)</f>
        <v>0</v>
      </c>
      <c r="V223" s="41">
        <f t="shared" si="14"/>
        <v>0</v>
      </c>
    </row>
    <row r="224" spans="1:25">
      <c r="A224" s="16" t="s">
        <v>204</v>
      </c>
      <c r="B224" s="35" t="s">
        <v>205</v>
      </c>
      <c r="C224" s="16" t="s">
        <v>163</v>
      </c>
      <c r="D224" s="36">
        <v>15</v>
      </c>
      <c r="E224" s="60" t="s">
        <v>366</v>
      </c>
      <c r="F224" s="60"/>
      <c r="G224" s="61" t="s">
        <v>367</v>
      </c>
      <c r="H224" s="61" t="s">
        <v>291</v>
      </c>
      <c r="I224" s="63">
        <v>12</v>
      </c>
      <c r="J224" s="64" t="s">
        <v>291</v>
      </c>
      <c r="K224" s="62" t="s">
        <v>137</v>
      </c>
      <c r="L224" s="65">
        <v>16</v>
      </c>
      <c r="M224" s="47">
        <v>0</v>
      </c>
      <c r="N224" s="48">
        <v>16</v>
      </c>
      <c r="O224" s="35">
        <v>0</v>
      </c>
      <c r="P224" s="35">
        <v>0</v>
      </c>
      <c r="Q224" s="35">
        <v>0</v>
      </c>
      <c r="R224" s="44">
        <f>VLOOKUP(A224,Kengetallen!A:B,2,FALSE)</f>
        <v>0</v>
      </c>
      <c r="V224" s="41">
        <f t="shared" si="14"/>
        <v>0</v>
      </c>
    </row>
    <row r="225" spans="1:25">
      <c r="D225" s="36">
        <v>15</v>
      </c>
      <c r="E225" s="60" t="s">
        <v>366</v>
      </c>
      <c r="F225" s="60"/>
      <c r="G225" s="61" t="s">
        <v>367</v>
      </c>
      <c r="J225" s="37"/>
      <c r="K225" s="38"/>
      <c r="L225" s="47"/>
      <c r="M225" s="47"/>
      <c r="N225" s="48"/>
      <c r="O225" s="35"/>
      <c r="P225" s="35"/>
      <c r="Q225" s="35"/>
    </row>
    <row r="226" spans="1:25">
      <c r="A226" s="49"/>
      <c r="B226" s="50"/>
      <c r="C226" s="77" t="s">
        <v>163</v>
      </c>
      <c r="D226" s="51">
        <v>15</v>
      </c>
      <c r="E226" s="52" t="s">
        <v>366</v>
      </c>
      <c r="F226" s="52"/>
      <c r="G226" s="49" t="s">
        <v>367</v>
      </c>
      <c r="H226" s="53"/>
      <c r="I226" s="50"/>
      <c r="J226" s="52" t="s">
        <v>160</v>
      </c>
      <c r="K226" s="53" t="s">
        <v>160</v>
      </c>
      <c r="L226" s="54">
        <f>SUM(L213:L225)</f>
        <v>106</v>
      </c>
      <c r="M226" s="54">
        <v>90</v>
      </c>
      <c r="N226" s="55">
        <v>16</v>
      </c>
      <c r="O226" s="54"/>
      <c r="P226" s="54"/>
      <c r="Q226" s="50"/>
      <c r="R226" s="56"/>
      <c r="S226" s="57"/>
      <c r="T226" s="50"/>
      <c r="U226" s="54"/>
      <c r="V226" s="54"/>
      <c r="W226" s="58"/>
      <c r="X226" s="59"/>
      <c r="Y226" s="49"/>
    </row>
    <row r="227" spans="1:25">
      <c r="D227" s="36">
        <v>16</v>
      </c>
      <c r="E227" s="60" t="s">
        <v>370</v>
      </c>
      <c r="F227" s="60"/>
      <c r="G227" s="61" t="s">
        <v>371</v>
      </c>
      <c r="J227" s="37"/>
      <c r="K227" s="38"/>
      <c r="L227" s="47"/>
      <c r="M227" s="47"/>
      <c r="N227" s="48"/>
      <c r="O227" s="35"/>
      <c r="P227" s="35"/>
      <c r="Q227" s="35"/>
    </row>
    <row r="228" spans="1:25">
      <c r="A228" s="16" t="s">
        <v>204</v>
      </c>
      <c r="B228" s="35" t="s">
        <v>205</v>
      </c>
      <c r="C228" s="16" t="s">
        <v>163</v>
      </c>
      <c r="D228" s="36">
        <v>16</v>
      </c>
      <c r="E228" s="60" t="s">
        <v>370</v>
      </c>
      <c r="F228" s="60"/>
      <c r="G228" s="61" t="s">
        <v>371</v>
      </c>
      <c r="H228" s="62" t="s">
        <v>134</v>
      </c>
      <c r="I228" s="63">
        <v>1</v>
      </c>
      <c r="J228" s="64" t="s">
        <v>291</v>
      </c>
      <c r="K228" s="61" t="s">
        <v>341</v>
      </c>
      <c r="L228" s="65">
        <v>131</v>
      </c>
      <c r="M228" s="47">
        <v>0</v>
      </c>
      <c r="N228" s="48">
        <v>131</v>
      </c>
      <c r="O228" s="35">
        <v>0</v>
      </c>
      <c r="P228" s="35">
        <v>0</v>
      </c>
      <c r="Q228" s="35">
        <v>0</v>
      </c>
      <c r="R228" s="44">
        <f>VLOOKUP(A228,Kengetallen!A:B,2,FALSE)</f>
        <v>0</v>
      </c>
      <c r="V228" s="41">
        <f t="shared" ref="V228:V238" si="15">IF(Q228&gt;0,(U228/O228)*Q228,0)</f>
        <v>0</v>
      </c>
    </row>
    <row r="229" spans="1:25">
      <c r="A229" s="16" t="s">
        <v>204</v>
      </c>
      <c r="B229" s="35" t="s">
        <v>205</v>
      </c>
      <c r="C229" s="16" t="s">
        <v>163</v>
      </c>
      <c r="D229" s="36">
        <v>16</v>
      </c>
      <c r="E229" s="60" t="s">
        <v>370</v>
      </c>
      <c r="F229" s="60"/>
      <c r="G229" s="61" t="s">
        <v>371</v>
      </c>
      <c r="H229" s="62" t="s">
        <v>134</v>
      </c>
      <c r="I229" s="63">
        <v>2</v>
      </c>
      <c r="J229" s="64" t="s">
        <v>156</v>
      </c>
      <c r="K229" s="61" t="s">
        <v>157</v>
      </c>
      <c r="L229" s="65">
        <v>7</v>
      </c>
      <c r="M229" s="47">
        <v>0</v>
      </c>
      <c r="N229" s="48">
        <v>7</v>
      </c>
      <c r="O229" s="35">
        <v>0</v>
      </c>
      <c r="P229" s="35">
        <v>0</v>
      </c>
      <c r="Q229" s="35">
        <v>0</v>
      </c>
      <c r="R229" s="44">
        <f>VLOOKUP(A229,Kengetallen!A:B,2,FALSE)</f>
        <v>0</v>
      </c>
      <c r="V229" s="41">
        <f t="shared" si="15"/>
        <v>0</v>
      </c>
    </row>
    <row r="230" spans="1:25">
      <c r="A230" s="16" t="s">
        <v>204</v>
      </c>
      <c r="B230" s="35" t="s">
        <v>205</v>
      </c>
      <c r="C230" s="16" t="s">
        <v>163</v>
      </c>
      <c r="D230" s="36">
        <v>16</v>
      </c>
      <c r="E230" s="60" t="s">
        <v>370</v>
      </c>
      <c r="F230" s="60"/>
      <c r="G230" s="61" t="s">
        <v>371</v>
      </c>
      <c r="H230" s="62" t="s">
        <v>134</v>
      </c>
      <c r="I230" s="63">
        <v>3</v>
      </c>
      <c r="J230" s="64" t="s">
        <v>153</v>
      </c>
      <c r="K230" s="61" t="s">
        <v>157</v>
      </c>
      <c r="L230" s="65">
        <v>7</v>
      </c>
      <c r="M230" s="47">
        <v>0</v>
      </c>
      <c r="N230" s="48">
        <v>7</v>
      </c>
      <c r="O230" s="35">
        <v>0</v>
      </c>
      <c r="P230" s="35">
        <v>0</v>
      </c>
      <c r="Q230" s="35">
        <v>0</v>
      </c>
      <c r="R230" s="44">
        <f>VLOOKUP(A230,Kengetallen!A:B,2,FALSE)</f>
        <v>0</v>
      </c>
      <c r="V230" s="41">
        <f t="shared" si="15"/>
        <v>0</v>
      </c>
    </row>
    <row r="231" spans="1:25">
      <c r="A231" s="16" t="s">
        <v>204</v>
      </c>
      <c r="B231" s="35" t="s">
        <v>205</v>
      </c>
      <c r="C231" s="16" t="s">
        <v>163</v>
      </c>
      <c r="D231" s="36">
        <v>16</v>
      </c>
      <c r="E231" s="60" t="s">
        <v>370</v>
      </c>
      <c r="F231" s="60"/>
      <c r="G231" s="61" t="s">
        <v>371</v>
      </c>
      <c r="H231" s="62" t="s">
        <v>134</v>
      </c>
      <c r="I231" s="63">
        <v>4</v>
      </c>
      <c r="J231" s="64" t="s">
        <v>301</v>
      </c>
      <c r="K231" s="61" t="s">
        <v>341</v>
      </c>
      <c r="L231" s="65">
        <v>9</v>
      </c>
      <c r="M231" s="47">
        <v>0</v>
      </c>
      <c r="N231" s="48">
        <v>9</v>
      </c>
      <c r="O231" s="35">
        <v>0</v>
      </c>
      <c r="P231" s="35">
        <v>0</v>
      </c>
      <c r="Q231" s="35">
        <v>0</v>
      </c>
      <c r="R231" s="44">
        <f>VLOOKUP(A231,Kengetallen!A:B,2,FALSE)</f>
        <v>0</v>
      </c>
      <c r="V231" s="41">
        <f t="shared" si="15"/>
        <v>0</v>
      </c>
    </row>
    <row r="232" spans="1:25">
      <c r="A232" s="16" t="s">
        <v>204</v>
      </c>
      <c r="B232" s="35" t="s">
        <v>205</v>
      </c>
      <c r="C232" s="16" t="s">
        <v>163</v>
      </c>
      <c r="D232" s="36">
        <v>16</v>
      </c>
      <c r="E232" s="60" t="s">
        <v>370</v>
      </c>
      <c r="F232" s="60"/>
      <c r="G232" s="61" t="s">
        <v>371</v>
      </c>
      <c r="H232" s="62" t="s">
        <v>134</v>
      </c>
      <c r="I232" s="63">
        <v>5</v>
      </c>
      <c r="J232" s="64" t="s">
        <v>291</v>
      </c>
      <c r="K232" s="61" t="s">
        <v>372</v>
      </c>
      <c r="L232" s="65">
        <v>198</v>
      </c>
      <c r="M232" s="47">
        <v>0</v>
      </c>
      <c r="N232" s="48">
        <v>198</v>
      </c>
      <c r="O232" s="35">
        <v>0</v>
      </c>
      <c r="P232" s="35">
        <v>0</v>
      </c>
      <c r="Q232" s="35">
        <v>0</v>
      </c>
      <c r="R232" s="44">
        <f>VLOOKUP(A232,Kengetallen!A:B,2,FALSE)</f>
        <v>0</v>
      </c>
      <c r="V232" s="41">
        <f t="shared" si="15"/>
        <v>0</v>
      </c>
    </row>
    <row r="233" spans="1:25">
      <c r="A233" s="16" t="s">
        <v>204</v>
      </c>
      <c r="B233" s="35" t="s">
        <v>205</v>
      </c>
      <c r="C233" s="16" t="s">
        <v>163</v>
      </c>
      <c r="D233" s="36">
        <v>16</v>
      </c>
      <c r="E233" s="60" t="s">
        <v>370</v>
      </c>
      <c r="F233" s="60"/>
      <c r="G233" s="61" t="s">
        <v>371</v>
      </c>
      <c r="H233" s="62" t="s">
        <v>134</v>
      </c>
      <c r="I233" s="63">
        <v>6</v>
      </c>
      <c r="J233" s="64" t="s">
        <v>373</v>
      </c>
      <c r="K233" s="61" t="s">
        <v>157</v>
      </c>
      <c r="L233" s="65">
        <v>8</v>
      </c>
      <c r="M233" s="47">
        <v>0</v>
      </c>
      <c r="N233" s="48">
        <v>8</v>
      </c>
      <c r="O233" s="35">
        <v>0</v>
      </c>
      <c r="P233" s="35">
        <v>0</v>
      </c>
      <c r="Q233" s="35">
        <v>0</v>
      </c>
      <c r="R233" s="44">
        <f>VLOOKUP(A233,Kengetallen!A:B,2,FALSE)</f>
        <v>0</v>
      </c>
      <c r="V233" s="41">
        <f t="shared" si="15"/>
        <v>0</v>
      </c>
    </row>
    <row r="234" spans="1:25">
      <c r="A234" s="16" t="s">
        <v>204</v>
      </c>
      <c r="B234" s="35" t="s">
        <v>205</v>
      </c>
      <c r="C234" s="16" t="s">
        <v>163</v>
      </c>
      <c r="D234" s="36">
        <v>16</v>
      </c>
      <c r="E234" s="60" t="s">
        <v>370</v>
      </c>
      <c r="F234" s="60"/>
      <c r="G234" s="61" t="s">
        <v>371</v>
      </c>
      <c r="H234" s="62" t="s">
        <v>134</v>
      </c>
      <c r="I234" s="63">
        <v>7</v>
      </c>
      <c r="J234" s="64" t="s">
        <v>291</v>
      </c>
      <c r="K234" s="61" t="s">
        <v>137</v>
      </c>
      <c r="L234" s="65">
        <v>34</v>
      </c>
      <c r="M234" s="47">
        <v>0</v>
      </c>
      <c r="N234" s="48">
        <v>34</v>
      </c>
      <c r="O234" s="35">
        <v>0</v>
      </c>
      <c r="P234" s="35">
        <v>0</v>
      </c>
      <c r="Q234" s="35">
        <v>0</v>
      </c>
      <c r="R234" s="44">
        <f>VLOOKUP(A234,Kengetallen!A:B,2,FALSE)</f>
        <v>0</v>
      </c>
      <c r="V234" s="41">
        <f t="shared" si="15"/>
        <v>0</v>
      </c>
    </row>
    <row r="235" spans="1:25">
      <c r="A235" s="16" t="s">
        <v>204</v>
      </c>
      <c r="B235" s="35" t="s">
        <v>205</v>
      </c>
      <c r="C235" s="16" t="s">
        <v>163</v>
      </c>
      <c r="D235" s="36">
        <v>16</v>
      </c>
      <c r="E235" s="60" t="s">
        <v>370</v>
      </c>
      <c r="F235" s="60"/>
      <c r="G235" s="61" t="s">
        <v>371</v>
      </c>
      <c r="H235" s="62" t="s">
        <v>134</v>
      </c>
      <c r="I235" s="63">
        <v>8</v>
      </c>
      <c r="J235" s="64" t="s">
        <v>291</v>
      </c>
      <c r="K235" s="61" t="s">
        <v>341</v>
      </c>
      <c r="L235" s="65">
        <v>243</v>
      </c>
      <c r="M235" s="47">
        <v>0</v>
      </c>
      <c r="N235" s="48">
        <v>243</v>
      </c>
      <c r="O235" s="35">
        <v>0</v>
      </c>
      <c r="P235" s="35">
        <v>0</v>
      </c>
      <c r="Q235" s="35">
        <v>0</v>
      </c>
      <c r="R235" s="44">
        <f>VLOOKUP(A235,Kengetallen!A:B,2,FALSE)</f>
        <v>0</v>
      </c>
      <c r="V235" s="41">
        <f t="shared" si="15"/>
        <v>0</v>
      </c>
    </row>
    <row r="236" spans="1:25">
      <c r="A236" s="16" t="s">
        <v>204</v>
      </c>
      <c r="B236" s="35" t="s">
        <v>205</v>
      </c>
      <c r="C236" s="16" t="s">
        <v>163</v>
      </c>
      <c r="D236" s="36">
        <v>16</v>
      </c>
      <c r="E236" s="60" t="s">
        <v>370</v>
      </c>
      <c r="F236" s="60"/>
      <c r="G236" s="61" t="s">
        <v>371</v>
      </c>
      <c r="H236" s="62" t="s">
        <v>134</v>
      </c>
      <c r="I236" s="63">
        <v>9</v>
      </c>
      <c r="J236" s="64" t="s">
        <v>301</v>
      </c>
      <c r="K236" s="61" t="s">
        <v>137</v>
      </c>
      <c r="L236" s="65">
        <v>23</v>
      </c>
      <c r="M236" s="47">
        <v>0</v>
      </c>
      <c r="N236" s="48">
        <v>23</v>
      </c>
      <c r="O236" s="35">
        <v>0</v>
      </c>
      <c r="P236" s="35">
        <v>0</v>
      </c>
      <c r="Q236" s="35">
        <v>0</v>
      </c>
      <c r="R236" s="44">
        <f>VLOOKUP(A236,Kengetallen!A:B,2,FALSE)</f>
        <v>0</v>
      </c>
      <c r="V236" s="41">
        <f t="shared" si="15"/>
        <v>0</v>
      </c>
    </row>
    <row r="237" spans="1:25">
      <c r="A237" s="16" t="s">
        <v>204</v>
      </c>
      <c r="B237" s="35" t="s">
        <v>205</v>
      </c>
      <c r="C237" s="16" t="s">
        <v>163</v>
      </c>
      <c r="D237" s="36">
        <v>16</v>
      </c>
      <c r="E237" s="60" t="s">
        <v>370</v>
      </c>
      <c r="F237" s="60"/>
      <c r="G237" s="61" t="s">
        <v>371</v>
      </c>
      <c r="H237" s="62" t="s">
        <v>134</v>
      </c>
      <c r="I237" s="63">
        <v>10</v>
      </c>
      <c r="J237" s="64" t="s">
        <v>374</v>
      </c>
      <c r="K237" s="61" t="s">
        <v>157</v>
      </c>
      <c r="L237" s="65">
        <v>13</v>
      </c>
      <c r="M237" s="47">
        <v>0</v>
      </c>
      <c r="N237" s="48">
        <v>13</v>
      </c>
      <c r="O237" s="35">
        <v>0</v>
      </c>
      <c r="P237" s="35">
        <v>0</v>
      </c>
      <c r="Q237" s="35">
        <v>0</v>
      </c>
      <c r="R237" s="44">
        <f>VLOOKUP(A237,Kengetallen!A:B,2,FALSE)</f>
        <v>0</v>
      </c>
      <c r="V237" s="41">
        <f t="shared" si="15"/>
        <v>0</v>
      </c>
    </row>
    <row r="238" spans="1:25">
      <c r="A238" s="16" t="s">
        <v>204</v>
      </c>
      <c r="B238" s="35" t="s">
        <v>205</v>
      </c>
      <c r="C238" s="16" t="s">
        <v>163</v>
      </c>
      <c r="D238" s="36">
        <v>16</v>
      </c>
      <c r="E238" s="60" t="s">
        <v>370</v>
      </c>
      <c r="F238" s="60"/>
      <c r="G238" s="61" t="s">
        <v>371</v>
      </c>
      <c r="H238" s="62" t="s">
        <v>134</v>
      </c>
      <c r="I238" s="63">
        <v>11</v>
      </c>
      <c r="J238" s="64" t="s">
        <v>291</v>
      </c>
      <c r="K238" s="61" t="s">
        <v>341</v>
      </c>
      <c r="L238" s="65">
        <v>126</v>
      </c>
      <c r="M238" s="47">
        <v>0</v>
      </c>
      <c r="N238" s="48">
        <v>126</v>
      </c>
      <c r="O238" s="35">
        <v>0</v>
      </c>
      <c r="P238" s="35">
        <v>0</v>
      </c>
      <c r="Q238" s="35">
        <v>0</v>
      </c>
      <c r="R238" s="44">
        <f>VLOOKUP(A238,Kengetallen!A:B,2,FALSE)</f>
        <v>0</v>
      </c>
      <c r="V238" s="41">
        <f t="shared" si="15"/>
        <v>0</v>
      </c>
    </row>
    <row r="239" spans="1:25">
      <c r="D239" s="36">
        <v>16</v>
      </c>
      <c r="E239" s="60" t="s">
        <v>370</v>
      </c>
      <c r="F239" s="60"/>
      <c r="G239" s="61" t="s">
        <v>371</v>
      </c>
      <c r="J239" s="37"/>
      <c r="K239" s="38"/>
      <c r="L239" s="47"/>
      <c r="M239" s="47"/>
      <c r="N239" s="48"/>
      <c r="O239" s="35"/>
      <c r="P239" s="35"/>
      <c r="Q239" s="35"/>
    </row>
    <row r="240" spans="1:25">
      <c r="A240" s="49"/>
      <c r="B240" s="50"/>
      <c r="C240" s="77" t="s">
        <v>163</v>
      </c>
      <c r="D240" s="51">
        <v>16</v>
      </c>
      <c r="E240" s="52" t="s">
        <v>370</v>
      </c>
      <c r="F240" s="52"/>
      <c r="G240" s="49" t="s">
        <v>371</v>
      </c>
      <c r="H240" s="53"/>
      <c r="I240" s="50"/>
      <c r="J240" s="52" t="s">
        <v>160</v>
      </c>
      <c r="K240" s="53" t="s">
        <v>160</v>
      </c>
      <c r="L240" s="54">
        <f>SUM(L228:L239)</f>
        <v>799</v>
      </c>
      <c r="M240" s="54">
        <v>0</v>
      </c>
      <c r="N240" s="55">
        <v>799</v>
      </c>
      <c r="O240" s="54"/>
      <c r="P240" s="54"/>
      <c r="Q240" s="50"/>
      <c r="R240" s="56"/>
      <c r="S240" s="57"/>
      <c r="T240" s="50"/>
      <c r="U240" s="54"/>
      <c r="V240" s="54"/>
      <c r="W240" s="58"/>
      <c r="X240" s="59"/>
      <c r="Y240" s="49"/>
    </row>
    <row r="241" spans="1:25">
      <c r="D241" s="36">
        <v>17</v>
      </c>
      <c r="E241" s="60" t="s">
        <v>375</v>
      </c>
      <c r="F241" s="60"/>
      <c r="G241" s="61" t="s">
        <v>376</v>
      </c>
      <c r="J241" s="37"/>
      <c r="K241" s="38"/>
      <c r="L241" s="47"/>
      <c r="M241" s="47"/>
      <c r="N241" s="48"/>
      <c r="O241" s="35"/>
      <c r="P241" s="35"/>
      <c r="Q241" s="35"/>
    </row>
    <row r="242" spans="1:25">
      <c r="A242" s="16" t="s">
        <v>204</v>
      </c>
      <c r="B242" s="35" t="s">
        <v>205</v>
      </c>
      <c r="C242" s="16" t="s">
        <v>377</v>
      </c>
      <c r="D242" s="36">
        <v>17</v>
      </c>
      <c r="E242" s="60" t="s">
        <v>375</v>
      </c>
      <c r="F242" s="60"/>
      <c r="G242" s="61" t="s">
        <v>376</v>
      </c>
      <c r="H242" s="62" t="s">
        <v>134</v>
      </c>
      <c r="I242" s="63">
        <v>1</v>
      </c>
      <c r="J242" s="75" t="s">
        <v>150</v>
      </c>
      <c r="K242" s="61" t="s">
        <v>157</v>
      </c>
      <c r="L242" s="65">
        <v>16.47</v>
      </c>
      <c r="M242" s="47">
        <v>0</v>
      </c>
      <c r="N242" s="48">
        <v>16.47</v>
      </c>
      <c r="O242" s="35">
        <v>0</v>
      </c>
      <c r="P242" s="35">
        <v>0</v>
      </c>
      <c r="Q242" s="35">
        <v>0</v>
      </c>
      <c r="R242" s="44">
        <f>VLOOKUP(A242,Kengetallen!A:B,2,FALSE)</f>
        <v>0</v>
      </c>
      <c r="V242" s="41">
        <f>IF(Q242&gt;0,(U242/O242)*Q242,0)</f>
        <v>0</v>
      </c>
    </row>
    <row r="243" spans="1:25">
      <c r="D243" s="36">
        <v>17</v>
      </c>
      <c r="E243" s="60" t="s">
        <v>375</v>
      </c>
      <c r="F243" s="60"/>
      <c r="G243" s="61" t="s">
        <v>376</v>
      </c>
      <c r="H243" s="62"/>
      <c r="I243" s="63"/>
      <c r="J243" s="75"/>
      <c r="K243" s="61"/>
      <c r="L243" s="65"/>
      <c r="M243" s="47"/>
      <c r="N243" s="48"/>
      <c r="O243" s="35"/>
      <c r="P243" s="35"/>
      <c r="Q243" s="35"/>
    </row>
    <row r="244" spans="1:25">
      <c r="A244" s="49"/>
      <c r="B244" s="50"/>
      <c r="C244" s="77" t="s">
        <v>377</v>
      </c>
      <c r="D244" s="51">
        <v>17</v>
      </c>
      <c r="E244" s="52" t="s">
        <v>375</v>
      </c>
      <c r="F244" s="52"/>
      <c r="G244" s="49" t="s">
        <v>376</v>
      </c>
      <c r="H244" s="53"/>
      <c r="I244" s="50"/>
      <c r="J244" s="52" t="s">
        <v>160</v>
      </c>
      <c r="K244" s="53" t="s">
        <v>160</v>
      </c>
      <c r="L244" s="54">
        <f>SUM(L241:L243)</f>
        <v>16.47</v>
      </c>
      <c r="M244" s="54">
        <v>0</v>
      </c>
      <c r="N244" s="55">
        <v>16.47</v>
      </c>
      <c r="O244" s="54"/>
      <c r="P244" s="54"/>
      <c r="Q244" s="50"/>
      <c r="R244" s="56"/>
      <c r="S244" s="57"/>
      <c r="T244" s="50"/>
      <c r="U244" s="54"/>
      <c r="V244" s="54"/>
      <c r="W244" s="58"/>
      <c r="X244" s="59"/>
      <c r="Y244" s="49"/>
    </row>
    <row r="245" spans="1:25">
      <c r="D245" s="36">
        <v>18</v>
      </c>
      <c r="E245" s="60" t="s">
        <v>379</v>
      </c>
      <c r="F245" s="60"/>
      <c r="G245" s="61" t="s">
        <v>380</v>
      </c>
      <c r="J245" s="37"/>
      <c r="K245" s="38"/>
      <c r="L245" s="47"/>
      <c r="M245" s="47"/>
      <c r="N245" s="48"/>
      <c r="O245" s="35"/>
      <c r="P245" s="35"/>
      <c r="Q245" s="35"/>
    </row>
    <row r="246" spans="1:25">
      <c r="A246" s="16" t="s">
        <v>204</v>
      </c>
      <c r="B246" s="35" t="s">
        <v>205</v>
      </c>
      <c r="C246" s="16" t="s">
        <v>377</v>
      </c>
      <c r="D246" s="36">
        <v>18</v>
      </c>
      <c r="E246" s="60" t="s">
        <v>379</v>
      </c>
      <c r="F246" s="60"/>
      <c r="G246" s="61" t="s">
        <v>380</v>
      </c>
      <c r="H246" s="62" t="s">
        <v>134</v>
      </c>
      <c r="I246" s="63">
        <v>1</v>
      </c>
      <c r="J246" s="75" t="s">
        <v>150</v>
      </c>
      <c r="K246" s="61" t="s">
        <v>157</v>
      </c>
      <c r="L246" s="65">
        <v>12.34</v>
      </c>
      <c r="M246" s="47">
        <v>0</v>
      </c>
      <c r="N246" s="48">
        <v>12.34</v>
      </c>
      <c r="O246" s="35">
        <v>0</v>
      </c>
      <c r="P246" s="35">
        <v>0</v>
      </c>
      <c r="Q246" s="35">
        <v>0</v>
      </c>
      <c r="R246" s="44">
        <f>VLOOKUP(A246,Kengetallen!A:B,2,FALSE)</f>
        <v>0</v>
      </c>
      <c r="V246" s="41">
        <f>IF(Q246&gt;0,(U246/O246)*Q246,0)</f>
        <v>0</v>
      </c>
    </row>
    <row r="247" spans="1:25">
      <c r="D247" s="36">
        <v>18</v>
      </c>
      <c r="E247" s="60" t="s">
        <v>379</v>
      </c>
      <c r="F247" s="60"/>
      <c r="G247" s="61" t="s">
        <v>380</v>
      </c>
      <c r="J247" s="37"/>
      <c r="K247" s="38"/>
      <c r="L247" s="47"/>
      <c r="M247" s="47"/>
      <c r="N247" s="48"/>
      <c r="O247" s="35"/>
      <c r="P247" s="35"/>
      <c r="Q247" s="35"/>
    </row>
    <row r="248" spans="1:25">
      <c r="A248" s="49"/>
      <c r="B248" s="50"/>
      <c r="C248" s="77" t="s">
        <v>377</v>
      </c>
      <c r="D248" s="51">
        <v>18</v>
      </c>
      <c r="E248" s="52" t="s">
        <v>379</v>
      </c>
      <c r="F248" s="52"/>
      <c r="G248" s="49" t="s">
        <v>380</v>
      </c>
      <c r="H248" s="53"/>
      <c r="I248" s="50"/>
      <c r="J248" s="52" t="s">
        <v>160</v>
      </c>
      <c r="K248" s="53" t="s">
        <v>160</v>
      </c>
      <c r="L248" s="54">
        <f>SUM(L245:L247)</f>
        <v>12.34</v>
      </c>
      <c r="M248" s="54">
        <v>0</v>
      </c>
      <c r="N248" s="55">
        <v>12.34</v>
      </c>
      <c r="O248" s="54"/>
      <c r="P248" s="54"/>
      <c r="Q248" s="50"/>
      <c r="R248" s="56"/>
      <c r="S248" s="57"/>
      <c r="T248" s="50"/>
      <c r="U248" s="54"/>
      <c r="V248" s="54"/>
      <c r="W248" s="58"/>
      <c r="X248" s="59"/>
      <c r="Y248" s="49"/>
    </row>
    <row r="249" spans="1:25">
      <c r="D249" s="36">
        <v>19</v>
      </c>
      <c r="E249" s="60" t="s">
        <v>381</v>
      </c>
      <c r="F249" s="60"/>
      <c r="G249" s="61" t="s">
        <v>382</v>
      </c>
      <c r="J249" s="37"/>
      <c r="K249" s="38"/>
      <c r="L249" s="47"/>
      <c r="M249" s="47"/>
      <c r="N249" s="48"/>
      <c r="O249" s="35"/>
      <c r="P249" s="35"/>
      <c r="Q249" s="35"/>
    </row>
    <row r="250" spans="1:25">
      <c r="A250" s="16" t="s">
        <v>204</v>
      </c>
      <c r="B250" s="35" t="s">
        <v>205</v>
      </c>
      <c r="C250" s="16" t="s">
        <v>377</v>
      </c>
      <c r="D250" s="36">
        <v>19</v>
      </c>
      <c r="E250" s="60" t="s">
        <v>381</v>
      </c>
      <c r="F250" s="60"/>
      <c r="G250" s="61" t="s">
        <v>382</v>
      </c>
      <c r="H250" s="62" t="s">
        <v>134</v>
      </c>
      <c r="I250" s="63">
        <v>1</v>
      </c>
      <c r="J250" s="64" t="s">
        <v>150</v>
      </c>
      <c r="K250" s="61" t="s">
        <v>157</v>
      </c>
      <c r="L250" s="65">
        <v>22.93</v>
      </c>
      <c r="M250" s="47">
        <v>0</v>
      </c>
      <c r="N250" s="48">
        <v>22.93</v>
      </c>
      <c r="O250" s="35">
        <v>0</v>
      </c>
      <c r="P250" s="35">
        <v>0</v>
      </c>
      <c r="Q250" s="35">
        <v>0</v>
      </c>
      <c r="R250" s="44">
        <f>VLOOKUP(A250,Kengetallen!A:B,2,FALSE)</f>
        <v>0</v>
      </c>
      <c r="V250" s="41">
        <f>IF(Q250&gt;0,(U250/O250)*Q250,0)</f>
        <v>0</v>
      </c>
    </row>
    <row r="251" spans="1:25">
      <c r="D251" s="36">
        <v>19</v>
      </c>
      <c r="E251" s="60" t="s">
        <v>381</v>
      </c>
      <c r="F251" s="60"/>
      <c r="G251" s="61" t="s">
        <v>382</v>
      </c>
      <c r="H251" s="62"/>
      <c r="I251" s="63"/>
      <c r="J251" s="75"/>
      <c r="K251" s="61"/>
      <c r="L251" s="65"/>
      <c r="M251" s="47"/>
      <c r="N251" s="48"/>
      <c r="O251" s="35"/>
      <c r="P251" s="35"/>
      <c r="Q251" s="35"/>
    </row>
    <row r="252" spans="1:25">
      <c r="A252" s="49"/>
      <c r="B252" s="50"/>
      <c r="C252" s="77" t="s">
        <v>377</v>
      </c>
      <c r="D252" s="51">
        <v>19</v>
      </c>
      <c r="E252" s="52" t="s">
        <v>381</v>
      </c>
      <c r="F252" s="52"/>
      <c r="G252" s="49" t="s">
        <v>382</v>
      </c>
      <c r="H252" s="53"/>
      <c r="I252" s="50"/>
      <c r="J252" s="52" t="s">
        <v>160</v>
      </c>
      <c r="K252" s="53" t="s">
        <v>160</v>
      </c>
      <c r="L252" s="54">
        <f>SUM(L249:L251)</f>
        <v>22.93</v>
      </c>
      <c r="M252" s="54">
        <v>0</v>
      </c>
      <c r="N252" s="55">
        <v>22.93</v>
      </c>
      <c r="O252" s="54"/>
      <c r="P252" s="54"/>
      <c r="Q252" s="50"/>
      <c r="R252" s="56"/>
      <c r="S252" s="57"/>
      <c r="T252" s="50"/>
      <c r="U252" s="54"/>
      <c r="V252" s="54"/>
      <c r="W252" s="58"/>
      <c r="X252" s="59"/>
      <c r="Y252" s="49"/>
    </row>
    <row r="253" spans="1:25">
      <c r="C253" s="16" t="s">
        <v>377</v>
      </c>
      <c r="D253" s="36">
        <v>20</v>
      </c>
      <c r="E253" s="60" t="s">
        <v>383</v>
      </c>
      <c r="F253" s="60"/>
      <c r="G253" s="61" t="s">
        <v>384</v>
      </c>
      <c r="J253" s="37"/>
      <c r="K253" s="38"/>
      <c r="L253" s="47"/>
      <c r="M253" s="47"/>
      <c r="N253" s="48"/>
      <c r="O253" s="35"/>
      <c r="P253" s="35"/>
      <c r="Q253" s="35"/>
    </row>
    <row r="254" spans="1:25">
      <c r="A254" s="16" t="s">
        <v>204</v>
      </c>
      <c r="B254" s="35" t="s">
        <v>205</v>
      </c>
      <c r="C254" s="16" t="s">
        <v>377</v>
      </c>
      <c r="D254" s="36">
        <v>20</v>
      </c>
      <c r="E254" s="60" t="s">
        <v>383</v>
      </c>
      <c r="F254" s="60"/>
      <c r="G254" s="61" t="s">
        <v>384</v>
      </c>
      <c r="H254" s="62" t="s">
        <v>134</v>
      </c>
      <c r="I254" s="63">
        <v>1</v>
      </c>
      <c r="J254" s="75" t="s">
        <v>150</v>
      </c>
      <c r="K254" s="61" t="s">
        <v>157</v>
      </c>
      <c r="L254" s="65">
        <v>18.63</v>
      </c>
      <c r="M254" s="47">
        <v>0</v>
      </c>
      <c r="N254" s="48">
        <v>18.63</v>
      </c>
      <c r="O254" s="35">
        <v>0</v>
      </c>
      <c r="P254" s="35">
        <v>0</v>
      </c>
      <c r="Q254" s="35">
        <v>0</v>
      </c>
      <c r="R254" s="44">
        <f>VLOOKUP(A254,Kengetallen!A:B,2,FALSE)</f>
        <v>0</v>
      </c>
      <c r="V254" s="41">
        <f>IF(Q254&gt;0,(U254/O254)*Q254,0)</f>
        <v>0</v>
      </c>
    </row>
    <row r="255" spans="1:25">
      <c r="C255" s="16" t="s">
        <v>377</v>
      </c>
      <c r="D255" s="36">
        <v>20</v>
      </c>
      <c r="E255" s="60" t="s">
        <v>383</v>
      </c>
      <c r="F255" s="60"/>
      <c r="G255" s="61" t="s">
        <v>384</v>
      </c>
      <c r="J255" s="37"/>
      <c r="K255" s="38"/>
      <c r="L255" s="47"/>
      <c r="M255" s="47"/>
      <c r="N255" s="48"/>
      <c r="O255" s="35"/>
      <c r="P255" s="35"/>
      <c r="Q255" s="35"/>
    </row>
    <row r="256" spans="1:25">
      <c r="A256" s="49"/>
      <c r="B256" s="50"/>
      <c r="C256" s="77" t="s">
        <v>377</v>
      </c>
      <c r="D256" s="51">
        <v>20</v>
      </c>
      <c r="E256" s="52" t="s">
        <v>383</v>
      </c>
      <c r="F256" s="52"/>
      <c r="G256" s="49" t="s">
        <v>384</v>
      </c>
      <c r="H256" s="53"/>
      <c r="I256" s="50"/>
      <c r="J256" s="52" t="s">
        <v>160</v>
      </c>
      <c r="K256" s="53" t="s">
        <v>160</v>
      </c>
      <c r="L256" s="54">
        <f>SUM(L253:L255)</f>
        <v>18.63</v>
      </c>
      <c r="M256" s="54">
        <v>0</v>
      </c>
      <c r="N256" s="55">
        <v>18.63</v>
      </c>
      <c r="O256" s="54"/>
      <c r="P256" s="54"/>
      <c r="Q256" s="50"/>
      <c r="R256" s="56"/>
      <c r="S256" s="57"/>
      <c r="T256" s="50"/>
      <c r="U256" s="54"/>
      <c r="V256" s="54"/>
      <c r="W256" s="58"/>
      <c r="X256" s="59"/>
      <c r="Y256" s="49"/>
    </row>
    <row r="257" spans="1:25">
      <c r="D257" s="36">
        <v>21</v>
      </c>
      <c r="E257" s="68" t="s">
        <v>385</v>
      </c>
      <c r="F257" s="67"/>
      <c r="G257" s="61" t="s">
        <v>386</v>
      </c>
      <c r="J257" s="37"/>
      <c r="K257" s="38"/>
      <c r="L257" s="47"/>
      <c r="M257" s="47"/>
      <c r="N257" s="48"/>
      <c r="O257" s="35"/>
      <c r="P257" s="35"/>
      <c r="Q257" s="35"/>
    </row>
    <row r="258" spans="1:25">
      <c r="A258" s="16" t="s">
        <v>204</v>
      </c>
      <c r="B258" s="35" t="s">
        <v>205</v>
      </c>
      <c r="C258" s="16" t="s">
        <v>163</v>
      </c>
      <c r="D258" s="36">
        <v>21</v>
      </c>
      <c r="E258" s="68" t="s">
        <v>385</v>
      </c>
      <c r="F258" s="67"/>
      <c r="G258" s="61" t="s">
        <v>386</v>
      </c>
      <c r="H258" s="16" t="s">
        <v>387</v>
      </c>
      <c r="I258" s="16"/>
      <c r="J258" s="68" t="s">
        <v>160</v>
      </c>
      <c r="K258" s="69" t="s">
        <v>388</v>
      </c>
      <c r="L258" s="47">
        <v>100</v>
      </c>
      <c r="M258" s="47">
        <v>0</v>
      </c>
      <c r="N258" s="48">
        <v>100</v>
      </c>
      <c r="O258" s="35">
        <v>0</v>
      </c>
      <c r="P258" s="35">
        <v>0</v>
      </c>
      <c r="Q258" s="35">
        <v>0</v>
      </c>
      <c r="R258" s="44">
        <f>VLOOKUP(A258,Kengetallen!A:B,2,FALSE)</f>
        <v>0</v>
      </c>
      <c r="V258" s="41">
        <f t="shared" ref="V258:V262" si="16">IF(Q258&gt;0,(U258/O258)*Q258,0)</f>
        <v>0</v>
      </c>
    </row>
    <row r="259" spans="1:25">
      <c r="A259" s="16" t="s">
        <v>204</v>
      </c>
      <c r="B259" s="35" t="s">
        <v>205</v>
      </c>
      <c r="C259" s="16" t="s">
        <v>163</v>
      </c>
      <c r="D259" s="36">
        <v>21</v>
      </c>
      <c r="E259" s="68" t="s">
        <v>385</v>
      </c>
      <c r="F259" s="67"/>
      <c r="G259" s="61" t="s">
        <v>386</v>
      </c>
      <c r="H259" s="16" t="s">
        <v>387</v>
      </c>
      <c r="I259" s="16"/>
      <c r="J259" s="68" t="s">
        <v>160</v>
      </c>
      <c r="K259" s="69" t="s">
        <v>388</v>
      </c>
      <c r="L259" s="47">
        <v>100</v>
      </c>
      <c r="M259" s="47">
        <v>0</v>
      </c>
      <c r="N259" s="48">
        <v>100</v>
      </c>
      <c r="O259" s="35">
        <v>0</v>
      </c>
      <c r="P259" s="35">
        <v>0</v>
      </c>
      <c r="Q259" s="35">
        <v>0</v>
      </c>
      <c r="R259" s="44">
        <f>VLOOKUP(A259,Kengetallen!A:B,2,FALSE)</f>
        <v>0</v>
      </c>
      <c r="V259" s="41">
        <f t="shared" si="16"/>
        <v>0</v>
      </c>
    </row>
    <row r="260" spans="1:25">
      <c r="A260" s="16" t="s">
        <v>204</v>
      </c>
      <c r="B260" s="35" t="s">
        <v>205</v>
      </c>
      <c r="C260" s="16" t="s">
        <v>163</v>
      </c>
      <c r="D260" s="36">
        <v>21</v>
      </c>
      <c r="E260" s="68" t="s">
        <v>385</v>
      </c>
      <c r="F260" s="67"/>
      <c r="G260" s="61" t="s">
        <v>386</v>
      </c>
      <c r="H260" s="16" t="s">
        <v>389</v>
      </c>
      <c r="I260" s="16"/>
      <c r="J260" s="68" t="s">
        <v>160</v>
      </c>
      <c r="K260" s="69" t="s">
        <v>388</v>
      </c>
      <c r="L260" s="47">
        <v>100</v>
      </c>
      <c r="M260" s="47">
        <v>0</v>
      </c>
      <c r="N260" s="48">
        <v>100</v>
      </c>
      <c r="O260" s="35">
        <v>0</v>
      </c>
      <c r="P260" s="35">
        <v>0</v>
      </c>
      <c r="Q260" s="35">
        <v>0</v>
      </c>
      <c r="R260" s="44">
        <f>VLOOKUP(A260,Kengetallen!A:B,2,FALSE)</f>
        <v>0</v>
      </c>
      <c r="V260" s="41">
        <f t="shared" si="16"/>
        <v>0</v>
      </c>
    </row>
    <row r="261" spans="1:25">
      <c r="A261" s="16" t="s">
        <v>204</v>
      </c>
      <c r="B261" s="35" t="s">
        <v>205</v>
      </c>
      <c r="C261" s="16" t="s">
        <v>163</v>
      </c>
      <c r="D261" s="36">
        <v>21</v>
      </c>
      <c r="E261" s="68" t="s">
        <v>385</v>
      </c>
      <c r="F261" s="67"/>
      <c r="G261" s="61" t="s">
        <v>386</v>
      </c>
      <c r="H261" s="16" t="s">
        <v>389</v>
      </c>
      <c r="I261" s="16"/>
      <c r="J261" s="68" t="s">
        <v>160</v>
      </c>
      <c r="K261" s="69" t="s">
        <v>388</v>
      </c>
      <c r="L261" s="47">
        <v>100</v>
      </c>
      <c r="M261" s="47">
        <v>0</v>
      </c>
      <c r="N261" s="48">
        <v>100</v>
      </c>
      <c r="O261" s="35">
        <v>0</v>
      </c>
      <c r="P261" s="35">
        <v>0</v>
      </c>
      <c r="Q261" s="35">
        <v>0</v>
      </c>
      <c r="R261" s="44">
        <f>VLOOKUP(A261,Kengetallen!A:B,2,FALSE)</f>
        <v>0</v>
      </c>
      <c r="V261" s="41">
        <f t="shared" si="16"/>
        <v>0</v>
      </c>
    </row>
    <row r="262" spans="1:25">
      <c r="A262" s="16" t="s">
        <v>204</v>
      </c>
      <c r="B262" s="35" t="s">
        <v>205</v>
      </c>
      <c r="C262" s="16" t="s">
        <v>163</v>
      </c>
      <c r="D262" s="36">
        <v>21</v>
      </c>
      <c r="E262" s="68" t="s">
        <v>385</v>
      </c>
      <c r="F262" s="67"/>
      <c r="G262" s="61" t="s">
        <v>386</v>
      </c>
      <c r="H262" s="16" t="s">
        <v>390</v>
      </c>
      <c r="I262" s="16"/>
      <c r="J262" s="68" t="s">
        <v>160</v>
      </c>
      <c r="K262" s="69" t="s">
        <v>388</v>
      </c>
      <c r="L262" s="47">
        <v>100</v>
      </c>
      <c r="M262" s="47">
        <v>0</v>
      </c>
      <c r="N262" s="48">
        <v>100</v>
      </c>
      <c r="O262" s="35">
        <v>0</v>
      </c>
      <c r="P262" s="35">
        <v>0</v>
      </c>
      <c r="Q262" s="35">
        <v>0</v>
      </c>
      <c r="R262" s="44">
        <f>VLOOKUP(A262,Kengetallen!A:B,2,FALSE)</f>
        <v>0</v>
      </c>
      <c r="V262" s="41">
        <f t="shared" si="16"/>
        <v>0</v>
      </c>
    </row>
    <row r="263" spans="1:25">
      <c r="D263" s="36">
        <v>21</v>
      </c>
      <c r="E263" s="68" t="s">
        <v>385</v>
      </c>
      <c r="F263" s="67"/>
      <c r="G263" s="61" t="s">
        <v>386</v>
      </c>
      <c r="J263" s="37"/>
      <c r="K263" s="38"/>
      <c r="L263" s="47"/>
      <c r="M263" s="47"/>
      <c r="N263" s="48"/>
      <c r="O263" s="35"/>
      <c r="P263" s="35"/>
      <c r="Q263" s="35"/>
    </row>
    <row r="264" spans="1:25">
      <c r="A264" s="49"/>
      <c r="B264" s="50"/>
      <c r="C264" s="77" t="s">
        <v>163</v>
      </c>
      <c r="D264" s="51">
        <v>21</v>
      </c>
      <c r="E264" s="52" t="s">
        <v>385</v>
      </c>
      <c r="F264" s="52"/>
      <c r="G264" s="49" t="s">
        <v>386</v>
      </c>
      <c r="H264" s="53"/>
      <c r="I264" s="50"/>
      <c r="J264" s="52" t="s">
        <v>160</v>
      </c>
      <c r="K264" s="53" t="s">
        <v>160</v>
      </c>
      <c r="L264" s="54">
        <f>SUM(L257:L263)</f>
        <v>500</v>
      </c>
      <c r="M264" s="54">
        <v>0</v>
      </c>
      <c r="N264" s="55">
        <v>500</v>
      </c>
      <c r="O264" s="54"/>
      <c r="P264" s="54"/>
      <c r="Q264" s="54"/>
      <c r="R264" s="56"/>
      <c r="S264" s="57"/>
      <c r="T264" s="50"/>
      <c r="U264" s="54"/>
      <c r="V264" s="54"/>
      <c r="W264" s="58"/>
      <c r="X264" s="59"/>
      <c r="Y264" s="49"/>
    </row>
    <row r="265" spans="1:25">
      <c r="C265" s="16" t="s">
        <v>160</v>
      </c>
      <c r="D265" s="36"/>
      <c r="J265" s="37" t="s">
        <v>160</v>
      </c>
      <c r="K265" s="38" t="s">
        <v>160</v>
      </c>
      <c r="L265" s="47"/>
      <c r="M265" s="47"/>
      <c r="N265" s="48"/>
      <c r="O265" s="35"/>
      <c r="P265" s="35"/>
      <c r="Q265" s="35"/>
    </row>
    <row r="266" spans="1:25">
      <c r="A266" s="49"/>
      <c r="B266" s="50"/>
      <c r="C266" s="77"/>
      <c r="D266" s="51"/>
      <c r="E266" s="52"/>
      <c r="F266" s="52" t="s">
        <v>391</v>
      </c>
      <c r="G266" s="49"/>
      <c r="H266" s="53"/>
      <c r="I266" s="50"/>
      <c r="J266" s="52" t="s">
        <v>160</v>
      </c>
      <c r="K266" s="53" t="s">
        <v>160</v>
      </c>
      <c r="L266" s="54">
        <f>SUM(L5:L265)/2</f>
        <v>5323.15</v>
      </c>
      <c r="M266" s="54">
        <v>120</v>
      </c>
      <c r="N266" s="55">
        <v>5203.1499999999996</v>
      </c>
      <c r="O266" s="54"/>
      <c r="P266" s="54"/>
      <c r="Q266" s="54"/>
      <c r="R266" s="56"/>
      <c r="S266" s="57"/>
      <c r="T266" s="50"/>
      <c r="U266" s="54"/>
      <c r="V266" s="54"/>
      <c r="W266" s="58"/>
      <c r="X266" s="59"/>
      <c r="Y266" s="49"/>
    </row>
    <row r="267" spans="1:25">
      <c r="J267" s="68" t="s">
        <v>160</v>
      </c>
    </row>
    <row r="268" spans="1:25">
      <c r="J268" s="68" t="s">
        <v>160</v>
      </c>
    </row>
  </sheetData>
  <autoFilter ref="A3:Y266" xr:uid="{ADE885EC-00CC-4021-A99E-5404A50B607C}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&amp;L&amp;F</oddHeader>
    <oddFooter>&amp;LGemeente Haarlem - KCK&amp;R&amp;A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AF9F9-808B-4BED-AA84-DDC25514F6F9}">
  <sheetPr codeName="Blad10"/>
  <dimension ref="A1:Z268"/>
  <sheetViews>
    <sheetView showZeros="0" zoomScaleNormal="100" workbookViewId="0">
      <pane ySplit="3" topLeftCell="A4" activePane="bottomLeft" state="frozen"/>
      <selection activeCell="Q40" sqref="Q39:Q40"/>
      <selection pane="bottomLeft" activeCell="A4" sqref="A4"/>
    </sheetView>
  </sheetViews>
  <sheetFormatPr defaultRowHeight="13.2"/>
  <cols>
    <col min="1" max="1" width="8.88671875" style="16" bestFit="1" customWidth="1"/>
    <col min="2" max="2" width="15" style="35" bestFit="1" customWidth="1"/>
    <col min="3" max="3" width="13.6640625" style="16" customWidth="1"/>
    <col min="4" max="4" width="9.33203125" style="76" bestFit="1" customWidth="1"/>
    <col min="5" max="5" width="25.6640625" style="37" customWidth="1"/>
    <col min="6" max="6" width="10.109375" style="37" customWidth="1"/>
    <col min="7" max="7" width="18.88671875" style="38" customWidth="1"/>
    <col min="8" max="8" width="13.6640625" style="38" customWidth="1"/>
    <col min="9" max="9" width="9.33203125" style="39" bestFit="1" customWidth="1"/>
    <col min="10" max="10" width="17" style="68" customWidth="1"/>
    <col min="11" max="11" width="18.109375" style="16" customWidth="1"/>
    <col min="12" max="12" width="11.5546875" style="41" customWidth="1"/>
    <col min="13" max="13" width="9.33203125" style="41" bestFit="1" customWidth="1"/>
    <col min="14" max="14" width="9.44140625" style="42" customWidth="1"/>
    <col min="15" max="15" width="8.88671875" style="43" customWidth="1"/>
    <col min="16" max="16" width="22.88671875" style="43" customWidth="1"/>
    <col min="17" max="17" width="12.33203125" style="43" customWidth="1"/>
    <col min="18" max="18" width="8.88671875" style="44" customWidth="1"/>
    <col min="19" max="19" width="6.88671875" style="45" customWidth="1"/>
    <col min="20" max="20" width="10.33203125" style="44" customWidth="1"/>
    <col min="21" max="21" width="8.109375" style="41" customWidth="1"/>
    <col min="22" max="22" width="14.109375" style="41" customWidth="1"/>
    <col min="23" max="23" width="11.44140625" style="43" customWidth="1"/>
    <col min="24" max="24" width="10.33203125" style="46" customWidth="1"/>
    <col min="25" max="25" width="44.88671875" style="16" customWidth="1"/>
    <col min="26" max="256" width="9.109375" style="16"/>
    <col min="257" max="257" width="8.88671875" style="16" bestFit="1" customWidth="1"/>
    <col min="258" max="258" width="15" style="16" bestFit="1" customWidth="1"/>
    <col min="259" max="259" width="13.6640625" style="16" customWidth="1"/>
    <col min="260" max="260" width="9.33203125" style="16" bestFit="1" customWidth="1"/>
    <col min="261" max="261" width="25.6640625" style="16" customWidth="1"/>
    <col min="262" max="262" width="10.109375" style="16" customWidth="1"/>
    <col min="263" max="263" width="18.88671875" style="16" customWidth="1"/>
    <col min="264" max="264" width="13.6640625" style="16" customWidth="1"/>
    <col min="265" max="265" width="9.33203125" style="16" bestFit="1" customWidth="1"/>
    <col min="266" max="266" width="17" style="16" customWidth="1"/>
    <col min="267" max="267" width="18.109375" style="16" customWidth="1"/>
    <col min="268" max="268" width="11.5546875" style="16" customWidth="1"/>
    <col min="269" max="269" width="9.33203125" style="16" bestFit="1" customWidth="1"/>
    <col min="270" max="270" width="9.44140625" style="16" customWidth="1"/>
    <col min="271" max="271" width="8.88671875" style="16" customWidth="1"/>
    <col min="272" max="272" width="22.88671875" style="16" customWidth="1"/>
    <col min="273" max="273" width="12.33203125" style="16" customWidth="1"/>
    <col min="274" max="274" width="8.88671875" style="16" customWidth="1"/>
    <col min="275" max="275" width="6.88671875" style="16" customWidth="1"/>
    <col min="276" max="276" width="10.33203125" style="16" customWidth="1"/>
    <col min="277" max="277" width="8.109375" style="16" customWidth="1"/>
    <col min="278" max="278" width="14.109375" style="16" customWidth="1"/>
    <col min="279" max="279" width="11.44140625" style="16" customWidth="1"/>
    <col min="280" max="280" width="10.33203125" style="16" customWidth="1"/>
    <col min="281" max="281" width="44.88671875" style="16" customWidth="1"/>
    <col min="282" max="512" width="9.109375" style="16"/>
    <col min="513" max="513" width="8.88671875" style="16" bestFit="1" customWidth="1"/>
    <col min="514" max="514" width="15" style="16" bestFit="1" customWidth="1"/>
    <col min="515" max="515" width="13.6640625" style="16" customWidth="1"/>
    <col min="516" max="516" width="9.33203125" style="16" bestFit="1" customWidth="1"/>
    <col min="517" max="517" width="25.6640625" style="16" customWidth="1"/>
    <col min="518" max="518" width="10.109375" style="16" customWidth="1"/>
    <col min="519" max="519" width="18.88671875" style="16" customWidth="1"/>
    <col min="520" max="520" width="13.6640625" style="16" customWidth="1"/>
    <col min="521" max="521" width="9.33203125" style="16" bestFit="1" customWidth="1"/>
    <col min="522" max="522" width="17" style="16" customWidth="1"/>
    <col min="523" max="523" width="18.109375" style="16" customWidth="1"/>
    <col min="524" max="524" width="11.5546875" style="16" customWidth="1"/>
    <col min="525" max="525" width="9.33203125" style="16" bestFit="1" customWidth="1"/>
    <col min="526" max="526" width="9.44140625" style="16" customWidth="1"/>
    <col min="527" max="527" width="8.88671875" style="16" customWidth="1"/>
    <col min="528" max="528" width="22.88671875" style="16" customWidth="1"/>
    <col min="529" max="529" width="12.33203125" style="16" customWidth="1"/>
    <col min="530" max="530" width="8.88671875" style="16" customWidth="1"/>
    <col min="531" max="531" width="6.88671875" style="16" customWidth="1"/>
    <col min="532" max="532" width="10.33203125" style="16" customWidth="1"/>
    <col min="533" max="533" width="8.109375" style="16" customWidth="1"/>
    <col min="534" max="534" width="14.109375" style="16" customWidth="1"/>
    <col min="535" max="535" width="11.44140625" style="16" customWidth="1"/>
    <col min="536" max="536" width="10.33203125" style="16" customWidth="1"/>
    <col min="537" max="537" width="44.88671875" style="16" customWidth="1"/>
    <col min="538" max="768" width="9.109375" style="16"/>
    <col min="769" max="769" width="8.88671875" style="16" bestFit="1" customWidth="1"/>
    <col min="770" max="770" width="15" style="16" bestFit="1" customWidth="1"/>
    <col min="771" max="771" width="13.6640625" style="16" customWidth="1"/>
    <col min="772" max="772" width="9.33203125" style="16" bestFit="1" customWidth="1"/>
    <col min="773" max="773" width="25.6640625" style="16" customWidth="1"/>
    <col min="774" max="774" width="10.109375" style="16" customWidth="1"/>
    <col min="775" max="775" width="18.88671875" style="16" customWidth="1"/>
    <col min="776" max="776" width="13.6640625" style="16" customWidth="1"/>
    <col min="777" max="777" width="9.33203125" style="16" bestFit="1" customWidth="1"/>
    <col min="778" max="778" width="17" style="16" customWidth="1"/>
    <col min="779" max="779" width="18.109375" style="16" customWidth="1"/>
    <col min="780" max="780" width="11.5546875" style="16" customWidth="1"/>
    <col min="781" max="781" width="9.33203125" style="16" bestFit="1" customWidth="1"/>
    <col min="782" max="782" width="9.44140625" style="16" customWidth="1"/>
    <col min="783" max="783" width="8.88671875" style="16" customWidth="1"/>
    <col min="784" max="784" width="22.88671875" style="16" customWidth="1"/>
    <col min="785" max="785" width="12.33203125" style="16" customWidth="1"/>
    <col min="786" max="786" width="8.88671875" style="16" customWidth="1"/>
    <col min="787" max="787" width="6.88671875" style="16" customWidth="1"/>
    <col min="788" max="788" width="10.33203125" style="16" customWidth="1"/>
    <col min="789" max="789" width="8.109375" style="16" customWidth="1"/>
    <col min="790" max="790" width="14.109375" style="16" customWidth="1"/>
    <col min="791" max="791" width="11.44140625" style="16" customWidth="1"/>
    <col min="792" max="792" width="10.33203125" style="16" customWidth="1"/>
    <col min="793" max="793" width="44.88671875" style="16" customWidth="1"/>
    <col min="794" max="1024" width="9.109375" style="16"/>
    <col min="1025" max="1025" width="8.88671875" style="16" bestFit="1" customWidth="1"/>
    <col min="1026" max="1026" width="15" style="16" bestFit="1" customWidth="1"/>
    <col min="1027" max="1027" width="13.6640625" style="16" customWidth="1"/>
    <col min="1028" max="1028" width="9.33203125" style="16" bestFit="1" customWidth="1"/>
    <col min="1029" max="1029" width="25.6640625" style="16" customWidth="1"/>
    <col min="1030" max="1030" width="10.109375" style="16" customWidth="1"/>
    <col min="1031" max="1031" width="18.88671875" style="16" customWidth="1"/>
    <col min="1032" max="1032" width="13.6640625" style="16" customWidth="1"/>
    <col min="1033" max="1033" width="9.33203125" style="16" bestFit="1" customWidth="1"/>
    <col min="1034" max="1034" width="17" style="16" customWidth="1"/>
    <col min="1035" max="1035" width="18.109375" style="16" customWidth="1"/>
    <col min="1036" max="1036" width="11.5546875" style="16" customWidth="1"/>
    <col min="1037" max="1037" width="9.33203125" style="16" bestFit="1" customWidth="1"/>
    <col min="1038" max="1038" width="9.44140625" style="16" customWidth="1"/>
    <col min="1039" max="1039" width="8.88671875" style="16" customWidth="1"/>
    <col min="1040" max="1040" width="22.88671875" style="16" customWidth="1"/>
    <col min="1041" max="1041" width="12.33203125" style="16" customWidth="1"/>
    <col min="1042" max="1042" width="8.88671875" style="16" customWidth="1"/>
    <col min="1043" max="1043" width="6.88671875" style="16" customWidth="1"/>
    <col min="1044" max="1044" width="10.33203125" style="16" customWidth="1"/>
    <col min="1045" max="1045" width="8.109375" style="16" customWidth="1"/>
    <col min="1046" max="1046" width="14.109375" style="16" customWidth="1"/>
    <col min="1047" max="1047" width="11.44140625" style="16" customWidth="1"/>
    <col min="1048" max="1048" width="10.33203125" style="16" customWidth="1"/>
    <col min="1049" max="1049" width="44.88671875" style="16" customWidth="1"/>
    <col min="1050" max="1280" width="9.109375" style="16"/>
    <col min="1281" max="1281" width="8.88671875" style="16" bestFit="1" customWidth="1"/>
    <col min="1282" max="1282" width="15" style="16" bestFit="1" customWidth="1"/>
    <col min="1283" max="1283" width="13.6640625" style="16" customWidth="1"/>
    <col min="1284" max="1284" width="9.33203125" style="16" bestFit="1" customWidth="1"/>
    <col min="1285" max="1285" width="25.6640625" style="16" customWidth="1"/>
    <col min="1286" max="1286" width="10.109375" style="16" customWidth="1"/>
    <col min="1287" max="1287" width="18.88671875" style="16" customWidth="1"/>
    <col min="1288" max="1288" width="13.6640625" style="16" customWidth="1"/>
    <col min="1289" max="1289" width="9.33203125" style="16" bestFit="1" customWidth="1"/>
    <col min="1290" max="1290" width="17" style="16" customWidth="1"/>
    <col min="1291" max="1291" width="18.109375" style="16" customWidth="1"/>
    <col min="1292" max="1292" width="11.5546875" style="16" customWidth="1"/>
    <col min="1293" max="1293" width="9.33203125" style="16" bestFit="1" customWidth="1"/>
    <col min="1294" max="1294" width="9.44140625" style="16" customWidth="1"/>
    <col min="1295" max="1295" width="8.88671875" style="16" customWidth="1"/>
    <col min="1296" max="1296" width="22.88671875" style="16" customWidth="1"/>
    <col min="1297" max="1297" width="12.33203125" style="16" customWidth="1"/>
    <col min="1298" max="1298" width="8.88671875" style="16" customWidth="1"/>
    <col min="1299" max="1299" width="6.88671875" style="16" customWidth="1"/>
    <col min="1300" max="1300" width="10.33203125" style="16" customWidth="1"/>
    <col min="1301" max="1301" width="8.109375" style="16" customWidth="1"/>
    <col min="1302" max="1302" width="14.109375" style="16" customWidth="1"/>
    <col min="1303" max="1303" width="11.44140625" style="16" customWidth="1"/>
    <col min="1304" max="1304" width="10.33203125" style="16" customWidth="1"/>
    <col min="1305" max="1305" width="44.88671875" style="16" customWidth="1"/>
    <col min="1306" max="1536" width="9.109375" style="16"/>
    <col min="1537" max="1537" width="8.88671875" style="16" bestFit="1" customWidth="1"/>
    <col min="1538" max="1538" width="15" style="16" bestFit="1" customWidth="1"/>
    <col min="1539" max="1539" width="13.6640625" style="16" customWidth="1"/>
    <col min="1540" max="1540" width="9.33203125" style="16" bestFit="1" customWidth="1"/>
    <col min="1541" max="1541" width="25.6640625" style="16" customWidth="1"/>
    <col min="1542" max="1542" width="10.109375" style="16" customWidth="1"/>
    <col min="1543" max="1543" width="18.88671875" style="16" customWidth="1"/>
    <col min="1544" max="1544" width="13.6640625" style="16" customWidth="1"/>
    <col min="1545" max="1545" width="9.33203125" style="16" bestFit="1" customWidth="1"/>
    <col min="1546" max="1546" width="17" style="16" customWidth="1"/>
    <col min="1547" max="1547" width="18.109375" style="16" customWidth="1"/>
    <col min="1548" max="1548" width="11.5546875" style="16" customWidth="1"/>
    <col min="1549" max="1549" width="9.33203125" style="16" bestFit="1" customWidth="1"/>
    <col min="1550" max="1550" width="9.44140625" style="16" customWidth="1"/>
    <col min="1551" max="1551" width="8.88671875" style="16" customWidth="1"/>
    <col min="1552" max="1552" width="22.88671875" style="16" customWidth="1"/>
    <col min="1553" max="1553" width="12.33203125" style="16" customWidth="1"/>
    <col min="1554" max="1554" width="8.88671875" style="16" customWidth="1"/>
    <col min="1555" max="1555" width="6.88671875" style="16" customWidth="1"/>
    <col min="1556" max="1556" width="10.33203125" style="16" customWidth="1"/>
    <col min="1557" max="1557" width="8.109375" style="16" customWidth="1"/>
    <col min="1558" max="1558" width="14.109375" style="16" customWidth="1"/>
    <col min="1559" max="1559" width="11.44140625" style="16" customWidth="1"/>
    <col min="1560" max="1560" width="10.33203125" style="16" customWidth="1"/>
    <col min="1561" max="1561" width="44.88671875" style="16" customWidth="1"/>
    <col min="1562" max="1792" width="9.109375" style="16"/>
    <col min="1793" max="1793" width="8.88671875" style="16" bestFit="1" customWidth="1"/>
    <col min="1794" max="1794" width="15" style="16" bestFit="1" customWidth="1"/>
    <col min="1795" max="1795" width="13.6640625" style="16" customWidth="1"/>
    <col min="1796" max="1796" width="9.33203125" style="16" bestFit="1" customWidth="1"/>
    <col min="1797" max="1797" width="25.6640625" style="16" customWidth="1"/>
    <col min="1798" max="1798" width="10.109375" style="16" customWidth="1"/>
    <col min="1799" max="1799" width="18.88671875" style="16" customWidth="1"/>
    <col min="1800" max="1800" width="13.6640625" style="16" customWidth="1"/>
    <col min="1801" max="1801" width="9.33203125" style="16" bestFit="1" customWidth="1"/>
    <col min="1802" max="1802" width="17" style="16" customWidth="1"/>
    <col min="1803" max="1803" width="18.109375" style="16" customWidth="1"/>
    <col min="1804" max="1804" width="11.5546875" style="16" customWidth="1"/>
    <col min="1805" max="1805" width="9.33203125" style="16" bestFit="1" customWidth="1"/>
    <col min="1806" max="1806" width="9.44140625" style="16" customWidth="1"/>
    <col min="1807" max="1807" width="8.88671875" style="16" customWidth="1"/>
    <col min="1808" max="1808" width="22.88671875" style="16" customWidth="1"/>
    <col min="1809" max="1809" width="12.33203125" style="16" customWidth="1"/>
    <col min="1810" max="1810" width="8.88671875" style="16" customWidth="1"/>
    <col min="1811" max="1811" width="6.88671875" style="16" customWidth="1"/>
    <col min="1812" max="1812" width="10.33203125" style="16" customWidth="1"/>
    <col min="1813" max="1813" width="8.109375" style="16" customWidth="1"/>
    <col min="1814" max="1814" width="14.109375" style="16" customWidth="1"/>
    <col min="1815" max="1815" width="11.44140625" style="16" customWidth="1"/>
    <col min="1816" max="1816" width="10.33203125" style="16" customWidth="1"/>
    <col min="1817" max="1817" width="44.88671875" style="16" customWidth="1"/>
    <col min="1818" max="2048" width="9.109375" style="16"/>
    <col min="2049" max="2049" width="8.88671875" style="16" bestFit="1" customWidth="1"/>
    <col min="2050" max="2050" width="15" style="16" bestFit="1" customWidth="1"/>
    <col min="2051" max="2051" width="13.6640625" style="16" customWidth="1"/>
    <col min="2052" max="2052" width="9.33203125" style="16" bestFit="1" customWidth="1"/>
    <col min="2053" max="2053" width="25.6640625" style="16" customWidth="1"/>
    <col min="2054" max="2054" width="10.109375" style="16" customWidth="1"/>
    <col min="2055" max="2055" width="18.88671875" style="16" customWidth="1"/>
    <col min="2056" max="2056" width="13.6640625" style="16" customWidth="1"/>
    <col min="2057" max="2057" width="9.33203125" style="16" bestFit="1" customWidth="1"/>
    <col min="2058" max="2058" width="17" style="16" customWidth="1"/>
    <col min="2059" max="2059" width="18.109375" style="16" customWidth="1"/>
    <col min="2060" max="2060" width="11.5546875" style="16" customWidth="1"/>
    <col min="2061" max="2061" width="9.33203125" style="16" bestFit="1" customWidth="1"/>
    <col min="2062" max="2062" width="9.44140625" style="16" customWidth="1"/>
    <col min="2063" max="2063" width="8.88671875" style="16" customWidth="1"/>
    <col min="2064" max="2064" width="22.88671875" style="16" customWidth="1"/>
    <col min="2065" max="2065" width="12.33203125" style="16" customWidth="1"/>
    <col min="2066" max="2066" width="8.88671875" style="16" customWidth="1"/>
    <col min="2067" max="2067" width="6.88671875" style="16" customWidth="1"/>
    <col min="2068" max="2068" width="10.33203125" style="16" customWidth="1"/>
    <col min="2069" max="2069" width="8.109375" style="16" customWidth="1"/>
    <col min="2070" max="2070" width="14.109375" style="16" customWidth="1"/>
    <col min="2071" max="2071" width="11.44140625" style="16" customWidth="1"/>
    <col min="2072" max="2072" width="10.33203125" style="16" customWidth="1"/>
    <col min="2073" max="2073" width="44.88671875" style="16" customWidth="1"/>
    <col min="2074" max="2304" width="9.109375" style="16"/>
    <col min="2305" max="2305" width="8.88671875" style="16" bestFit="1" customWidth="1"/>
    <col min="2306" max="2306" width="15" style="16" bestFit="1" customWidth="1"/>
    <col min="2307" max="2307" width="13.6640625" style="16" customWidth="1"/>
    <col min="2308" max="2308" width="9.33203125" style="16" bestFit="1" customWidth="1"/>
    <col min="2309" max="2309" width="25.6640625" style="16" customWidth="1"/>
    <col min="2310" max="2310" width="10.109375" style="16" customWidth="1"/>
    <col min="2311" max="2311" width="18.88671875" style="16" customWidth="1"/>
    <col min="2312" max="2312" width="13.6640625" style="16" customWidth="1"/>
    <col min="2313" max="2313" width="9.33203125" style="16" bestFit="1" customWidth="1"/>
    <col min="2314" max="2314" width="17" style="16" customWidth="1"/>
    <col min="2315" max="2315" width="18.109375" style="16" customWidth="1"/>
    <col min="2316" max="2316" width="11.5546875" style="16" customWidth="1"/>
    <col min="2317" max="2317" width="9.33203125" style="16" bestFit="1" customWidth="1"/>
    <col min="2318" max="2318" width="9.44140625" style="16" customWidth="1"/>
    <col min="2319" max="2319" width="8.88671875" style="16" customWidth="1"/>
    <col min="2320" max="2320" width="22.88671875" style="16" customWidth="1"/>
    <col min="2321" max="2321" width="12.33203125" style="16" customWidth="1"/>
    <col min="2322" max="2322" width="8.88671875" style="16" customWidth="1"/>
    <col min="2323" max="2323" width="6.88671875" style="16" customWidth="1"/>
    <col min="2324" max="2324" width="10.33203125" style="16" customWidth="1"/>
    <col min="2325" max="2325" width="8.109375" style="16" customWidth="1"/>
    <col min="2326" max="2326" width="14.109375" style="16" customWidth="1"/>
    <col min="2327" max="2327" width="11.44140625" style="16" customWidth="1"/>
    <col min="2328" max="2328" width="10.33203125" style="16" customWidth="1"/>
    <col min="2329" max="2329" width="44.88671875" style="16" customWidth="1"/>
    <col min="2330" max="2560" width="9.109375" style="16"/>
    <col min="2561" max="2561" width="8.88671875" style="16" bestFit="1" customWidth="1"/>
    <col min="2562" max="2562" width="15" style="16" bestFit="1" customWidth="1"/>
    <col min="2563" max="2563" width="13.6640625" style="16" customWidth="1"/>
    <col min="2564" max="2564" width="9.33203125" style="16" bestFit="1" customWidth="1"/>
    <col min="2565" max="2565" width="25.6640625" style="16" customWidth="1"/>
    <col min="2566" max="2566" width="10.109375" style="16" customWidth="1"/>
    <col min="2567" max="2567" width="18.88671875" style="16" customWidth="1"/>
    <col min="2568" max="2568" width="13.6640625" style="16" customWidth="1"/>
    <col min="2569" max="2569" width="9.33203125" style="16" bestFit="1" customWidth="1"/>
    <col min="2570" max="2570" width="17" style="16" customWidth="1"/>
    <col min="2571" max="2571" width="18.109375" style="16" customWidth="1"/>
    <col min="2572" max="2572" width="11.5546875" style="16" customWidth="1"/>
    <col min="2573" max="2573" width="9.33203125" style="16" bestFit="1" customWidth="1"/>
    <col min="2574" max="2574" width="9.44140625" style="16" customWidth="1"/>
    <col min="2575" max="2575" width="8.88671875" style="16" customWidth="1"/>
    <col min="2576" max="2576" width="22.88671875" style="16" customWidth="1"/>
    <col min="2577" max="2577" width="12.33203125" style="16" customWidth="1"/>
    <col min="2578" max="2578" width="8.88671875" style="16" customWidth="1"/>
    <col min="2579" max="2579" width="6.88671875" style="16" customWidth="1"/>
    <col min="2580" max="2580" width="10.33203125" style="16" customWidth="1"/>
    <col min="2581" max="2581" width="8.109375" style="16" customWidth="1"/>
    <col min="2582" max="2582" width="14.109375" style="16" customWidth="1"/>
    <col min="2583" max="2583" width="11.44140625" style="16" customWidth="1"/>
    <col min="2584" max="2584" width="10.33203125" style="16" customWidth="1"/>
    <col min="2585" max="2585" width="44.88671875" style="16" customWidth="1"/>
    <col min="2586" max="2816" width="9.109375" style="16"/>
    <col min="2817" max="2817" width="8.88671875" style="16" bestFit="1" customWidth="1"/>
    <col min="2818" max="2818" width="15" style="16" bestFit="1" customWidth="1"/>
    <col min="2819" max="2819" width="13.6640625" style="16" customWidth="1"/>
    <col min="2820" max="2820" width="9.33203125" style="16" bestFit="1" customWidth="1"/>
    <col min="2821" max="2821" width="25.6640625" style="16" customWidth="1"/>
    <col min="2822" max="2822" width="10.109375" style="16" customWidth="1"/>
    <col min="2823" max="2823" width="18.88671875" style="16" customWidth="1"/>
    <col min="2824" max="2824" width="13.6640625" style="16" customWidth="1"/>
    <col min="2825" max="2825" width="9.33203125" style="16" bestFit="1" customWidth="1"/>
    <col min="2826" max="2826" width="17" style="16" customWidth="1"/>
    <col min="2827" max="2827" width="18.109375" style="16" customWidth="1"/>
    <col min="2828" max="2828" width="11.5546875" style="16" customWidth="1"/>
    <col min="2829" max="2829" width="9.33203125" style="16" bestFit="1" customWidth="1"/>
    <col min="2830" max="2830" width="9.44140625" style="16" customWidth="1"/>
    <col min="2831" max="2831" width="8.88671875" style="16" customWidth="1"/>
    <col min="2832" max="2832" width="22.88671875" style="16" customWidth="1"/>
    <col min="2833" max="2833" width="12.33203125" style="16" customWidth="1"/>
    <col min="2834" max="2834" width="8.88671875" style="16" customWidth="1"/>
    <col min="2835" max="2835" width="6.88671875" style="16" customWidth="1"/>
    <col min="2836" max="2836" width="10.33203125" style="16" customWidth="1"/>
    <col min="2837" max="2837" width="8.109375" style="16" customWidth="1"/>
    <col min="2838" max="2838" width="14.109375" style="16" customWidth="1"/>
    <col min="2839" max="2839" width="11.44140625" style="16" customWidth="1"/>
    <col min="2840" max="2840" width="10.33203125" style="16" customWidth="1"/>
    <col min="2841" max="2841" width="44.88671875" style="16" customWidth="1"/>
    <col min="2842" max="3072" width="9.109375" style="16"/>
    <col min="3073" max="3073" width="8.88671875" style="16" bestFit="1" customWidth="1"/>
    <col min="3074" max="3074" width="15" style="16" bestFit="1" customWidth="1"/>
    <col min="3075" max="3075" width="13.6640625" style="16" customWidth="1"/>
    <col min="3076" max="3076" width="9.33203125" style="16" bestFit="1" customWidth="1"/>
    <col min="3077" max="3077" width="25.6640625" style="16" customWidth="1"/>
    <col min="3078" max="3078" width="10.109375" style="16" customWidth="1"/>
    <col min="3079" max="3079" width="18.88671875" style="16" customWidth="1"/>
    <col min="3080" max="3080" width="13.6640625" style="16" customWidth="1"/>
    <col min="3081" max="3081" width="9.33203125" style="16" bestFit="1" customWidth="1"/>
    <col min="3082" max="3082" width="17" style="16" customWidth="1"/>
    <col min="3083" max="3083" width="18.109375" style="16" customWidth="1"/>
    <col min="3084" max="3084" width="11.5546875" style="16" customWidth="1"/>
    <col min="3085" max="3085" width="9.33203125" style="16" bestFit="1" customWidth="1"/>
    <col min="3086" max="3086" width="9.44140625" style="16" customWidth="1"/>
    <col min="3087" max="3087" width="8.88671875" style="16" customWidth="1"/>
    <col min="3088" max="3088" width="22.88671875" style="16" customWidth="1"/>
    <col min="3089" max="3089" width="12.33203125" style="16" customWidth="1"/>
    <col min="3090" max="3090" width="8.88671875" style="16" customWidth="1"/>
    <col min="3091" max="3091" width="6.88671875" style="16" customWidth="1"/>
    <col min="3092" max="3092" width="10.33203125" style="16" customWidth="1"/>
    <col min="3093" max="3093" width="8.109375" style="16" customWidth="1"/>
    <col min="3094" max="3094" width="14.109375" style="16" customWidth="1"/>
    <col min="3095" max="3095" width="11.44140625" style="16" customWidth="1"/>
    <col min="3096" max="3096" width="10.33203125" style="16" customWidth="1"/>
    <col min="3097" max="3097" width="44.88671875" style="16" customWidth="1"/>
    <col min="3098" max="3328" width="9.109375" style="16"/>
    <col min="3329" max="3329" width="8.88671875" style="16" bestFit="1" customWidth="1"/>
    <col min="3330" max="3330" width="15" style="16" bestFit="1" customWidth="1"/>
    <col min="3331" max="3331" width="13.6640625" style="16" customWidth="1"/>
    <col min="3332" max="3332" width="9.33203125" style="16" bestFit="1" customWidth="1"/>
    <col min="3333" max="3333" width="25.6640625" style="16" customWidth="1"/>
    <col min="3334" max="3334" width="10.109375" style="16" customWidth="1"/>
    <col min="3335" max="3335" width="18.88671875" style="16" customWidth="1"/>
    <col min="3336" max="3336" width="13.6640625" style="16" customWidth="1"/>
    <col min="3337" max="3337" width="9.33203125" style="16" bestFit="1" customWidth="1"/>
    <col min="3338" max="3338" width="17" style="16" customWidth="1"/>
    <col min="3339" max="3339" width="18.109375" style="16" customWidth="1"/>
    <col min="3340" max="3340" width="11.5546875" style="16" customWidth="1"/>
    <col min="3341" max="3341" width="9.33203125" style="16" bestFit="1" customWidth="1"/>
    <col min="3342" max="3342" width="9.44140625" style="16" customWidth="1"/>
    <col min="3343" max="3343" width="8.88671875" style="16" customWidth="1"/>
    <col min="3344" max="3344" width="22.88671875" style="16" customWidth="1"/>
    <col min="3345" max="3345" width="12.33203125" style="16" customWidth="1"/>
    <col min="3346" max="3346" width="8.88671875" style="16" customWidth="1"/>
    <col min="3347" max="3347" width="6.88671875" style="16" customWidth="1"/>
    <col min="3348" max="3348" width="10.33203125" style="16" customWidth="1"/>
    <col min="3349" max="3349" width="8.109375" style="16" customWidth="1"/>
    <col min="3350" max="3350" width="14.109375" style="16" customWidth="1"/>
    <col min="3351" max="3351" width="11.44140625" style="16" customWidth="1"/>
    <col min="3352" max="3352" width="10.33203125" style="16" customWidth="1"/>
    <col min="3353" max="3353" width="44.88671875" style="16" customWidth="1"/>
    <col min="3354" max="3584" width="9.109375" style="16"/>
    <col min="3585" max="3585" width="8.88671875" style="16" bestFit="1" customWidth="1"/>
    <col min="3586" max="3586" width="15" style="16" bestFit="1" customWidth="1"/>
    <col min="3587" max="3587" width="13.6640625" style="16" customWidth="1"/>
    <col min="3588" max="3588" width="9.33203125" style="16" bestFit="1" customWidth="1"/>
    <col min="3589" max="3589" width="25.6640625" style="16" customWidth="1"/>
    <col min="3590" max="3590" width="10.109375" style="16" customWidth="1"/>
    <col min="3591" max="3591" width="18.88671875" style="16" customWidth="1"/>
    <col min="3592" max="3592" width="13.6640625" style="16" customWidth="1"/>
    <col min="3593" max="3593" width="9.33203125" style="16" bestFit="1" customWidth="1"/>
    <col min="3594" max="3594" width="17" style="16" customWidth="1"/>
    <col min="3595" max="3595" width="18.109375" style="16" customWidth="1"/>
    <col min="3596" max="3596" width="11.5546875" style="16" customWidth="1"/>
    <col min="3597" max="3597" width="9.33203125" style="16" bestFit="1" customWidth="1"/>
    <col min="3598" max="3598" width="9.44140625" style="16" customWidth="1"/>
    <col min="3599" max="3599" width="8.88671875" style="16" customWidth="1"/>
    <col min="3600" max="3600" width="22.88671875" style="16" customWidth="1"/>
    <col min="3601" max="3601" width="12.33203125" style="16" customWidth="1"/>
    <col min="3602" max="3602" width="8.88671875" style="16" customWidth="1"/>
    <col min="3603" max="3603" width="6.88671875" style="16" customWidth="1"/>
    <col min="3604" max="3604" width="10.33203125" style="16" customWidth="1"/>
    <col min="3605" max="3605" width="8.109375" style="16" customWidth="1"/>
    <col min="3606" max="3606" width="14.109375" style="16" customWidth="1"/>
    <col min="3607" max="3607" width="11.44140625" style="16" customWidth="1"/>
    <col min="3608" max="3608" width="10.33203125" style="16" customWidth="1"/>
    <col min="3609" max="3609" width="44.88671875" style="16" customWidth="1"/>
    <col min="3610" max="3840" width="9.109375" style="16"/>
    <col min="3841" max="3841" width="8.88671875" style="16" bestFit="1" customWidth="1"/>
    <col min="3842" max="3842" width="15" style="16" bestFit="1" customWidth="1"/>
    <col min="3843" max="3843" width="13.6640625" style="16" customWidth="1"/>
    <col min="3844" max="3844" width="9.33203125" style="16" bestFit="1" customWidth="1"/>
    <col min="3845" max="3845" width="25.6640625" style="16" customWidth="1"/>
    <col min="3846" max="3846" width="10.109375" style="16" customWidth="1"/>
    <col min="3847" max="3847" width="18.88671875" style="16" customWidth="1"/>
    <col min="3848" max="3848" width="13.6640625" style="16" customWidth="1"/>
    <col min="3849" max="3849" width="9.33203125" style="16" bestFit="1" customWidth="1"/>
    <col min="3850" max="3850" width="17" style="16" customWidth="1"/>
    <col min="3851" max="3851" width="18.109375" style="16" customWidth="1"/>
    <col min="3852" max="3852" width="11.5546875" style="16" customWidth="1"/>
    <col min="3853" max="3853" width="9.33203125" style="16" bestFit="1" customWidth="1"/>
    <col min="3854" max="3854" width="9.44140625" style="16" customWidth="1"/>
    <col min="3855" max="3855" width="8.88671875" style="16" customWidth="1"/>
    <col min="3856" max="3856" width="22.88671875" style="16" customWidth="1"/>
    <col min="3857" max="3857" width="12.33203125" style="16" customWidth="1"/>
    <col min="3858" max="3858" width="8.88671875" style="16" customWidth="1"/>
    <col min="3859" max="3859" width="6.88671875" style="16" customWidth="1"/>
    <col min="3860" max="3860" width="10.33203125" style="16" customWidth="1"/>
    <col min="3861" max="3861" width="8.109375" style="16" customWidth="1"/>
    <col min="3862" max="3862" width="14.109375" style="16" customWidth="1"/>
    <col min="3863" max="3863" width="11.44140625" style="16" customWidth="1"/>
    <col min="3864" max="3864" width="10.33203125" style="16" customWidth="1"/>
    <col min="3865" max="3865" width="44.88671875" style="16" customWidth="1"/>
    <col min="3866" max="4096" width="9.109375" style="16"/>
    <col min="4097" max="4097" width="8.88671875" style="16" bestFit="1" customWidth="1"/>
    <col min="4098" max="4098" width="15" style="16" bestFit="1" customWidth="1"/>
    <col min="4099" max="4099" width="13.6640625" style="16" customWidth="1"/>
    <col min="4100" max="4100" width="9.33203125" style="16" bestFit="1" customWidth="1"/>
    <col min="4101" max="4101" width="25.6640625" style="16" customWidth="1"/>
    <col min="4102" max="4102" width="10.109375" style="16" customWidth="1"/>
    <col min="4103" max="4103" width="18.88671875" style="16" customWidth="1"/>
    <col min="4104" max="4104" width="13.6640625" style="16" customWidth="1"/>
    <col min="4105" max="4105" width="9.33203125" style="16" bestFit="1" customWidth="1"/>
    <col min="4106" max="4106" width="17" style="16" customWidth="1"/>
    <col min="4107" max="4107" width="18.109375" style="16" customWidth="1"/>
    <col min="4108" max="4108" width="11.5546875" style="16" customWidth="1"/>
    <col min="4109" max="4109" width="9.33203125" style="16" bestFit="1" customWidth="1"/>
    <col min="4110" max="4110" width="9.44140625" style="16" customWidth="1"/>
    <col min="4111" max="4111" width="8.88671875" style="16" customWidth="1"/>
    <col min="4112" max="4112" width="22.88671875" style="16" customWidth="1"/>
    <col min="4113" max="4113" width="12.33203125" style="16" customWidth="1"/>
    <col min="4114" max="4114" width="8.88671875" style="16" customWidth="1"/>
    <col min="4115" max="4115" width="6.88671875" style="16" customWidth="1"/>
    <col min="4116" max="4116" width="10.33203125" style="16" customWidth="1"/>
    <col min="4117" max="4117" width="8.109375" style="16" customWidth="1"/>
    <col min="4118" max="4118" width="14.109375" style="16" customWidth="1"/>
    <col min="4119" max="4119" width="11.44140625" style="16" customWidth="1"/>
    <col min="4120" max="4120" width="10.33203125" style="16" customWidth="1"/>
    <col min="4121" max="4121" width="44.88671875" style="16" customWidth="1"/>
    <col min="4122" max="4352" width="9.109375" style="16"/>
    <col min="4353" max="4353" width="8.88671875" style="16" bestFit="1" customWidth="1"/>
    <col min="4354" max="4354" width="15" style="16" bestFit="1" customWidth="1"/>
    <col min="4355" max="4355" width="13.6640625" style="16" customWidth="1"/>
    <col min="4356" max="4356" width="9.33203125" style="16" bestFit="1" customWidth="1"/>
    <col min="4357" max="4357" width="25.6640625" style="16" customWidth="1"/>
    <col min="4358" max="4358" width="10.109375" style="16" customWidth="1"/>
    <col min="4359" max="4359" width="18.88671875" style="16" customWidth="1"/>
    <col min="4360" max="4360" width="13.6640625" style="16" customWidth="1"/>
    <col min="4361" max="4361" width="9.33203125" style="16" bestFit="1" customWidth="1"/>
    <col min="4362" max="4362" width="17" style="16" customWidth="1"/>
    <col min="4363" max="4363" width="18.109375" style="16" customWidth="1"/>
    <col min="4364" max="4364" width="11.5546875" style="16" customWidth="1"/>
    <col min="4365" max="4365" width="9.33203125" style="16" bestFit="1" customWidth="1"/>
    <col min="4366" max="4366" width="9.44140625" style="16" customWidth="1"/>
    <col min="4367" max="4367" width="8.88671875" style="16" customWidth="1"/>
    <col min="4368" max="4368" width="22.88671875" style="16" customWidth="1"/>
    <col min="4369" max="4369" width="12.33203125" style="16" customWidth="1"/>
    <col min="4370" max="4370" width="8.88671875" style="16" customWidth="1"/>
    <col min="4371" max="4371" width="6.88671875" style="16" customWidth="1"/>
    <col min="4372" max="4372" width="10.33203125" style="16" customWidth="1"/>
    <col min="4373" max="4373" width="8.109375" style="16" customWidth="1"/>
    <col min="4374" max="4374" width="14.109375" style="16" customWidth="1"/>
    <col min="4375" max="4375" width="11.44140625" style="16" customWidth="1"/>
    <col min="4376" max="4376" width="10.33203125" style="16" customWidth="1"/>
    <col min="4377" max="4377" width="44.88671875" style="16" customWidth="1"/>
    <col min="4378" max="4608" width="9.109375" style="16"/>
    <col min="4609" max="4609" width="8.88671875" style="16" bestFit="1" customWidth="1"/>
    <col min="4610" max="4610" width="15" style="16" bestFit="1" customWidth="1"/>
    <col min="4611" max="4611" width="13.6640625" style="16" customWidth="1"/>
    <col min="4612" max="4612" width="9.33203125" style="16" bestFit="1" customWidth="1"/>
    <col min="4613" max="4613" width="25.6640625" style="16" customWidth="1"/>
    <col min="4614" max="4614" width="10.109375" style="16" customWidth="1"/>
    <col min="4615" max="4615" width="18.88671875" style="16" customWidth="1"/>
    <col min="4616" max="4616" width="13.6640625" style="16" customWidth="1"/>
    <col min="4617" max="4617" width="9.33203125" style="16" bestFit="1" customWidth="1"/>
    <col min="4618" max="4618" width="17" style="16" customWidth="1"/>
    <col min="4619" max="4619" width="18.109375" style="16" customWidth="1"/>
    <col min="4620" max="4620" width="11.5546875" style="16" customWidth="1"/>
    <col min="4621" max="4621" width="9.33203125" style="16" bestFit="1" customWidth="1"/>
    <col min="4622" max="4622" width="9.44140625" style="16" customWidth="1"/>
    <col min="4623" max="4623" width="8.88671875" style="16" customWidth="1"/>
    <col min="4624" max="4624" width="22.88671875" style="16" customWidth="1"/>
    <col min="4625" max="4625" width="12.33203125" style="16" customWidth="1"/>
    <col min="4626" max="4626" width="8.88671875" style="16" customWidth="1"/>
    <col min="4627" max="4627" width="6.88671875" style="16" customWidth="1"/>
    <col min="4628" max="4628" width="10.33203125" style="16" customWidth="1"/>
    <col min="4629" max="4629" width="8.109375" style="16" customWidth="1"/>
    <col min="4630" max="4630" width="14.109375" style="16" customWidth="1"/>
    <col min="4631" max="4631" width="11.44140625" style="16" customWidth="1"/>
    <col min="4632" max="4632" width="10.33203125" style="16" customWidth="1"/>
    <col min="4633" max="4633" width="44.88671875" style="16" customWidth="1"/>
    <col min="4634" max="4864" width="9.109375" style="16"/>
    <col min="4865" max="4865" width="8.88671875" style="16" bestFit="1" customWidth="1"/>
    <col min="4866" max="4866" width="15" style="16" bestFit="1" customWidth="1"/>
    <col min="4867" max="4867" width="13.6640625" style="16" customWidth="1"/>
    <col min="4868" max="4868" width="9.33203125" style="16" bestFit="1" customWidth="1"/>
    <col min="4869" max="4869" width="25.6640625" style="16" customWidth="1"/>
    <col min="4870" max="4870" width="10.109375" style="16" customWidth="1"/>
    <col min="4871" max="4871" width="18.88671875" style="16" customWidth="1"/>
    <col min="4872" max="4872" width="13.6640625" style="16" customWidth="1"/>
    <col min="4873" max="4873" width="9.33203125" style="16" bestFit="1" customWidth="1"/>
    <col min="4874" max="4874" width="17" style="16" customWidth="1"/>
    <col min="4875" max="4875" width="18.109375" style="16" customWidth="1"/>
    <col min="4876" max="4876" width="11.5546875" style="16" customWidth="1"/>
    <col min="4877" max="4877" width="9.33203125" style="16" bestFit="1" customWidth="1"/>
    <col min="4878" max="4878" width="9.44140625" style="16" customWidth="1"/>
    <col min="4879" max="4879" width="8.88671875" style="16" customWidth="1"/>
    <col min="4880" max="4880" width="22.88671875" style="16" customWidth="1"/>
    <col min="4881" max="4881" width="12.33203125" style="16" customWidth="1"/>
    <col min="4882" max="4882" width="8.88671875" style="16" customWidth="1"/>
    <col min="4883" max="4883" width="6.88671875" style="16" customWidth="1"/>
    <col min="4884" max="4884" width="10.33203125" style="16" customWidth="1"/>
    <col min="4885" max="4885" width="8.109375" style="16" customWidth="1"/>
    <col min="4886" max="4886" width="14.109375" style="16" customWidth="1"/>
    <col min="4887" max="4887" width="11.44140625" style="16" customWidth="1"/>
    <col min="4888" max="4888" width="10.33203125" style="16" customWidth="1"/>
    <col min="4889" max="4889" width="44.88671875" style="16" customWidth="1"/>
    <col min="4890" max="5120" width="9.109375" style="16"/>
    <col min="5121" max="5121" width="8.88671875" style="16" bestFit="1" customWidth="1"/>
    <col min="5122" max="5122" width="15" style="16" bestFit="1" customWidth="1"/>
    <col min="5123" max="5123" width="13.6640625" style="16" customWidth="1"/>
    <col min="5124" max="5124" width="9.33203125" style="16" bestFit="1" customWidth="1"/>
    <col min="5125" max="5125" width="25.6640625" style="16" customWidth="1"/>
    <col min="5126" max="5126" width="10.109375" style="16" customWidth="1"/>
    <col min="5127" max="5127" width="18.88671875" style="16" customWidth="1"/>
    <col min="5128" max="5128" width="13.6640625" style="16" customWidth="1"/>
    <col min="5129" max="5129" width="9.33203125" style="16" bestFit="1" customWidth="1"/>
    <col min="5130" max="5130" width="17" style="16" customWidth="1"/>
    <col min="5131" max="5131" width="18.109375" style="16" customWidth="1"/>
    <col min="5132" max="5132" width="11.5546875" style="16" customWidth="1"/>
    <col min="5133" max="5133" width="9.33203125" style="16" bestFit="1" customWidth="1"/>
    <col min="5134" max="5134" width="9.44140625" style="16" customWidth="1"/>
    <col min="5135" max="5135" width="8.88671875" style="16" customWidth="1"/>
    <col min="5136" max="5136" width="22.88671875" style="16" customWidth="1"/>
    <col min="5137" max="5137" width="12.33203125" style="16" customWidth="1"/>
    <col min="5138" max="5138" width="8.88671875" style="16" customWidth="1"/>
    <col min="5139" max="5139" width="6.88671875" style="16" customWidth="1"/>
    <col min="5140" max="5140" width="10.33203125" style="16" customWidth="1"/>
    <col min="5141" max="5141" width="8.109375" style="16" customWidth="1"/>
    <col min="5142" max="5142" width="14.109375" style="16" customWidth="1"/>
    <col min="5143" max="5143" width="11.44140625" style="16" customWidth="1"/>
    <col min="5144" max="5144" width="10.33203125" style="16" customWidth="1"/>
    <col min="5145" max="5145" width="44.88671875" style="16" customWidth="1"/>
    <col min="5146" max="5376" width="9.109375" style="16"/>
    <col min="5377" max="5377" width="8.88671875" style="16" bestFit="1" customWidth="1"/>
    <col min="5378" max="5378" width="15" style="16" bestFit="1" customWidth="1"/>
    <col min="5379" max="5379" width="13.6640625" style="16" customWidth="1"/>
    <col min="5380" max="5380" width="9.33203125" style="16" bestFit="1" customWidth="1"/>
    <col min="5381" max="5381" width="25.6640625" style="16" customWidth="1"/>
    <col min="5382" max="5382" width="10.109375" style="16" customWidth="1"/>
    <col min="5383" max="5383" width="18.88671875" style="16" customWidth="1"/>
    <col min="5384" max="5384" width="13.6640625" style="16" customWidth="1"/>
    <col min="5385" max="5385" width="9.33203125" style="16" bestFit="1" customWidth="1"/>
    <col min="5386" max="5386" width="17" style="16" customWidth="1"/>
    <col min="5387" max="5387" width="18.109375" style="16" customWidth="1"/>
    <col min="5388" max="5388" width="11.5546875" style="16" customWidth="1"/>
    <col min="5389" max="5389" width="9.33203125" style="16" bestFit="1" customWidth="1"/>
    <col min="5390" max="5390" width="9.44140625" style="16" customWidth="1"/>
    <col min="5391" max="5391" width="8.88671875" style="16" customWidth="1"/>
    <col min="5392" max="5392" width="22.88671875" style="16" customWidth="1"/>
    <col min="5393" max="5393" width="12.33203125" style="16" customWidth="1"/>
    <col min="5394" max="5394" width="8.88671875" style="16" customWidth="1"/>
    <col min="5395" max="5395" width="6.88671875" style="16" customWidth="1"/>
    <col min="5396" max="5396" width="10.33203125" style="16" customWidth="1"/>
    <col min="5397" max="5397" width="8.109375" style="16" customWidth="1"/>
    <col min="5398" max="5398" width="14.109375" style="16" customWidth="1"/>
    <col min="5399" max="5399" width="11.44140625" style="16" customWidth="1"/>
    <col min="5400" max="5400" width="10.33203125" style="16" customWidth="1"/>
    <col min="5401" max="5401" width="44.88671875" style="16" customWidth="1"/>
    <col min="5402" max="5632" width="9.109375" style="16"/>
    <col min="5633" max="5633" width="8.88671875" style="16" bestFit="1" customWidth="1"/>
    <col min="5634" max="5634" width="15" style="16" bestFit="1" customWidth="1"/>
    <col min="5635" max="5635" width="13.6640625" style="16" customWidth="1"/>
    <col min="5636" max="5636" width="9.33203125" style="16" bestFit="1" customWidth="1"/>
    <col min="5637" max="5637" width="25.6640625" style="16" customWidth="1"/>
    <col min="5638" max="5638" width="10.109375" style="16" customWidth="1"/>
    <col min="5639" max="5639" width="18.88671875" style="16" customWidth="1"/>
    <col min="5640" max="5640" width="13.6640625" style="16" customWidth="1"/>
    <col min="5641" max="5641" width="9.33203125" style="16" bestFit="1" customWidth="1"/>
    <col min="5642" max="5642" width="17" style="16" customWidth="1"/>
    <col min="5643" max="5643" width="18.109375" style="16" customWidth="1"/>
    <col min="5644" max="5644" width="11.5546875" style="16" customWidth="1"/>
    <col min="5645" max="5645" width="9.33203125" style="16" bestFit="1" customWidth="1"/>
    <col min="5646" max="5646" width="9.44140625" style="16" customWidth="1"/>
    <col min="5647" max="5647" width="8.88671875" style="16" customWidth="1"/>
    <col min="5648" max="5648" width="22.88671875" style="16" customWidth="1"/>
    <col min="5649" max="5649" width="12.33203125" style="16" customWidth="1"/>
    <col min="5650" max="5650" width="8.88671875" style="16" customWidth="1"/>
    <col min="5651" max="5651" width="6.88671875" style="16" customWidth="1"/>
    <col min="5652" max="5652" width="10.33203125" style="16" customWidth="1"/>
    <col min="5653" max="5653" width="8.109375" style="16" customWidth="1"/>
    <col min="5654" max="5654" width="14.109375" style="16" customWidth="1"/>
    <col min="5655" max="5655" width="11.44140625" style="16" customWidth="1"/>
    <col min="5656" max="5656" width="10.33203125" style="16" customWidth="1"/>
    <col min="5657" max="5657" width="44.88671875" style="16" customWidth="1"/>
    <col min="5658" max="5888" width="9.109375" style="16"/>
    <col min="5889" max="5889" width="8.88671875" style="16" bestFit="1" customWidth="1"/>
    <col min="5890" max="5890" width="15" style="16" bestFit="1" customWidth="1"/>
    <col min="5891" max="5891" width="13.6640625" style="16" customWidth="1"/>
    <col min="5892" max="5892" width="9.33203125" style="16" bestFit="1" customWidth="1"/>
    <col min="5893" max="5893" width="25.6640625" style="16" customWidth="1"/>
    <col min="5894" max="5894" width="10.109375" style="16" customWidth="1"/>
    <col min="5895" max="5895" width="18.88671875" style="16" customWidth="1"/>
    <col min="5896" max="5896" width="13.6640625" style="16" customWidth="1"/>
    <col min="5897" max="5897" width="9.33203125" style="16" bestFit="1" customWidth="1"/>
    <col min="5898" max="5898" width="17" style="16" customWidth="1"/>
    <col min="5899" max="5899" width="18.109375" style="16" customWidth="1"/>
    <col min="5900" max="5900" width="11.5546875" style="16" customWidth="1"/>
    <col min="5901" max="5901" width="9.33203125" style="16" bestFit="1" customWidth="1"/>
    <col min="5902" max="5902" width="9.44140625" style="16" customWidth="1"/>
    <col min="5903" max="5903" width="8.88671875" style="16" customWidth="1"/>
    <col min="5904" max="5904" width="22.88671875" style="16" customWidth="1"/>
    <col min="5905" max="5905" width="12.33203125" style="16" customWidth="1"/>
    <col min="5906" max="5906" width="8.88671875" style="16" customWidth="1"/>
    <col min="5907" max="5907" width="6.88671875" style="16" customWidth="1"/>
    <col min="5908" max="5908" width="10.33203125" style="16" customWidth="1"/>
    <col min="5909" max="5909" width="8.109375" style="16" customWidth="1"/>
    <col min="5910" max="5910" width="14.109375" style="16" customWidth="1"/>
    <col min="5911" max="5911" width="11.44140625" style="16" customWidth="1"/>
    <col min="5912" max="5912" width="10.33203125" style="16" customWidth="1"/>
    <col min="5913" max="5913" width="44.88671875" style="16" customWidth="1"/>
    <col min="5914" max="6144" width="9.109375" style="16"/>
    <col min="6145" max="6145" width="8.88671875" style="16" bestFit="1" customWidth="1"/>
    <col min="6146" max="6146" width="15" style="16" bestFit="1" customWidth="1"/>
    <col min="6147" max="6147" width="13.6640625" style="16" customWidth="1"/>
    <col min="6148" max="6148" width="9.33203125" style="16" bestFit="1" customWidth="1"/>
    <col min="6149" max="6149" width="25.6640625" style="16" customWidth="1"/>
    <col min="6150" max="6150" width="10.109375" style="16" customWidth="1"/>
    <col min="6151" max="6151" width="18.88671875" style="16" customWidth="1"/>
    <col min="6152" max="6152" width="13.6640625" style="16" customWidth="1"/>
    <col min="6153" max="6153" width="9.33203125" style="16" bestFit="1" customWidth="1"/>
    <col min="6154" max="6154" width="17" style="16" customWidth="1"/>
    <col min="6155" max="6155" width="18.109375" style="16" customWidth="1"/>
    <col min="6156" max="6156" width="11.5546875" style="16" customWidth="1"/>
    <col min="6157" max="6157" width="9.33203125" style="16" bestFit="1" customWidth="1"/>
    <col min="6158" max="6158" width="9.44140625" style="16" customWidth="1"/>
    <col min="6159" max="6159" width="8.88671875" style="16" customWidth="1"/>
    <col min="6160" max="6160" width="22.88671875" style="16" customWidth="1"/>
    <col min="6161" max="6161" width="12.33203125" style="16" customWidth="1"/>
    <col min="6162" max="6162" width="8.88671875" style="16" customWidth="1"/>
    <col min="6163" max="6163" width="6.88671875" style="16" customWidth="1"/>
    <col min="6164" max="6164" width="10.33203125" style="16" customWidth="1"/>
    <col min="6165" max="6165" width="8.109375" style="16" customWidth="1"/>
    <col min="6166" max="6166" width="14.109375" style="16" customWidth="1"/>
    <col min="6167" max="6167" width="11.44140625" style="16" customWidth="1"/>
    <col min="6168" max="6168" width="10.33203125" style="16" customWidth="1"/>
    <col min="6169" max="6169" width="44.88671875" style="16" customWidth="1"/>
    <col min="6170" max="6400" width="9.109375" style="16"/>
    <col min="6401" max="6401" width="8.88671875" style="16" bestFit="1" customWidth="1"/>
    <col min="6402" max="6402" width="15" style="16" bestFit="1" customWidth="1"/>
    <col min="6403" max="6403" width="13.6640625" style="16" customWidth="1"/>
    <col min="6404" max="6404" width="9.33203125" style="16" bestFit="1" customWidth="1"/>
    <col min="6405" max="6405" width="25.6640625" style="16" customWidth="1"/>
    <col min="6406" max="6406" width="10.109375" style="16" customWidth="1"/>
    <col min="6407" max="6407" width="18.88671875" style="16" customWidth="1"/>
    <col min="6408" max="6408" width="13.6640625" style="16" customWidth="1"/>
    <col min="6409" max="6409" width="9.33203125" style="16" bestFit="1" customWidth="1"/>
    <col min="6410" max="6410" width="17" style="16" customWidth="1"/>
    <col min="6411" max="6411" width="18.109375" style="16" customWidth="1"/>
    <col min="6412" max="6412" width="11.5546875" style="16" customWidth="1"/>
    <col min="6413" max="6413" width="9.33203125" style="16" bestFit="1" customWidth="1"/>
    <col min="6414" max="6414" width="9.44140625" style="16" customWidth="1"/>
    <col min="6415" max="6415" width="8.88671875" style="16" customWidth="1"/>
    <col min="6416" max="6416" width="22.88671875" style="16" customWidth="1"/>
    <col min="6417" max="6417" width="12.33203125" style="16" customWidth="1"/>
    <col min="6418" max="6418" width="8.88671875" style="16" customWidth="1"/>
    <col min="6419" max="6419" width="6.88671875" style="16" customWidth="1"/>
    <col min="6420" max="6420" width="10.33203125" style="16" customWidth="1"/>
    <col min="6421" max="6421" width="8.109375" style="16" customWidth="1"/>
    <col min="6422" max="6422" width="14.109375" style="16" customWidth="1"/>
    <col min="6423" max="6423" width="11.44140625" style="16" customWidth="1"/>
    <col min="6424" max="6424" width="10.33203125" style="16" customWidth="1"/>
    <col min="6425" max="6425" width="44.88671875" style="16" customWidth="1"/>
    <col min="6426" max="6656" width="9.109375" style="16"/>
    <col min="6657" max="6657" width="8.88671875" style="16" bestFit="1" customWidth="1"/>
    <col min="6658" max="6658" width="15" style="16" bestFit="1" customWidth="1"/>
    <col min="6659" max="6659" width="13.6640625" style="16" customWidth="1"/>
    <col min="6660" max="6660" width="9.33203125" style="16" bestFit="1" customWidth="1"/>
    <col min="6661" max="6661" width="25.6640625" style="16" customWidth="1"/>
    <col min="6662" max="6662" width="10.109375" style="16" customWidth="1"/>
    <col min="6663" max="6663" width="18.88671875" style="16" customWidth="1"/>
    <col min="6664" max="6664" width="13.6640625" style="16" customWidth="1"/>
    <col min="6665" max="6665" width="9.33203125" style="16" bestFit="1" customWidth="1"/>
    <col min="6666" max="6666" width="17" style="16" customWidth="1"/>
    <col min="6667" max="6667" width="18.109375" style="16" customWidth="1"/>
    <col min="6668" max="6668" width="11.5546875" style="16" customWidth="1"/>
    <col min="6669" max="6669" width="9.33203125" style="16" bestFit="1" customWidth="1"/>
    <col min="6670" max="6670" width="9.44140625" style="16" customWidth="1"/>
    <col min="6671" max="6671" width="8.88671875" style="16" customWidth="1"/>
    <col min="6672" max="6672" width="22.88671875" style="16" customWidth="1"/>
    <col min="6673" max="6673" width="12.33203125" style="16" customWidth="1"/>
    <col min="6674" max="6674" width="8.88671875" style="16" customWidth="1"/>
    <col min="6675" max="6675" width="6.88671875" style="16" customWidth="1"/>
    <col min="6676" max="6676" width="10.33203125" style="16" customWidth="1"/>
    <col min="6677" max="6677" width="8.109375" style="16" customWidth="1"/>
    <col min="6678" max="6678" width="14.109375" style="16" customWidth="1"/>
    <col min="6679" max="6679" width="11.44140625" style="16" customWidth="1"/>
    <col min="6680" max="6680" width="10.33203125" style="16" customWidth="1"/>
    <col min="6681" max="6681" width="44.88671875" style="16" customWidth="1"/>
    <col min="6682" max="6912" width="9.109375" style="16"/>
    <col min="6913" max="6913" width="8.88671875" style="16" bestFit="1" customWidth="1"/>
    <col min="6914" max="6914" width="15" style="16" bestFit="1" customWidth="1"/>
    <col min="6915" max="6915" width="13.6640625" style="16" customWidth="1"/>
    <col min="6916" max="6916" width="9.33203125" style="16" bestFit="1" customWidth="1"/>
    <col min="6917" max="6917" width="25.6640625" style="16" customWidth="1"/>
    <col min="6918" max="6918" width="10.109375" style="16" customWidth="1"/>
    <col min="6919" max="6919" width="18.88671875" style="16" customWidth="1"/>
    <col min="6920" max="6920" width="13.6640625" style="16" customWidth="1"/>
    <col min="6921" max="6921" width="9.33203125" style="16" bestFit="1" customWidth="1"/>
    <col min="6922" max="6922" width="17" style="16" customWidth="1"/>
    <col min="6923" max="6923" width="18.109375" style="16" customWidth="1"/>
    <col min="6924" max="6924" width="11.5546875" style="16" customWidth="1"/>
    <col min="6925" max="6925" width="9.33203125" style="16" bestFit="1" customWidth="1"/>
    <col min="6926" max="6926" width="9.44140625" style="16" customWidth="1"/>
    <col min="6927" max="6927" width="8.88671875" style="16" customWidth="1"/>
    <col min="6928" max="6928" width="22.88671875" style="16" customWidth="1"/>
    <col min="6929" max="6929" width="12.33203125" style="16" customWidth="1"/>
    <col min="6930" max="6930" width="8.88671875" style="16" customWidth="1"/>
    <col min="6931" max="6931" width="6.88671875" style="16" customWidth="1"/>
    <col min="6932" max="6932" width="10.33203125" style="16" customWidth="1"/>
    <col min="6933" max="6933" width="8.109375" style="16" customWidth="1"/>
    <col min="6934" max="6934" width="14.109375" style="16" customWidth="1"/>
    <col min="6935" max="6935" width="11.44140625" style="16" customWidth="1"/>
    <col min="6936" max="6936" width="10.33203125" style="16" customWidth="1"/>
    <col min="6937" max="6937" width="44.88671875" style="16" customWidth="1"/>
    <col min="6938" max="7168" width="9.109375" style="16"/>
    <col min="7169" max="7169" width="8.88671875" style="16" bestFit="1" customWidth="1"/>
    <col min="7170" max="7170" width="15" style="16" bestFit="1" customWidth="1"/>
    <col min="7171" max="7171" width="13.6640625" style="16" customWidth="1"/>
    <col min="7172" max="7172" width="9.33203125" style="16" bestFit="1" customWidth="1"/>
    <col min="7173" max="7173" width="25.6640625" style="16" customWidth="1"/>
    <col min="7174" max="7174" width="10.109375" style="16" customWidth="1"/>
    <col min="7175" max="7175" width="18.88671875" style="16" customWidth="1"/>
    <col min="7176" max="7176" width="13.6640625" style="16" customWidth="1"/>
    <col min="7177" max="7177" width="9.33203125" style="16" bestFit="1" customWidth="1"/>
    <col min="7178" max="7178" width="17" style="16" customWidth="1"/>
    <col min="7179" max="7179" width="18.109375" style="16" customWidth="1"/>
    <col min="7180" max="7180" width="11.5546875" style="16" customWidth="1"/>
    <col min="7181" max="7181" width="9.33203125" style="16" bestFit="1" customWidth="1"/>
    <col min="7182" max="7182" width="9.44140625" style="16" customWidth="1"/>
    <col min="7183" max="7183" width="8.88671875" style="16" customWidth="1"/>
    <col min="7184" max="7184" width="22.88671875" style="16" customWidth="1"/>
    <col min="7185" max="7185" width="12.33203125" style="16" customWidth="1"/>
    <col min="7186" max="7186" width="8.88671875" style="16" customWidth="1"/>
    <col min="7187" max="7187" width="6.88671875" style="16" customWidth="1"/>
    <col min="7188" max="7188" width="10.33203125" style="16" customWidth="1"/>
    <col min="7189" max="7189" width="8.109375" style="16" customWidth="1"/>
    <col min="7190" max="7190" width="14.109375" style="16" customWidth="1"/>
    <col min="7191" max="7191" width="11.44140625" style="16" customWidth="1"/>
    <col min="7192" max="7192" width="10.33203125" style="16" customWidth="1"/>
    <col min="7193" max="7193" width="44.88671875" style="16" customWidth="1"/>
    <col min="7194" max="7424" width="9.109375" style="16"/>
    <col min="7425" max="7425" width="8.88671875" style="16" bestFit="1" customWidth="1"/>
    <col min="7426" max="7426" width="15" style="16" bestFit="1" customWidth="1"/>
    <col min="7427" max="7427" width="13.6640625" style="16" customWidth="1"/>
    <col min="7428" max="7428" width="9.33203125" style="16" bestFit="1" customWidth="1"/>
    <col min="7429" max="7429" width="25.6640625" style="16" customWidth="1"/>
    <col min="7430" max="7430" width="10.109375" style="16" customWidth="1"/>
    <col min="7431" max="7431" width="18.88671875" style="16" customWidth="1"/>
    <col min="7432" max="7432" width="13.6640625" style="16" customWidth="1"/>
    <col min="7433" max="7433" width="9.33203125" style="16" bestFit="1" customWidth="1"/>
    <col min="7434" max="7434" width="17" style="16" customWidth="1"/>
    <col min="7435" max="7435" width="18.109375" style="16" customWidth="1"/>
    <col min="7436" max="7436" width="11.5546875" style="16" customWidth="1"/>
    <col min="7437" max="7437" width="9.33203125" style="16" bestFit="1" customWidth="1"/>
    <col min="7438" max="7438" width="9.44140625" style="16" customWidth="1"/>
    <col min="7439" max="7439" width="8.88671875" style="16" customWidth="1"/>
    <col min="7440" max="7440" width="22.88671875" style="16" customWidth="1"/>
    <col min="7441" max="7441" width="12.33203125" style="16" customWidth="1"/>
    <col min="7442" max="7442" width="8.88671875" style="16" customWidth="1"/>
    <col min="7443" max="7443" width="6.88671875" style="16" customWidth="1"/>
    <col min="7444" max="7444" width="10.33203125" style="16" customWidth="1"/>
    <col min="7445" max="7445" width="8.109375" style="16" customWidth="1"/>
    <col min="7446" max="7446" width="14.109375" style="16" customWidth="1"/>
    <col min="7447" max="7447" width="11.44140625" style="16" customWidth="1"/>
    <col min="7448" max="7448" width="10.33203125" style="16" customWidth="1"/>
    <col min="7449" max="7449" width="44.88671875" style="16" customWidth="1"/>
    <col min="7450" max="7680" width="9.109375" style="16"/>
    <col min="7681" max="7681" width="8.88671875" style="16" bestFit="1" customWidth="1"/>
    <col min="7682" max="7682" width="15" style="16" bestFit="1" customWidth="1"/>
    <col min="7683" max="7683" width="13.6640625" style="16" customWidth="1"/>
    <col min="7684" max="7684" width="9.33203125" style="16" bestFit="1" customWidth="1"/>
    <col min="7685" max="7685" width="25.6640625" style="16" customWidth="1"/>
    <col min="7686" max="7686" width="10.109375" style="16" customWidth="1"/>
    <col min="7687" max="7687" width="18.88671875" style="16" customWidth="1"/>
    <col min="7688" max="7688" width="13.6640625" style="16" customWidth="1"/>
    <col min="7689" max="7689" width="9.33203125" style="16" bestFit="1" customWidth="1"/>
    <col min="7690" max="7690" width="17" style="16" customWidth="1"/>
    <col min="7691" max="7691" width="18.109375" style="16" customWidth="1"/>
    <col min="7692" max="7692" width="11.5546875" style="16" customWidth="1"/>
    <col min="7693" max="7693" width="9.33203125" style="16" bestFit="1" customWidth="1"/>
    <col min="7694" max="7694" width="9.44140625" style="16" customWidth="1"/>
    <col min="7695" max="7695" width="8.88671875" style="16" customWidth="1"/>
    <col min="7696" max="7696" width="22.88671875" style="16" customWidth="1"/>
    <col min="7697" max="7697" width="12.33203125" style="16" customWidth="1"/>
    <col min="7698" max="7698" width="8.88671875" style="16" customWidth="1"/>
    <col min="7699" max="7699" width="6.88671875" style="16" customWidth="1"/>
    <col min="7700" max="7700" width="10.33203125" style="16" customWidth="1"/>
    <col min="7701" max="7701" width="8.109375" style="16" customWidth="1"/>
    <col min="7702" max="7702" width="14.109375" style="16" customWidth="1"/>
    <col min="7703" max="7703" width="11.44140625" style="16" customWidth="1"/>
    <col min="7704" max="7704" width="10.33203125" style="16" customWidth="1"/>
    <col min="7705" max="7705" width="44.88671875" style="16" customWidth="1"/>
    <col min="7706" max="7936" width="9.109375" style="16"/>
    <col min="7937" max="7937" width="8.88671875" style="16" bestFit="1" customWidth="1"/>
    <col min="7938" max="7938" width="15" style="16" bestFit="1" customWidth="1"/>
    <col min="7939" max="7939" width="13.6640625" style="16" customWidth="1"/>
    <col min="7940" max="7940" width="9.33203125" style="16" bestFit="1" customWidth="1"/>
    <col min="7941" max="7941" width="25.6640625" style="16" customWidth="1"/>
    <col min="7942" max="7942" width="10.109375" style="16" customWidth="1"/>
    <col min="7943" max="7943" width="18.88671875" style="16" customWidth="1"/>
    <col min="7944" max="7944" width="13.6640625" style="16" customWidth="1"/>
    <col min="7945" max="7945" width="9.33203125" style="16" bestFit="1" customWidth="1"/>
    <col min="7946" max="7946" width="17" style="16" customWidth="1"/>
    <col min="7947" max="7947" width="18.109375" style="16" customWidth="1"/>
    <col min="7948" max="7948" width="11.5546875" style="16" customWidth="1"/>
    <col min="7949" max="7949" width="9.33203125" style="16" bestFit="1" customWidth="1"/>
    <col min="7950" max="7950" width="9.44140625" style="16" customWidth="1"/>
    <col min="7951" max="7951" width="8.88671875" style="16" customWidth="1"/>
    <col min="7952" max="7952" width="22.88671875" style="16" customWidth="1"/>
    <col min="7953" max="7953" width="12.33203125" style="16" customWidth="1"/>
    <col min="7954" max="7954" width="8.88671875" style="16" customWidth="1"/>
    <col min="7955" max="7955" width="6.88671875" style="16" customWidth="1"/>
    <col min="7956" max="7956" width="10.33203125" style="16" customWidth="1"/>
    <col min="7957" max="7957" width="8.109375" style="16" customWidth="1"/>
    <col min="7958" max="7958" width="14.109375" style="16" customWidth="1"/>
    <col min="7959" max="7959" width="11.44140625" style="16" customWidth="1"/>
    <col min="7960" max="7960" width="10.33203125" style="16" customWidth="1"/>
    <col min="7961" max="7961" width="44.88671875" style="16" customWidth="1"/>
    <col min="7962" max="8192" width="9.109375" style="16"/>
    <col min="8193" max="8193" width="8.88671875" style="16" bestFit="1" customWidth="1"/>
    <col min="8194" max="8194" width="15" style="16" bestFit="1" customWidth="1"/>
    <col min="8195" max="8195" width="13.6640625" style="16" customWidth="1"/>
    <col min="8196" max="8196" width="9.33203125" style="16" bestFit="1" customWidth="1"/>
    <col min="8197" max="8197" width="25.6640625" style="16" customWidth="1"/>
    <col min="8198" max="8198" width="10.109375" style="16" customWidth="1"/>
    <col min="8199" max="8199" width="18.88671875" style="16" customWidth="1"/>
    <col min="8200" max="8200" width="13.6640625" style="16" customWidth="1"/>
    <col min="8201" max="8201" width="9.33203125" style="16" bestFit="1" customWidth="1"/>
    <col min="8202" max="8202" width="17" style="16" customWidth="1"/>
    <col min="8203" max="8203" width="18.109375" style="16" customWidth="1"/>
    <col min="8204" max="8204" width="11.5546875" style="16" customWidth="1"/>
    <col min="8205" max="8205" width="9.33203125" style="16" bestFit="1" customWidth="1"/>
    <col min="8206" max="8206" width="9.44140625" style="16" customWidth="1"/>
    <col min="8207" max="8207" width="8.88671875" style="16" customWidth="1"/>
    <col min="8208" max="8208" width="22.88671875" style="16" customWidth="1"/>
    <col min="8209" max="8209" width="12.33203125" style="16" customWidth="1"/>
    <col min="8210" max="8210" width="8.88671875" style="16" customWidth="1"/>
    <col min="8211" max="8211" width="6.88671875" style="16" customWidth="1"/>
    <col min="8212" max="8212" width="10.33203125" style="16" customWidth="1"/>
    <col min="8213" max="8213" width="8.109375" style="16" customWidth="1"/>
    <col min="8214" max="8214" width="14.109375" style="16" customWidth="1"/>
    <col min="8215" max="8215" width="11.44140625" style="16" customWidth="1"/>
    <col min="8216" max="8216" width="10.33203125" style="16" customWidth="1"/>
    <col min="8217" max="8217" width="44.88671875" style="16" customWidth="1"/>
    <col min="8218" max="8448" width="9.109375" style="16"/>
    <col min="8449" max="8449" width="8.88671875" style="16" bestFit="1" customWidth="1"/>
    <col min="8450" max="8450" width="15" style="16" bestFit="1" customWidth="1"/>
    <col min="8451" max="8451" width="13.6640625" style="16" customWidth="1"/>
    <col min="8452" max="8452" width="9.33203125" style="16" bestFit="1" customWidth="1"/>
    <col min="8453" max="8453" width="25.6640625" style="16" customWidth="1"/>
    <col min="8454" max="8454" width="10.109375" style="16" customWidth="1"/>
    <col min="8455" max="8455" width="18.88671875" style="16" customWidth="1"/>
    <col min="8456" max="8456" width="13.6640625" style="16" customWidth="1"/>
    <col min="8457" max="8457" width="9.33203125" style="16" bestFit="1" customWidth="1"/>
    <col min="8458" max="8458" width="17" style="16" customWidth="1"/>
    <col min="8459" max="8459" width="18.109375" style="16" customWidth="1"/>
    <col min="8460" max="8460" width="11.5546875" style="16" customWidth="1"/>
    <col min="8461" max="8461" width="9.33203125" style="16" bestFit="1" customWidth="1"/>
    <col min="8462" max="8462" width="9.44140625" style="16" customWidth="1"/>
    <col min="8463" max="8463" width="8.88671875" style="16" customWidth="1"/>
    <col min="8464" max="8464" width="22.88671875" style="16" customWidth="1"/>
    <col min="8465" max="8465" width="12.33203125" style="16" customWidth="1"/>
    <col min="8466" max="8466" width="8.88671875" style="16" customWidth="1"/>
    <col min="8467" max="8467" width="6.88671875" style="16" customWidth="1"/>
    <col min="8468" max="8468" width="10.33203125" style="16" customWidth="1"/>
    <col min="8469" max="8469" width="8.109375" style="16" customWidth="1"/>
    <col min="8470" max="8470" width="14.109375" style="16" customWidth="1"/>
    <col min="8471" max="8471" width="11.44140625" style="16" customWidth="1"/>
    <col min="8472" max="8472" width="10.33203125" style="16" customWidth="1"/>
    <col min="8473" max="8473" width="44.88671875" style="16" customWidth="1"/>
    <col min="8474" max="8704" width="9.109375" style="16"/>
    <col min="8705" max="8705" width="8.88671875" style="16" bestFit="1" customWidth="1"/>
    <col min="8706" max="8706" width="15" style="16" bestFit="1" customWidth="1"/>
    <col min="8707" max="8707" width="13.6640625" style="16" customWidth="1"/>
    <col min="8708" max="8708" width="9.33203125" style="16" bestFit="1" customWidth="1"/>
    <col min="8709" max="8709" width="25.6640625" style="16" customWidth="1"/>
    <col min="8710" max="8710" width="10.109375" style="16" customWidth="1"/>
    <col min="8711" max="8711" width="18.88671875" style="16" customWidth="1"/>
    <col min="8712" max="8712" width="13.6640625" style="16" customWidth="1"/>
    <col min="8713" max="8713" width="9.33203125" style="16" bestFit="1" customWidth="1"/>
    <col min="8714" max="8714" width="17" style="16" customWidth="1"/>
    <col min="8715" max="8715" width="18.109375" style="16" customWidth="1"/>
    <col min="8716" max="8716" width="11.5546875" style="16" customWidth="1"/>
    <col min="8717" max="8717" width="9.33203125" style="16" bestFit="1" customWidth="1"/>
    <col min="8718" max="8718" width="9.44140625" style="16" customWidth="1"/>
    <col min="8719" max="8719" width="8.88671875" style="16" customWidth="1"/>
    <col min="8720" max="8720" width="22.88671875" style="16" customWidth="1"/>
    <col min="8721" max="8721" width="12.33203125" style="16" customWidth="1"/>
    <col min="8722" max="8722" width="8.88671875" style="16" customWidth="1"/>
    <col min="8723" max="8723" width="6.88671875" style="16" customWidth="1"/>
    <col min="8724" max="8724" width="10.33203125" style="16" customWidth="1"/>
    <col min="8725" max="8725" width="8.109375" style="16" customWidth="1"/>
    <col min="8726" max="8726" width="14.109375" style="16" customWidth="1"/>
    <col min="8727" max="8727" width="11.44140625" style="16" customWidth="1"/>
    <col min="8728" max="8728" width="10.33203125" style="16" customWidth="1"/>
    <col min="8729" max="8729" width="44.88671875" style="16" customWidth="1"/>
    <col min="8730" max="8960" width="9.109375" style="16"/>
    <col min="8961" max="8961" width="8.88671875" style="16" bestFit="1" customWidth="1"/>
    <col min="8962" max="8962" width="15" style="16" bestFit="1" customWidth="1"/>
    <col min="8963" max="8963" width="13.6640625" style="16" customWidth="1"/>
    <col min="8964" max="8964" width="9.33203125" style="16" bestFit="1" customWidth="1"/>
    <col min="8965" max="8965" width="25.6640625" style="16" customWidth="1"/>
    <col min="8966" max="8966" width="10.109375" style="16" customWidth="1"/>
    <col min="8967" max="8967" width="18.88671875" style="16" customWidth="1"/>
    <col min="8968" max="8968" width="13.6640625" style="16" customWidth="1"/>
    <col min="8969" max="8969" width="9.33203125" style="16" bestFit="1" customWidth="1"/>
    <col min="8970" max="8970" width="17" style="16" customWidth="1"/>
    <col min="8971" max="8971" width="18.109375" style="16" customWidth="1"/>
    <col min="8972" max="8972" width="11.5546875" style="16" customWidth="1"/>
    <col min="8973" max="8973" width="9.33203125" style="16" bestFit="1" customWidth="1"/>
    <col min="8974" max="8974" width="9.44140625" style="16" customWidth="1"/>
    <col min="8975" max="8975" width="8.88671875" style="16" customWidth="1"/>
    <col min="8976" max="8976" width="22.88671875" style="16" customWidth="1"/>
    <col min="8977" max="8977" width="12.33203125" style="16" customWidth="1"/>
    <col min="8978" max="8978" width="8.88671875" style="16" customWidth="1"/>
    <col min="8979" max="8979" width="6.88671875" style="16" customWidth="1"/>
    <col min="8980" max="8980" width="10.33203125" style="16" customWidth="1"/>
    <col min="8981" max="8981" width="8.109375" style="16" customWidth="1"/>
    <col min="8982" max="8982" width="14.109375" style="16" customWidth="1"/>
    <col min="8983" max="8983" width="11.44140625" style="16" customWidth="1"/>
    <col min="8984" max="8984" width="10.33203125" style="16" customWidth="1"/>
    <col min="8985" max="8985" width="44.88671875" style="16" customWidth="1"/>
    <col min="8986" max="9216" width="9.109375" style="16"/>
    <col min="9217" max="9217" width="8.88671875" style="16" bestFit="1" customWidth="1"/>
    <col min="9218" max="9218" width="15" style="16" bestFit="1" customWidth="1"/>
    <col min="9219" max="9219" width="13.6640625" style="16" customWidth="1"/>
    <col min="9220" max="9220" width="9.33203125" style="16" bestFit="1" customWidth="1"/>
    <col min="9221" max="9221" width="25.6640625" style="16" customWidth="1"/>
    <col min="9222" max="9222" width="10.109375" style="16" customWidth="1"/>
    <col min="9223" max="9223" width="18.88671875" style="16" customWidth="1"/>
    <col min="9224" max="9224" width="13.6640625" style="16" customWidth="1"/>
    <col min="9225" max="9225" width="9.33203125" style="16" bestFit="1" customWidth="1"/>
    <col min="9226" max="9226" width="17" style="16" customWidth="1"/>
    <col min="9227" max="9227" width="18.109375" style="16" customWidth="1"/>
    <col min="9228" max="9228" width="11.5546875" style="16" customWidth="1"/>
    <col min="9229" max="9229" width="9.33203125" style="16" bestFit="1" customWidth="1"/>
    <col min="9230" max="9230" width="9.44140625" style="16" customWidth="1"/>
    <col min="9231" max="9231" width="8.88671875" style="16" customWidth="1"/>
    <col min="9232" max="9232" width="22.88671875" style="16" customWidth="1"/>
    <col min="9233" max="9233" width="12.33203125" style="16" customWidth="1"/>
    <col min="9234" max="9234" width="8.88671875" style="16" customWidth="1"/>
    <col min="9235" max="9235" width="6.88671875" style="16" customWidth="1"/>
    <col min="9236" max="9236" width="10.33203125" style="16" customWidth="1"/>
    <col min="9237" max="9237" width="8.109375" style="16" customWidth="1"/>
    <col min="9238" max="9238" width="14.109375" style="16" customWidth="1"/>
    <col min="9239" max="9239" width="11.44140625" style="16" customWidth="1"/>
    <col min="9240" max="9240" width="10.33203125" style="16" customWidth="1"/>
    <col min="9241" max="9241" width="44.88671875" style="16" customWidth="1"/>
    <col min="9242" max="9472" width="9.109375" style="16"/>
    <col min="9473" max="9473" width="8.88671875" style="16" bestFit="1" customWidth="1"/>
    <col min="9474" max="9474" width="15" style="16" bestFit="1" customWidth="1"/>
    <col min="9475" max="9475" width="13.6640625" style="16" customWidth="1"/>
    <col min="9476" max="9476" width="9.33203125" style="16" bestFit="1" customWidth="1"/>
    <col min="9477" max="9477" width="25.6640625" style="16" customWidth="1"/>
    <col min="9478" max="9478" width="10.109375" style="16" customWidth="1"/>
    <col min="9479" max="9479" width="18.88671875" style="16" customWidth="1"/>
    <col min="9480" max="9480" width="13.6640625" style="16" customWidth="1"/>
    <col min="9481" max="9481" width="9.33203125" style="16" bestFit="1" customWidth="1"/>
    <col min="9482" max="9482" width="17" style="16" customWidth="1"/>
    <col min="9483" max="9483" width="18.109375" style="16" customWidth="1"/>
    <col min="9484" max="9484" width="11.5546875" style="16" customWidth="1"/>
    <col min="9485" max="9485" width="9.33203125" style="16" bestFit="1" customWidth="1"/>
    <col min="9486" max="9486" width="9.44140625" style="16" customWidth="1"/>
    <col min="9487" max="9487" width="8.88671875" style="16" customWidth="1"/>
    <col min="9488" max="9488" width="22.88671875" style="16" customWidth="1"/>
    <col min="9489" max="9489" width="12.33203125" style="16" customWidth="1"/>
    <col min="9490" max="9490" width="8.88671875" style="16" customWidth="1"/>
    <col min="9491" max="9491" width="6.88671875" style="16" customWidth="1"/>
    <col min="9492" max="9492" width="10.33203125" style="16" customWidth="1"/>
    <col min="9493" max="9493" width="8.109375" style="16" customWidth="1"/>
    <col min="9494" max="9494" width="14.109375" style="16" customWidth="1"/>
    <col min="9495" max="9495" width="11.44140625" style="16" customWidth="1"/>
    <col min="9496" max="9496" width="10.33203125" style="16" customWidth="1"/>
    <col min="9497" max="9497" width="44.88671875" style="16" customWidth="1"/>
    <col min="9498" max="9728" width="9.109375" style="16"/>
    <col min="9729" max="9729" width="8.88671875" style="16" bestFit="1" customWidth="1"/>
    <col min="9730" max="9730" width="15" style="16" bestFit="1" customWidth="1"/>
    <col min="9731" max="9731" width="13.6640625" style="16" customWidth="1"/>
    <col min="9732" max="9732" width="9.33203125" style="16" bestFit="1" customWidth="1"/>
    <col min="9733" max="9733" width="25.6640625" style="16" customWidth="1"/>
    <col min="9734" max="9734" width="10.109375" style="16" customWidth="1"/>
    <col min="9735" max="9735" width="18.88671875" style="16" customWidth="1"/>
    <col min="9736" max="9736" width="13.6640625" style="16" customWidth="1"/>
    <col min="9737" max="9737" width="9.33203125" style="16" bestFit="1" customWidth="1"/>
    <col min="9738" max="9738" width="17" style="16" customWidth="1"/>
    <col min="9739" max="9739" width="18.109375" style="16" customWidth="1"/>
    <col min="9740" max="9740" width="11.5546875" style="16" customWidth="1"/>
    <col min="9741" max="9741" width="9.33203125" style="16" bestFit="1" customWidth="1"/>
    <col min="9742" max="9742" width="9.44140625" style="16" customWidth="1"/>
    <col min="9743" max="9743" width="8.88671875" style="16" customWidth="1"/>
    <col min="9744" max="9744" width="22.88671875" style="16" customWidth="1"/>
    <col min="9745" max="9745" width="12.33203125" style="16" customWidth="1"/>
    <col min="9746" max="9746" width="8.88671875" style="16" customWidth="1"/>
    <col min="9747" max="9747" width="6.88671875" style="16" customWidth="1"/>
    <col min="9748" max="9748" width="10.33203125" style="16" customWidth="1"/>
    <col min="9749" max="9749" width="8.109375" style="16" customWidth="1"/>
    <col min="9750" max="9750" width="14.109375" style="16" customWidth="1"/>
    <col min="9751" max="9751" width="11.44140625" style="16" customWidth="1"/>
    <col min="9752" max="9752" width="10.33203125" style="16" customWidth="1"/>
    <col min="9753" max="9753" width="44.88671875" style="16" customWidth="1"/>
    <col min="9754" max="9984" width="9.109375" style="16"/>
    <col min="9985" max="9985" width="8.88671875" style="16" bestFit="1" customWidth="1"/>
    <col min="9986" max="9986" width="15" style="16" bestFit="1" customWidth="1"/>
    <col min="9987" max="9987" width="13.6640625" style="16" customWidth="1"/>
    <col min="9988" max="9988" width="9.33203125" style="16" bestFit="1" customWidth="1"/>
    <col min="9989" max="9989" width="25.6640625" style="16" customWidth="1"/>
    <col min="9990" max="9990" width="10.109375" style="16" customWidth="1"/>
    <col min="9991" max="9991" width="18.88671875" style="16" customWidth="1"/>
    <col min="9992" max="9992" width="13.6640625" style="16" customWidth="1"/>
    <col min="9993" max="9993" width="9.33203125" style="16" bestFit="1" customWidth="1"/>
    <col min="9994" max="9994" width="17" style="16" customWidth="1"/>
    <col min="9995" max="9995" width="18.109375" style="16" customWidth="1"/>
    <col min="9996" max="9996" width="11.5546875" style="16" customWidth="1"/>
    <col min="9997" max="9997" width="9.33203125" style="16" bestFit="1" customWidth="1"/>
    <col min="9998" max="9998" width="9.44140625" style="16" customWidth="1"/>
    <col min="9999" max="9999" width="8.88671875" style="16" customWidth="1"/>
    <col min="10000" max="10000" width="22.88671875" style="16" customWidth="1"/>
    <col min="10001" max="10001" width="12.33203125" style="16" customWidth="1"/>
    <col min="10002" max="10002" width="8.88671875" style="16" customWidth="1"/>
    <col min="10003" max="10003" width="6.88671875" style="16" customWidth="1"/>
    <col min="10004" max="10004" width="10.33203125" style="16" customWidth="1"/>
    <col min="10005" max="10005" width="8.109375" style="16" customWidth="1"/>
    <col min="10006" max="10006" width="14.109375" style="16" customWidth="1"/>
    <col min="10007" max="10007" width="11.44140625" style="16" customWidth="1"/>
    <col min="10008" max="10008" width="10.33203125" style="16" customWidth="1"/>
    <col min="10009" max="10009" width="44.88671875" style="16" customWidth="1"/>
    <col min="10010" max="10240" width="9.109375" style="16"/>
    <col min="10241" max="10241" width="8.88671875" style="16" bestFit="1" customWidth="1"/>
    <col min="10242" max="10242" width="15" style="16" bestFit="1" customWidth="1"/>
    <col min="10243" max="10243" width="13.6640625" style="16" customWidth="1"/>
    <col min="10244" max="10244" width="9.33203125" style="16" bestFit="1" customWidth="1"/>
    <col min="10245" max="10245" width="25.6640625" style="16" customWidth="1"/>
    <col min="10246" max="10246" width="10.109375" style="16" customWidth="1"/>
    <col min="10247" max="10247" width="18.88671875" style="16" customWidth="1"/>
    <col min="10248" max="10248" width="13.6640625" style="16" customWidth="1"/>
    <col min="10249" max="10249" width="9.33203125" style="16" bestFit="1" customWidth="1"/>
    <col min="10250" max="10250" width="17" style="16" customWidth="1"/>
    <col min="10251" max="10251" width="18.109375" style="16" customWidth="1"/>
    <col min="10252" max="10252" width="11.5546875" style="16" customWidth="1"/>
    <col min="10253" max="10253" width="9.33203125" style="16" bestFit="1" customWidth="1"/>
    <col min="10254" max="10254" width="9.44140625" style="16" customWidth="1"/>
    <col min="10255" max="10255" width="8.88671875" style="16" customWidth="1"/>
    <col min="10256" max="10256" width="22.88671875" style="16" customWidth="1"/>
    <col min="10257" max="10257" width="12.33203125" style="16" customWidth="1"/>
    <col min="10258" max="10258" width="8.88671875" style="16" customWidth="1"/>
    <col min="10259" max="10259" width="6.88671875" style="16" customWidth="1"/>
    <col min="10260" max="10260" width="10.33203125" style="16" customWidth="1"/>
    <col min="10261" max="10261" width="8.109375" style="16" customWidth="1"/>
    <col min="10262" max="10262" width="14.109375" style="16" customWidth="1"/>
    <col min="10263" max="10263" width="11.44140625" style="16" customWidth="1"/>
    <col min="10264" max="10264" width="10.33203125" style="16" customWidth="1"/>
    <col min="10265" max="10265" width="44.88671875" style="16" customWidth="1"/>
    <col min="10266" max="10496" width="9.109375" style="16"/>
    <col min="10497" max="10497" width="8.88671875" style="16" bestFit="1" customWidth="1"/>
    <col min="10498" max="10498" width="15" style="16" bestFit="1" customWidth="1"/>
    <col min="10499" max="10499" width="13.6640625" style="16" customWidth="1"/>
    <col min="10500" max="10500" width="9.33203125" style="16" bestFit="1" customWidth="1"/>
    <col min="10501" max="10501" width="25.6640625" style="16" customWidth="1"/>
    <col min="10502" max="10502" width="10.109375" style="16" customWidth="1"/>
    <col min="10503" max="10503" width="18.88671875" style="16" customWidth="1"/>
    <col min="10504" max="10504" width="13.6640625" style="16" customWidth="1"/>
    <col min="10505" max="10505" width="9.33203125" style="16" bestFit="1" customWidth="1"/>
    <col min="10506" max="10506" width="17" style="16" customWidth="1"/>
    <col min="10507" max="10507" width="18.109375" style="16" customWidth="1"/>
    <col min="10508" max="10508" width="11.5546875" style="16" customWidth="1"/>
    <col min="10509" max="10509" width="9.33203125" style="16" bestFit="1" customWidth="1"/>
    <col min="10510" max="10510" width="9.44140625" style="16" customWidth="1"/>
    <col min="10511" max="10511" width="8.88671875" style="16" customWidth="1"/>
    <col min="10512" max="10512" width="22.88671875" style="16" customWidth="1"/>
    <col min="10513" max="10513" width="12.33203125" style="16" customWidth="1"/>
    <col min="10514" max="10514" width="8.88671875" style="16" customWidth="1"/>
    <col min="10515" max="10515" width="6.88671875" style="16" customWidth="1"/>
    <col min="10516" max="10516" width="10.33203125" style="16" customWidth="1"/>
    <col min="10517" max="10517" width="8.109375" style="16" customWidth="1"/>
    <col min="10518" max="10518" width="14.109375" style="16" customWidth="1"/>
    <col min="10519" max="10519" width="11.44140625" style="16" customWidth="1"/>
    <col min="10520" max="10520" width="10.33203125" style="16" customWidth="1"/>
    <col min="10521" max="10521" width="44.88671875" style="16" customWidth="1"/>
    <col min="10522" max="10752" width="9.109375" style="16"/>
    <col min="10753" max="10753" width="8.88671875" style="16" bestFit="1" customWidth="1"/>
    <col min="10754" max="10754" width="15" style="16" bestFit="1" customWidth="1"/>
    <col min="10755" max="10755" width="13.6640625" style="16" customWidth="1"/>
    <col min="10756" max="10756" width="9.33203125" style="16" bestFit="1" customWidth="1"/>
    <col min="10757" max="10757" width="25.6640625" style="16" customWidth="1"/>
    <col min="10758" max="10758" width="10.109375" style="16" customWidth="1"/>
    <col min="10759" max="10759" width="18.88671875" style="16" customWidth="1"/>
    <col min="10760" max="10760" width="13.6640625" style="16" customWidth="1"/>
    <col min="10761" max="10761" width="9.33203125" style="16" bestFit="1" customWidth="1"/>
    <col min="10762" max="10762" width="17" style="16" customWidth="1"/>
    <col min="10763" max="10763" width="18.109375" style="16" customWidth="1"/>
    <col min="10764" max="10764" width="11.5546875" style="16" customWidth="1"/>
    <col min="10765" max="10765" width="9.33203125" style="16" bestFit="1" customWidth="1"/>
    <col min="10766" max="10766" width="9.44140625" style="16" customWidth="1"/>
    <col min="10767" max="10767" width="8.88671875" style="16" customWidth="1"/>
    <col min="10768" max="10768" width="22.88671875" style="16" customWidth="1"/>
    <col min="10769" max="10769" width="12.33203125" style="16" customWidth="1"/>
    <col min="10770" max="10770" width="8.88671875" style="16" customWidth="1"/>
    <col min="10771" max="10771" width="6.88671875" style="16" customWidth="1"/>
    <col min="10772" max="10772" width="10.33203125" style="16" customWidth="1"/>
    <col min="10773" max="10773" width="8.109375" style="16" customWidth="1"/>
    <col min="10774" max="10774" width="14.109375" style="16" customWidth="1"/>
    <col min="10775" max="10775" width="11.44140625" style="16" customWidth="1"/>
    <col min="10776" max="10776" width="10.33203125" style="16" customWidth="1"/>
    <col min="10777" max="10777" width="44.88671875" style="16" customWidth="1"/>
    <col min="10778" max="11008" width="9.109375" style="16"/>
    <col min="11009" max="11009" width="8.88671875" style="16" bestFit="1" customWidth="1"/>
    <col min="11010" max="11010" width="15" style="16" bestFit="1" customWidth="1"/>
    <col min="11011" max="11011" width="13.6640625" style="16" customWidth="1"/>
    <col min="11012" max="11012" width="9.33203125" style="16" bestFit="1" customWidth="1"/>
    <col min="11013" max="11013" width="25.6640625" style="16" customWidth="1"/>
    <col min="11014" max="11014" width="10.109375" style="16" customWidth="1"/>
    <col min="11015" max="11015" width="18.88671875" style="16" customWidth="1"/>
    <col min="11016" max="11016" width="13.6640625" style="16" customWidth="1"/>
    <col min="11017" max="11017" width="9.33203125" style="16" bestFit="1" customWidth="1"/>
    <col min="11018" max="11018" width="17" style="16" customWidth="1"/>
    <col min="11019" max="11019" width="18.109375" style="16" customWidth="1"/>
    <col min="11020" max="11020" width="11.5546875" style="16" customWidth="1"/>
    <col min="11021" max="11021" width="9.33203125" style="16" bestFit="1" customWidth="1"/>
    <col min="11022" max="11022" width="9.44140625" style="16" customWidth="1"/>
    <col min="11023" max="11023" width="8.88671875" style="16" customWidth="1"/>
    <col min="11024" max="11024" width="22.88671875" style="16" customWidth="1"/>
    <col min="11025" max="11025" width="12.33203125" style="16" customWidth="1"/>
    <col min="11026" max="11026" width="8.88671875" style="16" customWidth="1"/>
    <col min="11027" max="11027" width="6.88671875" style="16" customWidth="1"/>
    <col min="11028" max="11028" width="10.33203125" style="16" customWidth="1"/>
    <col min="11029" max="11029" width="8.109375" style="16" customWidth="1"/>
    <col min="11030" max="11030" width="14.109375" style="16" customWidth="1"/>
    <col min="11031" max="11031" width="11.44140625" style="16" customWidth="1"/>
    <col min="11032" max="11032" width="10.33203125" style="16" customWidth="1"/>
    <col min="11033" max="11033" width="44.88671875" style="16" customWidth="1"/>
    <col min="11034" max="11264" width="9.109375" style="16"/>
    <col min="11265" max="11265" width="8.88671875" style="16" bestFit="1" customWidth="1"/>
    <col min="11266" max="11266" width="15" style="16" bestFit="1" customWidth="1"/>
    <col min="11267" max="11267" width="13.6640625" style="16" customWidth="1"/>
    <col min="11268" max="11268" width="9.33203125" style="16" bestFit="1" customWidth="1"/>
    <col min="11269" max="11269" width="25.6640625" style="16" customWidth="1"/>
    <col min="11270" max="11270" width="10.109375" style="16" customWidth="1"/>
    <col min="11271" max="11271" width="18.88671875" style="16" customWidth="1"/>
    <col min="11272" max="11272" width="13.6640625" style="16" customWidth="1"/>
    <col min="11273" max="11273" width="9.33203125" style="16" bestFit="1" customWidth="1"/>
    <col min="11274" max="11274" width="17" style="16" customWidth="1"/>
    <col min="11275" max="11275" width="18.109375" style="16" customWidth="1"/>
    <col min="11276" max="11276" width="11.5546875" style="16" customWidth="1"/>
    <col min="11277" max="11277" width="9.33203125" style="16" bestFit="1" customWidth="1"/>
    <col min="11278" max="11278" width="9.44140625" style="16" customWidth="1"/>
    <col min="11279" max="11279" width="8.88671875" style="16" customWidth="1"/>
    <col min="11280" max="11280" width="22.88671875" style="16" customWidth="1"/>
    <col min="11281" max="11281" width="12.33203125" style="16" customWidth="1"/>
    <col min="11282" max="11282" width="8.88671875" style="16" customWidth="1"/>
    <col min="11283" max="11283" width="6.88671875" style="16" customWidth="1"/>
    <col min="11284" max="11284" width="10.33203125" style="16" customWidth="1"/>
    <col min="11285" max="11285" width="8.109375" style="16" customWidth="1"/>
    <col min="11286" max="11286" width="14.109375" style="16" customWidth="1"/>
    <col min="11287" max="11287" width="11.44140625" style="16" customWidth="1"/>
    <col min="11288" max="11288" width="10.33203125" style="16" customWidth="1"/>
    <col min="11289" max="11289" width="44.88671875" style="16" customWidth="1"/>
    <col min="11290" max="11520" width="9.109375" style="16"/>
    <col min="11521" max="11521" width="8.88671875" style="16" bestFit="1" customWidth="1"/>
    <col min="11522" max="11522" width="15" style="16" bestFit="1" customWidth="1"/>
    <col min="11523" max="11523" width="13.6640625" style="16" customWidth="1"/>
    <col min="11524" max="11524" width="9.33203125" style="16" bestFit="1" customWidth="1"/>
    <col min="11525" max="11525" width="25.6640625" style="16" customWidth="1"/>
    <col min="11526" max="11526" width="10.109375" style="16" customWidth="1"/>
    <col min="11527" max="11527" width="18.88671875" style="16" customWidth="1"/>
    <col min="11528" max="11528" width="13.6640625" style="16" customWidth="1"/>
    <col min="11529" max="11529" width="9.33203125" style="16" bestFit="1" customWidth="1"/>
    <col min="11530" max="11530" width="17" style="16" customWidth="1"/>
    <col min="11531" max="11531" width="18.109375" style="16" customWidth="1"/>
    <col min="11532" max="11532" width="11.5546875" style="16" customWidth="1"/>
    <col min="11533" max="11533" width="9.33203125" style="16" bestFit="1" customWidth="1"/>
    <col min="11534" max="11534" width="9.44140625" style="16" customWidth="1"/>
    <col min="11535" max="11535" width="8.88671875" style="16" customWidth="1"/>
    <col min="11536" max="11536" width="22.88671875" style="16" customWidth="1"/>
    <col min="11537" max="11537" width="12.33203125" style="16" customWidth="1"/>
    <col min="11538" max="11538" width="8.88671875" style="16" customWidth="1"/>
    <col min="11539" max="11539" width="6.88671875" style="16" customWidth="1"/>
    <col min="11540" max="11540" width="10.33203125" style="16" customWidth="1"/>
    <col min="11541" max="11541" width="8.109375" style="16" customWidth="1"/>
    <col min="11542" max="11542" width="14.109375" style="16" customWidth="1"/>
    <col min="11543" max="11543" width="11.44140625" style="16" customWidth="1"/>
    <col min="11544" max="11544" width="10.33203125" style="16" customWidth="1"/>
    <col min="11545" max="11545" width="44.88671875" style="16" customWidth="1"/>
    <col min="11546" max="11776" width="9.109375" style="16"/>
    <col min="11777" max="11777" width="8.88671875" style="16" bestFit="1" customWidth="1"/>
    <col min="11778" max="11778" width="15" style="16" bestFit="1" customWidth="1"/>
    <col min="11779" max="11779" width="13.6640625" style="16" customWidth="1"/>
    <col min="11780" max="11780" width="9.33203125" style="16" bestFit="1" customWidth="1"/>
    <col min="11781" max="11781" width="25.6640625" style="16" customWidth="1"/>
    <col min="11782" max="11782" width="10.109375" style="16" customWidth="1"/>
    <col min="11783" max="11783" width="18.88671875" style="16" customWidth="1"/>
    <col min="11784" max="11784" width="13.6640625" style="16" customWidth="1"/>
    <col min="11785" max="11785" width="9.33203125" style="16" bestFit="1" customWidth="1"/>
    <col min="11786" max="11786" width="17" style="16" customWidth="1"/>
    <col min="11787" max="11787" width="18.109375" style="16" customWidth="1"/>
    <col min="11788" max="11788" width="11.5546875" style="16" customWidth="1"/>
    <col min="11789" max="11789" width="9.33203125" style="16" bestFit="1" customWidth="1"/>
    <col min="11790" max="11790" width="9.44140625" style="16" customWidth="1"/>
    <col min="11791" max="11791" width="8.88671875" style="16" customWidth="1"/>
    <col min="11792" max="11792" width="22.88671875" style="16" customWidth="1"/>
    <col min="11793" max="11793" width="12.33203125" style="16" customWidth="1"/>
    <col min="11794" max="11794" width="8.88671875" style="16" customWidth="1"/>
    <col min="11795" max="11795" width="6.88671875" style="16" customWidth="1"/>
    <col min="11796" max="11796" width="10.33203125" style="16" customWidth="1"/>
    <col min="11797" max="11797" width="8.109375" style="16" customWidth="1"/>
    <col min="11798" max="11798" width="14.109375" style="16" customWidth="1"/>
    <col min="11799" max="11799" width="11.44140625" style="16" customWidth="1"/>
    <col min="11800" max="11800" width="10.33203125" style="16" customWidth="1"/>
    <col min="11801" max="11801" width="44.88671875" style="16" customWidth="1"/>
    <col min="11802" max="12032" width="9.109375" style="16"/>
    <col min="12033" max="12033" width="8.88671875" style="16" bestFit="1" customWidth="1"/>
    <col min="12034" max="12034" width="15" style="16" bestFit="1" customWidth="1"/>
    <col min="12035" max="12035" width="13.6640625" style="16" customWidth="1"/>
    <col min="12036" max="12036" width="9.33203125" style="16" bestFit="1" customWidth="1"/>
    <col min="12037" max="12037" width="25.6640625" style="16" customWidth="1"/>
    <col min="12038" max="12038" width="10.109375" style="16" customWidth="1"/>
    <col min="12039" max="12039" width="18.88671875" style="16" customWidth="1"/>
    <col min="12040" max="12040" width="13.6640625" style="16" customWidth="1"/>
    <col min="12041" max="12041" width="9.33203125" style="16" bestFit="1" customWidth="1"/>
    <col min="12042" max="12042" width="17" style="16" customWidth="1"/>
    <col min="12043" max="12043" width="18.109375" style="16" customWidth="1"/>
    <col min="12044" max="12044" width="11.5546875" style="16" customWidth="1"/>
    <col min="12045" max="12045" width="9.33203125" style="16" bestFit="1" customWidth="1"/>
    <col min="12046" max="12046" width="9.44140625" style="16" customWidth="1"/>
    <col min="12047" max="12047" width="8.88671875" style="16" customWidth="1"/>
    <col min="12048" max="12048" width="22.88671875" style="16" customWidth="1"/>
    <col min="12049" max="12049" width="12.33203125" style="16" customWidth="1"/>
    <col min="12050" max="12050" width="8.88671875" style="16" customWidth="1"/>
    <col min="12051" max="12051" width="6.88671875" style="16" customWidth="1"/>
    <col min="12052" max="12052" width="10.33203125" style="16" customWidth="1"/>
    <col min="12053" max="12053" width="8.109375" style="16" customWidth="1"/>
    <col min="12054" max="12054" width="14.109375" style="16" customWidth="1"/>
    <col min="12055" max="12055" width="11.44140625" style="16" customWidth="1"/>
    <col min="12056" max="12056" width="10.33203125" style="16" customWidth="1"/>
    <col min="12057" max="12057" width="44.88671875" style="16" customWidth="1"/>
    <col min="12058" max="12288" width="9.109375" style="16"/>
    <col min="12289" max="12289" width="8.88671875" style="16" bestFit="1" customWidth="1"/>
    <col min="12290" max="12290" width="15" style="16" bestFit="1" customWidth="1"/>
    <col min="12291" max="12291" width="13.6640625" style="16" customWidth="1"/>
    <col min="12292" max="12292" width="9.33203125" style="16" bestFit="1" customWidth="1"/>
    <col min="12293" max="12293" width="25.6640625" style="16" customWidth="1"/>
    <col min="12294" max="12294" width="10.109375" style="16" customWidth="1"/>
    <col min="12295" max="12295" width="18.88671875" style="16" customWidth="1"/>
    <col min="12296" max="12296" width="13.6640625" style="16" customWidth="1"/>
    <col min="12297" max="12297" width="9.33203125" style="16" bestFit="1" customWidth="1"/>
    <col min="12298" max="12298" width="17" style="16" customWidth="1"/>
    <col min="12299" max="12299" width="18.109375" style="16" customWidth="1"/>
    <col min="12300" max="12300" width="11.5546875" style="16" customWidth="1"/>
    <col min="12301" max="12301" width="9.33203125" style="16" bestFit="1" customWidth="1"/>
    <col min="12302" max="12302" width="9.44140625" style="16" customWidth="1"/>
    <col min="12303" max="12303" width="8.88671875" style="16" customWidth="1"/>
    <col min="12304" max="12304" width="22.88671875" style="16" customWidth="1"/>
    <col min="12305" max="12305" width="12.33203125" style="16" customWidth="1"/>
    <col min="12306" max="12306" width="8.88671875" style="16" customWidth="1"/>
    <col min="12307" max="12307" width="6.88671875" style="16" customWidth="1"/>
    <col min="12308" max="12308" width="10.33203125" style="16" customWidth="1"/>
    <col min="12309" max="12309" width="8.109375" style="16" customWidth="1"/>
    <col min="12310" max="12310" width="14.109375" style="16" customWidth="1"/>
    <col min="12311" max="12311" width="11.44140625" style="16" customWidth="1"/>
    <col min="12312" max="12312" width="10.33203125" style="16" customWidth="1"/>
    <col min="12313" max="12313" width="44.88671875" style="16" customWidth="1"/>
    <col min="12314" max="12544" width="9.109375" style="16"/>
    <col min="12545" max="12545" width="8.88671875" style="16" bestFit="1" customWidth="1"/>
    <col min="12546" max="12546" width="15" style="16" bestFit="1" customWidth="1"/>
    <col min="12547" max="12547" width="13.6640625" style="16" customWidth="1"/>
    <col min="12548" max="12548" width="9.33203125" style="16" bestFit="1" customWidth="1"/>
    <col min="12549" max="12549" width="25.6640625" style="16" customWidth="1"/>
    <col min="12550" max="12550" width="10.109375" style="16" customWidth="1"/>
    <col min="12551" max="12551" width="18.88671875" style="16" customWidth="1"/>
    <col min="12552" max="12552" width="13.6640625" style="16" customWidth="1"/>
    <col min="12553" max="12553" width="9.33203125" style="16" bestFit="1" customWidth="1"/>
    <col min="12554" max="12554" width="17" style="16" customWidth="1"/>
    <col min="12555" max="12555" width="18.109375" style="16" customWidth="1"/>
    <col min="12556" max="12556" width="11.5546875" style="16" customWidth="1"/>
    <col min="12557" max="12557" width="9.33203125" style="16" bestFit="1" customWidth="1"/>
    <col min="12558" max="12558" width="9.44140625" style="16" customWidth="1"/>
    <col min="12559" max="12559" width="8.88671875" style="16" customWidth="1"/>
    <col min="12560" max="12560" width="22.88671875" style="16" customWidth="1"/>
    <col min="12561" max="12561" width="12.33203125" style="16" customWidth="1"/>
    <col min="12562" max="12562" width="8.88671875" style="16" customWidth="1"/>
    <col min="12563" max="12563" width="6.88671875" style="16" customWidth="1"/>
    <col min="12564" max="12564" width="10.33203125" style="16" customWidth="1"/>
    <col min="12565" max="12565" width="8.109375" style="16" customWidth="1"/>
    <col min="12566" max="12566" width="14.109375" style="16" customWidth="1"/>
    <col min="12567" max="12567" width="11.44140625" style="16" customWidth="1"/>
    <col min="12568" max="12568" width="10.33203125" style="16" customWidth="1"/>
    <col min="12569" max="12569" width="44.88671875" style="16" customWidth="1"/>
    <col min="12570" max="12800" width="9.109375" style="16"/>
    <col min="12801" max="12801" width="8.88671875" style="16" bestFit="1" customWidth="1"/>
    <col min="12802" max="12802" width="15" style="16" bestFit="1" customWidth="1"/>
    <col min="12803" max="12803" width="13.6640625" style="16" customWidth="1"/>
    <col min="12804" max="12804" width="9.33203125" style="16" bestFit="1" customWidth="1"/>
    <col min="12805" max="12805" width="25.6640625" style="16" customWidth="1"/>
    <col min="12806" max="12806" width="10.109375" style="16" customWidth="1"/>
    <col min="12807" max="12807" width="18.88671875" style="16" customWidth="1"/>
    <col min="12808" max="12808" width="13.6640625" style="16" customWidth="1"/>
    <col min="12809" max="12809" width="9.33203125" style="16" bestFit="1" customWidth="1"/>
    <col min="12810" max="12810" width="17" style="16" customWidth="1"/>
    <col min="12811" max="12811" width="18.109375" style="16" customWidth="1"/>
    <col min="12812" max="12812" width="11.5546875" style="16" customWidth="1"/>
    <col min="12813" max="12813" width="9.33203125" style="16" bestFit="1" customWidth="1"/>
    <col min="12814" max="12814" width="9.44140625" style="16" customWidth="1"/>
    <col min="12815" max="12815" width="8.88671875" style="16" customWidth="1"/>
    <col min="12816" max="12816" width="22.88671875" style="16" customWidth="1"/>
    <col min="12817" max="12817" width="12.33203125" style="16" customWidth="1"/>
    <col min="12818" max="12818" width="8.88671875" style="16" customWidth="1"/>
    <col min="12819" max="12819" width="6.88671875" style="16" customWidth="1"/>
    <col min="12820" max="12820" width="10.33203125" style="16" customWidth="1"/>
    <col min="12821" max="12821" width="8.109375" style="16" customWidth="1"/>
    <col min="12822" max="12822" width="14.109375" style="16" customWidth="1"/>
    <col min="12823" max="12823" width="11.44140625" style="16" customWidth="1"/>
    <col min="12824" max="12824" width="10.33203125" style="16" customWidth="1"/>
    <col min="12825" max="12825" width="44.88671875" style="16" customWidth="1"/>
    <col min="12826" max="13056" width="9.109375" style="16"/>
    <col min="13057" max="13057" width="8.88671875" style="16" bestFit="1" customWidth="1"/>
    <col min="13058" max="13058" width="15" style="16" bestFit="1" customWidth="1"/>
    <col min="13059" max="13059" width="13.6640625" style="16" customWidth="1"/>
    <col min="13060" max="13060" width="9.33203125" style="16" bestFit="1" customWidth="1"/>
    <col min="13061" max="13061" width="25.6640625" style="16" customWidth="1"/>
    <col min="13062" max="13062" width="10.109375" style="16" customWidth="1"/>
    <col min="13063" max="13063" width="18.88671875" style="16" customWidth="1"/>
    <col min="13064" max="13064" width="13.6640625" style="16" customWidth="1"/>
    <col min="13065" max="13065" width="9.33203125" style="16" bestFit="1" customWidth="1"/>
    <col min="13066" max="13066" width="17" style="16" customWidth="1"/>
    <col min="13067" max="13067" width="18.109375" style="16" customWidth="1"/>
    <col min="13068" max="13068" width="11.5546875" style="16" customWidth="1"/>
    <col min="13069" max="13069" width="9.33203125" style="16" bestFit="1" customWidth="1"/>
    <col min="13070" max="13070" width="9.44140625" style="16" customWidth="1"/>
    <col min="13071" max="13071" width="8.88671875" style="16" customWidth="1"/>
    <col min="13072" max="13072" width="22.88671875" style="16" customWidth="1"/>
    <col min="13073" max="13073" width="12.33203125" style="16" customWidth="1"/>
    <col min="13074" max="13074" width="8.88671875" style="16" customWidth="1"/>
    <col min="13075" max="13075" width="6.88671875" style="16" customWidth="1"/>
    <col min="13076" max="13076" width="10.33203125" style="16" customWidth="1"/>
    <col min="13077" max="13077" width="8.109375" style="16" customWidth="1"/>
    <col min="13078" max="13078" width="14.109375" style="16" customWidth="1"/>
    <col min="13079" max="13079" width="11.44140625" style="16" customWidth="1"/>
    <col min="13080" max="13080" width="10.33203125" style="16" customWidth="1"/>
    <col min="13081" max="13081" width="44.88671875" style="16" customWidth="1"/>
    <col min="13082" max="13312" width="9.109375" style="16"/>
    <col min="13313" max="13313" width="8.88671875" style="16" bestFit="1" customWidth="1"/>
    <col min="13314" max="13314" width="15" style="16" bestFit="1" customWidth="1"/>
    <col min="13315" max="13315" width="13.6640625" style="16" customWidth="1"/>
    <col min="13316" max="13316" width="9.33203125" style="16" bestFit="1" customWidth="1"/>
    <col min="13317" max="13317" width="25.6640625" style="16" customWidth="1"/>
    <col min="13318" max="13318" width="10.109375" style="16" customWidth="1"/>
    <col min="13319" max="13319" width="18.88671875" style="16" customWidth="1"/>
    <col min="13320" max="13320" width="13.6640625" style="16" customWidth="1"/>
    <col min="13321" max="13321" width="9.33203125" style="16" bestFit="1" customWidth="1"/>
    <col min="13322" max="13322" width="17" style="16" customWidth="1"/>
    <col min="13323" max="13323" width="18.109375" style="16" customWidth="1"/>
    <col min="13324" max="13324" width="11.5546875" style="16" customWidth="1"/>
    <col min="13325" max="13325" width="9.33203125" style="16" bestFit="1" customWidth="1"/>
    <col min="13326" max="13326" width="9.44140625" style="16" customWidth="1"/>
    <col min="13327" max="13327" width="8.88671875" style="16" customWidth="1"/>
    <col min="13328" max="13328" width="22.88671875" style="16" customWidth="1"/>
    <col min="13329" max="13329" width="12.33203125" style="16" customWidth="1"/>
    <col min="13330" max="13330" width="8.88671875" style="16" customWidth="1"/>
    <col min="13331" max="13331" width="6.88671875" style="16" customWidth="1"/>
    <col min="13332" max="13332" width="10.33203125" style="16" customWidth="1"/>
    <col min="13333" max="13333" width="8.109375" style="16" customWidth="1"/>
    <col min="13334" max="13334" width="14.109375" style="16" customWidth="1"/>
    <col min="13335" max="13335" width="11.44140625" style="16" customWidth="1"/>
    <col min="13336" max="13336" width="10.33203125" style="16" customWidth="1"/>
    <col min="13337" max="13337" width="44.88671875" style="16" customWidth="1"/>
    <col min="13338" max="13568" width="9.109375" style="16"/>
    <col min="13569" max="13569" width="8.88671875" style="16" bestFit="1" customWidth="1"/>
    <col min="13570" max="13570" width="15" style="16" bestFit="1" customWidth="1"/>
    <col min="13571" max="13571" width="13.6640625" style="16" customWidth="1"/>
    <col min="13572" max="13572" width="9.33203125" style="16" bestFit="1" customWidth="1"/>
    <col min="13573" max="13573" width="25.6640625" style="16" customWidth="1"/>
    <col min="13574" max="13574" width="10.109375" style="16" customWidth="1"/>
    <col min="13575" max="13575" width="18.88671875" style="16" customWidth="1"/>
    <col min="13576" max="13576" width="13.6640625" style="16" customWidth="1"/>
    <col min="13577" max="13577" width="9.33203125" style="16" bestFit="1" customWidth="1"/>
    <col min="13578" max="13578" width="17" style="16" customWidth="1"/>
    <col min="13579" max="13579" width="18.109375" style="16" customWidth="1"/>
    <col min="13580" max="13580" width="11.5546875" style="16" customWidth="1"/>
    <col min="13581" max="13581" width="9.33203125" style="16" bestFit="1" customWidth="1"/>
    <col min="13582" max="13582" width="9.44140625" style="16" customWidth="1"/>
    <col min="13583" max="13583" width="8.88671875" style="16" customWidth="1"/>
    <col min="13584" max="13584" width="22.88671875" style="16" customWidth="1"/>
    <col min="13585" max="13585" width="12.33203125" style="16" customWidth="1"/>
    <col min="13586" max="13586" width="8.88671875" style="16" customWidth="1"/>
    <col min="13587" max="13587" width="6.88671875" style="16" customWidth="1"/>
    <col min="13588" max="13588" width="10.33203125" style="16" customWidth="1"/>
    <col min="13589" max="13589" width="8.109375" style="16" customWidth="1"/>
    <col min="13590" max="13590" width="14.109375" style="16" customWidth="1"/>
    <col min="13591" max="13591" width="11.44140625" style="16" customWidth="1"/>
    <col min="13592" max="13592" width="10.33203125" style="16" customWidth="1"/>
    <col min="13593" max="13593" width="44.88671875" style="16" customWidth="1"/>
    <col min="13594" max="13824" width="9.109375" style="16"/>
    <col min="13825" max="13825" width="8.88671875" style="16" bestFit="1" customWidth="1"/>
    <col min="13826" max="13826" width="15" style="16" bestFit="1" customWidth="1"/>
    <col min="13827" max="13827" width="13.6640625" style="16" customWidth="1"/>
    <col min="13828" max="13828" width="9.33203125" style="16" bestFit="1" customWidth="1"/>
    <col min="13829" max="13829" width="25.6640625" style="16" customWidth="1"/>
    <col min="13830" max="13830" width="10.109375" style="16" customWidth="1"/>
    <col min="13831" max="13831" width="18.88671875" style="16" customWidth="1"/>
    <col min="13832" max="13832" width="13.6640625" style="16" customWidth="1"/>
    <col min="13833" max="13833" width="9.33203125" style="16" bestFit="1" customWidth="1"/>
    <col min="13834" max="13834" width="17" style="16" customWidth="1"/>
    <col min="13835" max="13835" width="18.109375" style="16" customWidth="1"/>
    <col min="13836" max="13836" width="11.5546875" style="16" customWidth="1"/>
    <col min="13837" max="13837" width="9.33203125" style="16" bestFit="1" customWidth="1"/>
    <col min="13838" max="13838" width="9.44140625" style="16" customWidth="1"/>
    <col min="13839" max="13839" width="8.88671875" style="16" customWidth="1"/>
    <col min="13840" max="13840" width="22.88671875" style="16" customWidth="1"/>
    <col min="13841" max="13841" width="12.33203125" style="16" customWidth="1"/>
    <col min="13842" max="13842" width="8.88671875" style="16" customWidth="1"/>
    <col min="13843" max="13843" width="6.88671875" style="16" customWidth="1"/>
    <col min="13844" max="13844" width="10.33203125" style="16" customWidth="1"/>
    <col min="13845" max="13845" width="8.109375" style="16" customWidth="1"/>
    <col min="13846" max="13846" width="14.109375" style="16" customWidth="1"/>
    <col min="13847" max="13847" width="11.44140625" style="16" customWidth="1"/>
    <col min="13848" max="13848" width="10.33203125" style="16" customWidth="1"/>
    <col min="13849" max="13849" width="44.88671875" style="16" customWidth="1"/>
    <col min="13850" max="14080" width="9.109375" style="16"/>
    <col min="14081" max="14081" width="8.88671875" style="16" bestFit="1" customWidth="1"/>
    <col min="14082" max="14082" width="15" style="16" bestFit="1" customWidth="1"/>
    <col min="14083" max="14083" width="13.6640625" style="16" customWidth="1"/>
    <col min="14084" max="14084" width="9.33203125" style="16" bestFit="1" customWidth="1"/>
    <col min="14085" max="14085" width="25.6640625" style="16" customWidth="1"/>
    <col min="14086" max="14086" width="10.109375" style="16" customWidth="1"/>
    <col min="14087" max="14087" width="18.88671875" style="16" customWidth="1"/>
    <col min="14088" max="14088" width="13.6640625" style="16" customWidth="1"/>
    <col min="14089" max="14089" width="9.33203125" style="16" bestFit="1" customWidth="1"/>
    <col min="14090" max="14090" width="17" style="16" customWidth="1"/>
    <col min="14091" max="14091" width="18.109375" style="16" customWidth="1"/>
    <col min="14092" max="14092" width="11.5546875" style="16" customWidth="1"/>
    <col min="14093" max="14093" width="9.33203125" style="16" bestFit="1" customWidth="1"/>
    <col min="14094" max="14094" width="9.44140625" style="16" customWidth="1"/>
    <col min="14095" max="14095" width="8.88671875" style="16" customWidth="1"/>
    <col min="14096" max="14096" width="22.88671875" style="16" customWidth="1"/>
    <col min="14097" max="14097" width="12.33203125" style="16" customWidth="1"/>
    <col min="14098" max="14098" width="8.88671875" style="16" customWidth="1"/>
    <col min="14099" max="14099" width="6.88671875" style="16" customWidth="1"/>
    <col min="14100" max="14100" width="10.33203125" style="16" customWidth="1"/>
    <col min="14101" max="14101" width="8.109375" style="16" customWidth="1"/>
    <col min="14102" max="14102" width="14.109375" style="16" customWidth="1"/>
    <col min="14103" max="14103" width="11.44140625" style="16" customWidth="1"/>
    <col min="14104" max="14104" width="10.33203125" style="16" customWidth="1"/>
    <col min="14105" max="14105" width="44.88671875" style="16" customWidth="1"/>
    <col min="14106" max="14336" width="9.109375" style="16"/>
    <col min="14337" max="14337" width="8.88671875" style="16" bestFit="1" customWidth="1"/>
    <col min="14338" max="14338" width="15" style="16" bestFit="1" customWidth="1"/>
    <col min="14339" max="14339" width="13.6640625" style="16" customWidth="1"/>
    <col min="14340" max="14340" width="9.33203125" style="16" bestFit="1" customWidth="1"/>
    <col min="14341" max="14341" width="25.6640625" style="16" customWidth="1"/>
    <col min="14342" max="14342" width="10.109375" style="16" customWidth="1"/>
    <col min="14343" max="14343" width="18.88671875" style="16" customWidth="1"/>
    <col min="14344" max="14344" width="13.6640625" style="16" customWidth="1"/>
    <col min="14345" max="14345" width="9.33203125" style="16" bestFit="1" customWidth="1"/>
    <col min="14346" max="14346" width="17" style="16" customWidth="1"/>
    <col min="14347" max="14347" width="18.109375" style="16" customWidth="1"/>
    <col min="14348" max="14348" width="11.5546875" style="16" customWidth="1"/>
    <col min="14349" max="14349" width="9.33203125" style="16" bestFit="1" customWidth="1"/>
    <col min="14350" max="14350" width="9.44140625" style="16" customWidth="1"/>
    <col min="14351" max="14351" width="8.88671875" style="16" customWidth="1"/>
    <col min="14352" max="14352" width="22.88671875" style="16" customWidth="1"/>
    <col min="14353" max="14353" width="12.33203125" style="16" customWidth="1"/>
    <col min="14354" max="14354" width="8.88671875" style="16" customWidth="1"/>
    <col min="14355" max="14355" width="6.88671875" style="16" customWidth="1"/>
    <col min="14356" max="14356" width="10.33203125" style="16" customWidth="1"/>
    <col min="14357" max="14357" width="8.109375" style="16" customWidth="1"/>
    <col min="14358" max="14358" width="14.109375" style="16" customWidth="1"/>
    <col min="14359" max="14359" width="11.44140625" style="16" customWidth="1"/>
    <col min="14360" max="14360" width="10.33203125" style="16" customWidth="1"/>
    <col min="14361" max="14361" width="44.88671875" style="16" customWidth="1"/>
    <col min="14362" max="14592" width="9.109375" style="16"/>
    <col min="14593" max="14593" width="8.88671875" style="16" bestFit="1" customWidth="1"/>
    <col min="14594" max="14594" width="15" style="16" bestFit="1" customWidth="1"/>
    <col min="14595" max="14595" width="13.6640625" style="16" customWidth="1"/>
    <col min="14596" max="14596" width="9.33203125" style="16" bestFit="1" customWidth="1"/>
    <col min="14597" max="14597" width="25.6640625" style="16" customWidth="1"/>
    <col min="14598" max="14598" width="10.109375" style="16" customWidth="1"/>
    <col min="14599" max="14599" width="18.88671875" style="16" customWidth="1"/>
    <col min="14600" max="14600" width="13.6640625" style="16" customWidth="1"/>
    <col min="14601" max="14601" width="9.33203125" style="16" bestFit="1" customWidth="1"/>
    <col min="14602" max="14602" width="17" style="16" customWidth="1"/>
    <col min="14603" max="14603" width="18.109375" style="16" customWidth="1"/>
    <col min="14604" max="14604" width="11.5546875" style="16" customWidth="1"/>
    <col min="14605" max="14605" width="9.33203125" style="16" bestFit="1" customWidth="1"/>
    <col min="14606" max="14606" width="9.44140625" style="16" customWidth="1"/>
    <col min="14607" max="14607" width="8.88671875" style="16" customWidth="1"/>
    <col min="14608" max="14608" width="22.88671875" style="16" customWidth="1"/>
    <col min="14609" max="14609" width="12.33203125" style="16" customWidth="1"/>
    <col min="14610" max="14610" width="8.88671875" style="16" customWidth="1"/>
    <col min="14611" max="14611" width="6.88671875" style="16" customWidth="1"/>
    <col min="14612" max="14612" width="10.33203125" style="16" customWidth="1"/>
    <col min="14613" max="14613" width="8.109375" style="16" customWidth="1"/>
    <col min="14614" max="14614" width="14.109375" style="16" customWidth="1"/>
    <col min="14615" max="14615" width="11.44140625" style="16" customWidth="1"/>
    <col min="14616" max="14616" width="10.33203125" style="16" customWidth="1"/>
    <col min="14617" max="14617" width="44.88671875" style="16" customWidth="1"/>
    <col min="14618" max="14848" width="9.109375" style="16"/>
    <col min="14849" max="14849" width="8.88671875" style="16" bestFit="1" customWidth="1"/>
    <col min="14850" max="14850" width="15" style="16" bestFit="1" customWidth="1"/>
    <col min="14851" max="14851" width="13.6640625" style="16" customWidth="1"/>
    <col min="14852" max="14852" width="9.33203125" style="16" bestFit="1" customWidth="1"/>
    <col min="14853" max="14853" width="25.6640625" style="16" customWidth="1"/>
    <col min="14854" max="14854" width="10.109375" style="16" customWidth="1"/>
    <col min="14855" max="14855" width="18.88671875" style="16" customWidth="1"/>
    <col min="14856" max="14856" width="13.6640625" style="16" customWidth="1"/>
    <col min="14857" max="14857" width="9.33203125" style="16" bestFit="1" customWidth="1"/>
    <col min="14858" max="14858" width="17" style="16" customWidth="1"/>
    <col min="14859" max="14859" width="18.109375" style="16" customWidth="1"/>
    <col min="14860" max="14860" width="11.5546875" style="16" customWidth="1"/>
    <col min="14861" max="14861" width="9.33203125" style="16" bestFit="1" customWidth="1"/>
    <col min="14862" max="14862" width="9.44140625" style="16" customWidth="1"/>
    <col min="14863" max="14863" width="8.88671875" style="16" customWidth="1"/>
    <col min="14864" max="14864" width="22.88671875" style="16" customWidth="1"/>
    <col min="14865" max="14865" width="12.33203125" style="16" customWidth="1"/>
    <col min="14866" max="14866" width="8.88671875" style="16" customWidth="1"/>
    <col min="14867" max="14867" width="6.88671875" style="16" customWidth="1"/>
    <col min="14868" max="14868" width="10.33203125" style="16" customWidth="1"/>
    <col min="14869" max="14869" width="8.109375" style="16" customWidth="1"/>
    <col min="14870" max="14870" width="14.109375" style="16" customWidth="1"/>
    <col min="14871" max="14871" width="11.44140625" style="16" customWidth="1"/>
    <col min="14872" max="14872" width="10.33203125" style="16" customWidth="1"/>
    <col min="14873" max="14873" width="44.88671875" style="16" customWidth="1"/>
    <col min="14874" max="15104" width="9.109375" style="16"/>
    <col min="15105" max="15105" width="8.88671875" style="16" bestFit="1" customWidth="1"/>
    <col min="15106" max="15106" width="15" style="16" bestFit="1" customWidth="1"/>
    <col min="15107" max="15107" width="13.6640625" style="16" customWidth="1"/>
    <col min="15108" max="15108" width="9.33203125" style="16" bestFit="1" customWidth="1"/>
    <col min="15109" max="15109" width="25.6640625" style="16" customWidth="1"/>
    <col min="15110" max="15110" width="10.109375" style="16" customWidth="1"/>
    <col min="15111" max="15111" width="18.88671875" style="16" customWidth="1"/>
    <col min="15112" max="15112" width="13.6640625" style="16" customWidth="1"/>
    <col min="15113" max="15113" width="9.33203125" style="16" bestFit="1" customWidth="1"/>
    <col min="15114" max="15114" width="17" style="16" customWidth="1"/>
    <col min="15115" max="15115" width="18.109375" style="16" customWidth="1"/>
    <col min="15116" max="15116" width="11.5546875" style="16" customWidth="1"/>
    <col min="15117" max="15117" width="9.33203125" style="16" bestFit="1" customWidth="1"/>
    <col min="15118" max="15118" width="9.44140625" style="16" customWidth="1"/>
    <col min="15119" max="15119" width="8.88671875" style="16" customWidth="1"/>
    <col min="15120" max="15120" width="22.88671875" style="16" customWidth="1"/>
    <col min="15121" max="15121" width="12.33203125" style="16" customWidth="1"/>
    <col min="15122" max="15122" width="8.88671875" style="16" customWidth="1"/>
    <col min="15123" max="15123" width="6.88671875" style="16" customWidth="1"/>
    <col min="15124" max="15124" width="10.33203125" style="16" customWidth="1"/>
    <col min="15125" max="15125" width="8.109375" style="16" customWidth="1"/>
    <col min="15126" max="15126" width="14.109375" style="16" customWidth="1"/>
    <col min="15127" max="15127" width="11.44140625" style="16" customWidth="1"/>
    <col min="15128" max="15128" width="10.33203125" style="16" customWidth="1"/>
    <col min="15129" max="15129" width="44.88671875" style="16" customWidth="1"/>
    <col min="15130" max="15360" width="9.109375" style="16"/>
    <col min="15361" max="15361" width="8.88671875" style="16" bestFit="1" customWidth="1"/>
    <col min="15362" max="15362" width="15" style="16" bestFit="1" customWidth="1"/>
    <col min="15363" max="15363" width="13.6640625" style="16" customWidth="1"/>
    <col min="15364" max="15364" width="9.33203125" style="16" bestFit="1" customWidth="1"/>
    <col min="15365" max="15365" width="25.6640625" style="16" customWidth="1"/>
    <col min="15366" max="15366" width="10.109375" style="16" customWidth="1"/>
    <col min="15367" max="15367" width="18.88671875" style="16" customWidth="1"/>
    <col min="15368" max="15368" width="13.6640625" style="16" customWidth="1"/>
    <col min="15369" max="15369" width="9.33203125" style="16" bestFit="1" customWidth="1"/>
    <col min="15370" max="15370" width="17" style="16" customWidth="1"/>
    <col min="15371" max="15371" width="18.109375" style="16" customWidth="1"/>
    <col min="15372" max="15372" width="11.5546875" style="16" customWidth="1"/>
    <col min="15373" max="15373" width="9.33203125" style="16" bestFit="1" customWidth="1"/>
    <col min="15374" max="15374" width="9.44140625" style="16" customWidth="1"/>
    <col min="15375" max="15375" width="8.88671875" style="16" customWidth="1"/>
    <col min="15376" max="15376" width="22.88671875" style="16" customWidth="1"/>
    <col min="15377" max="15377" width="12.33203125" style="16" customWidth="1"/>
    <col min="15378" max="15378" width="8.88671875" style="16" customWidth="1"/>
    <col min="15379" max="15379" width="6.88671875" style="16" customWidth="1"/>
    <col min="15380" max="15380" width="10.33203125" style="16" customWidth="1"/>
    <col min="15381" max="15381" width="8.109375" style="16" customWidth="1"/>
    <col min="15382" max="15382" width="14.109375" style="16" customWidth="1"/>
    <col min="15383" max="15383" width="11.44140625" style="16" customWidth="1"/>
    <col min="15384" max="15384" width="10.33203125" style="16" customWidth="1"/>
    <col min="15385" max="15385" width="44.88671875" style="16" customWidth="1"/>
    <col min="15386" max="15616" width="9.109375" style="16"/>
    <col min="15617" max="15617" width="8.88671875" style="16" bestFit="1" customWidth="1"/>
    <col min="15618" max="15618" width="15" style="16" bestFit="1" customWidth="1"/>
    <col min="15619" max="15619" width="13.6640625" style="16" customWidth="1"/>
    <col min="15620" max="15620" width="9.33203125" style="16" bestFit="1" customWidth="1"/>
    <col min="15621" max="15621" width="25.6640625" style="16" customWidth="1"/>
    <col min="15622" max="15622" width="10.109375" style="16" customWidth="1"/>
    <col min="15623" max="15623" width="18.88671875" style="16" customWidth="1"/>
    <col min="15624" max="15624" width="13.6640625" style="16" customWidth="1"/>
    <col min="15625" max="15625" width="9.33203125" style="16" bestFit="1" customWidth="1"/>
    <col min="15626" max="15626" width="17" style="16" customWidth="1"/>
    <col min="15627" max="15627" width="18.109375" style="16" customWidth="1"/>
    <col min="15628" max="15628" width="11.5546875" style="16" customWidth="1"/>
    <col min="15629" max="15629" width="9.33203125" style="16" bestFit="1" customWidth="1"/>
    <col min="15630" max="15630" width="9.44140625" style="16" customWidth="1"/>
    <col min="15631" max="15631" width="8.88671875" style="16" customWidth="1"/>
    <col min="15632" max="15632" width="22.88671875" style="16" customWidth="1"/>
    <col min="15633" max="15633" width="12.33203125" style="16" customWidth="1"/>
    <col min="15634" max="15634" width="8.88671875" style="16" customWidth="1"/>
    <col min="15635" max="15635" width="6.88671875" style="16" customWidth="1"/>
    <col min="15636" max="15636" width="10.33203125" style="16" customWidth="1"/>
    <col min="15637" max="15637" width="8.109375" style="16" customWidth="1"/>
    <col min="15638" max="15638" width="14.109375" style="16" customWidth="1"/>
    <col min="15639" max="15639" width="11.44140625" style="16" customWidth="1"/>
    <col min="15640" max="15640" width="10.33203125" style="16" customWidth="1"/>
    <col min="15641" max="15641" width="44.88671875" style="16" customWidth="1"/>
    <col min="15642" max="15872" width="9.109375" style="16"/>
    <col min="15873" max="15873" width="8.88671875" style="16" bestFit="1" customWidth="1"/>
    <col min="15874" max="15874" width="15" style="16" bestFit="1" customWidth="1"/>
    <col min="15875" max="15875" width="13.6640625" style="16" customWidth="1"/>
    <col min="15876" max="15876" width="9.33203125" style="16" bestFit="1" customWidth="1"/>
    <col min="15877" max="15877" width="25.6640625" style="16" customWidth="1"/>
    <col min="15878" max="15878" width="10.109375" style="16" customWidth="1"/>
    <col min="15879" max="15879" width="18.88671875" style="16" customWidth="1"/>
    <col min="15880" max="15880" width="13.6640625" style="16" customWidth="1"/>
    <col min="15881" max="15881" width="9.33203125" style="16" bestFit="1" customWidth="1"/>
    <col min="15882" max="15882" width="17" style="16" customWidth="1"/>
    <col min="15883" max="15883" width="18.109375" style="16" customWidth="1"/>
    <col min="15884" max="15884" width="11.5546875" style="16" customWidth="1"/>
    <col min="15885" max="15885" width="9.33203125" style="16" bestFit="1" customWidth="1"/>
    <col min="15886" max="15886" width="9.44140625" style="16" customWidth="1"/>
    <col min="15887" max="15887" width="8.88671875" style="16" customWidth="1"/>
    <col min="15888" max="15888" width="22.88671875" style="16" customWidth="1"/>
    <col min="15889" max="15889" width="12.33203125" style="16" customWidth="1"/>
    <col min="15890" max="15890" width="8.88671875" style="16" customWidth="1"/>
    <col min="15891" max="15891" width="6.88671875" style="16" customWidth="1"/>
    <col min="15892" max="15892" width="10.33203125" style="16" customWidth="1"/>
    <col min="15893" max="15893" width="8.109375" style="16" customWidth="1"/>
    <col min="15894" max="15894" width="14.109375" style="16" customWidth="1"/>
    <col min="15895" max="15895" width="11.44140625" style="16" customWidth="1"/>
    <col min="15896" max="15896" width="10.33203125" style="16" customWidth="1"/>
    <col min="15897" max="15897" width="44.88671875" style="16" customWidth="1"/>
    <col min="15898" max="16128" width="9.109375" style="16"/>
    <col min="16129" max="16129" width="8.88671875" style="16" bestFit="1" customWidth="1"/>
    <col min="16130" max="16130" width="15" style="16" bestFit="1" customWidth="1"/>
    <col min="16131" max="16131" width="13.6640625" style="16" customWidth="1"/>
    <col min="16132" max="16132" width="9.33203125" style="16" bestFit="1" customWidth="1"/>
    <col min="16133" max="16133" width="25.6640625" style="16" customWidth="1"/>
    <col min="16134" max="16134" width="10.109375" style="16" customWidth="1"/>
    <col min="16135" max="16135" width="18.88671875" style="16" customWidth="1"/>
    <col min="16136" max="16136" width="13.6640625" style="16" customWidth="1"/>
    <col min="16137" max="16137" width="9.33203125" style="16" bestFit="1" customWidth="1"/>
    <col min="16138" max="16138" width="17" style="16" customWidth="1"/>
    <col min="16139" max="16139" width="18.109375" style="16" customWidth="1"/>
    <col min="16140" max="16140" width="11.5546875" style="16" customWidth="1"/>
    <col min="16141" max="16141" width="9.33203125" style="16" bestFit="1" customWidth="1"/>
    <col min="16142" max="16142" width="9.44140625" style="16" customWidth="1"/>
    <col min="16143" max="16143" width="8.88671875" style="16" customWidth="1"/>
    <col min="16144" max="16144" width="22.88671875" style="16" customWidth="1"/>
    <col min="16145" max="16145" width="12.33203125" style="16" customWidth="1"/>
    <col min="16146" max="16146" width="8.88671875" style="16" customWidth="1"/>
    <col min="16147" max="16147" width="6.88671875" style="16" customWidth="1"/>
    <col min="16148" max="16148" width="10.33203125" style="16" customWidth="1"/>
    <col min="16149" max="16149" width="8.109375" style="16" customWidth="1"/>
    <col min="16150" max="16150" width="14.109375" style="16" customWidth="1"/>
    <col min="16151" max="16151" width="11.44140625" style="16" customWidth="1"/>
    <col min="16152" max="16152" width="10.33203125" style="16" customWidth="1"/>
    <col min="16153" max="16153" width="44.88671875" style="16" customWidth="1"/>
    <col min="16154" max="16384" width="9.109375" style="16"/>
  </cols>
  <sheetData>
    <row r="1" spans="1:26" ht="13.8" thickTop="1">
      <c r="A1" s="5" t="s">
        <v>95</v>
      </c>
      <c r="B1" s="6" t="s">
        <v>96</v>
      </c>
      <c r="C1" s="9" t="s">
        <v>97</v>
      </c>
      <c r="D1" s="7" t="s">
        <v>98</v>
      </c>
      <c r="E1" s="8" t="s">
        <v>99</v>
      </c>
      <c r="F1" s="8" t="s">
        <v>98</v>
      </c>
      <c r="G1" s="9" t="s">
        <v>100</v>
      </c>
      <c r="H1" s="9" t="s">
        <v>101</v>
      </c>
      <c r="I1" s="6" t="s">
        <v>102</v>
      </c>
      <c r="J1" s="8" t="s">
        <v>102</v>
      </c>
      <c r="K1" s="9" t="s">
        <v>103</v>
      </c>
      <c r="L1" s="10" t="s">
        <v>104</v>
      </c>
      <c r="M1" s="10" t="s">
        <v>105</v>
      </c>
      <c r="N1" s="11" t="s">
        <v>105</v>
      </c>
      <c r="O1" s="6" t="s">
        <v>106</v>
      </c>
      <c r="P1" s="6" t="s">
        <v>107</v>
      </c>
      <c r="Q1" s="6" t="s">
        <v>108</v>
      </c>
      <c r="R1" s="12" t="s">
        <v>109</v>
      </c>
      <c r="S1" s="13" t="s">
        <v>110</v>
      </c>
      <c r="T1" s="12" t="s">
        <v>1</v>
      </c>
      <c r="U1" s="10" t="s">
        <v>111</v>
      </c>
      <c r="V1" s="10" t="s">
        <v>112</v>
      </c>
      <c r="W1" s="14" t="s">
        <v>113</v>
      </c>
      <c r="X1" s="15" t="s">
        <v>114</v>
      </c>
      <c r="Y1" s="9" t="s">
        <v>115</v>
      </c>
    </row>
    <row r="2" spans="1:26" ht="13.8" thickBot="1">
      <c r="A2" s="17" t="s">
        <v>116</v>
      </c>
      <c r="B2" s="18" t="s">
        <v>116</v>
      </c>
      <c r="C2" s="21" t="s">
        <v>117</v>
      </c>
      <c r="D2" s="19" t="s">
        <v>118</v>
      </c>
      <c r="E2" s="20"/>
      <c r="F2" s="20"/>
      <c r="G2" s="21"/>
      <c r="H2" s="21"/>
      <c r="I2" s="18" t="s">
        <v>118</v>
      </c>
      <c r="J2" s="20" t="s">
        <v>119</v>
      </c>
      <c r="K2" s="21" t="s">
        <v>120</v>
      </c>
      <c r="L2" s="22" t="s">
        <v>121</v>
      </c>
      <c r="M2" s="22" t="s">
        <v>122</v>
      </c>
      <c r="N2" s="23" t="s">
        <v>123</v>
      </c>
      <c r="O2" s="18" t="s">
        <v>124</v>
      </c>
      <c r="P2" s="18" t="s">
        <v>117</v>
      </c>
      <c r="Q2" s="18" t="s">
        <v>124</v>
      </c>
      <c r="R2" s="24" t="s">
        <v>125</v>
      </c>
      <c r="S2" s="25"/>
      <c r="T2" s="24" t="s">
        <v>126</v>
      </c>
      <c r="U2" s="22" t="s">
        <v>127</v>
      </c>
      <c r="V2" s="22" t="s">
        <v>128</v>
      </c>
      <c r="W2" s="26" t="s">
        <v>129</v>
      </c>
      <c r="X2" s="27"/>
      <c r="Y2" s="28"/>
    </row>
    <row r="3" spans="1:26" ht="13.8" thickTop="1">
      <c r="A3" s="29"/>
      <c r="B3" s="32"/>
      <c r="C3" s="30"/>
      <c r="D3" s="30"/>
      <c r="E3" s="31"/>
      <c r="F3" s="31"/>
      <c r="G3" s="29"/>
      <c r="H3" s="29"/>
      <c r="I3" s="32"/>
      <c r="J3" s="31"/>
      <c r="K3" s="29"/>
      <c r="L3" s="196"/>
      <c r="M3" s="196"/>
      <c r="N3" s="197"/>
      <c r="O3" s="32"/>
      <c r="P3" s="32"/>
      <c r="Q3" s="32"/>
      <c r="R3" s="34"/>
      <c r="S3" s="33"/>
      <c r="T3" s="34"/>
      <c r="U3" s="196"/>
      <c r="V3" s="196"/>
      <c r="W3" s="198"/>
      <c r="X3" s="199"/>
      <c r="Y3" s="29"/>
      <c r="Z3" s="200"/>
    </row>
    <row r="4" spans="1:26">
      <c r="D4" s="36">
        <v>1</v>
      </c>
      <c r="E4" s="37" t="s">
        <v>130</v>
      </c>
      <c r="G4" s="38" t="s">
        <v>131</v>
      </c>
      <c r="J4" s="37"/>
      <c r="K4" s="38"/>
      <c r="L4" s="40"/>
    </row>
    <row r="5" spans="1:26">
      <c r="A5" s="16" t="s">
        <v>204</v>
      </c>
      <c r="B5" s="35" t="s">
        <v>205</v>
      </c>
      <c r="C5" s="16" t="s">
        <v>133</v>
      </c>
      <c r="D5" s="36">
        <v>1</v>
      </c>
      <c r="E5" s="37" t="s">
        <v>130</v>
      </c>
      <c r="G5" s="38" t="s">
        <v>131</v>
      </c>
      <c r="H5" s="38" t="s">
        <v>134</v>
      </c>
      <c r="I5" s="39" t="s">
        <v>135</v>
      </c>
      <c r="J5" s="37" t="s">
        <v>136</v>
      </c>
      <c r="K5" s="38" t="s">
        <v>137</v>
      </c>
      <c r="L5" s="47">
        <v>4</v>
      </c>
      <c r="M5" s="47">
        <v>0</v>
      </c>
      <c r="N5" s="48">
        <v>4</v>
      </c>
      <c r="O5" s="35">
        <v>0</v>
      </c>
      <c r="P5" s="35">
        <v>0</v>
      </c>
      <c r="Q5" s="35">
        <v>0</v>
      </c>
      <c r="R5" s="44">
        <f>VLOOKUP(A5,Kengetallen!A:B,2,FALSE)</f>
        <v>0</v>
      </c>
      <c r="V5" s="41">
        <f>IF(Q5&gt;0,(U5/O5)*Q5,0)</f>
        <v>0</v>
      </c>
    </row>
    <row r="6" spans="1:26">
      <c r="A6" s="16" t="s">
        <v>204</v>
      </c>
      <c r="B6" s="35" t="s">
        <v>205</v>
      </c>
      <c r="C6" s="16" t="s">
        <v>133</v>
      </c>
      <c r="D6" s="36">
        <v>1</v>
      </c>
      <c r="E6" s="37" t="s">
        <v>130</v>
      </c>
      <c r="G6" s="38" t="s">
        <v>131</v>
      </c>
      <c r="H6" s="38" t="s">
        <v>134</v>
      </c>
      <c r="I6" s="39" t="s">
        <v>140</v>
      </c>
      <c r="J6" s="37" t="s">
        <v>141</v>
      </c>
      <c r="K6" s="38" t="s">
        <v>142</v>
      </c>
      <c r="L6" s="47">
        <v>16</v>
      </c>
      <c r="M6" s="47">
        <v>0</v>
      </c>
      <c r="N6" s="48">
        <v>16</v>
      </c>
      <c r="O6" s="35">
        <v>0</v>
      </c>
      <c r="P6" s="35">
        <v>0</v>
      </c>
      <c r="Q6" s="35">
        <v>0</v>
      </c>
      <c r="R6" s="44">
        <f>VLOOKUP(A6,Kengetallen!A:B,2,FALSE)</f>
        <v>0</v>
      </c>
      <c r="V6" s="41">
        <f t="shared" ref="V6:V15" si="0">IF(Q6&gt;0,(U6/O6)*Q6,0)</f>
        <v>0</v>
      </c>
    </row>
    <row r="7" spans="1:26">
      <c r="A7" s="16" t="s">
        <v>204</v>
      </c>
      <c r="B7" s="35" t="s">
        <v>205</v>
      </c>
      <c r="C7" s="16" t="s">
        <v>133</v>
      </c>
      <c r="D7" s="36">
        <v>1</v>
      </c>
      <c r="E7" s="37" t="s">
        <v>130</v>
      </c>
      <c r="G7" s="38" t="s">
        <v>131</v>
      </c>
      <c r="H7" s="38" t="s">
        <v>134</v>
      </c>
      <c r="I7" s="39" t="s">
        <v>143</v>
      </c>
      <c r="J7" s="37" t="s">
        <v>141</v>
      </c>
      <c r="K7" s="38" t="s">
        <v>142</v>
      </c>
      <c r="L7" s="47">
        <v>24</v>
      </c>
      <c r="M7" s="47">
        <v>0</v>
      </c>
      <c r="N7" s="48">
        <v>24</v>
      </c>
      <c r="O7" s="35">
        <v>0</v>
      </c>
      <c r="P7" s="35">
        <v>0</v>
      </c>
      <c r="Q7" s="35">
        <v>0</v>
      </c>
      <c r="R7" s="44">
        <f>VLOOKUP(A7,Kengetallen!A:B,2,FALSE)</f>
        <v>0</v>
      </c>
      <c r="V7" s="41">
        <f t="shared" si="0"/>
        <v>0</v>
      </c>
    </row>
    <row r="8" spans="1:26">
      <c r="A8" s="16" t="s">
        <v>204</v>
      </c>
      <c r="B8" s="35" t="s">
        <v>205</v>
      </c>
      <c r="C8" s="16" t="s">
        <v>133</v>
      </c>
      <c r="D8" s="36">
        <v>1</v>
      </c>
      <c r="E8" s="37" t="s">
        <v>130</v>
      </c>
      <c r="G8" s="38" t="s">
        <v>131</v>
      </c>
      <c r="H8" s="38" t="s">
        <v>134</v>
      </c>
      <c r="I8" s="39" t="s">
        <v>144</v>
      </c>
      <c r="J8" s="37" t="s">
        <v>141</v>
      </c>
      <c r="K8" s="38" t="s">
        <v>142</v>
      </c>
      <c r="L8" s="47">
        <v>36</v>
      </c>
      <c r="M8" s="47">
        <v>0</v>
      </c>
      <c r="N8" s="48">
        <v>36</v>
      </c>
      <c r="O8" s="35">
        <v>0</v>
      </c>
      <c r="P8" s="35">
        <v>0</v>
      </c>
      <c r="Q8" s="35">
        <v>0</v>
      </c>
      <c r="R8" s="44">
        <f>VLOOKUP(A8,Kengetallen!A:B,2,FALSE)</f>
        <v>0</v>
      </c>
      <c r="V8" s="41">
        <f t="shared" si="0"/>
        <v>0</v>
      </c>
    </row>
    <row r="9" spans="1:26">
      <c r="A9" s="16" t="s">
        <v>204</v>
      </c>
      <c r="B9" s="35" t="s">
        <v>205</v>
      </c>
      <c r="C9" s="16" t="s">
        <v>133</v>
      </c>
      <c r="D9" s="36">
        <v>1</v>
      </c>
      <c r="E9" s="37" t="s">
        <v>130</v>
      </c>
      <c r="G9" s="38" t="s">
        <v>131</v>
      </c>
      <c r="H9" s="38" t="s">
        <v>134</v>
      </c>
      <c r="I9" s="39" t="s">
        <v>145</v>
      </c>
      <c r="J9" s="37" t="s">
        <v>146</v>
      </c>
      <c r="K9" s="38" t="s">
        <v>142</v>
      </c>
      <c r="L9" s="47">
        <v>24</v>
      </c>
      <c r="M9" s="47">
        <v>0</v>
      </c>
      <c r="N9" s="48">
        <v>24</v>
      </c>
      <c r="O9" s="35">
        <v>0</v>
      </c>
      <c r="P9" s="35">
        <v>0</v>
      </c>
      <c r="Q9" s="35">
        <v>0</v>
      </c>
      <c r="R9" s="44">
        <f>VLOOKUP(A9,Kengetallen!A:B,2,FALSE)</f>
        <v>0</v>
      </c>
      <c r="V9" s="41">
        <f t="shared" si="0"/>
        <v>0</v>
      </c>
    </row>
    <row r="10" spans="1:26">
      <c r="A10" s="16" t="s">
        <v>204</v>
      </c>
      <c r="B10" s="35" t="s">
        <v>205</v>
      </c>
      <c r="C10" s="16" t="s">
        <v>133</v>
      </c>
      <c r="D10" s="36">
        <v>1</v>
      </c>
      <c r="E10" s="37" t="s">
        <v>130</v>
      </c>
      <c r="G10" s="38" t="s">
        <v>131</v>
      </c>
      <c r="H10" s="38" t="s">
        <v>134</v>
      </c>
      <c r="I10" s="39" t="s">
        <v>147</v>
      </c>
      <c r="J10" s="37" t="s">
        <v>148</v>
      </c>
      <c r="K10" s="38" t="s">
        <v>137</v>
      </c>
      <c r="L10" s="47">
        <v>6</v>
      </c>
      <c r="M10" s="47">
        <v>0</v>
      </c>
      <c r="N10" s="48">
        <v>6</v>
      </c>
      <c r="O10" s="35">
        <v>0</v>
      </c>
      <c r="P10" s="35">
        <v>0</v>
      </c>
      <c r="Q10" s="35">
        <v>0</v>
      </c>
      <c r="R10" s="44">
        <f>VLOOKUP(A10,Kengetallen!A:B,2,FALSE)</f>
        <v>0</v>
      </c>
      <c r="V10" s="41">
        <f t="shared" si="0"/>
        <v>0</v>
      </c>
    </row>
    <row r="11" spans="1:26">
      <c r="A11" s="16" t="s">
        <v>204</v>
      </c>
      <c r="B11" s="35" t="s">
        <v>205</v>
      </c>
      <c r="C11" s="16" t="s">
        <v>133</v>
      </c>
      <c r="D11" s="36">
        <v>1</v>
      </c>
      <c r="E11" s="37" t="s">
        <v>130</v>
      </c>
      <c r="G11" s="38" t="s">
        <v>131</v>
      </c>
      <c r="H11" s="38" t="s">
        <v>134</v>
      </c>
      <c r="I11" s="39" t="s">
        <v>149</v>
      </c>
      <c r="J11" s="37" t="s">
        <v>150</v>
      </c>
      <c r="K11" s="38" t="s">
        <v>137</v>
      </c>
      <c r="L11" s="47">
        <v>14</v>
      </c>
      <c r="M11" s="47">
        <v>0</v>
      </c>
      <c r="N11" s="48">
        <v>14</v>
      </c>
      <c r="O11" s="35">
        <v>0</v>
      </c>
      <c r="P11" s="35">
        <v>0</v>
      </c>
      <c r="Q11" s="35">
        <v>0</v>
      </c>
      <c r="R11" s="44">
        <f>VLOOKUP(A11,Kengetallen!A:B,2,FALSE)</f>
        <v>0</v>
      </c>
      <c r="V11" s="41">
        <f t="shared" si="0"/>
        <v>0</v>
      </c>
    </row>
    <row r="12" spans="1:26">
      <c r="A12" s="16" t="s">
        <v>204</v>
      </c>
      <c r="B12" s="35" t="s">
        <v>205</v>
      </c>
      <c r="C12" s="16" t="s">
        <v>133</v>
      </c>
      <c r="D12" s="36">
        <v>1</v>
      </c>
      <c r="E12" s="37" t="s">
        <v>130</v>
      </c>
      <c r="G12" s="38" t="s">
        <v>131</v>
      </c>
      <c r="H12" s="38" t="s">
        <v>134</v>
      </c>
      <c r="I12" s="39" t="s">
        <v>152</v>
      </c>
      <c r="J12" s="37" t="s">
        <v>153</v>
      </c>
      <c r="K12" s="38" t="s">
        <v>137</v>
      </c>
      <c r="L12" s="47">
        <v>2</v>
      </c>
      <c r="M12" s="47">
        <v>0</v>
      </c>
      <c r="N12" s="48">
        <v>2</v>
      </c>
      <c r="O12" s="35">
        <v>0</v>
      </c>
      <c r="P12" s="35">
        <v>0</v>
      </c>
      <c r="Q12" s="35">
        <v>0</v>
      </c>
      <c r="R12" s="44">
        <f>VLOOKUP(A12,Kengetallen!A:B,2,FALSE)</f>
        <v>0</v>
      </c>
      <c r="V12" s="41">
        <f t="shared" si="0"/>
        <v>0</v>
      </c>
    </row>
    <row r="13" spans="1:26">
      <c r="A13" s="16" t="s">
        <v>204</v>
      </c>
      <c r="B13" s="35" t="s">
        <v>205</v>
      </c>
      <c r="C13" s="16" t="s">
        <v>133</v>
      </c>
      <c r="D13" s="36">
        <v>1</v>
      </c>
      <c r="E13" s="37" t="s">
        <v>130</v>
      </c>
      <c r="G13" s="38" t="s">
        <v>131</v>
      </c>
      <c r="H13" s="38" t="s">
        <v>134</v>
      </c>
      <c r="I13" s="39" t="s">
        <v>154</v>
      </c>
      <c r="J13" s="37" t="s">
        <v>153</v>
      </c>
      <c r="K13" s="38" t="s">
        <v>137</v>
      </c>
      <c r="L13" s="47">
        <v>2</v>
      </c>
      <c r="M13" s="47">
        <v>0</v>
      </c>
      <c r="N13" s="48">
        <v>2</v>
      </c>
      <c r="O13" s="35">
        <v>0</v>
      </c>
      <c r="P13" s="35">
        <v>0</v>
      </c>
      <c r="Q13" s="35">
        <v>0</v>
      </c>
      <c r="R13" s="44">
        <f>VLOOKUP(A13,Kengetallen!A:B,2,FALSE)</f>
        <v>0</v>
      </c>
      <c r="V13" s="41">
        <f t="shared" si="0"/>
        <v>0</v>
      </c>
    </row>
    <row r="14" spans="1:26">
      <c r="A14" s="16" t="s">
        <v>204</v>
      </c>
      <c r="B14" s="35" t="s">
        <v>205</v>
      </c>
      <c r="C14" s="16" t="s">
        <v>133</v>
      </c>
      <c r="D14" s="36">
        <v>1</v>
      </c>
      <c r="E14" s="37" t="s">
        <v>130</v>
      </c>
      <c r="G14" s="38" t="s">
        <v>131</v>
      </c>
      <c r="H14" s="38" t="s">
        <v>134</v>
      </c>
      <c r="I14" s="39" t="s">
        <v>155</v>
      </c>
      <c r="J14" s="37" t="s">
        <v>156</v>
      </c>
      <c r="K14" s="38" t="s">
        <v>157</v>
      </c>
      <c r="L14" s="47">
        <v>23</v>
      </c>
      <c r="M14" s="47">
        <v>0</v>
      </c>
      <c r="N14" s="48">
        <v>23</v>
      </c>
      <c r="O14" s="35">
        <v>0</v>
      </c>
      <c r="P14" s="35">
        <v>0</v>
      </c>
      <c r="Q14" s="35">
        <v>0</v>
      </c>
      <c r="R14" s="44">
        <f>VLOOKUP(A14,Kengetallen!A:B,2,FALSE)</f>
        <v>0</v>
      </c>
      <c r="V14" s="41">
        <f t="shared" si="0"/>
        <v>0</v>
      </c>
    </row>
    <row r="15" spans="1:26">
      <c r="A15" s="16" t="s">
        <v>204</v>
      </c>
      <c r="B15" s="35" t="s">
        <v>205</v>
      </c>
      <c r="C15" s="16" t="s">
        <v>133</v>
      </c>
      <c r="D15" s="36">
        <v>1</v>
      </c>
      <c r="E15" s="37" t="s">
        <v>130</v>
      </c>
      <c r="G15" s="38" t="s">
        <v>131</v>
      </c>
      <c r="H15" s="38" t="s">
        <v>134</v>
      </c>
      <c r="I15" s="39" t="s">
        <v>158</v>
      </c>
      <c r="J15" s="37" t="s">
        <v>159</v>
      </c>
      <c r="K15" s="38" t="s">
        <v>157</v>
      </c>
      <c r="L15" s="47">
        <v>5</v>
      </c>
      <c r="M15" s="47">
        <v>0</v>
      </c>
      <c r="N15" s="48">
        <v>5</v>
      </c>
      <c r="O15" s="35">
        <v>0</v>
      </c>
      <c r="P15" s="35">
        <v>0</v>
      </c>
      <c r="Q15" s="35">
        <v>0</v>
      </c>
      <c r="R15" s="44">
        <f>VLOOKUP(A15,Kengetallen!A:B,2,FALSE)</f>
        <v>0</v>
      </c>
      <c r="V15" s="41">
        <f t="shared" si="0"/>
        <v>0</v>
      </c>
    </row>
    <row r="16" spans="1:26">
      <c r="D16" s="36">
        <v>1</v>
      </c>
      <c r="E16" s="37" t="s">
        <v>130</v>
      </c>
      <c r="G16" s="38" t="s">
        <v>131</v>
      </c>
      <c r="J16" s="37"/>
      <c r="K16" s="38"/>
      <c r="L16" s="47"/>
      <c r="M16" s="47"/>
      <c r="N16" s="48"/>
      <c r="O16" s="35"/>
      <c r="P16" s="35"/>
      <c r="Q16" s="35"/>
    </row>
    <row r="17" spans="1:25">
      <c r="A17" s="49"/>
      <c r="B17" s="50"/>
      <c r="C17" s="49" t="s">
        <v>133</v>
      </c>
      <c r="D17" s="51">
        <v>1</v>
      </c>
      <c r="E17" s="52" t="s">
        <v>130</v>
      </c>
      <c r="F17" s="52"/>
      <c r="G17" s="49" t="s">
        <v>131</v>
      </c>
      <c r="H17" s="53"/>
      <c r="I17" s="50"/>
      <c r="J17" s="52" t="s">
        <v>160</v>
      </c>
      <c r="K17" s="53" t="s">
        <v>160</v>
      </c>
      <c r="L17" s="54">
        <f>SUM(L5:L16)</f>
        <v>156</v>
      </c>
      <c r="M17" s="54">
        <v>0</v>
      </c>
      <c r="N17" s="55">
        <v>156</v>
      </c>
      <c r="O17" s="50"/>
      <c r="P17" s="50"/>
      <c r="Q17" s="50"/>
      <c r="R17" s="56"/>
      <c r="S17" s="57"/>
      <c r="T17" s="50"/>
      <c r="U17" s="54"/>
      <c r="V17" s="54"/>
      <c r="W17" s="58"/>
      <c r="X17" s="59"/>
      <c r="Y17" s="49"/>
    </row>
    <row r="18" spans="1:25">
      <c r="D18" s="36">
        <v>2</v>
      </c>
      <c r="E18" s="60" t="s">
        <v>161</v>
      </c>
      <c r="F18" s="60"/>
      <c r="G18" s="61" t="s">
        <v>162</v>
      </c>
      <c r="H18" s="62"/>
      <c r="I18" s="63"/>
      <c r="J18" s="64"/>
      <c r="K18" s="61"/>
      <c r="L18" s="65"/>
      <c r="M18" s="47"/>
      <c r="N18" s="48"/>
      <c r="O18" s="35"/>
      <c r="P18" s="35"/>
      <c r="Q18" s="35"/>
    </row>
    <row r="19" spans="1:25">
      <c r="A19" s="16" t="s">
        <v>204</v>
      </c>
      <c r="B19" s="35" t="s">
        <v>205</v>
      </c>
      <c r="C19" s="16" t="s">
        <v>163</v>
      </c>
      <c r="D19" s="36">
        <v>2</v>
      </c>
      <c r="E19" s="60" t="s">
        <v>161</v>
      </c>
      <c r="F19" s="60"/>
      <c r="G19" s="61" t="s">
        <v>162</v>
      </c>
      <c r="H19" s="62" t="s">
        <v>134</v>
      </c>
      <c r="I19" s="63" t="s">
        <v>144</v>
      </c>
      <c r="J19" s="64" t="s">
        <v>153</v>
      </c>
      <c r="K19" s="61" t="s">
        <v>157</v>
      </c>
      <c r="L19" s="65">
        <v>2</v>
      </c>
      <c r="M19" s="47">
        <v>0</v>
      </c>
      <c r="N19" s="48">
        <v>2</v>
      </c>
      <c r="O19" s="35">
        <v>0</v>
      </c>
      <c r="P19" s="35">
        <v>0</v>
      </c>
      <c r="Q19" s="35">
        <v>0</v>
      </c>
      <c r="R19" s="44">
        <f>VLOOKUP(A19,Kengetallen!A:B,2,FALSE)</f>
        <v>0</v>
      </c>
      <c r="V19" s="41">
        <f t="shared" ref="V19:V34" si="1">IF(Q19&gt;0,(U19/O19)*Q19,0)</f>
        <v>0</v>
      </c>
    </row>
    <row r="20" spans="1:25">
      <c r="A20" s="16" t="s">
        <v>204</v>
      </c>
      <c r="B20" s="35" t="s">
        <v>205</v>
      </c>
      <c r="C20" s="16" t="s">
        <v>163</v>
      </c>
      <c r="D20" s="36">
        <v>2</v>
      </c>
      <c r="E20" s="60" t="s">
        <v>161</v>
      </c>
      <c r="F20" s="60"/>
      <c r="G20" s="61" t="s">
        <v>162</v>
      </c>
      <c r="H20" s="62" t="s">
        <v>134</v>
      </c>
      <c r="I20" s="63" t="s">
        <v>145</v>
      </c>
      <c r="J20" s="64" t="s">
        <v>153</v>
      </c>
      <c r="K20" s="61" t="s">
        <v>157</v>
      </c>
      <c r="L20" s="65">
        <v>5</v>
      </c>
      <c r="M20" s="47">
        <v>0</v>
      </c>
      <c r="N20" s="48">
        <v>5</v>
      </c>
      <c r="O20" s="35">
        <v>0</v>
      </c>
      <c r="P20" s="35">
        <v>0</v>
      </c>
      <c r="Q20" s="35">
        <v>0</v>
      </c>
      <c r="R20" s="44">
        <f>VLOOKUP(A20,Kengetallen!A:B,2,FALSE)</f>
        <v>0</v>
      </c>
      <c r="V20" s="41">
        <f t="shared" si="1"/>
        <v>0</v>
      </c>
    </row>
    <row r="21" spans="1:25">
      <c r="A21" s="16" t="s">
        <v>204</v>
      </c>
      <c r="B21" s="35" t="s">
        <v>205</v>
      </c>
      <c r="C21" s="16" t="s">
        <v>163</v>
      </c>
      <c r="D21" s="36">
        <v>2</v>
      </c>
      <c r="E21" s="60" t="s">
        <v>161</v>
      </c>
      <c r="F21" s="60"/>
      <c r="G21" s="61" t="s">
        <v>162</v>
      </c>
      <c r="H21" s="62" t="s">
        <v>134</v>
      </c>
      <c r="I21" s="63" t="s">
        <v>143</v>
      </c>
      <c r="J21" s="64" t="s">
        <v>148</v>
      </c>
      <c r="K21" s="61" t="s">
        <v>165</v>
      </c>
      <c r="L21" s="65">
        <v>8</v>
      </c>
      <c r="M21" s="47">
        <v>0</v>
      </c>
      <c r="N21" s="48">
        <v>8</v>
      </c>
      <c r="O21" s="35">
        <v>0</v>
      </c>
      <c r="P21" s="35">
        <v>0</v>
      </c>
      <c r="Q21" s="35">
        <v>0</v>
      </c>
      <c r="R21" s="44">
        <f>VLOOKUP(A21,Kengetallen!A:B,2,FALSE)</f>
        <v>0</v>
      </c>
      <c r="V21" s="41">
        <f t="shared" si="1"/>
        <v>0</v>
      </c>
    </row>
    <row r="22" spans="1:25">
      <c r="A22" s="16" t="s">
        <v>204</v>
      </c>
      <c r="B22" s="35" t="s">
        <v>205</v>
      </c>
      <c r="C22" s="16" t="s">
        <v>163</v>
      </c>
      <c r="D22" s="36">
        <v>2</v>
      </c>
      <c r="E22" s="60" t="s">
        <v>161</v>
      </c>
      <c r="F22" s="60"/>
      <c r="G22" s="61" t="s">
        <v>162</v>
      </c>
      <c r="H22" s="62" t="s">
        <v>134</v>
      </c>
      <c r="I22" s="63" t="s">
        <v>135</v>
      </c>
      <c r="J22" s="64" t="s">
        <v>136</v>
      </c>
      <c r="K22" s="61" t="s">
        <v>165</v>
      </c>
      <c r="L22" s="65">
        <v>16</v>
      </c>
      <c r="M22" s="47">
        <v>0</v>
      </c>
      <c r="N22" s="48">
        <v>16</v>
      </c>
      <c r="O22" s="35">
        <v>0</v>
      </c>
      <c r="P22" s="35">
        <v>0</v>
      </c>
      <c r="Q22" s="35">
        <v>0</v>
      </c>
      <c r="R22" s="44">
        <f>VLOOKUP(A22,Kengetallen!A:B,2,FALSE)</f>
        <v>0</v>
      </c>
      <c r="V22" s="41">
        <f t="shared" si="1"/>
        <v>0</v>
      </c>
    </row>
    <row r="23" spans="1:25">
      <c r="A23" s="16" t="s">
        <v>204</v>
      </c>
      <c r="B23" s="35" t="s">
        <v>205</v>
      </c>
      <c r="C23" s="16" t="s">
        <v>163</v>
      </c>
      <c r="D23" s="36">
        <v>2</v>
      </c>
      <c r="E23" s="60" t="s">
        <v>161</v>
      </c>
      <c r="F23" s="60"/>
      <c r="G23" s="61" t="s">
        <v>162</v>
      </c>
      <c r="H23" s="62" t="s">
        <v>134</v>
      </c>
      <c r="I23" s="63" t="s">
        <v>140</v>
      </c>
      <c r="J23" s="64" t="s">
        <v>150</v>
      </c>
      <c r="K23" s="61" t="s">
        <v>165</v>
      </c>
      <c r="L23" s="65">
        <v>5</v>
      </c>
      <c r="M23" s="47">
        <v>0</v>
      </c>
      <c r="N23" s="48">
        <v>5</v>
      </c>
      <c r="O23" s="35">
        <v>0</v>
      </c>
      <c r="P23" s="35">
        <v>0</v>
      </c>
      <c r="Q23" s="35">
        <v>0</v>
      </c>
      <c r="R23" s="44">
        <f>VLOOKUP(A23,Kengetallen!A:B,2,FALSE)</f>
        <v>0</v>
      </c>
      <c r="V23" s="41">
        <f t="shared" si="1"/>
        <v>0</v>
      </c>
    </row>
    <row r="24" spans="1:25">
      <c r="A24" s="16" t="s">
        <v>204</v>
      </c>
      <c r="B24" s="35" t="s">
        <v>205</v>
      </c>
      <c r="C24" s="16" t="s">
        <v>163</v>
      </c>
      <c r="D24" s="36">
        <v>2</v>
      </c>
      <c r="E24" s="60" t="s">
        <v>161</v>
      </c>
      <c r="F24" s="60"/>
      <c r="G24" s="61" t="s">
        <v>162</v>
      </c>
      <c r="H24" s="62" t="s">
        <v>134</v>
      </c>
      <c r="I24" s="63" t="s">
        <v>166</v>
      </c>
      <c r="J24" s="64" t="s">
        <v>159</v>
      </c>
      <c r="K24" s="61" t="s">
        <v>165</v>
      </c>
      <c r="L24" s="65">
        <v>5</v>
      </c>
      <c r="M24" s="47">
        <v>0</v>
      </c>
      <c r="N24" s="48">
        <v>5</v>
      </c>
      <c r="O24" s="35">
        <v>0</v>
      </c>
      <c r="P24" s="35">
        <v>0</v>
      </c>
      <c r="Q24" s="35">
        <v>0</v>
      </c>
      <c r="R24" s="44">
        <f>VLOOKUP(A24,Kengetallen!A:B,2,FALSE)</f>
        <v>0</v>
      </c>
      <c r="V24" s="41">
        <f t="shared" si="1"/>
        <v>0</v>
      </c>
    </row>
    <row r="25" spans="1:25">
      <c r="A25" s="16" t="s">
        <v>204</v>
      </c>
      <c r="B25" s="35" t="s">
        <v>205</v>
      </c>
      <c r="C25" s="16" t="s">
        <v>163</v>
      </c>
      <c r="D25" s="36">
        <v>2</v>
      </c>
      <c r="E25" s="60" t="s">
        <v>161</v>
      </c>
      <c r="F25" s="60"/>
      <c r="G25" s="61" t="s">
        <v>162</v>
      </c>
      <c r="H25" s="62" t="s">
        <v>134</v>
      </c>
      <c r="I25" s="63" t="s">
        <v>167</v>
      </c>
      <c r="J25" s="64" t="s">
        <v>150</v>
      </c>
      <c r="K25" s="61" t="s">
        <v>165</v>
      </c>
      <c r="L25" s="65">
        <v>16</v>
      </c>
      <c r="M25" s="47">
        <v>0</v>
      </c>
      <c r="N25" s="48">
        <v>16</v>
      </c>
      <c r="O25" s="35">
        <v>0</v>
      </c>
      <c r="P25" s="35">
        <v>0</v>
      </c>
      <c r="Q25" s="35">
        <v>0</v>
      </c>
      <c r="R25" s="44">
        <f>VLOOKUP(A25,Kengetallen!A:B,2,FALSE)</f>
        <v>0</v>
      </c>
      <c r="V25" s="41">
        <f t="shared" si="1"/>
        <v>0</v>
      </c>
    </row>
    <row r="26" spans="1:25">
      <c r="A26" s="16" t="s">
        <v>204</v>
      </c>
      <c r="B26" s="35" t="s">
        <v>205</v>
      </c>
      <c r="C26" s="16" t="s">
        <v>163</v>
      </c>
      <c r="D26" s="36">
        <v>2</v>
      </c>
      <c r="E26" s="60" t="s">
        <v>161</v>
      </c>
      <c r="F26" s="60"/>
      <c r="G26" s="61" t="s">
        <v>162</v>
      </c>
      <c r="H26" s="62" t="s">
        <v>134</v>
      </c>
      <c r="I26" s="63" t="s">
        <v>147</v>
      </c>
      <c r="J26" s="64" t="s">
        <v>168</v>
      </c>
      <c r="K26" s="61" t="s">
        <v>165</v>
      </c>
      <c r="L26" s="65">
        <v>10</v>
      </c>
      <c r="M26" s="47">
        <v>0</v>
      </c>
      <c r="N26" s="48">
        <v>10</v>
      </c>
      <c r="O26" s="35">
        <v>0</v>
      </c>
      <c r="P26" s="35">
        <v>0</v>
      </c>
      <c r="Q26" s="35">
        <v>0</v>
      </c>
      <c r="R26" s="44">
        <f>VLOOKUP(A26,Kengetallen!A:B,2,FALSE)</f>
        <v>0</v>
      </c>
      <c r="V26" s="41">
        <f t="shared" si="1"/>
        <v>0</v>
      </c>
    </row>
    <row r="27" spans="1:25">
      <c r="A27" s="16" t="s">
        <v>204</v>
      </c>
      <c r="B27" s="35" t="s">
        <v>205</v>
      </c>
      <c r="C27" s="16" t="s">
        <v>163</v>
      </c>
      <c r="D27" s="36">
        <v>2</v>
      </c>
      <c r="E27" s="60" t="s">
        <v>161</v>
      </c>
      <c r="F27" s="60"/>
      <c r="G27" s="61" t="s">
        <v>162</v>
      </c>
      <c r="H27" s="62" t="s">
        <v>134</v>
      </c>
      <c r="I27" s="63" t="s">
        <v>149</v>
      </c>
      <c r="J27" s="64" t="s">
        <v>159</v>
      </c>
      <c r="K27" s="61" t="s">
        <v>165</v>
      </c>
      <c r="L27" s="65">
        <v>5</v>
      </c>
      <c r="M27" s="47">
        <v>0</v>
      </c>
      <c r="N27" s="48">
        <v>5</v>
      </c>
      <c r="O27" s="35">
        <v>0</v>
      </c>
      <c r="P27" s="35">
        <v>0</v>
      </c>
      <c r="Q27" s="35">
        <v>0</v>
      </c>
      <c r="R27" s="44">
        <f>VLOOKUP(A27,Kengetallen!A:B,2,FALSE)</f>
        <v>0</v>
      </c>
      <c r="V27" s="41">
        <f t="shared" si="1"/>
        <v>0</v>
      </c>
    </row>
    <row r="28" spans="1:25">
      <c r="A28" s="16" t="s">
        <v>204</v>
      </c>
      <c r="B28" s="35" t="s">
        <v>205</v>
      </c>
      <c r="C28" s="16" t="s">
        <v>163</v>
      </c>
      <c r="D28" s="36">
        <v>2</v>
      </c>
      <c r="E28" s="60" t="s">
        <v>161</v>
      </c>
      <c r="F28" s="60"/>
      <c r="G28" s="61" t="s">
        <v>162</v>
      </c>
      <c r="H28" s="62" t="s">
        <v>134</v>
      </c>
      <c r="I28" s="63" t="s">
        <v>152</v>
      </c>
      <c r="J28" s="64" t="s">
        <v>169</v>
      </c>
      <c r="K28" s="61" t="s">
        <v>165</v>
      </c>
      <c r="L28" s="65">
        <v>542</v>
      </c>
      <c r="M28" s="47">
        <v>0</v>
      </c>
      <c r="N28" s="48">
        <v>542</v>
      </c>
      <c r="O28" s="35">
        <v>0</v>
      </c>
      <c r="P28" s="35">
        <v>0</v>
      </c>
      <c r="Q28" s="35">
        <v>0</v>
      </c>
      <c r="R28" s="44">
        <f>VLOOKUP(A28,Kengetallen!A:B,2,FALSE)</f>
        <v>0</v>
      </c>
      <c r="V28" s="41">
        <f t="shared" si="1"/>
        <v>0</v>
      </c>
    </row>
    <row r="29" spans="1:25">
      <c r="A29" s="16" t="s">
        <v>204</v>
      </c>
      <c r="B29" s="35" t="s">
        <v>205</v>
      </c>
      <c r="C29" s="16" t="s">
        <v>163</v>
      </c>
      <c r="D29" s="36">
        <v>2</v>
      </c>
      <c r="E29" s="60" t="s">
        <v>161</v>
      </c>
      <c r="F29" s="60"/>
      <c r="G29" s="61" t="s">
        <v>162</v>
      </c>
      <c r="H29" s="62" t="s">
        <v>134</v>
      </c>
      <c r="I29" s="63" t="s">
        <v>158</v>
      </c>
      <c r="J29" s="64" t="s">
        <v>136</v>
      </c>
      <c r="K29" s="61" t="s">
        <v>170</v>
      </c>
      <c r="L29" s="65">
        <v>4</v>
      </c>
      <c r="M29" s="47">
        <v>0</v>
      </c>
      <c r="N29" s="48">
        <v>4</v>
      </c>
      <c r="O29" s="35">
        <v>0</v>
      </c>
      <c r="P29" s="35">
        <v>0</v>
      </c>
      <c r="Q29" s="35">
        <v>0</v>
      </c>
      <c r="R29" s="44">
        <f>VLOOKUP(A29,Kengetallen!A:B,2,FALSE)</f>
        <v>0</v>
      </c>
      <c r="V29" s="41">
        <f t="shared" si="1"/>
        <v>0</v>
      </c>
    </row>
    <row r="30" spans="1:25">
      <c r="A30" s="16" t="s">
        <v>204</v>
      </c>
      <c r="B30" s="35" t="s">
        <v>205</v>
      </c>
      <c r="C30" s="16" t="s">
        <v>163</v>
      </c>
      <c r="D30" s="36">
        <v>2</v>
      </c>
      <c r="E30" s="60" t="s">
        <v>161</v>
      </c>
      <c r="F30" s="60"/>
      <c r="G30" s="61" t="s">
        <v>162</v>
      </c>
      <c r="H30" s="62" t="s">
        <v>134</v>
      </c>
      <c r="I30" s="63" t="s">
        <v>154</v>
      </c>
      <c r="J30" s="64" t="s">
        <v>136</v>
      </c>
      <c r="K30" s="61" t="s">
        <v>170</v>
      </c>
      <c r="L30" s="65">
        <v>4</v>
      </c>
      <c r="M30" s="47">
        <v>0</v>
      </c>
      <c r="N30" s="48">
        <v>4</v>
      </c>
      <c r="O30" s="35">
        <v>0</v>
      </c>
      <c r="P30" s="35">
        <v>0</v>
      </c>
      <c r="Q30" s="35">
        <v>0</v>
      </c>
      <c r="R30" s="44">
        <f>VLOOKUP(A30,Kengetallen!A:B,2,FALSE)</f>
        <v>0</v>
      </c>
      <c r="V30" s="41">
        <f t="shared" si="1"/>
        <v>0</v>
      </c>
    </row>
    <row r="31" spans="1:25">
      <c r="A31" s="16" t="s">
        <v>204</v>
      </c>
      <c r="B31" s="35" t="s">
        <v>205</v>
      </c>
      <c r="C31" s="16" t="s">
        <v>163</v>
      </c>
      <c r="D31" s="36">
        <v>2</v>
      </c>
      <c r="E31" s="60" t="s">
        <v>161</v>
      </c>
      <c r="F31" s="60"/>
      <c r="G31" s="61" t="s">
        <v>162</v>
      </c>
      <c r="H31" s="62" t="s">
        <v>171</v>
      </c>
      <c r="I31" s="63" t="s">
        <v>172</v>
      </c>
      <c r="J31" s="64" t="s">
        <v>150</v>
      </c>
      <c r="K31" s="61" t="s">
        <v>157</v>
      </c>
      <c r="L31" s="65">
        <v>38</v>
      </c>
      <c r="M31" s="47">
        <v>0</v>
      </c>
      <c r="N31" s="48">
        <v>38</v>
      </c>
      <c r="O31" s="35">
        <v>0</v>
      </c>
      <c r="P31" s="35">
        <v>0</v>
      </c>
      <c r="Q31" s="35">
        <v>0</v>
      </c>
      <c r="R31" s="44">
        <f>VLOOKUP(A31,Kengetallen!A:B,2,FALSE)</f>
        <v>0</v>
      </c>
      <c r="V31" s="41">
        <f t="shared" si="1"/>
        <v>0</v>
      </c>
    </row>
    <row r="32" spans="1:25">
      <c r="A32" s="16" t="s">
        <v>204</v>
      </c>
      <c r="B32" s="35" t="s">
        <v>205</v>
      </c>
      <c r="C32" s="16" t="s">
        <v>163</v>
      </c>
      <c r="D32" s="36">
        <v>2</v>
      </c>
      <c r="E32" s="60" t="s">
        <v>161</v>
      </c>
      <c r="F32" s="60"/>
      <c r="G32" s="61" t="s">
        <v>162</v>
      </c>
      <c r="H32" s="62" t="s">
        <v>171</v>
      </c>
      <c r="I32" s="63" t="s">
        <v>173</v>
      </c>
      <c r="J32" s="64" t="s">
        <v>141</v>
      </c>
      <c r="K32" s="61" t="s">
        <v>142</v>
      </c>
      <c r="L32" s="65">
        <v>36</v>
      </c>
      <c r="M32" s="47">
        <v>0</v>
      </c>
      <c r="N32" s="48">
        <v>36</v>
      </c>
      <c r="O32" s="35">
        <v>0</v>
      </c>
      <c r="P32" s="35">
        <v>0</v>
      </c>
      <c r="Q32" s="35">
        <v>0</v>
      </c>
      <c r="R32" s="44">
        <f>VLOOKUP(A32,Kengetallen!A:B,2,FALSE)</f>
        <v>0</v>
      </c>
      <c r="V32" s="41">
        <f t="shared" si="1"/>
        <v>0</v>
      </c>
    </row>
    <row r="33" spans="1:25">
      <c r="A33" s="16" t="s">
        <v>204</v>
      </c>
      <c r="B33" s="35" t="s">
        <v>205</v>
      </c>
      <c r="C33" s="16" t="s">
        <v>163</v>
      </c>
      <c r="D33" s="36">
        <v>2</v>
      </c>
      <c r="E33" s="60" t="s">
        <v>161</v>
      </c>
      <c r="F33" s="60"/>
      <c r="G33" s="61" t="s">
        <v>162</v>
      </c>
      <c r="H33" s="62" t="s">
        <v>171</v>
      </c>
      <c r="I33" s="63" t="s">
        <v>174</v>
      </c>
      <c r="J33" s="64" t="s">
        <v>175</v>
      </c>
      <c r="K33" s="61" t="s">
        <v>157</v>
      </c>
      <c r="L33" s="65">
        <v>291</v>
      </c>
      <c r="M33" s="47">
        <v>0</v>
      </c>
      <c r="N33" s="48">
        <v>291</v>
      </c>
      <c r="O33" s="35">
        <v>0</v>
      </c>
      <c r="P33" s="35">
        <v>0</v>
      </c>
      <c r="Q33" s="35">
        <v>0</v>
      </c>
      <c r="R33" s="44">
        <f>VLOOKUP(A33,Kengetallen!A:B,2,FALSE)</f>
        <v>0</v>
      </c>
      <c r="V33" s="41">
        <f t="shared" si="1"/>
        <v>0</v>
      </c>
    </row>
    <row r="34" spans="1:25">
      <c r="A34" s="16" t="s">
        <v>204</v>
      </c>
      <c r="B34" s="35" t="s">
        <v>205</v>
      </c>
      <c r="C34" s="16" t="s">
        <v>163</v>
      </c>
      <c r="D34" s="36">
        <v>2</v>
      </c>
      <c r="E34" s="60" t="s">
        <v>161</v>
      </c>
      <c r="F34" s="60"/>
      <c r="G34" s="61" t="s">
        <v>162</v>
      </c>
      <c r="H34" s="62" t="s">
        <v>171</v>
      </c>
      <c r="I34" s="63"/>
      <c r="J34" s="64" t="s">
        <v>141</v>
      </c>
      <c r="K34" s="61" t="s">
        <v>142</v>
      </c>
      <c r="L34" s="65">
        <v>30</v>
      </c>
      <c r="M34" s="47">
        <v>0</v>
      </c>
      <c r="N34" s="48">
        <v>30</v>
      </c>
      <c r="O34" s="35">
        <v>0</v>
      </c>
      <c r="P34" s="35">
        <v>0</v>
      </c>
      <c r="Q34" s="35">
        <v>0</v>
      </c>
      <c r="R34" s="44">
        <f>VLOOKUP(A34,Kengetallen!A:B,2,FALSE)</f>
        <v>0</v>
      </c>
      <c r="V34" s="41">
        <f t="shared" si="1"/>
        <v>0</v>
      </c>
    </row>
    <row r="35" spans="1:25">
      <c r="D35" s="36">
        <v>2</v>
      </c>
      <c r="E35" s="60" t="s">
        <v>161</v>
      </c>
      <c r="F35" s="60"/>
      <c r="G35" s="61" t="s">
        <v>162</v>
      </c>
      <c r="H35" s="62"/>
      <c r="I35" s="63"/>
      <c r="J35" s="64"/>
      <c r="K35" s="61"/>
      <c r="L35" s="65"/>
      <c r="M35" s="47"/>
      <c r="N35" s="48"/>
      <c r="O35" s="35"/>
      <c r="P35" s="35"/>
      <c r="Q35" s="35"/>
    </row>
    <row r="36" spans="1:25">
      <c r="A36" s="49"/>
      <c r="B36" s="50"/>
      <c r="C36" s="77" t="s">
        <v>163</v>
      </c>
      <c r="D36" s="51">
        <v>2</v>
      </c>
      <c r="E36" s="52" t="s">
        <v>161</v>
      </c>
      <c r="F36" s="52"/>
      <c r="G36" s="49" t="s">
        <v>162</v>
      </c>
      <c r="H36" s="53"/>
      <c r="I36" s="50"/>
      <c r="J36" s="52" t="s">
        <v>160</v>
      </c>
      <c r="K36" s="53" t="s">
        <v>160</v>
      </c>
      <c r="L36" s="54">
        <f>SUM(L19:L35)</f>
        <v>1017</v>
      </c>
      <c r="M36" s="54">
        <v>0</v>
      </c>
      <c r="N36" s="55">
        <v>1017</v>
      </c>
      <c r="O36" s="54"/>
      <c r="P36" s="54"/>
      <c r="Q36" s="50"/>
      <c r="R36" s="56"/>
      <c r="S36" s="57"/>
      <c r="T36" s="50"/>
      <c r="U36" s="54"/>
      <c r="V36" s="54"/>
      <c r="W36" s="58"/>
      <c r="X36" s="59"/>
      <c r="Y36" s="49"/>
    </row>
    <row r="37" spans="1:25">
      <c r="D37" s="36"/>
      <c r="E37" s="60" t="s">
        <v>177</v>
      </c>
      <c r="F37" s="60"/>
      <c r="G37" s="61" t="s">
        <v>178</v>
      </c>
      <c r="H37" s="62"/>
      <c r="I37" s="63"/>
      <c r="J37" s="64"/>
      <c r="K37" s="61"/>
      <c r="L37" s="65"/>
      <c r="M37" s="47"/>
      <c r="N37" s="48"/>
      <c r="O37" s="35"/>
      <c r="P37" s="35"/>
      <c r="Q37" s="35"/>
    </row>
    <row r="38" spans="1:25">
      <c r="A38" s="16" t="s">
        <v>204</v>
      </c>
      <c r="B38" s="35" t="s">
        <v>205</v>
      </c>
      <c r="C38" s="16" t="s">
        <v>163</v>
      </c>
      <c r="D38" s="36">
        <v>3</v>
      </c>
      <c r="E38" s="60" t="s">
        <v>177</v>
      </c>
      <c r="F38" s="60"/>
      <c r="G38" s="61" t="s">
        <v>178</v>
      </c>
      <c r="H38" s="62" t="s">
        <v>134</v>
      </c>
      <c r="I38" s="63" t="s">
        <v>179</v>
      </c>
      <c r="J38" s="64" t="s">
        <v>180</v>
      </c>
      <c r="K38" s="61" t="s">
        <v>181</v>
      </c>
      <c r="L38" s="65">
        <v>5</v>
      </c>
      <c r="M38" s="47">
        <v>0</v>
      </c>
      <c r="N38" s="48">
        <v>5</v>
      </c>
      <c r="O38" s="35">
        <v>0</v>
      </c>
      <c r="P38" s="35">
        <v>0</v>
      </c>
      <c r="Q38" s="35">
        <v>0</v>
      </c>
      <c r="R38" s="44">
        <f>VLOOKUP(A38,Kengetallen!A:B,2,FALSE)</f>
        <v>0</v>
      </c>
      <c r="V38" s="41">
        <f t="shared" ref="V38:V54" si="2">IF(Q38&gt;0,(U38/O38)*Q38,0)</f>
        <v>0</v>
      </c>
    </row>
    <row r="39" spans="1:25">
      <c r="A39" s="16" t="s">
        <v>204</v>
      </c>
      <c r="B39" s="35" t="s">
        <v>205</v>
      </c>
      <c r="C39" s="16" t="s">
        <v>163</v>
      </c>
      <c r="D39" s="36">
        <v>3</v>
      </c>
      <c r="E39" s="60" t="s">
        <v>177</v>
      </c>
      <c r="F39" s="60"/>
      <c r="G39" s="61" t="s">
        <v>178</v>
      </c>
      <c r="H39" s="62" t="s">
        <v>134</v>
      </c>
      <c r="I39" s="63" t="s">
        <v>182</v>
      </c>
      <c r="J39" s="64" t="s">
        <v>183</v>
      </c>
      <c r="K39" s="61" t="s">
        <v>184</v>
      </c>
      <c r="L39" s="65">
        <v>50</v>
      </c>
      <c r="M39" s="47">
        <v>0</v>
      </c>
      <c r="N39" s="48">
        <v>50</v>
      </c>
      <c r="O39" s="35">
        <v>0</v>
      </c>
      <c r="P39" s="35">
        <v>0</v>
      </c>
      <c r="Q39" s="35">
        <v>0</v>
      </c>
      <c r="R39" s="44">
        <f>VLOOKUP(A39,Kengetallen!A:B,2,FALSE)</f>
        <v>0</v>
      </c>
      <c r="V39" s="41">
        <f t="shared" si="2"/>
        <v>0</v>
      </c>
    </row>
    <row r="40" spans="1:25">
      <c r="A40" s="16" t="s">
        <v>204</v>
      </c>
      <c r="B40" s="35" t="s">
        <v>205</v>
      </c>
      <c r="C40" s="16" t="s">
        <v>163</v>
      </c>
      <c r="D40" s="36">
        <v>3</v>
      </c>
      <c r="E40" s="60" t="s">
        <v>177</v>
      </c>
      <c r="F40" s="60"/>
      <c r="G40" s="61" t="s">
        <v>178</v>
      </c>
      <c r="H40" s="62" t="s">
        <v>134</v>
      </c>
      <c r="I40" s="63" t="s">
        <v>185</v>
      </c>
      <c r="J40" s="64" t="s">
        <v>150</v>
      </c>
      <c r="K40" s="61" t="s">
        <v>137</v>
      </c>
      <c r="L40" s="65">
        <v>8</v>
      </c>
      <c r="M40" s="47">
        <v>0</v>
      </c>
      <c r="N40" s="48">
        <v>8</v>
      </c>
      <c r="O40" s="35">
        <v>0</v>
      </c>
      <c r="P40" s="35">
        <v>0</v>
      </c>
      <c r="Q40" s="35">
        <v>0</v>
      </c>
      <c r="R40" s="44">
        <f>VLOOKUP(A40,Kengetallen!A:B,2,FALSE)</f>
        <v>0</v>
      </c>
      <c r="V40" s="41">
        <f t="shared" si="2"/>
        <v>0</v>
      </c>
    </row>
    <row r="41" spans="1:25">
      <c r="A41" s="16" t="s">
        <v>204</v>
      </c>
      <c r="B41" s="35" t="s">
        <v>205</v>
      </c>
      <c r="C41" s="16" t="s">
        <v>163</v>
      </c>
      <c r="D41" s="36">
        <v>3</v>
      </c>
      <c r="E41" s="60" t="s">
        <v>177</v>
      </c>
      <c r="F41" s="60"/>
      <c r="G41" s="61" t="s">
        <v>178</v>
      </c>
      <c r="H41" s="62" t="s">
        <v>134</v>
      </c>
      <c r="I41" s="63" t="s">
        <v>186</v>
      </c>
      <c r="J41" s="64" t="s">
        <v>187</v>
      </c>
      <c r="K41" s="61" t="s">
        <v>137</v>
      </c>
      <c r="L41" s="65">
        <v>6</v>
      </c>
      <c r="M41" s="47">
        <v>0</v>
      </c>
      <c r="N41" s="48">
        <v>6</v>
      </c>
      <c r="O41" s="35">
        <v>0</v>
      </c>
      <c r="P41" s="35">
        <v>0</v>
      </c>
      <c r="Q41" s="35">
        <v>0</v>
      </c>
      <c r="R41" s="44">
        <f>VLOOKUP(A41,Kengetallen!A:B,2,FALSE)</f>
        <v>0</v>
      </c>
      <c r="V41" s="41">
        <f t="shared" si="2"/>
        <v>0</v>
      </c>
    </row>
    <row r="42" spans="1:25">
      <c r="A42" s="16" t="s">
        <v>204</v>
      </c>
      <c r="B42" s="35" t="s">
        <v>205</v>
      </c>
      <c r="C42" s="16" t="s">
        <v>163</v>
      </c>
      <c r="D42" s="36">
        <v>3</v>
      </c>
      <c r="E42" s="60" t="s">
        <v>177</v>
      </c>
      <c r="F42" s="60"/>
      <c r="G42" s="61" t="s">
        <v>178</v>
      </c>
      <c r="H42" s="62" t="s">
        <v>134</v>
      </c>
      <c r="I42" s="63" t="s">
        <v>188</v>
      </c>
      <c r="J42" s="64" t="s">
        <v>141</v>
      </c>
      <c r="K42" s="61" t="s">
        <v>137</v>
      </c>
      <c r="L42" s="65">
        <v>22</v>
      </c>
      <c r="M42" s="47">
        <v>0</v>
      </c>
      <c r="N42" s="48">
        <v>22</v>
      </c>
      <c r="O42" s="35">
        <v>0</v>
      </c>
      <c r="P42" s="35">
        <v>0</v>
      </c>
      <c r="Q42" s="35">
        <v>0</v>
      </c>
      <c r="R42" s="44">
        <f>VLOOKUP(A42,Kengetallen!A:B,2,FALSE)</f>
        <v>0</v>
      </c>
      <c r="V42" s="41">
        <f t="shared" si="2"/>
        <v>0</v>
      </c>
    </row>
    <row r="43" spans="1:25">
      <c r="A43" s="16" t="s">
        <v>204</v>
      </c>
      <c r="B43" s="35" t="s">
        <v>205</v>
      </c>
      <c r="C43" s="16" t="s">
        <v>163</v>
      </c>
      <c r="D43" s="36">
        <v>3</v>
      </c>
      <c r="E43" s="60" t="s">
        <v>177</v>
      </c>
      <c r="F43" s="60"/>
      <c r="G43" s="61" t="s">
        <v>178</v>
      </c>
      <c r="H43" s="62" t="s">
        <v>134</v>
      </c>
      <c r="I43" s="63" t="s">
        <v>189</v>
      </c>
      <c r="J43" s="64" t="s">
        <v>141</v>
      </c>
      <c r="K43" s="61" t="s">
        <v>137</v>
      </c>
      <c r="L43" s="65">
        <v>27</v>
      </c>
      <c r="M43" s="47">
        <v>0</v>
      </c>
      <c r="N43" s="48">
        <v>27</v>
      </c>
      <c r="O43" s="35">
        <v>0</v>
      </c>
      <c r="P43" s="35">
        <v>0</v>
      </c>
      <c r="Q43" s="35">
        <v>0</v>
      </c>
      <c r="R43" s="44">
        <f>VLOOKUP(A43,Kengetallen!A:B,2,FALSE)</f>
        <v>0</v>
      </c>
      <c r="V43" s="41">
        <f t="shared" si="2"/>
        <v>0</v>
      </c>
    </row>
    <row r="44" spans="1:25">
      <c r="A44" s="16" t="s">
        <v>204</v>
      </c>
      <c r="B44" s="35" t="s">
        <v>205</v>
      </c>
      <c r="C44" s="16" t="s">
        <v>163</v>
      </c>
      <c r="D44" s="36">
        <v>3</v>
      </c>
      <c r="E44" s="60" t="s">
        <v>177</v>
      </c>
      <c r="F44" s="60"/>
      <c r="G44" s="61" t="s">
        <v>178</v>
      </c>
      <c r="H44" s="62" t="s">
        <v>134</v>
      </c>
      <c r="I44" s="63" t="s">
        <v>190</v>
      </c>
      <c r="J44" s="64" t="s">
        <v>191</v>
      </c>
      <c r="K44" s="61" t="s">
        <v>157</v>
      </c>
      <c r="L44" s="65">
        <v>4</v>
      </c>
      <c r="M44" s="47">
        <v>0</v>
      </c>
      <c r="N44" s="48">
        <v>4</v>
      </c>
      <c r="O44" s="35">
        <v>0</v>
      </c>
      <c r="P44" s="35">
        <v>0</v>
      </c>
      <c r="Q44" s="35">
        <v>0</v>
      </c>
      <c r="R44" s="44">
        <f>VLOOKUP(A44,Kengetallen!A:B,2,FALSE)</f>
        <v>0</v>
      </c>
      <c r="V44" s="41">
        <f t="shared" si="2"/>
        <v>0</v>
      </c>
    </row>
    <row r="45" spans="1:25">
      <c r="A45" s="16" t="s">
        <v>204</v>
      </c>
      <c r="B45" s="35" t="s">
        <v>205</v>
      </c>
      <c r="C45" s="16" t="s">
        <v>163</v>
      </c>
      <c r="D45" s="36">
        <v>3</v>
      </c>
      <c r="E45" s="60" t="s">
        <v>177</v>
      </c>
      <c r="F45" s="60"/>
      <c r="G45" s="61" t="s">
        <v>178</v>
      </c>
      <c r="H45" s="62" t="s">
        <v>134</v>
      </c>
      <c r="I45" s="63" t="s">
        <v>192</v>
      </c>
      <c r="J45" s="64" t="s">
        <v>193</v>
      </c>
      <c r="K45" s="61" t="s">
        <v>157</v>
      </c>
      <c r="L45" s="65">
        <v>4</v>
      </c>
      <c r="M45" s="47">
        <v>0</v>
      </c>
      <c r="N45" s="48">
        <v>4</v>
      </c>
      <c r="O45" s="35">
        <v>0</v>
      </c>
      <c r="P45" s="35">
        <v>0</v>
      </c>
      <c r="Q45" s="35">
        <v>0</v>
      </c>
      <c r="R45" s="44">
        <f>VLOOKUP(A45,Kengetallen!A:B,2,FALSE)</f>
        <v>0</v>
      </c>
      <c r="V45" s="41">
        <f t="shared" si="2"/>
        <v>0</v>
      </c>
    </row>
    <row r="46" spans="1:25">
      <c r="A46" s="16" t="s">
        <v>204</v>
      </c>
      <c r="B46" s="35" t="s">
        <v>205</v>
      </c>
      <c r="C46" s="16" t="s">
        <v>163</v>
      </c>
      <c r="D46" s="36">
        <v>3</v>
      </c>
      <c r="E46" s="60" t="s">
        <v>177</v>
      </c>
      <c r="F46" s="60"/>
      <c r="G46" s="61" t="s">
        <v>178</v>
      </c>
      <c r="H46" s="62" t="s">
        <v>134</v>
      </c>
      <c r="I46" s="63" t="s">
        <v>194</v>
      </c>
      <c r="J46" s="64" t="s">
        <v>195</v>
      </c>
      <c r="K46" s="61" t="s">
        <v>157</v>
      </c>
      <c r="L46" s="65">
        <v>5</v>
      </c>
      <c r="M46" s="47">
        <v>0</v>
      </c>
      <c r="N46" s="48">
        <v>5</v>
      </c>
      <c r="O46" s="35">
        <v>0</v>
      </c>
      <c r="P46" s="35">
        <v>0</v>
      </c>
      <c r="Q46" s="35">
        <v>0</v>
      </c>
      <c r="R46" s="44">
        <f>VLOOKUP(A46,Kengetallen!A:B,2,FALSE)</f>
        <v>0</v>
      </c>
      <c r="V46" s="41">
        <f t="shared" si="2"/>
        <v>0</v>
      </c>
    </row>
    <row r="47" spans="1:25">
      <c r="A47" s="16" t="s">
        <v>204</v>
      </c>
      <c r="B47" s="35" t="s">
        <v>205</v>
      </c>
      <c r="C47" s="16" t="s">
        <v>163</v>
      </c>
      <c r="D47" s="36">
        <v>3</v>
      </c>
      <c r="E47" s="60" t="s">
        <v>177</v>
      </c>
      <c r="F47" s="60"/>
      <c r="G47" s="61" t="s">
        <v>178</v>
      </c>
      <c r="H47" s="62" t="s">
        <v>134</v>
      </c>
      <c r="I47" s="63" t="s">
        <v>196</v>
      </c>
      <c r="J47" s="64" t="s">
        <v>197</v>
      </c>
      <c r="K47" s="61" t="s">
        <v>137</v>
      </c>
      <c r="L47" s="65">
        <v>55</v>
      </c>
      <c r="M47" s="47">
        <v>0</v>
      </c>
      <c r="N47" s="48">
        <v>55</v>
      </c>
      <c r="O47" s="35">
        <v>0</v>
      </c>
      <c r="P47" s="35">
        <v>0</v>
      </c>
      <c r="Q47" s="35">
        <v>0</v>
      </c>
      <c r="R47" s="44">
        <f>VLOOKUP(A47,Kengetallen!A:B,2,FALSE)</f>
        <v>0</v>
      </c>
      <c r="V47" s="41">
        <f t="shared" si="2"/>
        <v>0</v>
      </c>
    </row>
    <row r="48" spans="1:25">
      <c r="A48" s="16" t="s">
        <v>204</v>
      </c>
      <c r="B48" s="35" t="s">
        <v>205</v>
      </c>
      <c r="C48" s="16" t="s">
        <v>163</v>
      </c>
      <c r="D48" s="36">
        <v>3</v>
      </c>
      <c r="E48" s="60" t="s">
        <v>177</v>
      </c>
      <c r="F48" s="60"/>
      <c r="G48" s="61" t="s">
        <v>178</v>
      </c>
      <c r="H48" s="62" t="s">
        <v>134</v>
      </c>
      <c r="I48" s="63" t="s">
        <v>198</v>
      </c>
      <c r="J48" s="64" t="s">
        <v>141</v>
      </c>
      <c r="K48" s="61" t="s">
        <v>137</v>
      </c>
      <c r="L48" s="65">
        <v>22</v>
      </c>
      <c r="M48" s="47">
        <v>0</v>
      </c>
      <c r="N48" s="48">
        <v>22</v>
      </c>
      <c r="O48" s="35">
        <v>0</v>
      </c>
      <c r="P48" s="35">
        <v>0</v>
      </c>
      <c r="Q48" s="35">
        <v>0</v>
      </c>
      <c r="R48" s="44">
        <f>VLOOKUP(A48,Kengetallen!A:B,2,FALSE)</f>
        <v>0</v>
      </c>
      <c r="V48" s="41">
        <f t="shared" si="2"/>
        <v>0</v>
      </c>
    </row>
    <row r="49" spans="1:25">
      <c r="A49" s="16" t="s">
        <v>204</v>
      </c>
      <c r="B49" s="35" t="s">
        <v>205</v>
      </c>
      <c r="C49" s="16" t="s">
        <v>163</v>
      </c>
      <c r="D49" s="36">
        <v>3</v>
      </c>
      <c r="E49" s="60" t="s">
        <v>177</v>
      </c>
      <c r="F49" s="60"/>
      <c r="G49" s="61" t="s">
        <v>178</v>
      </c>
      <c r="H49" s="62" t="s">
        <v>134</v>
      </c>
      <c r="I49" s="63" t="s">
        <v>199</v>
      </c>
      <c r="J49" s="64" t="s">
        <v>141</v>
      </c>
      <c r="K49" s="61" t="s">
        <v>137</v>
      </c>
      <c r="L49" s="65">
        <v>22</v>
      </c>
      <c r="M49" s="47">
        <v>0</v>
      </c>
      <c r="N49" s="48">
        <v>22</v>
      </c>
      <c r="O49" s="35">
        <v>0</v>
      </c>
      <c r="P49" s="35">
        <v>0</v>
      </c>
      <c r="Q49" s="35">
        <v>0</v>
      </c>
      <c r="R49" s="44">
        <f>VLOOKUP(A49,Kengetallen!A:B,2,FALSE)</f>
        <v>0</v>
      </c>
      <c r="V49" s="41">
        <f t="shared" si="2"/>
        <v>0</v>
      </c>
    </row>
    <row r="50" spans="1:25">
      <c r="A50" s="16" t="s">
        <v>204</v>
      </c>
      <c r="B50" s="35" t="s">
        <v>205</v>
      </c>
      <c r="C50" s="16" t="s">
        <v>163</v>
      </c>
      <c r="D50" s="36">
        <v>3</v>
      </c>
      <c r="E50" s="60" t="s">
        <v>177</v>
      </c>
      <c r="F50" s="60"/>
      <c r="G50" s="61" t="s">
        <v>178</v>
      </c>
      <c r="H50" s="62" t="s">
        <v>134</v>
      </c>
      <c r="I50" s="63" t="s">
        <v>200</v>
      </c>
      <c r="J50" s="64" t="s">
        <v>141</v>
      </c>
      <c r="K50" s="61" t="s">
        <v>137</v>
      </c>
      <c r="L50" s="65">
        <v>11</v>
      </c>
      <c r="M50" s="47">
        <v>0</v>
      </c>
      <c r="N50" s="48">
        <v>11</v>
      </c>
      <c r="O50" s="35">
        <v>0</v>
      </c>
      <c r="P50" s="35">
        <v>0</v>
      </c>
      <c r="Q50" s="35">
        <v>0</v>
      </c>
      <c r="R50" s="44">
        <f>VLOOKUP(A50,Kengetallen!A:B,2,FALSE)</f>
        <v>0</v>
      </c>
      <c r="V50" s="41">
        <f t="shared" si="2"/>
        <v>0</v>
      </c>
    </row>
    <row r="51" spans="1:25">
      <c r="A51" s="16" t="s">
        <v>204</v>
      </c>
      <c r="B51" s="35" t="s">
        <v>205</v>
      </c>
      <c r="C51" s="16" t="s">
        <v>163</v>
      </c>
      <c r="D51" s="36">
        <v>3</v>
      </c>
      <c r="E51" s="60" t="s">
        <v>177</v>
      </c>
      <c r="F51" s="60"/>
      <c r="G51" s="61" t="s">
        <v>178</v>
      </c>
      <c r="H51" s="62" t="s">
        <v>134</v>
      </c>
      <c r="I51" s="63" t="s">
        <v>201</v>
      </c>
      <c r="J51" s="64" t="s">
        <v>146</v>
      </c>
      <c r="K51" s="61" t="s">
        <v>137</v>
      </c>
      <c r="L51" s="65">
        <v>33</v>
      </c>
      <c r="M51" s="47">
        <v>0</v>
      </c>
      <c r="N51" s="48">
        <v>33</v>
      </c>
      <c r="O51" s="35">
        <v>0</v>
      </c>
      <c r="P51" s="35">
        <v>0</v>
      </c>
      <c r="Q51" s="35">
        <v>0</v>
      </c>
      <c r="R51" s="44">
        <f>VLOOKUP(A51,Kengetallen!A:B,2,FALSE)</f>
        <v>0</v>
      </c>
      <c r="V51" s="41">
        <f t="shared" si="2"/>
        <v>0</v>
      </c>
    </row>
    <row r="52" spans="1:25">
      <c r="A52" s="16" t="s">
        <v>204</v>
      </c>
      <c r="B52" s="35" t="s">
        <v>205</v>
      </c>
      <c r="C52" s="16" t="s">
        <v>163</v>
      </c>
      <c r="D52" s="36">
        <v>3</v>
      </c>
      <c r="E52" s="60" t="s">
        <v>177</v>
      </c>
      <c r="F52" s="60"/>
      <c r="G52" s="61" t="s">
        <v>178</v>
      </c>
      <c r="H52" s="62" t="s">
        <v>134</v>
      </c>
      <c r="I52" s="63" t="s">
        <v>202</v>
      </c>
      <c r="J52" s="64" t="s">
        <v>187</v>
      </c>
      <c r="K52" s="61" t="s">
        <v>203</v>
      </c>
      <c r="L52" s="65">
        <v>4</v>
      </c>
      <c r="M52" s="47">
        <v>0</v>
      </c>
      <c r="N52" s="48">
        <v>4</v>
      </c>
      <c r="O52" s="35">
        <v>0</v>
      </c>
      <c r="P52" s="35">
        <v>0</v>
      </c>
      <c r="Q52" s="35">
        <v>0</v>
      </c>
      <c r="R52" s="44">
        <f>VLOOKUP(A52,Kengetallen!A:B,2,FALSE)</f>
        <v>0</v>
      </c>
      <c r="V52" s="41">
        <f t="shared" si="2"/>
        <v>0</v>
      </c>
    </row>
    <row r="53" spans="1:25">
      <c r="A53" s="16" t="s">
        <v>204</v>
      </c>
      <c r="B53" s="35" t="s">
        <v>205</v>
      </c>
      <c r="C53" s="16" t="s">
        <v>163</v>
      </c>
      <c r="D53" s="36">
        <v>3</v>
      </c>
      <c r="E53" s="60" t="s">
        <v>177</v>
      </c>
      <c r="F53" s="60"/>
      <c r="G53" s="61" t="s">
        <v>178</v>
      </c>
      <c r="H53" s="62" t="s">
        <v>134</v>
      </c>
      <c r="I53" s="63" t="s">
        <v>204</v>
      </c>
      <c r="J53" s="64" t="s">
        <v>206</v>
      </c>
      <c r="K53" s="61" t="s">
        <v>137</v>
      </c>
      <c r="L53" s="65">
        <v>10</v>
      </c>
      <c r="M53" s="47">
        <v>0</v>
      </c>
      <c r="N53" s="48">
        <v>10</v>
      </c>
      <c r="O53" s="35">
        <v>0</v>
      </c>
      <c r="P53" s="35">
        <v>0</v>
      </c>
      <c r="Q53" s="35">
        <v>0</v>
      </c>
      <c r="R53" s="44">
        <f>VLOOKUP(A53,Kengetallen!A:B,2,FALSE)</f>
        <v>0</v>
      </c>
      <c r="V53" s="41">
        <f t="shared" si="2"/>
        <v>0</v>
      </c>
    </row>
    <row r="54" spans="1:25">
      <c r="A54" s="16" t="s">
        <v>204</v>
      </c>
      <c r="B54" s="35" t="s">
        <v>205</v>
      </c>
      <c r="C54" s="16" t="s">
        <v>163</v>
      </c>
      <c r="D54" s="36">
        <v>3</v>
      </c>
      <c r="E54" s="60" t="s">
        <v>177</v>
      </c>
      <c r="F54" s="60"/>
      <c r="G54" s="61" t="s">
        <v>178</v>
      </c>
      <c r="H54" s="62" t="s">
        <v>134</v>
      </c>
      <c r="I54" s="63" t="s">
        <v>208</v>
      </c>
      <c r="J54" s="64" t="s">
        <v>209</v>
      </c>
      <c r="K54" s="61" t="s">
        <v>142</v>
      </c>
      <c r="L54" s="65">
        <v>70</v>
      </c>
      <c r="M54" s="47">
        <v>0</v>
      </c>
      <c r="N54" s="48">
        <v>70</v>
      </c>
      <c r="O54" s="35">
        <v>0</v>
      </c>
      <c r="P54" s="35">
        <v>0</v>
      </c>
      <c r="Q54" s="35">
        <v>0</v>
      </c>
      <c r="R54" s="44">
        <f>VLOOKUP(A54,Kengetallen!A:B,2,FALSE)</f>
        <v>0</v>
      </c>
      <c r="V54" s="41">
        <f t="shared" si="2"/>
        <v>0</v>
      </c>
    </row>
    <row r="55" spans="1:25">
      <c r="B55" s="35" t="e">
        <v>#N/A</v>
      </c>
      <c r="D55" s="36">
        <v>3</v>
      </c>
      <c r="E55" s="60" t="s">
        <v>177</v>
      </c>
      <c r="F55" s="60"/>
      <c r="G55" s="61" t="s">
        <v>178</v>
      </c>
      <c r="J55" s="37"/>
      <c r="K55" s="38"/>
      <c r="L55" s="47"/>
      <c r="M55" s="47"/>
      <c r="N55" s="48"/>
      <c r="O55" s="35"/>
      <c r="P55" s="35"/>
      <c r="Q55" s="35"/>
    </row>
    <row r="56" spans="1:25">
      <c r="A56" s="49"/>
      <c r="B56" s="50"/>
      <c r="C56" s="77" t="s">
        <v>163</v>
      </c>
      <c r="D56" s="51">
        <v>3</v>
      </c>
      <c r="E56" s="52" t="s">
        <v>177</v>
      </c>
      <c r="F56" s="52"/>
      <c r="G56" s="49" t="s">
        <v>178</v>
      </c>
      <c r="H56" s="53"/>
      <c r="I56" s="50"/>
      <c r="J56" s="52" t="s">
        <v>160</v>
      </c>
      <c r="K56" s="53" t="s">
        <v>160</v>
      </c>
      <c r="L56" s="54">
        <f>SUM(L38:L55)</f>
        <v>358</v>
      </c>
      <c r="M56" s="54">
        <v>0</v>
      </c>
      <c r="N56" s="55">
        <v>358</v>
      </c>
      <c r="O56" s="54"/>
      <c r="P56" s="54"/>
      <c r="Q56" s="50"/>
      <c r="R56" s="56"/>
      <c r="S56" s="57"/>
      <c r="T56" s="50"/>
      <c r="U56" s="54"/>
      <c r="V56" s="54"/>
      <c r="W56" s="58"/>
      <c r="X56" s="59"/>
      <c r="Y56" s="49"/>
    </row>
    <row r="57" spans="1:25">
      <c r="D57" s="36">
        <v>4</v>
      </c>
      <c r="E57" s="60" t="s">
        <v>210</v>
      </c>
      <c r="F57" s="60"/>
      <c r="G57" s="61" t="s">
        <v>211</v>
      </c>
      <c r="H57" s="62"/>
      <c r="I57" s="63"/>
      <c r="J57" s="64" t="s">
        <v>160</v>
      </c>
      <c r="K57" s="61" t="s">
        <v>160</v>
      </c>
      <c r="L57" s="65"/>
      <c r="M57" s="47"/>
      <c r="N57" s="48"/>
      <c r="O57" s="35"/>
      <c r="P57" s="35"/>
      <c r="Q57" s="35"/>
    </row>
    <row r="58" spans="1:25">
      <c r="A58" s="16" t="s">
        <v>204</v>
      </c>
      <c r="B58" s="35" t="s">
        <v>205</v>
      </c>
      <c r="C58" s="16" t="s">
        <v>163</v>
      </c>
      <c r="D58" s="36">
        <v>4</v>
      </c>
      <c r="E58" s="60" t="s">
        <v>210</v>
      </c>
      <c r="F58" s="60" t="s">
        <v>212</v>
      </c>
      <c r="G58" s="61" t="s">
        <v>211</v>
      </c>
      <c r="H58" s="62" t="s">
        <v>134</v>
      </c>
      <c r="I58" s="63" t="s">
        <v>213</v>
      </c>
      <c r="J58" s="64" t="s">
        <v>214</v>
      </c>
      <c r="K58" s="61" t="s">
        <v>215</v>
      </c>
      <c r="L58" s="65">
        <v>25.57</v>
      </c>
      <c r="M58" s="47">
        <v>0</v>
      </c>
      <c r="N58" s="48">
        <v>25.57</v>
      </c>
      <c r="O58" s="35">
        <v>0</v>
      </c>
      <c r="P58" s="35">
        <v>0</v>
      </c>
      <c r="Q58" s="35">
        <v>0</v>
      </c>
      <c r="R58" s="44">
        <f>VLOOKUP(A58,Kengetallen!A:B,2,FALSE)</f>
        <v>0</v>
      </c>
      <c r="V58" s="41">
        <f t="shared" ref="V58:V80" si="3">IF(Q58&gt;0,(U58/O58)*Q58,0)</f>
        <v>0</v>
      </c>
    </row>
    <row r="59" spans="1:25">
      <c r="A59" s="16" t="s">
        <v>204</v>
      </c>
      <c r="B59" s="35" t="s">
        <v>205</v>
      </c>
      <c r="C59" s="16" t="s">
        <v>163</v>
      </c>
      <c r="D59" s="36">
        <v>4</v>
      </c>
      <c r="E59" s="60" t="s">
        <v>210</v>
      </c>
      <c r="F59" s="60" t="s">
        <v>212</v>
      </c>
      <c r="G59" s="61" t="s">
        <v>211</v>
      </c>
      <c r="H59" s="62" t="s">
        <v>134</v>
      </c>
      <c r="I59" s="63" t="s">
        <v>216</v>
      </c>
      <c r="J59" s="64" t="s">
        <v>153</v>
      </c>
      <c r="K59" s="61" t="s">
        <v>215</v>
      </c>
      <c r="L59" s="65">
        <v>1.1299999999999999</v>
      </c>
      <c r="M59" s="47">
        <v>0</v>
      </c>
      <c r="N59" s="48">
        <v>1.1299999999999999</v>
      </c>
      <c r="O59" s="35">
        <v>0</v>
      </c>
      <c r="P59" s="35">
        <v>0</v>
      </c>
      <c r="Q59" s="35">
        <v>0</v>
      </c>
      <c r="R59" s="44">
        <f>VLOOKUP(A59,Kengetallen!A:B,2,FALSE)</f>
        <v>0</v>
      </c>
      <c r="V59" s="41">
        <f t="shared" si="3"/>
        <v>0</v>
      </c>
    </row>
    <row r="60" spans="1:25">
      <c r="A60" s="16" t="s">
        <v>204</v>
      </c>
      <c r="B60" s="35" t="s">
        <v>205</v>
      </c>
      <c r="C60" s="16" t="s">
        <v>163</v>
      </c>
      <c r="D60" s="36">
        <v>4</v>
      </c>
      <c r="E60" s="60" t="s">
        <v>210</v>
      </c>
      <c r="F60" s="60" t="s">
        <v>212</v>
      </c>
      <c r="G60" s="61" t="s">
        <v>211</v>
      </c>
      <c r="H60" s="62" t="s">
        <v>134</v>
      </c>
      <c r="I60" s="63" t="s">
        <v>217</v>
      </c>
      <c r="J60" s="64" t="s">
        <v>218</v>
      </c>
      <c r="K60" s="61" t="s">
        <v>137</v>
      </c>
      <c r="L60" s="65">
        <v>2.8</v>
      </c>
      <c r="M60" s="47">
        <v>0</v>
      </c>
      <c r="N60" s="48">
        <v>2.8</v>
      </c>
      <c r="O60" s="35">
        <v>0</v>
      </c>
      <c r="P60" s="35">
        <v>0</v>
      </c>
      <c r="Q60" s="35">
        <v>0</v>
      </c>
      <c r="R60" s="44">
        <f>VLOOKUP(A60,Kengetallen!A:B,2,FALSE)</f>
        <v>0</v>
      </c>
      <c r="V60" s="41">
        <f t="shared" si="3"/>
        <v>0</v>
      </c>
    </row>
    <row r="61" spans="1:25">
      <c r="A61" s="16" t="s">
        <v>204</v>
      </c>
      <c r="B61" s="35" t="s">
        <v>205</v>
      </c>
      <c r="C61" s="16" t="s">
        <v>163</v>
      </c>
      <c r="D61" s="36">
        <v>4</v>
      </c>
      <c r="E61" s="60" t="s">
        <v>210</v>
      </c>
      <c r="F61" s="60" t="s">
        <v>212</v>
      </c>
      <c r="G61" s="61" t="s">
        <v>211</v>
      </c>
      <c r="H61" s="62" t="s">
        <v>134</v>
      </c>
      <c r="I61" s="63" t="s">
        <v>219</v>
      </c>
      <c r="J61" s="64" t="s">
        <v>220</v>
      </c>
      <c r="K61" s="61" t="s">
        <v>137</v>
      </c>
      <c r="L61" s="65">
        <v>6.55</v>
      </c>
      <c r="M61" s="47">
        <v>0</v>
      </c>
      <c r="N61" s="48">
        <v>6.55</v>
      </c>
      <c r="O61" s="35">
        <v>0</v>
      </c>
      <c r="P61" s="35">
        <v>0</v>
      </c>
      <c r="Q61" s="35">
        <v>0</v>
      </c>
      <c r="R61" s="44">
        <f>VLOOKUP(A61,Kengetallen!A:B,2,FALSE)</f>
        <v>0</v>
      </c>
      <c r="V61" s="41">
        <f t="shared" si="3"/>
        <v>0</v>
      </c>
    </row>
    <row r="62" spans="1:25">
      <c r="A62" s="16" t="s">
        <v>204</v>
      </c>
      <c r="B62" s="35" t="s">
        <v>205</v>
      </c>
      <c r="C62" s="16" t="s">
        <v>163</v>
      </c>
      <c r="D62" s="36">
        <v>4</v>
      </c>
      <c r="E62" s="60" t="s">
        <v>210</v>
      </c>
      <c r="F62" s="60" t="s">
        <v>212</v>
      </c>
      <c r="G62" s="61" t="s">
        <v>211</v>
      </c>
      <c r="H62" s="62" t="s">
        <v>134</v>
      </c>
      <c r="I62" s="63" t="s">
        <v>221</v>
      </c>
      <c r="J62" s="64" t="s">
        <v>156</v>
      </c>
      <c r="K62" s="61" t="s">
        <v>137</v>
      </c>
      <c r="L62" s="65">
        <v>2.54</v>
      </c>
      <c r="M62" s="47">
        <v>0</v>
      </c>
      <c r="N62" s="48">
        <v>2.54</v>
      </c>
      <c r="O62" s="35">
        <v>0</v>
      </c>
      <c r="P62" s="35">
        <v>0</v>
      </c>
      <c r="Q62" s="35">
        <v>0</v>
      </c>
      <c r="R62" s="44">
        <f>VLOOKUP(A62,Kengetallen!A:B,2,FALSE)</f>
        <v>0</v>
      </c>
      <c r="V62" s="41">
        <f t="shared" si="3"/>
        <v>0</v>
      </c>
    </row>
    <row r="63" spans="1:25">
      <c r="A63" s="16" t="s">
        <v>204</v>
      </c>
      <c r="B63" s="35" t="s">
        <v>205</v>
      </c>
      <c r="C63" s="16" t="s">
        <v>163</v>
      </c>
      <c r="D63" s="36">
        <v>4</v>
      </c>
      <c r="E63" s="60" t="s">
        <v>210</v>
      </c>
      <c r="F63" s="60" t="s">
        <v>212</v>
      </c>
      <c r="G63" s="61" t="s">
        <v>211</v>
      </c>
      <c r="H63" s="62" t="s">
        <v>134</v>
      </c>
      <c r="I63" s="63" t="s">
        <v>222</v>
      </c>
      <c r="J63" s="64" t="s">
        <v>223</v>
      </c>
      <c r="K63" s="61" t="s">
        <v>137</v>
      </c>
      <c r="L63" s="65">
        <v>18.05</v>
      </c>
      <c r="M63" s="47">
        <v>0</v>
      </c>
      <c r="N63" s="48">
        <v>18.05</v>
      </c>
      <c r="O63" s="35">
        <v>0</v>
      </c>
      <c r="P63" s="35">
        <v>0</v>
      </c>
      <c r="Q63" s="35">
        <v>0</v>
      </c>
      <c r="R63" s="44">
        <f>VLOOKUP(A63,Kengetallen!A:B,2,FALSE)</f>
        <v>0</v>
      </c>
      <c r="V63" s="41">
        <f t="shared" si="3"/>
        <v>0</v>
      </c>
    </row>
    <row r="64" spans="1:25">
      <c r="A64" s="16" t="s">
        <v>204</v>
      </c>
      <c r="B64" s="35" t="s">
        <v>205</v>
      </c>
      <c r="C64" s="16" t="s">
        <v>163</v>
      </c>
      <c r="D64" s="36">
        <v>4</v>
      </c>
      <c r="E64" s="60" t="s">
        <v>210</v>
      </c>
      <c r="F64" s="60" t="s">
        <v>224</v>
      </c>
      <c r="G64" s="61" t="s">
        <v>211</v>
      </c>
      <c r="H64" s="62" t="s">
        <v>134</v>
      </c>
      <c r="I64" s="63" t="s">
        <v>225</v>
      </c>
      <c r="J64" s="64" t="s">
        <v>156</v>
      </c>
      <c r="K64" s="61" t="s">
        <v>226</v>
      </c>
      <c r="L64" s="65">
        <v>25.63</v>
      </c>
      <c r="M64" s="47">
        <v>0</v>
      </c>
      <c r="N64" s="48">
        <v>25.63</v>
      </c>
      <c r="O64" s="35">
        <v>0</v>
      </c>
      <c r="P64" s="35">
        <v>0</v>
      </c>
      <c r="Q64" s="35">
        <v>0</v>
      </c>
      <c r="R64" s="44">
        <f>VLOOKUP(A64,Kengetallen!A:B,2,FALSE)</f>
        <v>0</v>
      </c>
      <c r="V64" s="41">
        <f t="shared" si="3"/>
        <v>0</v>
      </c>
    </row>
    <row r="65" spans="1:22">
      <c r="A65" s="16" t="s">
        <v>204</v>
      </c>
      <c r="B65" s="35" t="s">
        <v>205</v>
      </c>
      <c r="C65" s="16" t="s">
        <v>163</v>
      </c>
      <c r="D65" s="36">
        <v>4</v>
      </c>
      <c r="E65" s="60" t="s">
        <v>210</v>
      </c>
      <c r="F65" s="60" t="s">
        <v>224</v>
      </c>
      <c r="G65" s="61" t="s">
        <v>211</v>
      </c>
      <c r="H65" s="62" t="s">
        <v>134</v>
      </c>
      <c r="I65" s="63" t="s">
        <v>228</v>
      </c>
      <c r="J65" s="64" t="s">
        <v>229</v>
      </c>
      <c r="K65" s="61" t="s">
        <v>230</v>
      </c>
      <c r="L65" s="65">
        <v>64.27</v>
      </c>
      <c r="M65" s="47">
        <v>0</v>
      </c>
      <c r="N65" s="48">
        <v>64.27</v>
      </c>
      <c r="O65" s="35">
        <v>0</v>
      </c>
      <c r="P65" s="35">
        <v>0</v>
      </c>
      <c r="Q65" s="35">
        <v>0</v>
      </c>
      <c r="R65" s="44">
        <f>VLOOKUP(A65,Kengetallen!A:B,2,FALSE)</f>
        <v>0</v>
      </c>
      <c r="V65" s="41">
        <f t="shared" si="3"/>
        <v>0</v>
      </c>
    </row>
    <row r="66" spans="1:22">
      <c r="A66" s="16" t="s">
        <v>204</v>
      </c>
      <c r="B66" s="35" t="s">
        <v>205</v>
      </c>
      <c r="C66" s="16" t="s">
        <v>163</v>
      </c>
      <c r="D66" s="36">
        <v>4</v>
      </c>
      <c r="E66" s="60" t="s">
        <v>210</v>
      </c>
      <c r="F66" s="60" t="s">
        <v>224</v>
      </c>
      <c r="G66" s="61" t="s">
        <v>211</v>
      </c>
      <c r="H66" s="62" t="s">
        <v>134</v>
      </c>
      <c r="I66" s="63" t="s">
        <v>231</v>
      </c>
      <c r="J66" s="64" t="s">
        <v>232</v>
      </c>
      <c r="K66" s="61" t="s">
        <v>137</v>
      </c>
      <c r="L66" s="65">
        <v>66.7</v>
      </c>
      <c r="M66" s="47">
        <v>0</v>
      </c>
      <c r="N66" s="48">
        <v>66.7</v>
      </c>
      <c r="O66" s="35">
        <v>0</v>
      </c>
      <c r="P66" s="35">
        <v>0</v>
      </c>
      <c r="Q66" s="35">
        <v>0</v>
      </c>
      <c r="R66" s="44">
        <f>VLOOKUP(A66,Kengetallen!A:B,2,FALSE)</f>
        <v>0</v>
      </c>
      <c r="V66" s="41">
        <f t="shared" si="3"/>
        <v>0</v>
      </c>
    </row>
    <row r="67" spans="1:22">
      <c r="A67" s="16" t="s">
        <v>204</v>
      </c>
      <c r="B67" s="35" t="s">
        <v>205</v>
      </c>
      <c r="C67" s="16" t="s">
        <v>163</v>
      </c>
      <c r="D67" s="36">
        <v>4</v>
      </c>
      <c r="E67" s="60" t="s">
        <v>210</v>
      </c>
      <c r="F67" s="60" t="s">
        <v>224</v>
      </c>
      <c r="G67" s="61" t="s">
        <v>211</v>
      </c>
      <c r="H67" s="62" t="s">
        <v>134</v>
      </c>
      <c r="I67" s="63" t="s">
        <v>233</v>
      </c>
      <c r="J67" s="64" t="s">
        <v>229</v>
      </c>
      <c r="K67" s="61" t="s">
        <v>230</v>
      </c>
      <c r="L67" s="65">
        <v>64.27</v>
      </c>
      <c r="M67" s="47">
        <v>0</v>
      </c>
      <c r="N67" s="48">
        <v>64.27</v>
      </c>
      <c r="O67" s="35">
        <v>0</v>
      </c>
      <c r="P67" s="35">
        <v>0</v>
      </c>
      <c r="Q67" s="35">
        <v>0</v>
      </c>
      <c r="R67" s="44">
        <f>VLOOKUP(A67,Kengetallen!A:B,2,FALSE)</f>
        <v>0</v>
      </c>
      <c r="V67" s="41">
        <f t="shared" si="3"/>
        <v>0</v>
      </c>
    </row>
    <row r="68" spans="1:22">
      <c r="A68" s="16" t="s">
        <v>204</v>
      </c>
      <c r="B68" s="35" t="s">
        <v>205</v>
      </c>
      <c r="C68" s="16" t="s">
        <v>163</v>
      </c>
      <c r="D68" s="36">
        <v>4</v>
      </c>
      <c r="E68" s="60" t="s">
        <v>210</v>
      </c>
      <c r="F68" s="60" t="s">
        <v>234</v>
      </c>
      <c r="G68" s="61" t="s">
        <v>211</v>
      </c>
      <c r="H68" s="62" t="s">
        <v>235</v>
      </c>
      <c r="I68" s="63" t="s">
        <v>236</v>
      </c>
      <c r="J68" s="64" t="s">
        <v>229</v>
      </c>
      <c r="K68" s="61" t="s">
        <v>230</v>
      </c>
      <c r="L68" s="65">
        <v>193.26</v>
      </c>
      <c r="M68" s="47">
        <v>0</v>
      </c>
      <c r="N68" s="48">
        <v>193.26</v>
      </c>
      <c r="O68" s="35">
        <v>0</v>
      </c>
      <c r="P68" s="35">
        <v>0</v>
      </c>
      <c r="Q68" s="35">
        <v>0</v>
      </c>
      <c r="R68" s="44">
        <f>VLOOKUP(A68,Kengetallen!A:B,2,FALSE)</f>
        <v>0</v>
      </c>
      <c r="V68" s="41">
        <f t="shared" si="3"/>
        <v>0</v>
      </c>
    </row>
    <row r="69" spans="1:22">
      <c r="A69" s="16" t="s">
        <v>204</v>
      </c>
      <c r="B69" s="35" t="s">
        <v>205</v>
      </c>
      <c r="C69" s="16" t="s">
        <v>163</v>
      </c>
      <c r="D69" s="36">
        <v>4</v>
      </c>
      <c r="E69" s="60" t="s">
        <v>210</v>
      </c>
      <c r="F69" s="60" t="s">
        <v>224</v>
      </c>
      <c r="G69" s="61" t="s">
        <v>211</v>
      </c>
      <c r="H69" s="62" t="s">
        <v>235</v>
      </c>
      <c r="I69" s="63" t="s">
        <v>237</v>
      </c>
      <c r="J69" s="64" t="s">
        <v>156</v>
      </c>
      <c r="K69" s="61" t="s">
        <v>137</v>
      </c>
      <c r="L69" s="65">
        <v>2.23</v>
      </c>
      <c r="M69" s="47">
        <v>0</v>
      </c>
      <c r="N69" s="48">
        <v>2.23</v>
      </c>
      <c r="O69" s="35">
        <v>0</v>
      </c>
      <c r="P69" s="35">
        <v>0</v>
      </c>
      <c r="Q69" s="35">
        <v>0</v>
      </c>
      <c r="R69" s="44">
        <f>VLOOKUP(A69,Kengetallen!A:B,2,FALSE)</f>
        <v>0</v>
      </c>
      <c r="V69" s="41">
        <f t="shared" si="3"/>
        <v>0</v>
      </c>
    </row>
    <row r="70" spans="1:22">
      <c r="A70" s="16" t="s">
        <v>204</v>
      </c>
      <c r="B70" s="35" t="s">
        <v>205</v>
      </c>
      <c r="C70" s="16" t="s">
        <v>163</v>
      </c>
      <c r="D70" s="36">
        <v>4</v>
      </c>
      <c r="E70" s="60" t="s">
        <v>210</v>
      </c>
      <c r="F70" s="60" t="s">
        <v>224</v>
      </c>
      <c r="G70" s="61" t="s">
        <v>211</v>
      </c>
      <c r="H70" s="62" t="s">
        <v>235</v>
      </c>
      <c r="I70" s="63" t="s">
        <v>238</v>
      </c>
      <c r="J70" s="64" t="s">
        <v>153</v>
      </c>
      <c r="K70" s="61" t="s">
        <v>137</v>
      </c>
      <c r="L70" s="65">
        <v>1.38</v>
      </c>
      <c r="M70" s="47">
        <v>0</v>
      </c>
      <c r="N70" s="48">
        <v>1.38</v>
      </c>
      <c r="O70" s="35">
        <v>0</v>
      </c>
      <c r="P70" s="35">
        <v>0</v>
      </c>
      <c r="Q70" s="35">
        <v>0</v>
      </c>
      <c r="R70" s="44">
        <f>VLOOKUP(A70,Kengetallen!A:B,2,FALSE)</f>
        <v>0</v>
      </c>
      <c r="V70" s="41">
        <f t="shared" si="3"/>
        <v>0</v>
      </c>
    </row>
    <row r="71" spans="1:22">
      <c r="A71" s="16" t="s">
        <v>204</v>
      </c>
      <c r="B71" s="35" t="s">
        <v>205</v>
      </c>
      <c r="C71" s="16" t="s">
        <v>163</v>
      </c>
      <c r="D71" s="36">
        <v>4</v>
      </c>
      <c r="E71" s="60" t="s">
        <v>210</v>
      </c>
      <c r="F71" s="60" t="s">
        <v>224</v>
      </c>
      <c r="G71" s="61" t="s">
        <v>211</v>
      </c>
      <c r="H71" s="62" t="s">
        <v>235</v>
      </c>
      <c r="I71" s="63" t="s">
        <v>240</v>
      </c>
      <c r="J71" s="64" t="s">
        <v>153</v>
      </c>
      <c r="K71" s="61" t="s">
        <v>137</v>
      </c>
      <c r="L71" s="65">
        <v>1.36</v>
      </c>
      <c r="M71" s="47">
        <v>0</v>
      </c>
      <c r="N71" s="48">
        <v>1.36</v>
      </c>
      <c r="O71" s="35">
        <v>0</v>
      </c>
      <c r="P71" s="35">
        <v>0</v>
      </c>
      <c r="Q71" s="35">
        <v>0</v>
      </c>
      <c r="R71" s="44">
        <f>VLOOKUP(A71,Kengetallen!A:B,2,FALSE)</f>
        <v>0</v>
      </c>
      <c r="V71" s="41">
        <f t="shared" si="3"/>
        <v>0</v>
      </c>
    </row>
    <row r="72" spans="1:22">
      <c r="A72" s="16" t="s">
        <v>204</v>
      </c>
      <c r="B72" s="35" t="s">
        <v>205</v>
      </c>
      <c r="C72" s="16" t="s">
        <v>163</v>
      </c>
      <c r="D72" s="36">
        <v>4</v>
      </c>
      <c r="E72" s="60" t="s">
        <v>210</v>
      </c>
      <c r="F72" s="60" t="s">
        <v>241</v>
      </c>
      <c r="G72" s="61" t="s">
        <v>211</v>
      </c>
      <c r="H72" s="62" t="s">
        <v>134</v>
      </c>
      <c r="I72" s="63" t="s">
        <v>242</v>
      </c>
      <c r="J72" s="64" t="s">
        <v>153</v>
      </c>
      <c r="K72" s="61" t="s">
        <v>157</v>
      </c>
      <c r="L72" s="65">
        <v>1.1399999999999999</v>
      </c>
      <c r="M72" s="47">
        <v>0</v>
      </c>
      <c r="N72" s="48">
        <v>1.1399999999999999</v>
      </c>
      <c r="O72" s="35">
        <v>0</v>
      </c>
      <c r="P72" s="35">
        <v>0</v>
      </c>
      <c r="Q72" s="35">
        <v>0</v>
      </c>
      <c r="R72" s="44">
        <f>VLOOKUP(A72,Kengetallen!A:B,2,FALSE)</f>
        <v>0</v>
      </c>
      <c r="V72" s="41">
        <f t="shared" si="3"/>
        <v>0</v>
      </c>
    </row>
    <row r="73" spans="1:22">
      <c r="A73" s="16" t="s">
        <v>204</v>
      </c>
      <c r="B73" s="35" t="s">
        <v>205</v>
      </c>
      <c r="C73" s="16" t="s">
        <v>163</v>
      </c>
      <c r="D73" s="36">
        <v>4</v>
      </c>
      <c r="E73" s="60" t="s">
        <v>210</v>
      </c>
      <c r="F73" s="60" t="s">
        <v>241</v>
      </c>
      <c r="G73" s="61" t="s">
        <v>211</v>
      </c>
      <c r="H73" s="62" t="s">
        <v>134</v>
      </c>
      <c r="I73" s="63" t="s">
        <v>243</v>
      </c>
      <c r="J73" s="64" t="s">
        <v>153</v>
      </c>
      <c r="K73" s="61" t="s">
        <v>157</v>
      </c>
      <c r="L73" s="65">
        <v>1.1399999999999999</v>
      </c>
      <c r="M73" s="47">
        <v>0</v>
      </c>
      <c r="N73" s="48">
        <v>1.1399999999999999</v>
      </c>
      <c r="O73" s="35">
        <v>0</v>
      </c>
      <c r="P73" s="35">
        <v>0</v>
      </c>
      <c r="Q73" s="35">
        <v>0</v>
      </c>
      <c r="R73" s="44">
        <f>VLOOKUP(A73,Kengetallen!A:B,2,FALSE)</f>
        <v>0</v>
      </c>
      <c r="V73" s="41">
        <f t="shared" si="3"/>
        <v>0</v>
      </c>
    </row>
    <row r="74" spans="1:22">
      <c r="A74" s="16" t="s">
        <v>204</v>
      </c>
      <c r="B74" s="35" t="s">
        <v>205</v>
      </c>
      <c r="C74" s="16" t="s">
        <v>163</v>
      </c>
      <c r="D74" s="36">
        <v>4</v>
      </c>
      <c r="E74" s="60" t="s">
        <v>210</v>
      </c>
      <c r="F74" s="60" t="s">
        <v>244</v>
      </c>
      <c r="G74" s="61" t="s">
        <v>211</v>
      </c>
      <c r="H74" s="62" t="s">
        <v>134</v>
      </c>
      <c r="I74" s="63" t="s">
        <v>245</v>
      </c>
      <c r="J74" s="64" t="s">
        <v>246</v>
      </c>
      <c r="K74" s="61" t="s">
        <v>157</v>
      </c>
      <c r="L74" s="65">
        <v>30.76</v>
      </c>
      <c r="M74" s="47">
        <v>0</v>
      </c>
      <c r="N74" s="48">
        <v>30.76</v>
      </c>
      <c r="O74" s="35">
        <v>0</v>
      </c>
      <c r="P74" s="35">
        <v>0</v>
      </c>
      <c r="Q74" s="35">
        <v>0</v>
      </c>
      <c r="R74" s="44">
        <f>VLOOKUP(A74,Kengetallen!A:B,2,FALSE)</f>
        <v>0</v>
      </c>
      <c r="V74" s="41">
        <f t="shared" si="3"/>
        <v>0</v>
      </c>
    </row>
    <row r="75" spans="1:22">
      <c r="A75" s="16" t="s">
        <v>204</v>
      </c>
      <c r="B75" s="35" t="s">
        <v>205</v>
      </c>
      <c r="C75" s="16" t="s">
        <v>163</v>
      </c>
      <c r="D75" s="36">
        <v>4</v>
      </c>
      <c r="E75" s="60" t="s">
        <v>210</v>
      </c>
      <c r="F75" s="60" t="s">
        <v>248</v>
      </c>
      <c r="G75" s="61" t="s">
        <v>211</v>
      </c>
      <c r="H75" s="62" t="s">
        <v>134</v>
      </c>
      <c r="I75" s="63" t="s">
        <v>249</v>
      </c>
      <c r="J75" s="64" t="s">
        <v>250</v>
      </c>
      <c r="K75" s="61" t="s">
        <v>157</v>
      </c>
      <c r="L75" s="65">
        <v>29.39</v>
      </c>
      <c r="M75" s="47">
        <v>0</v>
      </c>
      <c r="N75" s="48">
        <v>29.39</v>
      </c>
      <c r="O75" s="35">
        <v>0</v>
      </c>
      <c r="P75" s="35">
        <v>0</v>
      </c>
      <c r="Q75" s="35">
        <v>0</v>
      </c>
      <c r="R75" s="44">
        <f>VLOOKUP(A75,Kengetallen!A:B,2,FALSE)</f>
        <v>0</v>
      </c>
      <c r="V75" s="41">
        <f t="shared" si="3"/>
        <v>0</v>
      </c>
    </row>
    <row r="76" spans="1:22">
      <c r="A76" s="16" t="s">
        <v>204</v>
      </c>
      <c r="B76" s="35" t="s">
        <v>205</v>
      </c>
      <c r="C76" s="16" t="s">
        <v>163</v>
      </c>
      <c r="D76" s="36">
        <v>4</v>
      </c>
      <c r="E76" s="60" t="s">
        <v>210</v>
      </c>
      <c r="F76" s="60" t="s">
        <v>251</v>
      </c>
      <c r="G76" s="61" t="s">
        <v>211</v>
      </c>
      <c r="H76" s="62" t="s">
        <v>134</v>
      </c>
      <c r="I76" s="63" t="s">
        <v>252</v>
      </c>
      <c r="J76" s="64" t="s">
        <v>250</v>
      </c>
      <c r="K76" s="61" t="s">
        <v>157</v>
      </c>
      <c r="L76" s="65">
        <v>17.84</v>
      </c>
      <c r="M76" s="47">
        <v>0</v>
      </c>
      <c r="N76" s="48">
        <v>17.84</v>
      </c>
      <c r="O76" s="35">
        <v>0</v>
      </c>
      <c r="P76" s="35">
        <v>0</v>
      </c>
      <c r="Q76" s="35">
        <v>0</v>
      </c>
      <c r="R76" s="44">
        <f>VLOOKUP(A76,Kengetallen!A:B,2,FALSE)</f>
        <v>0</v>
      </c>
      <c r="V76" s="41">
        <f t="shared" si="3"/>
        <v>0</v>
      </c>
    </row>
    <row r="77" spans="1:22">
      <c r="A77" s="16" t="s">
        <v>204</v>
      </c>
      <c r="B77" s="35" t="s">
        <v>205</v>
      </c>
      <c r="C77" s="16" t="s">
        <v>163</v>
      </c>
      <c r="D77" s="36">
        <v>4</v>
      </c>
      <c r="E77" s="60" t="s">
        <v>210</v>
      </c>
      <c r="F77" s="60" t="s">
        <v>253</v>
      </c>
      <c r="G77" s="61" t="s">
        <v>211</v>
      </c>
      <c r="H77" s="62" t="s">
        <v>134</v>
      </c>
      <c r="I77" s="63" t="s">
        <v>254</v>
      </c>
      <c r="J77" s="64" t="s">
        <v>250</v>
      </c>
      <c r="K77" s="61" t="s">
        <v>157</v>
      </c>
      <c r="L77" s="65">
        <v>22.02</v>
      </c>
      <c r="M77" s="47">
        <v>0</v>
      </c>
      <c r="N77" s="48">
        <v>22.02</v>
      </c>
      <c r="O77" s="35">
        <v>0</v>
      </c>
      <c r="P77" s="35">
        <v>0</v>
      </c>
      <c r="Q77" s="35">
        <v>0</v>
      </c>
      <c r="R77" s="44">
        <f>VLOOKUP(A77,Kengetallen!A:B,2,FALSE)</f>
        <v>0</v>
      </c>
      <c r="V77" s="41">
        <f t="shared" si="3"/>
        <v>0</v>
      </c>
    </row>
    <row r="78" spans="1:22">
      <c r="A78" s="16" t="s">
        <v>204</v>
      </c>
      <c r="B78" s="35" t="s">
        <v>205</v>
      </c>
      <c r="C78" s="16" t="s">
        <v>163</v>
      </c>
      <c r="D78" s="36">
        <v>4</v>
      </c>
      <c r="E78" s="60" t="s">
        <v>210</v>
      </c>
      <c r="F78" s="60" t="s">
        <v>255</v>
      </c>
      <c r="G78" s="61" t="s">
        <v>211</v>
      </c>
      <c r="H78" s="62" t="s">
        <v>134</v>
      </c>
      <c r="I78" s="63" t="s">
        <v>256</v>
      </c>
      <c r="J78" s="64" t="s">
        <v>257</v>
      </c>
      <c r="K78" s="61" t="s">
        <v>157</v>
      </c>
      <c r="L78" s="65">
        <v>7.14</v>
      </c>
      <c r="M78" s="47">
        <v>0</v>
      </c>
      <c r="N78" s="48">
        <v>7.14</v>
      </c>
      <c r="O78" s="35">
        <v>0</v>
      </c>
      <c r="P78" s="35">
        <v>0</v>
      </c>
      <c r="Q78" s="35">
        <v>0</v>
      </c>
      <c r="R78" s="44">
        <f>VLOOKUP(A78,Kengetallen!A:B,2,FALSE)</f>
        <v>0</v>
      </c>
      <c r="V78" s="41">
        <f t="shared" si="3"/>
        <v>0</v>
      </c>
    </row>
    <row r="79" spans="1:22">
      <c r="A79" s="16" t="s">
        <v>204</v>
      </c>
      <c r="B79" s="35" t="s">
        <v>205</v>
      </c>
      <c r="C79" s="16" t="s">
        <v>163</v>
      </c>
      <c r="D79" s="36">
        <v>4</v>
      </c>
      <c r="E79" s="60" t="s">
        <v>210</v>
      </c>
      <c r="F79" s="60" t="s">
        <v>255</v>
      </c>
      <c r="G79" s="61" t="s">
        <v>211</v>
      </c>
      <c r="H79" s="62" t="s">
        <v>134</v>
      </c>
      <c r="I79" s="63" t="s">
        <v>259</v>
      </c>
      <c r="J79" s="64" t="s">
        <v>148</v>
      </c>
      <c r="K79" s="61" t="s">
        <v>260</v>
      </c>
      <c r="L79" s="65">
        <v>10.24</v>
      </c>
      <c r="M79" s="47">
        <v>0</v>
      </c>
      <c r="N79" s="48">
        <v>10.24</v>
      </c>
      <c r="O79" s="35">
        <v>0</v>
      </c>
      <c r="P79" s="35">
        <v>0</v>
      </c>
      <c r="Q79" s="35">
        <v>0</v>
      </c>
      <c r="R79" s="44">
        <f>VLOOKUP(A79,Kengetallen!A:B,2,FALSE)</f>
        <v>0</v>
      </c>
      <c r="V79" s="41">
        <f t="shared" si="3"/>
        <v>0</v>
      </c>
    </row>
    <row r="80" spans="1:22">
      <c r="A80" s="16" t="s">
        <v>204</v>
      </c>
      <c r="B80" s="35" t="s">
        <v>205</v>
      </c>
      <c r="C80" s="16" t="s">
        <v>163</v>
      </c>
      <c r="D80" s="36">
        <v>4</v>
      </c>
      <c r="E80" s="60" t="s">
        <v>210</v>
      </c>
      <c r="F80" s="60" t="s">
        <v>261</v>
      </c>
      <c r="G80" s="61" t="s">
        <v>211</v>
      </c>
      <c r="H80" s="62" t="s">
        <v>134</v>
      </c>
      <c r="I80" s="63" t="s">
        <v>262</v>
      </c>
      <c r="J80" s="64" t="s">
        <v>250</v>
      </c>
      <c r="K80" s="61" t="s">
        <v>157</v>
      </c>
      <c r="L80" s="65">
        <v>28.2</v>
      </c>
      <c r="M80" s="47">
        <v>0</v>
      </c>
      <c r="N80" s="48">
        <v>28.2</v>
      </c>
      <c r="O80" s="35">
        <v>0</v>
      </c>
      <c r="P80" s="35">
        <v>0</v>
      </c>
      <c r="Q80" s="35">
        <v>0</v>
      </c>
      <c r="R80" s="44">
        <f>VLOOKUP(A80,Kengetallen!A:B,2,FALSE)</f>
        <v>0</v>
      </c>
      <c r="V80" s="41">
        <f t="shared" si="3"/>
        <v>0</v>
      </c>
    </row>
    <row r="81" spans="1:25">
      <c r="D81" s="36">
        <v>4</v>
      </c>
      <c r="E81" s="37" t="s">
        <v>210</v>
      </c>
      <c r="G81" s="38" t="s">
        <v>211</v>
      </c>
      <c r="J81" s="37"/>
      <c r="K81" s="38"/>
      <c r="L81" s="47"/>
      <c r="M81" s="47"/>
      <c r="N81" s="48"/>
      <c r="O81" s="35"/>
      <c r="P81" s="35"/>
      <c r="Q81" s="35"/>
    </row>
    <row r="82" spans="1:25">
      <c r="A82" s="49"/>
      <c r="B82" s="50"/>
      <c r="C82" s="77" t="s">
        <v>163</v>
      </c>
      <c r="D82" s="51">
        <v>4</v>
      </c>
      <c r="E82" s="52" t="s">
        <v>210</v>
      </c>
      <c r="F82" s="52"/>
      <c r="G82" s="49" t="s">
        <v>211</v>
      </c>
      <c r="H82" s="53"/>
      <c r="I82" s="50"/>
      <c r="J82" s="52" t="s">
        <v>160</v>
      </c>
      <c r="K82" s="53" t="s">
        <v>160</v>
      </c>
      <c r="L82" s="54">
        <f>SUM(L58:L81)</f>
        <v>623.61</v>
      </c>
      <c r="M82" s="54">
        <v>0</v>
      </c>
      <c r="N82" s="55">
        <v>623.61</v>
      </c>
      <c r="O82" s="54"/>
      <c r="P82" s="54"/>
      <c r="Q82" s="50"/>
      <c r="R82" s="56"/>
      <c r="S82" s="57"/>
      <c r="T82" s="50"/>
      <c r="U82" s="54"/>
      <c r="V82" s="54"/>
      <c r="W82" s="58"/>
      <c r="X82" s="59"/>
      <c r="Y82" s="49"/>
    </row>
    <row r="83" spans="1:25">
      <c r="D83" s="36">
        <v>5</v>
      </c>
      <c r="E83" s="37" t="s">
        <v>263</v>
      </c>
      <c r="J83" s="37"/>
      <c r="K83" s="38"/>
      <c r="L83" s="47"/>
      <c r="M83" s="47"/>
      <c r="N83" s="48"/>
      <c r="O83" s="35"/>
      <c r="P83" s="35"/>
      <c r="Q83" s="35"/>
    </row>
    <row r="84" spans="1:25">
      <c r="A84" s="16" t="s">
        <v>204</v>
      </c>
      <c r="B84" s="35" t="s">
        <v>205</v>
      </c>
      <c r="C84" s="16" t="s">
        <v>163</v>
      </c>
      <c r="D84" s="36">
        <v>5</v>
      </c>
      <c r="E84" s="37" t="s">
        <v>263</v>
      </c>
      <c r="G84" s="38" t="s">
        <v>264</v>
      </c>
      <c r="H84" s="38" t="s">
        <v>134</v>
      </c>
      <c r="I84" s="39">
        <v>1</v>
      </c>
      <c r="J84" s="37" t="s">
        <v>159</v>
      </c>
      <c r="K84" s="38" t="s">
        <v>157</v>
      </c>
      <c r="L84" s="47">
        <v>4</v>
      </c>
      <c r="M84" s="47">
        <v>0</v>
      </c>
      <c r="N84" s="48">
        <v>4</v>
      </c>
      <c r="O84" s="35">
        <v>0</v>
      </c>
      <c r="P84" s="35">
        <v>0</v>
      </c>
      <c r="Q84" s="35">
        <v>0</v>
      </c>
      <c r="R84" s="44">
        <f>VLOOKUP(A84,Kengetallen!A:B,2,FALSE)</f>
        <v>0</v>
      </c>
      <c r="V84" s="41">
        <f t="shared" ref="V84:V89" si="4">IF(Q84&gt;0,(U84/O84)*Q84,0)</f>
        <v>0</v>
      </c>
    </row>
    <row r="85" spans="1:25">
      <c r="A85" s="16" t="s">
        <v>204</v>
      </c>
      <c r="B85" s="35" t="s">
        <v>205</v>
      </c>
      <c r="C85" s="16" t="s">
        <v>163</v>
      </c>
      <c r="D85" s="36">
        <v>5</v>
      </c>
      <c r="E85" s="37" t="s">
        <v>263</v>
      </c>
      <c r="G85" s="38" t="s">
        <v>264</v>
      </c>
      <c r="H85" s="38" t="s">
        <v>134</v>
      </c>
      <c r="I85" s="39">
        <v>2</v>
      </c>
      <c r="J85" s="37" t="s">
        <v>156</v>
      </c>
      <c r="K85" s="38" t="s">
        <v>157</v>
      </c>
      <c r="L85" s="47">
        <v>18</v>
      </c>
      <c r="M85" s="47">
        <v>0</v>
      </c>
      <c r="N85" s="48">
        <v>18</v>
      </c>
      <c r="O85" s="35">
        <v>0</v>
      </c>
      <c r="P85" s="35">
        <v>0</v>
      </c>
      <c r="Q85" s="35">
        <v>0</v>
      </c>
      <c r="R85" s="44">
        <f>VLOOKUP(A85,Kengetallen!A:B,2,FALSE)</f>
        <v>0</v>
      </c>
      <c r="V85" s="41">
        <f t="shared" si="4"/>
        <v>0</v>
      </c>
    </row>
    <row r="86" spans="1:25">
      <c r="A86" s="16" t="s">
        <v>204</v>
      </c>
      <c r="B86" s="35" t="s">
        <v>205</v>
      </c>
      <c r="C86" s="16" t="s">
        <v>163</v>
      </c>
      <c r="D86" s="36">
        <v>5</v>
      </c>
      <c r="E86" s="37" t="s">
        <v>263</v>
      </c>
      <c r="G86" s="38" t="s">
        <v>264</v>
      </c>
      <c r="H86" s="38" t="s">
        <v>134</v>
      </c>
      <c r="I86" s="39">
        <v>3</v>
      </c>
      <c r="J86" s="37" t="s">
        <v>265</v>
      </c>
      <c r="K86" s="38" t="s">
        <v>137</v>
      </c>
      <c r="L86" s="47">
        <v>10</v>
      </c>
      <c r="M86" s="47">
        <v>0</v>
      </c>
      <c r="N86" s="48">
        <v>10</v>
      </c>
      <c r="O86" s="35">
        <v>0</v>
      </c>
      <c r="P86" s="35">
        <v>0</v>
      </c>
      <c r="Q86" s="35">
        <v>0</v>
      </c>
      <c r="R86" s="44">
        <f>VLOOKUP(A86,Kengetallen!A:B,2,FALSE)</f>
        <v>0</v>
      </c>
      <c r="V86" s="41">
        <f t="shared" si="4"/>
        <v>0</v>
      </c>
    </row>
    <row r="87" spans="1:25">
      <c r="A87" s="16" t="s">
        <v>204</v>
      </c>
      <c r="B87" s="35" t="s">
        <v>205</v>
      </c>
      <c r="C87" s="16" t="s">
        <v>163</v>
      </c>
      <c r="D87" s="36">
        <v>5</v>
      </c>
      <c r="E87" s="37" t="s">
        <v>263</v>
      </c>
      <c r="G87" s="38" t="s">
        <v>264</v>
      </c>
      <c r="H87" s="38" t="s">
        <v>134</v>
      </c>
      <c r="I87" s="39">
        <v>4</v>
      </c>
      <c r="J87" s="37" t="s">
        <v>169</v>
      </c>
      <c r="K87" s="38" t="s">
        <v>165</v>
      </c>
      <c r="L87" s="47">
        <v>215</v>
      </c>
      <c r="M87" s="47">
        <v>0</v>
      </c>
      <c r="N87" s="48">
        <v>215</v>
      </c>
      <c r="O87" s="35">
        <v>0</v>
      </c>
      <c r="P87" s="35">
        <v>0</v>
      </c>
      <c r="Q87" s="35">
        <v>0</v>
      </c>
      <c r="R87" s="44">
        <f>VLOOKUP(A87,Kengetallen!A:B,2,FALSE)</f>
        <v>0</v>
      </c>
      <c r="V87" s="41">
        <f t="shared" si="4"/>
        <v>0</v>
      </c>
    </row>
    <row r="88" spans="1:25">
      <c r="A88" s="16" t="s">
        <v>204</v>
      </c>
      <c r="B88" s="35" t="s">
        <v>205</v>
      </c>
      <c r="C88" s="16" t="s">
        <v>163</v>
      </c>
      <c r="D88" s="36">
        <v>5</v>
      </c>
      <c r="E88" s="37" t="s">
        <v>263</v>
      </c>
      <c r="G88" s="38" t="s">
        <v>264</v>
      </c>
      <c r="H88" s="38" t="s">
        <v>134</v>
      </c>
      <c r="I88" s="39">
        <v>5</v>
      </c>
      <c r="J88" s="37" t="s">
        <v>156</v>
      </c>
      <c r="K88" s="38" t="s">
        <v>157</v>
      </c>
      <c r="L88" s="47">
        <v>5</v>
      </c>
      <c r="M88" s="47">
        <v>0</v>
      </c>
      <c r="N88" s="48">
        <v>5</v>
      </c>
      <c r="O88" s="35">
        <v>0</v>
      </c>
      <c r="P88" s="35">
        <v>0</v>
      </c>
      <c r="Q88" s="35">
        <v>0</v>
      </c>
      <c r="R88" s="44">
        <f>VLOOKUP(A88,Kengetallen!A:B,2,FALSE)</f>
        <v>0</v>
      </c>
      <c r="V88" s="41">
        <f t="shared" si="4"/>
        <v>0</v>
      </c>
    </row>
    <row r="89" spans="1:25">
      <c r="A89" s="16" t="s">
        <v>204</v>
      </c>
      <c r="B89" s="35" t="s">
        <v>205</v>
      </c>
      <c r="C89" s="16" t="s">
        <v>163</v>
      </c>
      <c r="D89" s="36">
        <v>5</v>
      </c>
      <c r="E89" s="37" t="s">
        <v>263</v>
      </c>
      <c r="G89" s="38" t="s">
        <v>264</v>
      </c>
      <c r="H89" s="38" t="s">
        <v>134</v>
      </c>
      <c r="I89" s="39">
        <v>6</v>
      </c>
      <c r="J89" s="37" t="s">
        <v>153</v>
      </c>
      <c r="K89" s="38" t="s">
        <v>157</v>
      </c>
      <c r="L89" s="47">
        <v>4</v>
      </c>
      <c r="M89" s="47">
        <v>0</v>
      </c>
      <c r="N89" s="48">
        <v>4</v>
      </c>
      <c r="O89" s="35">
        <v>0</v>
      </c>
      <c r="P89" s="35">
        <v>0</v>
      </c>
      <c r="Q89" s="35">
        <v>0</v>
      </c>
      <c r="R89" s="44">
        <f>VLOOKUP(A89,Kengetallen!A:B,2,FALSE)</f>
        <v>0</v>
      </c>
      <c r="V89" s="41">
        <f t="shared" si="4"/>
        <v>0</v>
      </c>
    </row>
    <row r="90" spans="1:25">
      <c r="D90" s="36">
        <v>5</v>
      </c>
      <c r="E90" s="37" t="s">
        <v>263</v>
      </c>
      <c r="G90" s="38" t="s">
        <v>264</v>
      </c>
      <c r="J90" s="37"/>
      <c r="K90" s="38"/>
      <c r="L90" s="47"/>
      <c r="M90" s="47"/>
      <c r="N90" s="48"/>
      <c r="O90" s="35"/>
      <c r="P90" s="35"/>
      <c r="Q90" s="35"/>
    </row>
    <row r="91" spans="1:25">
      <c r="A91" s="49"/>
      <c r="B91" s="50"/>
      <c r="C91" s="77" t="s">
        <v>163</v>
      </c>
      <c r="D91" s="51">
        <v>5</v>
      </c>
      <c r="E91" s="52" t="s">
        <v>263</v>
      </c>
      <c r="F91" s="52"/>
      <c r="G91" s="49" t="s">
        <v>264</v>
      </c>
      <c r="H91" s="53"/>
      <c r="I91" s="50"/>
      <c r="J91" s="52" t="s">
        <v>160</v>
      </c>
      <c r="K91" s="53" t="s">
        <v>160</v>
      </c>
      <c r="L91" s="54">
        <f>SUM(L84:L90)</f>
        <v>256</v>
      </c>
      <c r="M91" s="54">
        <v>0</v>
      </c>
      <c r="N91" s="55">
        <v>256</v>
      </c>
      <c r="O91" s="54"/>
      <c r="P91" s="54"/>
      <c r="Q91" s="50"/>
      <c r="R91" s="56"/>
      <c r="S91" s="57"/>
      <c r="T91" s="50"/>
      <c r="U91" s="54"/>
      <c r="V91" s="54"/>
      <c r="W91" s="58"/>
      <c r="X91" s="59"/>
      <c r="Y91" s="49"/>
    </row>
    <row r="92" spans="1:25">
      <c r="D92" s="36">
        <v>7</v>
      </c>
      <c r="E92" s="37" t="s">
        <v>266</v>
      </c>
      <c r="G92" s="38" t="s">
        <v>267</v>
      </c>
      <c r="J92" s="37"/>
      <c r="K92" s="38"/>
      <c r="L92" s="47"/>
      <c r="M92" s="47"/>
      <c r="N92" s="48"/>
      <c r="O92" s="35"/>
      <c r="P92" s="35"/>
      <c r="Q92" s="35"/>
    </row>
    <row r="93" spans="1:25">
      <c r="A93" s="16" t="s">
        <v>204</v>
      </c>
      <c r="B93" s="35" t="s">
        <v>205</v>
      </c>
      <c r="C93" s="16" t="s">
        <v>163</v>
      </c>
      <c r="D93" s="36">
        <v>7</v>
      </c>
      <c r="E93" s="37" t="s">
        <v>266</v>
      </c>
      <c r="F93" s="37" t="s">
        <v>268</v>
      </c>
      <c r="G93" s="38" t="s">
        <v>267</v>
      </c>
      <c r="H93" s="38" t="s">
        <v>235</v>
      </c>
      <c r="I93" s="39" t="s">
        <v>236</v>
      </c>
      <c r="J93" s="37" t="s">
        <v>235</v>
      </c>
      <c r="K93" s="38" t="s">
        <v>157</v>
      </c>
      <c r="L93" s="47">
        <v>18.04</v>
      </c>
      <c r="M93" s="47">
        <v>0</v>
      </c>
      <c r="N93" s="48">
        <v>18.04</v>
      </c>
      <c r="O93" s="35">
        <v>0</v>
      </c>
      <c r="P93" s="35">
        <v>0</v>
      </c>
      <c r="Q93" s="35">
        <v>0</v>
      </c>
      <c r="R93" s="44">
        <f>VLOOKUP(A93,Kengetallen!A:B,2,FALSE)</f>
        <v>0</v>
      </c>
      <c r="V93" s="41">
        <f t="shared" ref="V93:V110" si="5">IF(Q93&gt;0,(U93/O93)*Q93,0)</f>
        <v>0</v>
      </c>
    </row>
    <row r="94" spans="1:25">
      <c r="A94" s="16" t="s">
        <v>204</v>
      </c>
      <c r="B94" s="35" t="s">
        <v>205</v>
      </c>
      <c r="C94" s="16" t="s">
        <v>163</v>
      </c>
      <c r="D94" s="36">
        <v>7</v>
      </c>
      <c r="E94" s="37" t="s">
        <v>266</v>
      </c>
      <c r="F94" s="37" t="s">
        <v>268</v>
      </c>
      <c r="G94" s="38" t="s">
        <v>267</v>
      </c>
      <c r="H94" s="38" t="s">
        <v>134</v>
      </c>
      <c r="I94" s="39" t="s">
        <v>213</v>
      </c>
      <c r="J94" s="37" t="s">
        <v>269</v>
      </c>
      <c r="K94" s="38" t="s">
        <v>137</v>
      </c>
      <c r="L94" s="47">
        <v>13.58</v>
      </c>
      <c r="M94" s="47">
        <v>0</v>
      </c>
      <c r="N94" s="48">
        <v>13.58</v>
      </c>
      <c r="O94" s="35">
        <v>0</v>
      </c>
      <c r="P94" s="35">
        <v>0</v>
      </c>
      <c r="Q94" s="35">
        <v>0</v>
      </c>
      <c r="R94" s="44">
        <f>VLOOKUP(A94,Kengetallen!A:B,2,FALSE)</f>
        <v>0</v>
      </c>
      <c r="V94" s="41">
        <f t="shared" si="5"/>
        <v>0</v>
      </c>
    </row>
    <row r="95" spans="1:25">
      <c r="A95" s="16" t="s">
        <v>204</v>
      </c>
      <c r="B95" s="35" t="s">
        <v>205</v>
      </c>
      <c r="C95" s="16" t="s">
        <v>163</v>
      </c>
      <c r="D95" s="36">
        <v>7</v>
      </c>
      <c r="E95" s="37" t="s">
        <v>266</v>
      </c>
      <c r="F95" s="37" t="s">
        <v>268</v>
      </c>
      <c r="G95" s="38" t="s">
        <v>267</v>
      </c>
      <c r="H95" s="38" t="s">
        <v>134</v>
      </c>
      <c r="I95" s="39" t="s">
        <v>216</v>
      </c>
      <c r="J95" s="37" t="s">
        <v>270</v>
      </c>
      <c r="K95" s="38" t="s">
        <v>137</v>
      </c>
      <c r="L95" s="47">
        <v>14.22</v>
      </c>
      <c r="M95" s="47">
        <v>0</v>
      </c>
      <c r="N95" s="48">
        <v>14.22</v>
      </c>
      <c r="O95" s="35">
        <v>0</v>
      </c>
      <c r="P95" s="35">
        <v>0</v>
      </c>
      <c r="Q95" s="35">
        <v>0</v>
      </c>
      <c r="R95" s="44">
        <f>VLOOKUP(A95,Kengetallen!A:B,2,FALSE)</f>
        <v>0</v>
      </c>
      <c r="V95" s="41">
        <f t="shared" si="5"/>
        <v>0</v>
      </c>
    </row>
    <row r="96" spans="1:25">
      <c r="A96" s="16" t="s">
        <v>204</v>
      </c>
      <c r="B96" s="35" t="s">
        <v>205</v>
      </c>
      <c r="C96" s="16" t="s">
        <v>163</v>
      </c>
      <c r="D96" s="36">
        <v>7</v>
      </c>
      <c r="E96" s="37" t="s">
        <v>266</v>
      </c>
      <c r="F96" s="37" t="s">
        <v>268</v>
      </c>
      <c r="G96" s="38" t="s">
        <v>267</v>
      </c>
      <c r="H96" s="38" t="s">
        <v>134</v>
      </c>
      <c r="I96" s="39" t="s">
        <v>217</v>
      </c>
      <c r="J96" s="37" t="s">
        <v>136</v>
      </c>
      <c r="K96" s="38" t="s">
        <v>157</v>
      </c>
      <c r="L96" s="47">
        <v>2.15</v>
      </c>
      <c r="M96" s="47">
        <v>0</v>
      </c>
      <c r="N96" s="48">
        <v>2.15</v>
      </c>
      <c r="O96" s="35">
        <v>0</v>
      </c>
      <c r="P96" s="35">
        <v>0</v>
      </c>
      <c r="Q96" s="35">
        <v>0</v>
      </c>
      <c r="R96" s="44">
        <f>VLOOKUP(A96,Kengetallen!A:B,2,FALSE)</f>
        <v>0</v>
      </c>
      <c r="V96" s="41">
        <f t="shared" si="5"/>
        <v>0</v>
      </c>
    </row>
    <row r="97" spans="1:25">
      <c r="A97" s="16" t="s">
        <v>204</v>
      </c>
      <c r="B97" s="35" t="s">
        <v>205</v>
      </c>
      <c r="C97" s="16" t="s">
        <v>163</v>
      </c>
      <c r="D97" s="36">
        <v>7</v>
      </c>
      <c r="E97" s="37" t="s">
        <v>266</v>
      </c>
      <c r="F97" s="37" t="s">
        <v>268</v>
      </c>
      <c r="G97" s="38" t="s">
        <v>267</v>
      </c>
      <c r="H97" s="38" t="s">
        <v>134</v>
      </c>
      <c r="I97" s="39" t="s">
        <v>219</v>
      </c>
      <c r="J97" s="37" t="s">
        <v>156</v>
      </c>
      <c r="K97" s="38" t="s">
        <v>157</v>
      </c>
      <c r="L97" s="47">
        <v>1.54</v>
      </c>
      <c r="M97" s="47">
        <v>0</v>
      </c>
      <c r="N97" s="48">
        <v>1.54</v>
      </c>
      <c r="O97" s="35">
        <v>0</v>
      </c>
      <c r="P97" s="35">
        <v>0</v>
      </c>
      <c r="Q97" s="35">
        <v>0</v>
      </c>
      <c r="R97" s="44">
        <f>VLOOKUP(A97,Kengetallen!A:B,2,FALSE)</f>
        <v>0</v>
      </c>
      <c r="V97" s="41">
        <f t="shared" si="5"/>
        <v>0</v>
      </c>
    </row>
    <row r="98" spans="1:25">
      <c r="A98" s="16" t="s">
        <v>204</v>
      </c>
      <c r="B98" s="35" t="s">
        <v>205</v>
      </c>
      <c r="C98" s="16" t="s">
        <v>163</v>
      </c>
      <c r="D98" s="36">
        <v>7</v>
      </c>
      <c r="E98" s="37" t="s">
        <v>266</v>
      </c>
      <c r="F98" s="37" t="s">
        <v>268</v>
      </c>
      <c r="G98" s="38" t="s">
        <v>267</v>
      </c>
      <c r="H98" s="38" t="s">
        <v>134</v>
      </c>
      <c r="I98" s="39" t="s">
        <v>221</v>
      </c>
      <c r="J98" s="37" t="s">
        <v>271</v>
      </c>
      <c r="K98" s="38" t="s">
        <v>157</v>
      </c>
      <c r="L98" s="47">
        <v>1.4</v>
      </c>
      <c r="M98" s="47">
        <v>0</v>
      </c>
      <c r="N98" s="48">
        <v>1.4</v>
      </c>
      <c r="O98" s="35">
        <v>0</v>
      </c>
      <c r="P98" s="35">
        <v>0</v>
      </c>
      <c r="Q98" s="35">
        <v>0</v>
      </c>
      <c r="R98" s="44">
        <f>VLOOKUP(A98,Kengetallen!A:B,2,FALSE)</f>
        <v>0</v>
      </c>
      <c r="V98" s="41">
        <f t="shared" si="5"/>
        <v>0</v>
      </c>
    </row>
    <row r="99" spans="1:25">
      <c r="A99" s="16" t="s">
        <v>204</v>
      </c>
      <c r="B99" s="35" t="s">
        <v>205</v>
      </c>
      <c r="C99" s="16" t="s">
        <v>163</v>
      </c>
      <c r="D99" s="36">
        <v>7</v>
      </c>
      <c r="E99" s="37" t="s">
        <v>266</v>
      </c>
      <c r="F99" s="37" t="s">
        <v>268</v>
      </c>
      <c r="G99" s="38" t="s">
        <v>267</v>
      </c>
      <c r="H99" s="38" t="s">
        <v>134</v>
      </c>
      <c r="I99" s="39" t="s">
        <v>222</v>
      </c>
      <c r="J99" s="37" t="s">
        <v>271</v>
      </c>
      <c r="K99" s="38" t="s">
        <v>157</v>
      </c>
      <c r="L99" s="47">
        <v>1.34</v>
      </c>
      <c r="M99" s="47">
        <v>0</v>
      </c>
      <c r="N99" s="48">
        <v>1.34</v>
      </c>
      <c r="O99" s="35">
        <v>0</v>
      </c>
      <c r="P99" s="35">
        <v>0</v>
      </c>
      <c r="Q99" s="35">
        <v>0</v>
      </c>
      <c r="R99" s="44">
        <f>VLOOKUP(A99,Kengetallen!A:B,2,FALSE)</f>
        <v>0</v>
      </c>
      <c r="V99" s="41">
        <f t="shared" si="5"/>
        <v>0</v>
      </c>
    </row>
    <row r="100" spans="1:25">
      <c r="A100" s="16" t="s">
        <v>204</v>
      </c>
      <c r="B100" s="35" t="s">
        <v>205</v>
      </c>
      <c r="C100" s="16" t="s">
        <v>163</v>
      </c>
      <c r="D100" s="36">
        <v>7</v>
      </c>
      <c r="E100" s="37" t="s">
        <v>266</v>
      </c>
      <c r="F100" s="37" t="s">
        <v>268</v>
      </c>
      <c r="G100" s="38" t="s">
        <v>267</v>
      </c>
      <c r="H100" s="38" t="s">
        <v>134</v>
      </c>
      <c r="I100" s="39" t="s">
        <v>272</v>
      </c>
      <c r="J100" s="37" t="s">
        <v>273</v>
      </c>
      <c r="K100" s="38" t="s">
        <v>157</v>
      </c>
      <c r="L100" s="47">
        <v>2.08</v>
      </c>
      <c r="M100" s="47">
        <v>0</v>
      </c>
      <c r="N100" s="48">
        <v>2.08</v>
      </c>
      <c r="O100" s="35">
        <v>0</v>
      </c>
      <c r="P100" s="35">
        <v>0</v>
      </c>
      <c r="Q100" s="35">
        <v>0</v>
      </c>
      <c r="R100" s="44">
        <f>VLOOKUP(A100,Kengetallen!A:B,2,FALSE)</f>
        <v>0</v>
      </c>
      <c r="V100" s="41">
        <f t="shared" si="5"/>
        <v>0</v>
      </c>
    </row>
    <row r="101" spans="1:25">
      <c r="A101" s="16" t="s">
        <v>204</v>
      </c>
      <c r="B101" s="35" t="s">
        <v>205</v>
      </c>
      <c r="C101" s="16" t="s">
        <v>163</v>
      </c>
      <c r="D101" s="36">
        <v>7</v>
      </c>
      <c r="E101" s="37" t="s">
        <v>266</v>
      </c>
      <c r="F101" s="37" t="s">
        <v>268</v>
      </c>
      <c r="G101" s="38" t="s">
        <v>267</v>
      </c>
      <c r="H101" s="38" t="s">
        <v>134</v>
      </c>
      <c r="I101" s="39" t="s">
        <v>274</v>
      </c>
      <c r="J101" s="37" t="s">
        <v>271</v>
      </c>
      <c r="K101" s="38" t="s">
        <v>157</v>
      </c>
      <c r="L101" s="47">
        <v>1.35</v>
      </c>
      <c r="M101" s="47">
        <v>0</v>
      </c>
      <c r="N101" s="48">
        <v>1.35</v>
      </c>
      <c r="O101" s="35">
        <v>0</v>
      </c>
      <c r="P101" s="35">
        <v>0</v>
      </c>
      <c r="Q101" s="35">
        <v>0</v>
      </c>
      <c r="R101" s="44">
        <f>VLOOKUP(A101,Kengetallen!A:B,2,FALSE)</f>
        <v>0</v>
      </c>
      <c r="V101" s="41">
        <f t="shared" si="5"/>
        <v>0</v>
      </c>
    </row>
    <row r="102" spans="1:25">
      <c r="A102" s="16" t="s">
        <v>204</v>
      </c>
      <c r="B102" s="35" t="s">
        <v>205</v>
      </c>
      <c r="C102" s="16" t="s">
        <v>163</v>
      </c>
      <c r="D102" s="36">
        <v>7</v>
      </c>
      <c r="E102" s="37" t="s">
        <v>266</v>
      </c>
      <c r="F102" s="37" t="s">
        <v>268</v>
      </c>
      <c r="G102" s="38" t="s">
        <v>267</v>
      </c>
      <c r="H102" s="38" t="s">
        <v>134</v>
      </c>
      <c r="I102" s="39" t="s">
        <v>275</v>
      </c>
      <c r="J102" s="37" t="s">
        <v>276</v>
      </c>
      <c r="K102" s="38" t="s">
        <v>157</v>
      </c>
      <c r="L102" s="47">
        <v>5.0599999999999996</v>
      </c>
      <c r="M102" s="47">
        <v>0</v>
      </c>
      <c r="N102" s="48">
        <v>5.0599999999999996</v>
      </c>
      <c r="O102" s="35">
        <v>0</v>
      </c>
      <c r="P102" s="35">
        <v>0</v>
      </c>
      <c r="Q102" s="35">
        <v>0</v>
      </c>
      <c r="R102" s="44">
        <f>VLOOKUP(A102,Kengetallen!A:B,2,FALSE)</f>
        <v>0</v>
      </c>
      <c r="V102" s="41">
        <f t="shared" si="5"/>
        <v>0</v>
      </c>
    </row>
    <row r="103" spans="1:25">
      <c r="A103" s="16" t="s">
        <v>204</v>
      </c>
      <c r="B103" s="35" t="s">
        <v>205</v>
      </c>
      <c r="C103" s="16" t="s">
        <v>163</v>
      </c>
      <c r="D103" s="36">
        <v>7</v>
      </c>
      <c r="E103" s="37" t="s">
        <v>266</v>
      </c>
      <c r="F103" s="37" t="s">
        <v>268</v>
      </c>
      <c r="G103" s="38" t="s">
        <v>267</v>
      </c>
      <c r="H103" s="38" t="s">
        <v>134</v>
      </c>
      <c r="I103" s="39" t="s">
        <v>277</v>
      </c>
      <c r="J103" s="37" t="s">
        <v>271</v>
      </c>
      <c r="K103" s="38" t="s">
        <v>157</v>
      </c>
      <c r="L103" s="47">
        <v>0.76</v>
      </c>
      <c r="M103" s="47">
        <v>0</v>
      </c>
      <c r="N103" s="48">
        <v>0.76</v>
      </c>
      <c r="O103" s="35">
        <v>0</v>
      </c>
      <c r="P103" s="35">
        <v>0</v>
      </c>
      <c r="Q103" s="35">
        <v>0</v>
      </c>
      <c r="R103" s="44">
        <f>VLOOKUP(A103,Kengetallen!A:B,2,FALSE)</f>
        <v>0</v>
      </c>
      <c r="V103" s="41">
        <f t="shared" si="5"/>
        <v>0</v>
      </c>
    </row>
    <row r="104" spans="1:25">
      <c r="A104" s="16" t="s">
        <v>204</v>
      </c>
      <c r="B104" s="35" t="s">
        <v>205</v>
      </c>
      <c r="C104" s="16" t="s">
        <v>163</v>
      </c>
      <c r="D104" s="36">
        <v>7</v>
      </c>
      <c r="E104" s="37" t="s">
        <v>266</v>
      </c>
      <c r="F104" s="37" t="s">
        <v>268</v>
      </c>
      <c r="G104" s="38" t="s">
        <v>267</v>
      </c>
      <c r="H104" s="38" t="s">
        <v>134</v>
      </c>
      <c r="I104" s="39" t="s">
        <v>278</v>
      </c>
      <c r="J104" s="37" t="s">
        <v>271</v>
      </c>
      <c r="K104" s="38" t="s">
        <v>157</v>
      </c>
      <c r="L104" s="47">
        <v>0.79</v>
      </c>
      <c r="M104" s="47">
        <v>0</v>
      </c>
      <c r="N104" s="48">
        <v>0.79</v>
      </c>
      <c r="O104" s="35">
        <v>0</v>
      </c>
      <c r="P104" s="35">
        <v>0</v>
      </c>
      <c r="Q104" s="35">
        <v>0</v>
      </c>
      <c r="R104" s="44">
        <f>VLOOKUP(A104,Kengetallen!A:B,2,FALSE)</f>
        <v>0</v>
      </c>
      <c r="V104" s="41">
        <f t="shared" si="5"/>
        <v>0</v>
      </c>
    </row>
    <row r="105" spans="1:25">
      <c r="A105" s="16" t="s">
        <v>204</v>
      </c>
      <c r="B105" s="35" t="s">
        <v>205</v>
      </c>
      <c r="C105" s="16" t="s">
        <v>163</v>
      </c>
      <c r="D105" s="36">
        <v>7</v>
      </c>
      <c r="E105" s="37" t="s">
        <v>266</v>
      </c>
      <c r="F105" s="37" t="s">
        <v>268</v>
      </c>
      <c r="G105" s="38" t="s">
        <v>267</v>
      </c>
      <c r="H105" s="38" t="s">
        <v>134</v>
      </c>
      <c r="I105" s="39" t="s">
        <v>279</v>
      </c>
      <c r="J105" s="37" t="s">
        <v>276</v>
      </c>
      <c r="K105" s="38" t="s">
        <v>157</v>
      </c>
      <c r="L105" s="47">
        <v>5.33</v>
      </c>
      <c r="M105" s="47">
        <v>0</v>
      </c>
      <c r="N105" s="48">
        <v>5.33</v>
      </c>
      <c r="O105" s="35">
        <v>0</v>
      </c>
      <c r="P105" s="35">
        <v>0</v>
      </c>
      <c r="Q105" s="35">
        <v>0</v>
      </c>
      <c r="R105" s="44">
        <f>VLOOKUP(A105,Kengetallen!A:B,2,FALSE)</f>
        <v>0</v>
      </c>
      <c r="V105" s="41">
        <f t="shared" si="5"/>
        <v>0</v>
      </c>
    </row>
    <row r="106" spans="1:25">
      <c r="A106" s="16" t="s">
        <v>204</v>
      </c>
      <c r="B106" s="35" t="s">
        <v>205</v>
      </c>
      <c r="C106" s="16" t="s">
        <v>163</v>
      </c>
      <c r="D106" s="36">
        <v>7</v>
      </c>
      <c r="E106" s="37" t="s">
        <v>266</v>
      </c>
      <c r="F106" s="37" t="s">
        <v>268</v>
      </c>
      <c r="G106" s="38" t="s">
        <v>267</v>
      </c>
      <c r="H106" s="38" t="s">
        <v>134</v>
      </c>
      <c r="I106" s="39" t="s">
        <v>280</v>
      </c>
      <c r="J106" s="37" t="s">
        <v>281</v>
      </c>
      <c r="K106" s="38" t="s">
        <v>282</v>
      </c>
      <c r="L106" s="47">
        <v>176.4</v>
      </c>
      <c r="M106" s="47">
        <v>0</v>
      </c>
      <c r="N106" s="48">
        <v>176.4</v>
      </c>
      <c r="O106" s="35">
        <v>0</v>
      </c>
      <c r="P106" s="35">
        <v>0</v>
      </c>
      <c r="Q106" s="35">
        <v>0</v>
      </c>
      <c r="R106" s="44">
        <f>VLOOKUP(A106,Kengetallen!A:B,2,FALSE)</f>
        <v>0</v>
      </c>
      <c r="V106" s="41">
        <f t="shared" si="5"/>
        <v>0</v>
      </c>
    </row>
    <row r="107" spans="1:25">
      <c r="A107" s="16" t="s">
        <v>204</v>
      </c>
      <c r="B107" s="35" t="s">
        <v>205</v>
      </c>
      <c r="C107" s="16" t="s">
        <v>163</v>
      </c>
      <c r="D107" s="36">
        <v>7</v>
      </c>
      <c r="E107" s="37" t="s">
        <v>266</v>
      </c>
      <c r="F107" s="37" t="s">
        <v>268</v>
      </c>
      <c r="G107" s="38" t="s">
        <v>267</v>
      </c>
      <c r="H107" s="38" t="s">
        <v>134</v>
      </c>
      <c r="I107" s="39" t="s">
        <v>283</v>
      </c>
      <c r="J107" s="37" t="s">
        <v>284</v>
      </c>
      <c r="K107" s="38" t="s">
        <v>137</v>
      </c>
      <c r="L107" s="47">
        <v>41.97</v>
      </c>
      <c r="M107" s="47">
        <v>0</v>
      </c>
      <c r="N107" s="48">
        <v>41.97</v>
      </c>
      <c r="O107" s="35">
        <v>0</v>
      </c>
      <c r="P107" s="35">
        <v>0</v>
      </c>
      <c r="Q107" s="35">
        <v>0</v>
      </c>
      <c r="R107" s="44">
        <f>VLOOKUP(A107,Kengetallen!A:B,2,FALSE)</f>
        <v>0</v>
      </c>
      <c r="V107" s="41">
        <f t="shared" si="5"/>
        <v>0</v>
      </c>
    </row>
    <row r="108" spans="1:25">
      <c r="A108" s="16" t="s">
        <v>204</v>
      </c>
      <c r="B108" s="35" t="s">
        <v>205</v>
      </c>
      <c r="C108" s="16" t="s">
        <v>163</v>
      </c>
      <c r="D108" s="36">
        <v>7</v>
      </c>
      <c r="E108" s="37" t="s">
        <v>266</v>
      </c>
      <c r="F108" s="37" t="s">
        <v>285</v>
      </c>
      <c r="G108" s="38" t="s">
        <v>267</v>
      </c>
      <c r="H108" s="38" t="s">
        <v>134</v>
      </c>
      <c r="I108" s="39" t="s">
        <v>286</v>
      </c>
      <c r="J108" s="37" t="s">
        <v>250</v>
      </c>
      <c r="K108" s="38" t="s">
        <v>157</v>
      </c>
      <c r="L108" s="47">
        <v>44.95</v>
      </c>
      <c r="M108" s="47">
        <v>0</v>
      </c>
      <c r="N108" s="48">
        <v>44.95</v>
      </c>
      <c r="O108" s="35">
        <v>0</v>
      </c>
      <c r="P108" s="35">
        <v>0</v>
      </c>
      <c r="Q108" s="35">
        <v>0</v>
      </c>
      <c r="R108" s="44">
        <f>VLOOKUP(A108,Kengetallen!A:B,2,FALSE)</f>
        <v>0</v>
      </c>
      <c r="V108" s="41">
        <f t="shared" si="5"/>
        <v>0</v>
      </c>
    </row>
    <row r="109" spans="1:25">
      <c r="A109" s="16" t="s">
        <v>204</v>
      </c>
      <c r="B109" s="35" t="s">
        <v>205</v>
      </c>
      <c r="C109" s="16" t="s">
        <v>163</v>
      </c>
      <c r="D109" s="36">
        <v>7</v>
      </c>
      <c r="E109" s="37" t="s">
        <v>266</v>
      </c>
      <c r="F109" s="37" t="s">
        <v>287</v>
      </c>
      <c r="G109" s="38" t="s">
        <v>267</v>
      </c>
      <c r="H109" s="38" t="s">
        <v>134</v>
      </c>
      <c r="I109" s="39" t="s">
        <v>225</v>
      </c>
      <c r="J109" s="37" t="s">
        <v>250</v>
      </c>
      <c r="K109" s="38" t="s">
        <v>157</v>
      </c>
      <c r="L109" s="47">
        <v>85.4</v>
      </c>
      <c r="M109" s="47">
        <v>0</v>
      </c>
      <c r="N109" s="48">
        <v>85.4</v>
      </c>
      <c r="O109" s="35">
        <v>0</v>
      </c>
      <c r="P109" s="35">
        <v>0</v>
      </c>
      <c r="Q109" s="35">
        <v>0</v>
      </c>
      <c r="R109" s="44">
        <f>VLOOKUP(A109,Kengetallen!A:B,2,FALSE)</f>
        <v>0</v>
      </c>
      <c r="V109" s="41">
        <f t="shared" si="5"/>
        <v>0</v>
      </c>
    </row>
    <row r="110" spans="1:25">
      <c r="A110" s="16" t="s">
        <v>204</v>
      </c>
      <c r="B110" s="35" t="s">
        <v>205</v>
      </c>
      <c r="C110" s="16" t="s">
        <v>163</v>
      </c>
      <c r="D110" s="36">
        <v>7</v>
      </c>
      <c r="E110" s="37" t="s">
        <v>266</v>
      </c>
      <c r="G110" s="38" t="s">
        <v>267</v>
      </c>
      <c r="H110" s="38" t="s">
        <v>134</v>
      </c>
      <c r="J110" s="37" t="s">
        <v>288</v>
      </c>
      <c r="K110" s="38" t="s">
        <v>157</v>
      </c>
      <c r="L110" s="47">
        <v>40</v>
      </c>
      <c r="M110" s="47">
        <v>0</v>
      </c>
      <c r="N110" s="48">
        <v>40</v>
      </c>
      <c r="O110" s="35">
        <v>0</v>
      </c>
      <c r="P110" s="35">
        <v>0</v>
      </c>
      <c r="Q110" s="35">
        <v>0</v>
      </c>
      <c r="R110" s="44">
        <f>VLOOKUP(A110,Kengetallen!A:B,2,FALSE)</f>
        <v>0</v>
      </c>
      <c r="V110" s="41">
        <f t="shared" si="5"/>
        <v>0</v>
      </c>
    </row>
    <row r="111" spans="1:25">
      <c r="D111" s="36">
        <v>7</v>
      </c>
      <c r="E111" s="37" t="s">
        <v>266</v>
      </c>
      <c r="G111" s="38" t="s">
        <v>267</v>
      </c>
      <c r="J111" s="37"/>
      <c r="K111" s="38"/>
      <c r="L111" s="47"/>
      <c r="M111" s="47"/>
      <c r="N111" s="48"/>
      <c r="O111" s="35"/>
      <c r="P111" s="35"/>
      <c r="Q111" s="35"/>
    </row>
    <row r="112" spans="1:25">
      <c r="A112" s="49"/>
      <c r="B112" s="50"/>
      <c r="C112" s="77" t="s">
        <v>163</v>
      </c>
      <c r="D112" s="51">
        <v>7</v>
      </c>
      <c r="E112" s="52" t="s">
        <v>266</v>
      </c>
      <c r="F112" s="52"/>
      <c r="G112" s="49" t="s">
        <v>267</v>
      </c>
      <c r="H112" s="53"/>
      <c r="I112" s="50"/>
      <c r="J112" s="52" t="s">
        <v>160</v>
      </c>
      <c r="K112" s="53" t="s">
        <v>160</v>
      </c>
      <c r="L112" s="54">
        <f>SUM(L93:L111)</f>
        <v>456.36</v>
      </c>
      <c r="M112" s="54">
        <v>0</v>
      </c>
      <c r="N112" s="55">
        <v>456.36</v>
      </c>
      <c r="O112" s="54"/>
      <c r="P112" s="54"/>
      <c r="Q112" s="50"/>
      <c r="R112" s="56"/>
      <c r="S112" s="57"/>
      <c r="T112" s="50"/>
      <c r="U112" s="54"/>
      <c r="V112" s="54"/>
      <c r="W112" s="58"/>
      <c r="X112" s="59"/>
      <c r="Y112" s="49"/>
    </row>
    <row r="113" spans="1:22">
      <c r="D113" s="36">
        <v>8</v>
      </c>
      <c r="E113" s="37" t="s">
        <v>289</v>
      </c>
      <c r="G113" s="38" t="s">
        <v>290</v>
      </c>
      <c r="J113" s="37" t="s">
        <v>160</v>
      </c>
      <c r="K113" s="38" t="s">
        <v>160</v>
      </c>
      <c r="L113" s="47"/>
      <c r="M113" s="47"/>
      <c r="N113" s="48"/>
      <c r="O113" s="35"/>
      <c r="P113" s="35"/>
      <c r="Q113" s="35"/>
    </row>
    <row r="114" spans="1:22">
      <c r="A114" s="16" t="s">
        <v>204</v>
      </c>
      <c r="B114" s="35" t="s">
        <v>205</v>
      </c>
      <c r="C114" s="16" t="s">
        <v>163</v>
      </c>
      <c r="D114" s="36">
        <v>8</v>
      </c>
      <c r="E114" s="37" t="s">
        <v>289</v>
      </c>
      <c r="G114" s="38" t="s">
        <v>290</v>
      </c>
      <c r="H114" s="38" t="s">
        <v>134</v>
      </c>
      <c r="I114" s="39" t="s">
        <v>135</v>
      </c>
      <c r="J114" s="37" t="s">
        <v>146</v>
      </c>
      <c r="K114" s="38" t="s">
        <v>157</v>
      </c>
      <c r="L114" s="47">
        <v>13.15</v>
      </c>
      <c r="M114" s="47">
        <v>0</v>
      </c>
      <c r="N114" s="48">
        <v>13.15</v>
      </c>
      <c r="O114" s="35">
        <v>0</v>
      </c>
      <c r="P114" s="35">
        <v>0</v>
      </c>
      <c r="Q114" s="35">
        <v>0</v>
      </c>
      <c r="R114" s="44">
        <f>VLOOKUP(A114,Kengetallen!A:B,2,FALSE)</f>
        <v>0</v>
      </c>
      <c r="V114" s="41">
        <f t="shared" ref="V114:V141" si="6">IF(Q114&gt;0,(U114/O114)*Q114,0)</f>
        <v>0</v>
      </c>
    </row>
    <row r="115" spans="1:22">
      <c r="A115" s="16" t="s">
        <v>204</v>
      </c>
      <c r="B115" s="35" t="s">
        <v>205</v>
      </c>
      <c r="C115" s="16" t="s">
        <v>163</v>
      </c>
      <c r="D115" s="36">
        <v>8</v>
      </c>
      <c r="E115" s="37" t="s">
        <v>289</v>
      </c>
      <c r="G115" s="38" t="s">
        <v>290</v>
      </c>
      <c r="H115" s="38" t="s">
        <v>134</v>
      </c>
      <c r="I115" s="39" t="s">
        <v>140</v>
      </c>
      <c r="J115" s="37" t="s">
        <v>288</v>
      </c>
      <c r="K115" s="38" t="s">
        <v>157</v>
      </c>
      <c r="L115" s="47">
        <v>3.51</v>
      </c>
      <c r="M115" s="47">
        <v>0</v>
      </c>
      <c r="N115" s="48">
        <v>3.51</v>
      </c>
      <c r="O115" s="35">
        <v>0</v>
      </c>
      <c r="P115" s="35">
        <v>0</v>
      </c>
      <c r="Q115" s="35">
        <v>0</v>
      </c>
      <c r="R115" s="44">
        <f>VLOOKUP(A115,Kengetallen!A:B,2,FALSE)</f>
        <v>0</v>
      </c>
      <c r="V115" s="41">
        <f t="shared" si="6"/>
        <v>0</v>
      </c>
    </row>
    <row r="116" spans="1:22">
      <c r="A116" s="16" t="s">
        <v>204</v>
      </c>
      <c r="B116" s="35" t="s">
        <v>205</v>
      </c>
      <c r="C116" s="16" t="s">
        <v>163</v>
      </c>
      <c r="D116" s="36">
        <v>8</v>
      </c>
      <c r="E116" s="37" t="s">
        <v>289</v>
      </c>
      <c r="G116" s="38" t="s">
        <v>290</v>
      </c>
      <c r="H116" s="38" t="s">
        <v>134</v>
      </c>
      <c r="I116" s="39" t="s">
        <v>143</v>
      </c>
      <c r="J116" s="37" t="s">
        <v>291</v>
      </c>
      <c r="K116" s="38" t="s">
        <v>157</v>
      </c>
      <c r="L116" s="47">
        <v>26.03</v>
      </c>
      <c r="M116" s="47">
        <v>0</v>
      </c>
      <c r="N116" s="48">
        <v>26.03</v>
      </c>
      <c r="O116" s="35">
        <v>0</v>
      </c>
      <c r="P116" s="35">
        <v>0</v>
      </c>
      <c r="Q116" s="35">
        <v>0</v>
      </c>
      <c r="R116" s="44">
        <f>VLOOKUP(A116,Kengetallen!A:B,2,FALSE)</f>
        <v>0</v>
      </c>
      <c r="V116" s="41">
        <f t="shared" si="6"/>
        <v>0</v>
      </c>
    </row>
    <row r="117" spans="1:22">
      <c r="A117" s="16" t="s">
        <v>204</v>
      </c>
      <c r="B117" s="35" t="s">
        <v>205</v>
      </c>
      <c r="C117" s="16" t="s">
        <v>163</v>
      </c>
      <c r="D117" s="36">
        <v>8</v>
      </c>
      <c r="E117" s="37" t="s">
        <v>289</v>
      </c>
      <c r="G117" s="38" t="s">
        <v>290</v>
      </c>
      <c r="H117" s="38" t="s">
        <v>134</v>
      </c>
      <c r="I117" s="39" t="s">
        <v>144</v>
      </c>
      <c r="J117" s="37" t="s">
        <v>291</v>
      </c>
      <c r="K117" s="38" t="s">
        <v>157</v>
      </c>
      <c r="L117" s="47">
        <v>10.93</v>
      </c>
      <c r="M117" s="47">
        <v>0</v>
      </c>
      <c r="N117" s="48">
        <v>10.93</v>
      </c>
      <c r="O117" s="35">
        <v>0</v>
      </c>
      <c r="P117" s="35">
        <v>0</v>
      </c>
      <c r="Q117" s="35">
        <v>0</v>
      </c>
      <c r="R117" s="44">
        <f>VLOOKUP(A117,Kengetallen!A:B,2,FALSE)</f>
        <v>0</v>
      </c>
      <c r="V117" s="41">
        <f t="shared" si="6"/>
        <v>0</v>
      </c>
    </row>
    <row r="118" spans="1:22">
      <c r="A118" s="16" t="s">
        <v>204</v>
      </c>
      <c r="B118" s="35" t="s">
        <v>205</v>
      </c>
      <c r="C118" s="16" t="s">
        <v>163</v>
      </c>
      <c r="D118" s="36">
        <v>8</v>
      </c>
      <c r="E118" s="37" t="s">
        <v>289</v>
      </c>
      <c r="G118" s="38" t="s">
        <v>290</v>
      </c>
      <c r="H118" s="38" t="s">
        <v>134</v>
      </c>
      <c r="I118" s="39" t="s">
        <v>145</v>
      </c>
      <c r="J118" s="37" t="s">
        <v>292</v>
      </c>
      <c r="K118" s="38" t="s">
        <v>137</v>
      </c>
      <c r="L118" s="47">
        <v>17.739999999999998</v>
      </c>
      <c r="M118" s="47">
        <v>0</v>
      </c>
      <c r="N118" s="48">
        <v>17.739999999999998</v>
      </c>
      <c r="O118" s="35">
        <v>0</v>
      </c>
      <c r="P118" s="35">
        <v>0</v>
      </c>
      <c r="Q118" s="35">
        <v>0</v>
      </c>
      <c r="R118" s="44">
        <f>VLOOKUP(A118,Kengetallen!A:B,2,FALSE)</f>
        <v>0</v>
      </c>
      <c r="V118" s="41">
        <f t="shared" si="6"/>
        <v>0</v>
      </c>
    </row>
    <row r="119" spans="1:22">
      <c r="A119" s="16" t="s">
        <v>204</v>
      </c>
      <c r="B119" s="35" t="s">
        <v>205</v>
      </c>
      <c r="C119" s="16" t="s">
        <v>163</v>
      </c>
      <c r="D119" s="36">
        <v>8</v>
      </c>
      <c r="E119" s="37" t="s">
        <v>289</v>
      </c>
      <c r="G119" s="38" t="s">
        <v>290</v>
      </c>
      <c r="H119" s="38" t="s">
        <v>134</v>
      </c>
      <c r="I119" s="39" t="s">
        <v>147</v>
      </c>
      <c r="J119" s="37" t="s">
        <v>218</v>
      </c>
      <c r="K119" s="38" t="s">
        <v>157</v>
      </c>
      <c r="L119" s="47">
        <v>4.38</v>
      </c>
      <c r="M119" s="47">
        <v>0</v>
      </c>
      <c r="N119" s="48">
        <v>4.38</v>
      </c>
      <c r="O119" s="35">
        <v>0</v>
      </c>
      <c r="P119" s="35">
        <v>0</v>
      </c>
      <c r="Q119" s="35">
        <v>0</v>
      </c>
      <c r="R119" s="44">
        <f>VLOOKUP(A119,Kengetallen!A:B,2,FALSE)</f>
        <v>0</v>
      </c>
      <c r="V119" s="41">
        <f t="shared" si="6"/>
        <v>0</v>
      </c>
    </row>
    <row r="120" spans="1:22">
      <c r="A120" s="16" t="s">
        <v>204</v>
      </c>
      <c r="B120" s="35" t="s">
        <v>205</v>
      </c>
      <c r="C120" s="16" t="s">
        <v>163</v>
      </c>
      <c r="D120" s="36">
        <v>8</v>
      </c>
      <c r="E120" s="37" t="s">
        <v>289</v>
      </c>
      <c r="G120" s="38" t="s">
        <v>290</v>
      </c>
      <c r="H120" s="38" t="s">
        <v>134</v>
      </c>
      <c r="I120" s="39" t="s">
        <v>149</v>
      </c>
      <c r="J120" s="37" t="s">
        <v>153</v>
      </c>
      <c r="K120" s="38" t="s">
        <v>157</v>
      </c>
      <c r="L120" s="47">
        <v>1.39</v>
      </c>
      <c r="M120" s="47">
        <v>0</v>
      </c>
      <c r="N120" s="48">
        <v>1.39</v>
      </c>
      <c r="O120" s="35">
        <v>0</v>
      </c>
      <c r="P120" s="35">
        <v>0</v>
      </c>
      <c r="Q120" s="35">
        <v>0</v>
      </c>
      <c r="R120" s="44">
        <f>VLOOKUP(A120,Kengetallen!A:B,2,FALSE)</f>
        <v>0</v>
      </c>
      <c r="V120" s="41">
        <f t="shared" si="6"/>
        <v>0</v>
      </c>
    </row>
    <row r="121" spans="1:22">
      <c r="A121" s="16" t="s">
        <v>204</v>
      </c>
      <c r="B121" s="35" t="s">
        <v>205</v>
      </c>
      <c r="C121" s="16" t="s">
        <v>163</v>
      </c>
      <c r="D121" s="36">
        <v>8</v>
      </c>
      <c r="E121" s="37" t="s">
        <v>289</v>
      </c>
      <c r="G121" s="38" t="s">
        <v>290</v>
      </c>
      <c r="H121" s="38" t="s">
        <v>134</v>
      </c>
      <c r="I121" s="39" t="s">
        <v>152</v>
      </c>
      <c r="J121" s="37" t="s">
        <v>153</v>
      </c>
      <c r="K121" s="38" t="s">
        <v>157</v>
      </c>
      <c r="L121" s="47">
        <v>1.39</v>
      </c>
      <c r="M121" s="47">
        <v>0</v>
      </c>
      <c r="N121" s="48">
        <v>1.39</v>
      </c>
      <c r="O121" s="35">
        <v>0</v>
      </c>
      <c r="P121" s="35">
        <v>0</v>
      </c>
      <c r="Q121" s="35">
        <v>0</v>
      </c>
      <c r="R121" s="44">
        <f>VLOOKUP(A121,Kengetallen!A:B,2,FALSE)</f>
        <v>0</v>
      </c>
      <c r="V121" s="41">
        <f t="shared" si="6"/>
        <v>0</v>
      </c>
    </row>
    <row r="122" spans="1:22">
      <c r="A122" s="16" t="s">
        <v>204</v>
      </c>
      <c r="B122" s="35" t="s">
        <v>205</v>
      </c>
      <c r="C122" s="16" t="s">
        <v>163</v>
      </c>
      <c r="D122" s="36">
        <v>8</v>
      </c>
      <c r="E122" s="37" t="s">
        <v>289</v>
      </c>
      <c r="G122" s="38" t="s">
        <v>290</v>
      </c>
      <c r="H122" s="38" t="s">
        <v>134</v>
      </c>
      <c r="I122" s="39" t="s">
        <v>154</v>
      </c>
      <c r="J122" s="37" t="s">
        <v>156</v>
      </c>
      <c r="K122" s="38" t="s">
        <v>137</v>
      </c>
      <c r="L122" s="47">
        <v>4.0999999999999996</v>
      </c>
      <c r="M122" s="47">
        <v>0</v>
      </c>
      <c r="N122" s="48">
        <v>4.0999999999999996</v>
      </c>
      <c r="O122" s="35">
        <v>0</v>
      </c>
      <c r="P122" s="35">
        <v>0</v>
      </c>
      <c r="Q122" s="35">
        <v>0</v>
      </c>
      <c r="R122" s="44">
        <f>VLOOKUP(A122,Kengetallen!A:B,2,FALSE)</f>
        <v>0</v>
      </c>
      <c r="V122" s="41">
        <f t="shared" si="6"/>
        <v>0</v>
      </c>
    </row>
    <row r="123" spans="1:22">
      <c r="A123" s="16" t="s">
        <v>204</v>
      </c>
      <c r="B123" s="35" t="s">
        <v>205</v>
      </c>
      <c r="C123" s="16" t="s">
        <v>163</v>
      </c>
      <c r="D123" s="36">
        <v>8</v>
      </c>
      <c r="E123" s="37" t="s">
        <v>289</v>
      </c>
      <c r="G123" s="38" t="s">
        <v>290</v>
      </c>
      <c r="H123" s="38" t="s">
        <v>134</v>
      </c>
      <c r="I123" s="39" t="s">
        <v>155</v>
      </c>
      <c r="J123" s="37" t="s">
        <v>156</v>
      </c>
      <c r="K123" s="38" t="s">
        <v>137</v>
      </c>
      <c r="L123" s="47">
        <v>2.94</v>
      </c>
      <c r="M123" s="47">
        <v>0</v>
      </c>
      <c r="N123" s="48">
        <v>2.94</v>
      </c>
      <c r="O123" s="35">
        <v>0</v>
      </c>
      <c r="P123" s="35">
        <v>0</v>
      </c>
      <c r="Q123" s="35">
        <v>0</v>
      </c>
      <c r="R123" s="44">
        <f>VLOOKUP(A123,Kengetallen!A:B,2,FALSE)</f>
        <v>0</v>
      </c>
      <c r="V123" s="41">
        <f t="shared" si="6"/>
        <v>0</v>
      </c>
    </row>
    <row r="124" spans="1:22">
      <c r="A124" s="16" t="s">
        <v>204</v>
      </c>
      <c r="B124" s="35" t="s">
        <v>205</v>
      </c>
      <c r="C124" s="16" t="s">
        <v>163</v>
      </c>
      <c r="D124" s="36">
        <v>8</v>
      </c>
      <c r="E124" s="37" t="s">
        <v>289</v>
      </c>
      <c r="G124" s="38" t="s">
        <v>290</v>
      </c>
      <c r="H124" s="38" t="s">
        <v>134</v>
      </c>
      <c r="I124" s="39" t="s">
        <v>158</v>
      </c>
      <c r="J124" s="37" t="s">
        <v>293</v>
      </c>
      <c r="K124" s="38" t="s">
        <v>137</v>
      </c>
      <c r="L124" s="47">
        <v>28.04</v>
      </c>
      <c r="M124" s="47">
        <v>0</v>
      </c>
      <c r="N124" s="48">
        <v>28.04</v>
      </c>
      <c r="O124" s="35">
        <v>0</v>
      </c>
      <c r="P124" s="35">
        <v>0</v>
      </c>
      <c r="Q124" s="35">
        <v>0</v>
      </c>
      <c r="R124" s="44">
        <f>VLOOKUP(A124,Kengetallen!A:B,2,FALSE)</f>
        <v>0</v>
      </c>
      <c r="V124" s="41">
        <f t="shared" si="6"/>
        <v>0</v>
      </c>
    </row>
    <row r="125" spans="1:22">
      <c r="A125" s="16" t="s">
        <v>204</v>
      </c>
      <c r="B125" s="35" t="s">
        <v>205</v>
      </c>
      <c r="C125" s="16" t="s">
        <v>163</v>
      </c>
      <c r="D125" s="36">
        <v>8</v>
      </c>
      <c r="E125" s="37" t="s">
        <v>289</v>
      </c>
      <c r="G125" s="38" t="s">
        <v>290</v>
      </c>
      <c r="H125" s="38" t="s">
        <v>134</v>
      </c>
      <c r="I125" s="39" t="s">
        <v>294</v>
      </c>
      <c r="J125" s="37" t="s">
        <v>148</v>
      </c>
      <c r="K125" s="38" t="s">
        <v>157</v>
      </c>
      <c r="L125" s="47">
        <v>28.04</v>
      </c>
      <c r="M125" s="47">
        <v>0</v>
      </c>
      <c r="N125" s="48">
        <v>28.04</v>
      </c>
      <c r="O125" s="35">
        <v>0</v>
      </c>
      <c r="P125" s="35">
        <v>0</v>
      </c>
      <c r="Q125" s="35">
        <v>0</v>
      </c>
      <c r="R125" s="44">
        <f>VLOOKUP(A125,Kengetallen!A:B,2,FALSE)</f>
        <v>0</v>
      </c>
      <c r="V125" s="41">
        <f t="shared" si="6"/>
        <v>0</v>
      </c>
    </row>
    <row r="126" spans="1:22">
      <c r="A126" s="16" t="s">
        <v>204</v>
      </c>
      <c r="B126" s="35" t="s">
        <v>205</v>
      </c>
      <c r="C126" s="16" t="s">
        <v>163</v>
      </c>
      <c r="D126" s="36">
        <v>8</v>
      </c>
      <c r="E126" s="37" t="s">
        <v>289</v>
      </c>
      <c r="G126" s="38" t="s">
        <v>290</v>
      </c>
      <c r="H126" s="38" t="s">
        <v>134</v>
      </c>
      <c r="I126" s="39" t="s">
        <v>295</v>
      </c>
      <c r="J126" s="37" t="s">
        <v>296</v>
      </c>
      <c r="K126" s="38" t="s">
        <v>137</v>
      </c>
      <c r="L126" s="47">
        <v>7.31</v>
      </c>
      <c r="M126" s="47">
        <v>0</v>
      </c>
      <c r="N126" s="48">
        <v>7.31</v>
      </c>
      <c r="O126" s="35">
        <v>0</v>
      </c>
      <c r="P126" s="35">
        <v>0</v>
      </c>
      <c r="Q126" s="35">
        <v>0</v>
      </c>
      <c r="R126" s="44">
        <f>VLOOKUP(A126,Kengetallen!A:B,2,FALSE)</f>
        <v>0</v>
      </c>
      <c r="V126" s="41">
        <f t="shared" si="6"/>
        <v>0</v>
      </c>
    </row>
    <row r="127" spans="1:22">
      <c r="A127" s="16" t="s">
        <v>204</v>
      </c>
      <c r="B127" s="35" t="s">
        <v>205</v>
      </c>
      <c r="C127" s="16" t="s">
        <v>163</v>
      </c>
      <c r="D127" s="36">
        <v>8</v>
      </c>
      <c r="E127" s="37" t="s">
        <v>289</v>
      </c>
      <c r="G127" s="38" t="s">
        <v>290</v>
      </c>
      <c r="H127" s="38" t="s">
        <v>134</v>
      </c>
      <c r="I127" s="39" t="s">
        <v>297</v>
      </c>
      <c r="J127" s="37" t="s">
        <v>288</v>
      </c>
      <c r="K127" s="38" t="s">
        <v>137</v>
      </c>
      <c r="L127" s="47">
        <v>0.54</v>
      </c>
      <c r="M127" s="47">
        <v>0</v>
      </c>
      <c r="N127" s="48">
        <v>0.54</v>
      </c>
      <c r="O127" s="35">
        <v>0</v>
      </c>
      <c r="P127" s="35">
        <v>0</v>
      </c>
      <c r="Q127" s="35">
        <v>0</v>
      </c>
      <c r="R127" s="44">
        <f>VLOOKUP(A127,Kengetallen!A:B,2,FALSE)</f>
        <v>0</v>
      </c>
      <c r="V127" s="41">
        <f t="shared" si="6"/>
        <v>0</v>
      </c>
    </row>
    <row r="128" spans="1:22">
      <c r="A128" s="16" t="s">
        <v>204</v>
      </c>
      <c r="B128" s="35" t="s">
        <v>205</v>
      </c>
      <c r="C128" s="16" t="s">
        <v>163</v>
      </c>
      <c r="D128" s="36">
        <v>8</v>
      </c>
      <c r="E128" s="37" t="s">
        <v>289</v>
      </c>
      <c r="G128" s="38" t="s">
        <v>290</v>
      </c>
      <c r="H128" s="38" t="s">
        <v>134</v>
      </c>
      <c r="I128" s="39" t="s">
        <v>298</v>
      </c>
      <c r="J128" s="37" t="s">
        <v>153</v>
      </c>
      <c r="K128" s="38" t="s">
        <v>157</v>
      </c>
      <c r="L128" s="47">
        <v>1.46</v>
      </c>
      <c r="M128" s="47">
        <v>0</v>
      </c>
      <c r="N128" s="48">
        <v>1.46</v>
      </c>
      <c r="O128" s="35">
        <v>0</v>
      </c>
      <c r="P128" s="35">
        <v>0</v>
      </c>
      <c r="Q128" s="35">
        <v>0</v>
      </c>
      <c r="R128" s="44">
        <f>VLOOKUP(A128,Kengetallen!A:B,2,FALSE)</f>
        <v>0</v>
      </c>
      <c r="V128" s="41">
        <f t="shared" si="6"/>
        <v>0</v>
      </c>
    </row>
    <row r="129" spans="1:25">
      <c r="A129" s="16" t="s">
        <v>204</v>
      </c>
      <c r="B129" s="35" t="s">
        <v>205</v>
      </c>
      <c r="C129" s="16" t="s">
        <v>163</v>
      </c>
      <c r="D129" s="36">
        <v>8</v>
      </c>
      <c r="E129" s="37" t="s">
        <v>289</v>
      </c>
      <c r="G129" s="38" t="s">
        <v>290</v>
      </c>
      <c r="H129" s="38" t="s">
        <v>134</v>
      </c>
      <c r="I129" s="39" t="s">
        <v>299</v>
      </c>
      <c r="J129" s="37" t="s">
        <v>300</v>
      </c>
      <c r="K129" s="38" t="s">
        <v>137</v>
      </c>
      <c r="L129" s="47">
        <v>11.62</v>
      </c>
      <c r="M129" s="47">
        <v>0</v>
      </c>
      <c r="N129" s="48">
        <v>11.62</v>
      </c>
      <c r="O129" s="35">
        <v>0</v>
      </c>
      <c r="P129" s="35">
        <v>0</v>
      </c>
      <c r="Q129" s="35">
        <v>0</v>
      </c>
      <c r="R129" s="44">
        <f>VLOOKUP(A129,Kengetallen!A:B,2,FALSE)</f>
        <v>0</v>
      </c>
      <c r="V129" s="41">
        <f t="shared" si="6"/>
        <v>0</v>
      </c>
    </row>
    <row r="130" spans="1:25">
      <c r="A130" s="16" t="s">
        <v>204</v>
      </c>
      <c r="B130" s="35" t="s">
        <v>205</v>
      </c>
      <c r="C130" s="16" t="s">
        <v>163</v>
      </c>
      <c r="D130" s="36">
        <v>8</v>
      </c>
      <c r="E130" s="37" t="s">
        <v>289</v>
      </c>
      <c r="G130" s="38" t="s">
        <v>290</v>
      </c>
      <c r="H130" s="38" t="s">
        <v>134</v>
      </c>
      <c r="I130" s="39" t="s">
        <v>167</v>
      </c>
      <c r="J130" s="37" t="s">
        <v>301</v>
      </c>
      <c r="K130" s="38" t="s">
        <v>137</v>
      </c>
      <c r="L130" s="47">
        <v>19.920000000000002</v>
      </c>
      <c r="M130" s="47">
        <v>0</v>
      </c>
      <c r="N130" s="48">
        <v>19.920000000000002</v>
      </c>
      <c r="O130" s="35">
        <v>0</v>
      </c>
      <c r="P130" s="35">
        <v>0</v>
      </c>
      <c r="Q130" s="35">
        <v>0</v>
      </c>
      <c r="R130" s="44">
        <f>VLOOKUP(A130,Kengetallen!A:B,2,FALSE)</f>
        <v>0</v>
      </c>
      <c r="V130" s="41">
        <f t="shared" si="6"/>
        <v>0</v>
      </c>
    </row>
    <row r="131" spans="1:25">
      <c r="A131" s="16" t="s">
        <v>204</v>
      </c>
      <c r="B131" s="35" t="s">
        <v>205</v>
      </c>
      <c r="C131" s="16" t="s">
        <v>163</v>
      </c>
      <c r="D131" s="36">
        <v>8</v>
      </c>
      <c r="E131" s="37" t="s">
        <v>289</v>
      </c>
      <c r="G131" s="38" t="s">
        <v>290</v>
      </c>
      <c r="H131" s="38" t="s">
        <v>134</v>
      </c>
      <c r="I131" s="39" t="s">
        <v>303</v>
      </c>
      <c r="J131" s="37" t="s">
        <v>301</v>
      </c>
      <c r="K131" s="38" t="s">
        <v>137</v>
      </c>
      <c r="L131" s="47">
        <v>14.45</v>
      </c>
      <c r="M131" s="47">
        <v>0</v>
      </c>
      <c r="N131" s="48">
        <v>14.45</v>
      </c>
      <c r="O131" s="35">
        <v>0</v>
      </c>
      <c r="P131" s="35">
        <v>0</v>
      </c>
      <c r="Q131" s="35">
        <v>0</v>
      </c>
      <c r="R131" s="44">
        <f>VLOOKUP(A131,Kengetallen!A:B,2,FALSE)</f>
        <v>0</v>
      </c>
      <c r="V131" s="41">
        <f t="shared" si="6"/>
        <v>0</v>
      </c>
    </row>
    <row r="132" spans="1:25">
      <c r="A132" s="16" t="s">
        <v>204</v>
      </c>
      <c r="B132" s="35" t="s">
        <v>205</v>
      </c>
      <c r="C132" s="16" t="s">
        <v>163</v>
      </c>
      <c r="D132" s="36">
        <v>8</v>
      </c>
      <c r="E132" s="37" t="s">
        <v>289</v>
      </c>
      <c r="G132" s="38" t="s">
        <v>290</v>
      </c>
      <c r="H132" s="38" t="s">
        <v>134</v>
      </c>
      <c r="I132" s="39" t="s">
        <v>166</v>
      </c>
      <c r="J132" s="37" t="s">
        <v>304</v>
      </c>
      <c r="K132" s="38" t="s">
        <v>137</v>
      </c>
      <c r="L132" s="47">
        <v>6.03</v>
      </c>
      <c r="M132" s="47">
        <v>0</v>
      </c>
      <c r="N132" s="48">
        <v>6.03</v>
      </c>
      <c r="O132" s="35">
        <v>0</v>
      </c>
      <c r="P132" s="35">
        <v>0</v>
      </c>
      <c r="Q132" s="35">
        <v>0</v>
      </c>
      <c r="R132" s="44">
        <f>VLOOKUP(A132,Kengetallen!A:B,2,FALSE)</f>
        <v>0</v>
      </c>
      <c r="V132" s="41">
        <f t="shared" si="6"/>
        <v>0</v>
      </c>
    </row>
    <row r="133" spans="1:25">
      <c r="A133" s="16" t="s">
        <v>204</v>
      </c>
      <c r="B133" s="35" t="s">
        <v>205</v>
      </c>
      <c r="C133" s="16" t="s">
        <v>163</v>
      </c>
      <c r="D133" s="36">
        <v>8</v>
      </c>
      <c r="E133" s="37" t="s">
        <v>289</v>
      </c>
      <c r="G133" s="38" t="s">
        <v>290</v>
      </c>
      <c r="H133" s="38" t="s">
        <v>134</v>
      </c>
      <c r="I133" s="39" t="s">
        <v>305</v>
      </c>
      <c r="J133" s="37" t="s">
        <v>156</v>
      </c>
      <c r="K133" s="38" t="s">
        <v>137</v>
      </c>
      <c r="L133" s="47">
        <v>2.75</v>
      </c>
      <c r="M133" s="47">
        <v>0</v>
      </c>
      <c r="N133" s="48">
        <v>2.75</v>
      </c>
      <c r="O133" s="35">
        <v>0</v>
      </c>
      <c r="P133" s="35">
        <v>0</v>
      </c>
      <c r="Q133" s="35">
        <v>0</v>
      </c>
      <c r="R133" s="44">
        <f>VLOOKUP(A133,Kengetallen!A:B,2,FALSE)</f>
        <v>0</v>
      </c>
      <c r="V133" s="41">
        <f t="shared" si="6"/>
        <v>0</v>
      </c>
    </row>
    <row r="134" spans="1:25">
      <c r="A134" s="16" t="s">
        <v>204</v>
      </c>
      <c r="B134" s="35" t="s">
        <v>205</v>
      </c>
      <c r="C134" s="16" t="s">
        <v>163</v>
      </c>
      <c r="D134" s="36">
        <v>8</v>
      </c>
      <c r="E134" s="37" t="s">
        <v>289</v>
      </c>
      <c r="G134" s="38" t="s">
        <v>290</v>
      </c>
      <c r="H134" s="38" t="s">
        <v>306</v>
      </c>
      <c r="I134" s="39" t="s">
        <v>173</v>
      </c>
      <c r="J134" s="37" t="s">
        <v>307</v>
      </c>
      <c r="K134" s="38" t="s">
        <v>157</v>
      </c>
      <c r="L134" s="47">
        <v>5.94</v>
      </c>
      <c r="M134" s="47">
        <v>0</v>
      </c>
      <c r="N134" s="48">
        <v>5.94</v>
      </c>
      <c r="O134" s="35">
        <v>0</v>
      </c>
      <c r="P134" s="35">
        <v>0</v>
      </c>
      <c r="Q134" s="35">
        <v>0</v>
      </c>
      <c r="R134" s="44">
        <f>VLOOKUP(A134,Kengetallen!A:B,2,FALSE)</f>
        <v>0</v>
      </c>
      <c r="V134" s="41">
        <f t="shared" si="6"/>
        <v>0</v>
      </c>
    </row>
    <row r="135" spans="1:25">
      <c r="A135" s="16" t="s">
        <v>204</v>
      </c>
      <c r="B135" s="35" t="s">
        <v>205</v>
      </c>
      <c r="C135" s="16" t="s">
        <v>163</v>
      </c>
      <c r="D135" s="36">
        <v>8</v>
      </c>
      <c r="E135" s="37" t="s">
        <v>289</v>
      </c>
      <c r="G135" s="38" t="s">
        <v>290</v>
      </c>
      <c r="H135" s="38" t="s">
        <v>306</v>
      </c>
      <c r="I135" s="39" t="s">
        <v>172</v>
      </c>
      <c r="J135" s="37" t="s">
        <v>308</v>
      </c>
      <c r="K135" s="38" t="s">
        <v>137</v>
      </c>
      <c r="L135" s="47">
        <v>1.01</v>
      </c>
      <c r="M135" s="47">
        <v>0</v>
      </c>
      <c r="N135" s="48">
        <v>1.01</v>
      </c>
      <c r="O135" s="35">
        <v>0</v>
      </c>
      <c r="P135" s="35">
        <v>0</v>
      </c>
      <c r="Q135" s="35">
        <v>0</v>
      </c>
      <c r="R135" s="44">
        <f>VLOOKUP(A135,Kengetallen!A:B,2,FALSE)</f>
        <v>0</v>
      </c>
      <c r="V135" s="41">
        <f t="shared" si="6"/>
        <v>0</v>
      </c>
    </row>
    <row r="136" spans="1:25">
      <c r="A136" s="16" t="s">
        <v>204</v>
      </c>
      <c r="B136" s="35" t="s">
        <v>205</v>
      </c>
      <c r="C136" s="16" t="s">
        <v>163</v>
      </c>
      <c r="D136" s="36">
        <v>8</v>
      </c>
      <c r="E136" s="37" t="s">
        <v>289</v>
      </c>
      <c r="G136" s="38" t="s">
        <v>290</v>
      </c>
      <c r="H136" s="38" t="s">
        <v>306</v>
      </c>
      <c r="I136" s="39" t="s">
        <v>174</v>
      </c>
      <c r="J136" s="37" t="s">
        <v>153</v>
      </c>
      <c r="K136" s="38" t="s">
        <v>157</v>
      </c>
      <c r="L136" s="47">
        <v>1.26</v>
      </c>
      <c r="M136" s="47">
        <v>0</v>
      </c>
      <c r="N136" s="48">
        <v>1.26</v>
      </c>
      <c r="O136" s="35">
        <v>0</v>
      </c>
      <c r="P136" s="35">
        <v>0</v>
      </c>
      <c r="Q136" s="35">
        <v>0</v>
      </c>
      <c r="R136" s="44">
        <f>VLOOKUP(A136,Kengetallen!A:B,2,FALSE)</f>
        <v>0</v>
      </c>
      <c r="V136" s="41">
        <f t="shared" si="6"/>
        <v>0</v>
      </c>
    </row>
    <row r="137" spans="1:25">
      <c r="A137" s="16" t="s">
        <v>204</v>
      </c>
      <c r="B137" s="35" t="s">
        <v>205</v>
      </c>
      <c r="C137" s="16" t="s">
        <v>163</v>
      </c>
      <c r="D137" s="36">
        <v>8</v>
      </c>
      <c r="E137" s="37" t="s">
        <v>289</v>
      </c>
      <c r="G137" s="38" t="s">
        <v>290</v>
      </c>
      <c r="H137" s="38" t="s">
        <v>306</v>
      </c>
      <c r="I137" s="39" t="s">
        <v>309</v>
      </c>
      <c r="J137" s="37" t="s">
        <v>296</v>
      </c>
      <c r="K137" s="38" t="s">
        <v>137</v>
      </c>
      <c r="L137" s="47">
        <v>7.41</v>
      </c>
      <c r="M137" s="47">
        <v>0</v>
      </c>
      <c r="N137" s="48">
        <v>7.41</v>
      </c>
      <c r="O137" s="35">
        <v>0</v>
      </c>
      <c r="P137" s="35">
        <v>0</v>
      </c>
      <c r="Q137" s="35">
        <v>0</v>
      </c>
      <c r="R137" s="44">
        <f>VLOOKUP(A137,Kengetallen!A:B,2,FALSE)</f>
        <v>0</v>
      </c>
      <c r="V137" s="41">
        <f t="shared" si="6"/>
        <v>0</v>
      </c>
    </row>
    <row r="138" spans="1:25">
      <c r="A138" s="16" t="s">
        <v>204</v>
      </c>
      <c r="B138" s="35" t="s">
        <v>205</v>
      </c>
      <c r="C138" s="16" t="s">
        <v>163</v>
      </c>
      <c r="D138" s="36">
        <v>8</v>
      </c>
      <c r="E138" s="37" t="s">
        <v>289</v>
      </c>
      <c r="G138" s="38" t="s">
        <v>290</v>
      </c>
      <c r="H138" s="38" t="s">
        <v>306</v>
      </c>
      <c r="I138" s="39" t="s">
        <v>310</v>
      </c>
      <c r="J138" s="37" t="s">
        <v>311</v>
      </c>
      <c r="K138" s="38" t="s">
        <v>137</v>
      </c>
      <c r="L138" s="47">
        <v>5.72</v>
      </c>
      <c r="M138" s="47">
        <v>0</v>
      </c>
      <c r="N138" s="48">
        <v>5.72</v>
      </c>
      <c r="O138" s="35">
        <v>0</v>
      </c>
      <c r="P138" s="35">
        <v>0</v>
      </c>
      <c r="Q138" s="35">
        <v>0</v>
      </c>
      <c r="R138" s="44">
        <f>VLOOKUP(A138,Kengetallen!A:B,2,FALSE)</f>
        <v>0</v>
      </c>
      <c r="V138" s="41">
        <f t="shared" si="6"/>
        <v>0</v>
      </c>
    </row>
    <row r="139" spans="1:25">
      <c r="A139" s="16" t="s">
        <v>204</v>
      </c>
      <c r="B139" s="35" t="s">
        <v>205</v>
      </c>
      <c r="C139" s="16" t="s">
        <v>163</v>
      </c>
      <c r="D139" s="36">
        <v>8</v>
      </c>
      <c r="E139" s="37" t="s">
        <v>289</v>
      </c>
      <c r="G139" s="38" t="s">
        <v>290</v>
      </c>
      <c r="H139" s="38" t="s">
        <v>306</v>
      </c>
      <c r="I139" s="39" t="s">
        <v>312</v>
      </c>
      <c r="J139" s="37" t="s">
        <v>146</v>
      </c>
      <c r="K139" s="38" t="s">
        <v>137</v>
      </c>
      <c r="L139" s="47">
        <v>13.17</v>
      </c>
      <c r="M139" s="47">
        <v>0</v>
      </c>
      <c r="N139" s="48">
        <v>13.17</v>
      </c>
      <c r="O139" s="35">
        <v>0</v>
      </c>
      <c r="P139" s="35">
        <v>0</v>
      </c>
      <c r="Q139" s="35">
        <v>0</v>
      </c>
      <c r="R139" s="44">
        <f>VLOOKUP(A139,Kengetallen!A:B,2,FALSE)</f>
        <v>0</v>
      </c>
      <c r="V139" s="41">
        <f t="shared" si="6"/>
        <v>0</v>
      </c>
    </row>
    <row r="140" spans="1:25">
      <c r="A140" s="16" t="s">
        <v>204</v>
      </c>
      <c r="B140" s="35" t="s">
        <v>205</v>
      </c>
      <c r="C140" s="16" t="s">
        <v>163</v>
      </c>
      <c r="D140" s="36">
        <v>8</v>
      </c>
      <c r="E140" s="37" t="s">
        <v>289</v>
      </c>
      <c r="G140" s="38" t="s">
        <v>290</v>
      </c>
      <c r="H140" s="38" t="s">
        <v>306</v>
      </c>
      <c r="I140" s="39" t="s">
        <v>313</v>
      </c>
      <c r="J140" s="37" t="s">
        <v>301</v>
      </c>
      <c r="K140" s="38" t="s">
        <v>137</v>
      </c>
      <c r="L140" s="47">
        <v>20.059999999999999</v>
      </c>
      <c r="M140" s="47">
        <v>0</v>
      </c>
      <c r="N140" s="48">
        <v>20.059999999999999</v>
      </c>
      <c r="O140" s="35">
        <v>0</v>
      </c>
      <c r="P140" s="35">
        <v>0</v>
      </c>
      <c r="Q140" s="35">
        <v>0</v>
      </c>
      <c r="R140" s="44">
        <f>VLOOKUP(A140,Kengetallen!A:B,2,FALSE)</f>
        <v>0</v>
      </c>
      <c r="V140" s="41">
        <f t="shared" si="6"/>
        <v>0</v>
      </c>
    </row>
    <row r="141" spans="1:25">
      <c r="A141" s="16" t="s">
        <v>204</v>
      </c>
      <c r="B141" s="35" t="s">
        <v>205</v>
      </c>
      <c r="C141" s="16" t="s">
        <v>163</v>
      </c>
      <c r="D141" s="36">
        <v>8</v>
      </c>
      <c r="E141" s="37" t="s">
        <v>289</v>
      </c>
      <c r="G141" s="38" t="s">
        <v>290</v>
      </c>
      <c r="H141" s="38" t="s">
        <v>306</v>
      </c>
      <c r="I141" s="39" t="s">
        <v>314</v>
      </c>
      <c r="J141" s="37" t="s">
        <v>301</v>
      </c>
      <c r="K141" s="38" t="s">
        <v>137</v>
      </c>
      <c r="L141" s="47">
        <v>9.2100000000000009</v>
      </c>
      <c r="M141" s="47">
        <v>0</v>
      </c>
      <c r="N141" s="48">
        <v>9.2100000000000009</v>
      </c>
      <c r="O141" s="35">
        <v>0</v>
      </c>
      <c r="P141" s="35">
        <v>0</v>
      </c>
      <c r="Q141" s="35">
        <v>0</v>
      </c>
      <c r="R141" s="44">
        <f>VLOOKUP(A141,Kengetallen!A:B,2,FALSE)</f>
        <v>0</v>
      </c>
      <c r="V141" s="41">
        <f t="shared" si="6"/>
        <v>0</v>
      </c>
    </row>
    <row r="142" spans="1:25">
      <c r="D142" s="36">
        <v>8</v>
      </c>
      <c r="E142" s="37" t="s">
        <v>289</v>
      </c>
      <c r="G142" s="38" t="s">
        <v>290</v>
      </c>
      <c r="J142" s="37"/>
      <c r="K142" s="38"/>
      <c r="L142" s="47"/>
      <c r="M142" s="47"/>
      <c r="N142" s="48"/>
      <c r="O142" s="35"/>
      <c r="P142" s="35"/>
      <c r="Q142" s="35"/>
    </row>
    <row r="143" spans="1:25">
      <c r="A143" s="49"/>
      <c r="B143" s="50"/>
      <c r="C143" s="77" t="s">
        <v>163</v>
      </c>
      <c r="D143" s="51">
        <v>8</v>
      </c>
      <c r="E143" s="52" t="s">
        <v>289</v>
      </c>
      <c r="F143" s="52"/>
      <c r="G143" s="49" t="s">
        <v>290</v>
      </c>
      <c r="H143" s="53"/>
      <c r="I143" s="50"/>
      <c r="J143" s="52" t="s">
        <v>160</v>
      </c>
      <c r="K143" s="53" t="s">
        <v>160</v>
      </c>
      <c r="L143" s="54">
        <f>SUM(L114:L142)</f>
        <v>269.49999999999994</v>
      </c>
      <c r="M143" s="54">
        <v>0</v>
      </c>
      <c r="N143" s="55">
        <v>269.49999999999994</v>
      </c>
      <c r="O143" s="54"/>
      <c r="P143" s="54"/>
      <c r="Q143" s="50"/>
      <c r="R143" s="56"/>
      <c r="S143" s="57"/>
      <c r="T143" s="50"/>
      <c r="U143" s="54"/>
      <c r="V143" s="54"/>
      <c r="W143" s="58"/>
      <c r="X143" s="59"/>
      <c r="Y143" s="49"/>
    </row>
    <row r="144" spans="1:25">
      <c r="D144" s="36">
        <v>9</v>
      </c>
      <c r="E144" s="60" t="s">
        <v>289</v>
      </c>
      <c r="F144" s="67"/>
      <c r="G144" s="61" t="s">
        <v>315</v>
      </c>
      <c r="H144" s="16"/>
      <c r="I144" s="16"/>
      <c r="K144" s="69"/>
      <c r="M144" s="47"/>
      <c r="N144" s="48"/>
      <c r="O144" s="35"/>
      <c r="P144" s="35"/>
      <c r="Q144" s="35"/>
    </row>
    <row r="145" spans="1:22">
      <c r="A145" s="16" t="s">
        <v>204</v>
      </c>
      <c r="B145" s="35" t="s">
        <v>205</v>
      </c>
      <c r="C145" s="16" t="s">
        <v>163</v>
      </c>
      <c r="D145" s="36">
        <v>9</v>
      </c>
      <c r="E145" s="60" t="s">
        <v>289</v>
      </c>
      <c r="F145" s="60" t="s">
        <v>153</v>
      </c>
      <c r="G145" s="61" t="s">
        <v>315</v>
      </c>
      <c r="H145" s="62" t="s">
        <v>134</v>
      </c>
      <c r="I145" s="63" t="s">
        <v>135</v>
      </c>
      <c r="J145" s="64" t="s">
        <v>257</v>
      </c>
      <c r="K145" s="61" t="s">
        <v>157</v>
      </c>
      <c r="L145" s="65">
        <v>5.58</v>
      </c>
      <c r="M145" s="47">
        <v>0</v>
      </c>
      <c r="N145" s="48">
        <v>5.58</v>
      </c>
      <c r="O145" s="35">
        <v>0</v>
      </c>
      <c r="P145" s="35">
        <v>0</v>
      </c>
      <c r="Q145" s="35">
        <v>0</v>
      </c>
      <c r="R145" s="44">
        <f>VLOOKUP(A145,Kengetallen!A:B,2,FALSE)</f>
        <v>0</v>
      </c>
      <c r="V145" s="41">
        <f t="shared" ref="V145:V164" si="7">IF(Q145&gt;0,(U145/O145)*Q145,0)</f>
        <v>0</v>
      </c>
    </row>
    <row r="146" spans="1:22">
      <c r="A146" s="16" t="s">
        <v>204</v>
      </c>
      <c r="B146" s="35" t="s">
        <v>205</v>
      </c>
      <c r="C146" s="16" t="s">
        <v>163</v>
      </c>
      <c r="D146" s="36">
        <v>9</v>
      </c>
      <c r="E146" s="60" t="s">
        <v>289</v>
      </c>
      <c r="F146" s="60" t="s">
        <v>153</v>
      </c>
      <c r="G146" s="61" t="s">
        <v>315</v>
      </c>
      <c r="H146" s="62" t="s">
        <v>134</v>
      </c>
      <c r="I146" s="63" t="s">
        <v>140</v>
      </c>
      <c r="J146" s="64" t="s">
        <v>153</v>
      </c>
      <c r="K146" s="61" t="s">
        <v>157</v>
      </c>
      <c r="L146" s="65">
        <v>1.49</v>
      </c>
      <c r="M146" s="47">
        <v>0</v>
      </c>
      <c r="N146" s="48">
        <v>1.49</v>
      </c>
      <c r="O146" s="35">
        <v>0</v>
      </c>
      <c r="P146" s="35">
        <v>0</v>
      </c>
      <c r="Q146" s="35">
        <v>0</v>
      </c>
      <c r="R146" s="44">
        <f>VLOOKUP(A146,Kengetallen!A:B,2,FALSE)</f>
        <v>0</v>
      </c>
      <c r="V146" s="41">
        <f t="shared" si="7"/>
        <v>0</v>
      </c>
    </row>
    <row r="147" spans="1:22">
      <c r="A147" s="16" t="s">
        <v>204</v>
      </c>
      <c r="B147" s="35" t="s">
        <v>205</v>
      </c>
      <c r="C147" s="16" t="s">
        <v>163</v>
      </c>
      <c r="D147" s="36">
        <v>9</v>
      </c>
      <c r="E147" s="60" t="s">
        <v>289</v>
      </c>
      <c r="F147" s="60" t="s">
        <v>153</v>
      </c>
      <c r="G147" s="61" t="s">
        <v>315</v>
      </c>
      <c r="H147" s="62" t="s">
        <v>134</v>
      </c>
      <c r="I147" s="63" t="s">
        <v>143</v>
      </c>
      <c r="J147" s="64" t="s">
        <v>153</v>
      </c>
      <c r="K147" s="61" t="s">
        <v>157</v>
      </c>
      <c r="L147" s="65">
        <v>1.49</v>
      </c>
      <c r="M147" s="47">
        <v>0</v>
      </c>
      <c r="N147" s="48">
        <v>1.49</v>
      </c>
      <c r="O147" s="35">
        <v>0</v>
      </c>
      <c r="P147" s="35">
        <v>0</v>
      </c>
      <c r="Q147" s="35">
        <v>0</v>
      </c>
      <c r="R147" s="44">
        <f>VLOOKUP(A147,Kengetallen!A:B,2,FALSE)</f>
        <v>0</v>
      </c>
      <c r="V147" s="41">
        <f t="shared" si="7"/>
        <v>0</v>
      </c>
    </row>
    <row r="148" spans="1:22">
      <c r="A148" s="16" t="s">
        <v>204</v>
      </c>
      <c r="B148" s="35" t="s">
        <v>205</v>
      </c>
      <c r="C148" s="16" t="s">
        <v>163</v>
      </c>
      <c r="D148" s="36">
        <v>9</v>
      </c>
      <c r="E148" s="60" t="s">
        <v>289</v>
      </c>
      <c r="F148" s="60" t="s">
        <v>153</v>
      </c>
      <c r="G148" s="61" t="s">
        <v>315</v>
      </c>
      <c r="H148" s="62" t="s">
        <v>134</v>
      </c>
      <c r="I148" s="63" t="s">
        <v>144</v>
      </c>
      <c r="J148" s="64" t="s">
        <v>156</v>
      </c>
      <c r="K148" s="61" t="s">
        <v>157</v>
      </c>
      <c r="L148" s="65">
        <v>4.37</v>
      </c>
      <c r="M148" s="47">
        <v>0</v>
      </c>
      <c r="N148" s="48">
        <v>4.37</v>
      </c>
      <c r="O148" s="35">
        <v>0</v>
      </c>
      <c r="P148" s="35">
        <v>0</v>
      </c>
      <c r="Q148" s="35">
        <v>0</v>
      </c>
      <c r="R148" s="44">
        <f>VLOOKUP(A148,Kengetallen!A:B,2,FALSE)</f>
        <v>0</v>
      </c>
      <c r="V148" s="41">
        <f t="shared" si="7"/>
        <v>0</v>
      </c>
    </row>
    <row r="149" spans="1:22">
      <c r="A149" s="16" t="s">
        <v>204</v>
      </c>
      <c r="B149" s="35" t="s">
        <v>205</v>
      </c>
      <c r="C149" s="16" t="s">
        <v>163</v>
      </c>
      <c r="D149" s="36">
        <v>9</v>
      </c>
      <c r="E149" s="60" t="s">
        <v>289</v>
      </c>
      <c r="F149" s="60" t="s">
        <v>232</v>
      </c>
      <c r="G149" s="61" t="s">
        <v>315</v>
      </c>
      <c r="H149" s="62" t="s">
        <v>316</v>
      </c>
      <c r="I149" s="70" t="s">
        <v>317</v>
      </c>
      <c r="J149" s="64" t="s">
        <v>318</v>
      </c>
      <c r="K149" s="61" t="s">
        <v>157</v>
      </c>
      <c r="L149" s="65">
        <v>187.22</v>
      </c>
      <c r="M149" s="47">
        <v>0</v>
      </c>
      <c r="N149" s="48">
        <v>187.22</v>
      </c>
      <c r="O149" s="35">
        <v>0</v>
      </c>
      <c r="P149" s="35">
        <v>0</v>
      </c>
      <c r="Q149" s="35">
        <v>0</v>
      </c>
      <c r="R149" s="44">
        <f>VLOOKUP(A149,Kengetallen!A:B,2,FALSE)</f>
        <v>0</v>
      </c>
      <c r="V149" s="41">
        <f t="shared" si="7"/>
        <v>0</v>
      </c>
    </row>
    <row r="150" spans="1:22">
      <c r="A150" s="16" t="s">
        <v>204</v>
      </c>
      <c r="B150" s="35" t="s">
        <v>205</v>
      </c>
      <c r="C150" s="16" t="s">
        <v>163</v>
      </c>
      <c r="D150" s="36">
        <v>9</v>
      </c>
      <c r="E150" s="60" t="s">
        <v>289</v>
      </c>
      <c r="F150" s="60" t="s">
        <v>232</v>
      </c>
      <c r="G150" s="61" t="s">
        <v>315</v>
      </c>
      <c r="H150" s="62" t="s">
        <v>316</v>
      </c>
      <c r="I150" s="70" t="s">
        <v>319</v>
      </c>
      <c r="J150" s="64" t="s">
        <v>148</v>
      </c>
      <c r="K150" s="61" t="s">
        <v>157</v>
      </c>
      <c r="L150" s="65">
        <v>15.1</v>
      </c>
      <c r="M150" s="47">
        <v>0</v>
      </c>
      <c r="N150" s="48">
        <v>15.1</v>
      </c>
      <c r="O150" s="35">
        <v>0</v>
      </c>
      <c r="P150" s="35">
        <v>0</v>
      </c>
      <c r="Q150" s="35">
        <v>0</v>
      </c>
      <c r="R150" s="44">
        <f>VLOOKUP(A150,Kengetallen!A:B,2,FALSE)</f>
        <v>0</v>
      </c>
      <c r="V150" s="41">
        <f t="shared" si="7"/>
        <v>0</v>
      </c>
    </row>
    <row r="151" spans="1:22">
      <c r="A151" s="16" t="s">
        <v>204</v>
      </c>
      <c r="B151" s="35" t="s">
        <v>205</v>
      </c>
      <c r="C151" s="16" t="s">
        <v>163</v>
      </c>
      <c r="D151" s="36">
        <v>9</v>
      </c>
      <c r="E151" s="60" t="s">
        <v>289</v>
      </c>
      <c r="F151" s="60" t="s">
        <v>232</v>
      </c>
      <c r="G151" s="61" t="s">
        <v>315</v>
      </c>
      <c r="H151" s="62" t="s">
        <v>316</v>
      </c>
      <c r="I151" s="70" t="s">
        <v>320</v>
      </c>
      <c r="J151" s="64" t="s">
        <v>318</v>
      </c>
      <c r="K151" s="61" t="s">
        <v>157</v>
      </c>
      <c r="L151" s="65">
        <v>4.49</v>
      </c>
      <c r="M151" s="47">
        <v>0</v>
      </c>
      <c r="N151" s="48">
        <v>4.49</v>
      </c>
      <c r="O151" s="35">
        <v>0</v>
      </c>
      <c r="P151" s="35">
        <v>0</v>
      </c>
      <c r="Q151" s="35">
        <v>0</v>
      </c>
      <c r="R151" s="44">
        <f>VLOOKUP(A151,Kengetallen!A:B,2,FALSE)</f>
        <v>0</v>
      </c>
      <c r="V151" s="41">
        <f t="shared" si="7"/>
        <v>0</v>
      </c>
    </row>
    <row r="152" spans="1:22">
      <c r="A152" s="16" t="s">
        <v>204</v>
      </c>
      <c r="B152" s="35" t="s">
        <v>205</v>
      </c>
      <c r="C152" s="16" t="s">
        <v>163</v>
      </c>
      <c r="D152" s="36">
        <v>9</v>
      </c>
      <c r="E152" s="60" t="s">
        <v>289</v>
      </c>
      <c r="F152" s="60" t="s">
        <v>232</v>
      </c>
      <c r="G152" s="61" t="s">
        <v>315</v>
      </c>
      <c r="H152" s="62" t="s">
        <v>316</v>
      </c>
      <c r="I152" s="70" t="s">
        <v>321</v>
      </c>
      <c r="J152" s="64" t="s">
        <v>318</v>
      </c>
      <c r="K152" s="61" t="s">
        <v>157</v>
      </c>
      <c r="L152" s="65">
        <v>2.06</v>
      </c>
      <c r="M152" s="47">
        <v>0</v>
      </c>
      <c r="N152" s="48">
        <v>2.06</v>
      </c>
      <c r="O152" s="35">
        <v>0</v>
      </c>
      <c r="P152" s="35">
        <v>0</v>
      </c>
      <c r="Q152" s="35">
        <v>0</v>
      </c>
      <c r="R152" s="44">
        <f>VLOOKUP(A152,Kengetallen!A:B,2,FALSE)</f>
        <v>0</v>
      </c>
      <c r="V152" s="41">
        <f t="shared" si="7"/>
        <v>0</v>
      </c>
    </row>
    <row r="153" spans="1:22">
      <c r="A153" s="16" t="s">
        <v>204</v>
      </c>
      <c r="B153" s="35" t="s">
        <v>205</v>
      </c>
      <c r="C153" s="16" t="s">
        <v>163</v>
      </c>
      <c r="D153" s="36">
        <v>9</v>
      </c>
      <c r="E153" s="60" t="s">
        <v>289</v>
      </c>
      <c r="F153" s="60" t="s">
        <v>232</v>
      </c>
      <c r="G153" s="61" t="s">
        <v>315</v>
      </c>
      <c r="H153" s="62" t="s">
        <v>316</v>
      </c>
      <c r="I153" s="70" t="s">
        <v>322</v>
      </c>
      <c r="J153" s="64" t="s">
        <v>318</v>
      </c>
      <c r="K153" s="61" t="s">
        <v>157</v>
      </c>
      <c r="L153" s="65">
        <v>4.7300000000000004</v>
      </c>
      <c r="M153" s="47">
        <v>0</v>
      </c>
      <c r="N153" s="48">
        <v>4.7300000000000004</v>
      </c>
      <c r="O153" s="35">
        <v>0</v>
      </c>
      <c r="P153" s="35">
        <v>0</v>
      </c>
      <c r="Q153" s="35">
        <v>0</v>
      </c>
      <c r="R153" s="44">
        <f>VLOOKUP(A153,Kengetallen!A:B,2,FALSE)</f>
        <v>0</v>
      </c>
      <c r="V153" s="41">
        <f t="shared" si="7"/>
        <v>0</v>
      </c>
    </row>
    <row r="154" spans="1:22">
      <c r="A154" s="16" t="s">
        <v>204</v>
      </c>
      <c r="B154" s="35" t="s">
        <v>205</v>
      </c>
      <c r="C154" s="16" t="s">
        <v>163</v>
      </c>
      <c r="D154" s="36">
        <v>9</v>
      </c>
      <c r="E154" s="60" t="s">
        <v>289</v>
      </c>
      <c r="F154" s="60" t="s">
        <v>232</v>
      </c>
      <c r="G154" s="61" t="s">
        <v>315</v>
      </c>
      <c r="H154" s="62" t="s">
        <v>134</v>
      </c>
      <c r="I154" s="63" t="s">
        <v>135</v>
      </c>
      <c r="J154" s="64" t="s">
        <v>232</v>
      </c>
      <c r="K154" s="61" t="s">
        <v>157</v>
      </c>
      <c r="L154" s="65">
        <v>257.92</v>
      </c>
      <c r="M154" s="47">
        <v>0</v>
      </c>
      <c r="N154" s="48">
        <v>257.92</v>
      </c>
      <c r="O154" s="35">
        <v>0</v>
      </c>
      <c r="P154" s="35">
        <v>0</v>
      </c>
      <c r="Q154" s="35">
        <v>0</v>
      </c>
      <c r="R154" s="44">
        <f>VLOOKUP(A154,Kengetallen!A:B,2,FALSE)</f>
        <v>0</v>
      </c>
      <c r="V154" s="41">
        <f t="shared" si="7"/>
        <v>0</v>
      </c>
    </row>
    <row r="155" spans="1:22">
      <c r="A155" s="16" t="s">
        <v>204</v>
      </c>
      <c r="B155" s="35" t="s">
        <v>205</v>
      </c>
      <c r="C155" s="16" t="s">
        <v>163</v>
      </c>
      <c r="D155" s="36">
        <v>9</v>
      </c>
      <c r="E155" s="60" t="s">
        <v>289</v>
      </c>
      <c r="F155" s="60" t="s">
        <v>232</v>
      </c>
      <c r="G155" s="61" t="s">
        <v>315</v>
      </c>
      <c r="H155" s="62" t="s">
        <v>134</v>
      </c>
      <c r="I155" s="63" t="s">
        <v>140</v>
      </c>
      <c r="J155" s="64" t="s">
        <v>284</v>
      </c>
      <c r="K155" s="61" t="s">
        <v>323</v>
      </c>
      <c r="L155" s="65">
        <v>7.29</v>
      </c>
      <c r="M155" s="47">
        <v>0</v>
      </c>
      <c r="N155" s="48">
        <v>7.29</v>
      </c>
      <c r="O155" s="35">
        <v>0</v>
      </c>
      <c r="P155" s="35">
        <v>0</v>
      </c>
      <c r="Q155" s="35">
        <v>0</v>
      </c>
      <c r="R155" s="44">
        <f>VLOOKUP(A155,Kengetallen!A:B,2,FALSE)</f>
        <v>0</v>
      </c>
      <c r="V155" s="41">
        <f t="shared" si="7"/>
        <v>0</v>
      </c>
    </row>
    <row r="156" spans="1:22">
      <c r="A156" s="16" t="s">
        <v>204</v>
      </c>
      <c r="B156" s="35" t="s">
        <v>205</v>
      </c>
      <c r="C156" s="16" t="s">
        <v>163</v>
      </c>
      <c r="D156" s="36">
        <v>9</v>
      </c>
      <c r="E156" s="60" t="s">
        <v>289</v>
      </c>
      <c r="F156" s="60" t="s">
        <v>232</v>
      </c>
      <c r="G156" s="61" t="s">
        <v>315</v>
      </c>
      <c r="H156" s="62" t="s">
        <v>134</v>
      </c>
      <c r="I156" s="63" t="s">
        <v>143</v>
      </c>
      <c r="J156" s="64" t="s">
        <v>156</v>
      </c>
      <c r="K156" s="61" t="s">
        <v>157</v>
      </c>
      <c r="L156" s="65">
        <v>5.18</v>
      </c>
      <c r="M156" s="47">
        <v>0</v>
      </c>
      <c r="N156" s="48">
        <v>5.18</v>
      </c>
      <c r="O156" s="35">
        <v>0</v>
      </c>
      <c r="P156" s="35">
        <v>0</v>
      </c>
      <c r="Q156" s="35">
        <v>0</v>
      </c>
      <c r="R156" s="44">
        <f>VLOOKUP(A156,Kengetallen!A:B,2,FALSE)</f>
        <v>0</v>
      </c>
      <c r="V156" s="41">
        <f t="shared" si="7"/>
        <v>0</v>
      </c>
    </row>
    <row r="157" spans="1:22">
      <c r="A157" s="16" t="s">
        <v>204</v>
      </c>
      <c r="B157" s="35" t="s">
        <v>205</v>
      </c>
      <c r="C157" s="16" t="s">
        <v>163</v>
      </c>
      <c r="D157" s="36">
        <v>9</v>
      </c>
      <c r="E157" s="60" t="s">
        <v>289</v>
      </c>
      <c r="F157" s="60" t="s">
        <v>232</v>
      </c>
      <c r="G157" s="61" t="s">
        <v>315</v>
      </c>
      <c r="H157" s="62" t="s">
        <v>134</v>
      </c>
      <c r="I157" s="63" t="s">
        <v>144</v>
      </c>
      <c r="J157" s="64" t="s">
        <v>291</v>
      </c>
      <c r="K157" s="61" t="s">
        <v>157</v>
      </c>
      <c r="L157" s="65">
        <v>1.36</v>
      </c>
      <c r="M157" s="47">
        <v>0</v>
      </c>
      <c r="N157" s="48">
        <v>1.36</v>
      </c>
      <c r="O157" s="35">
        <v>0</v>
      </c>
      <c r="P157" s="35">
        <v>0</v>
      </c>
      <c r="Q157" s="35">
        <v>0</v>
      </c>
      <c r="R157" s="44">
        <f>VLOOKUP(A157,Kengetallen!A:B,2,FALSE)</f>
        <v>0</v>
      </c>
      <c r="V157" s="41">
        <f t="shared" si="7"/>
        <v>0</v>
      </c>
    </row>
    <row r="158" spans="1:22">
      <c r="A158" s="16" t="s">
        <v>204</v>
      </c>
      <c r="B158" s="35" t="s">
        <v>205</v>
      </c>
      <c r="C158" s="16" t="s">
        <v>163</v>
      </c>
      <c r="D158" s="36">
        <v>9</v>
      </c>
      <c r="E158" s="60" t="s">
        <v>289</v>
      </c>
      <c r="F158" s="60" t="s">
        <v>232</v>
      </c>
      <c r="G158" s="61" t="s">
        <v>315</v>
      </c>
      <c r="H158" s="62" t="s">
        <v>134</v>
      </c>
      <c r="I158" s="63" t="s">
        <v>145</v>
      </c>
      <c r="J158" s="64" t="s">
        <v>324</v>
      </c>
      <c r="K158" s="61" t="s">
        <v>157</v>
      </c>
      <c r="L158" s="65">
        <v>1.9</v>
      </c>
      <c r="M158" s="47">
        <v>0</v>
      </c>
      <c r="N158" s="48">
        <v>1.9</v>
      </c>
      <c r="O158" s="35">
        <v>0</v>
      </c>
      <c r="P158" s="35">
        <v>0</v>
      </c>
      <c r="Q158" s="35">
        <v>0</v>
      </c>
      <c r="R158" s="44">
        <f>VLOOKUP(A158,Kengetallen!A:B,2,FALSE)</f>
        <v>0</v>
      </c>
      <c r="V158" s="41">
        <f t="shared" si="7"/>
        <v>0</v>
      </c>
    </row>
    <row r="159" spans="1:22">
      <c r="A159" s="16" t="s">
        <v>204</v>
      </c>
      <c r="B159" s="35" t="s">
        <v>205</v>
      </c>
      <c r="C159" s="16" t="s">
        <v>163</v>
      </c>
      <c r="D159" s="36">
        <v>9</v>
      </c>
      <c r="E159" s="60" t="s">
        <v>289</v>
      </c>
      <c r="F159" s="60" t="s">
        <v>232</v>
      </c>
      <c r="G159" s="61" t="s">
        <v>315</v>
      </c>
      <c r="H159" s="62" t="s">
        <v>134</v>
      </c>
      <c r="I159" s="63" t="s">
        <v>147</v>
      </c>
      <c r="J159" s="64" t="s">
        <v>325</v>
      </c>
      <c r="K159" s="61" t="s">
        <v>326</v>
      </c>
      <c r="L159" s="65">
        <v>6.85</v>
      </c>
      <c r="M159" s="47">
        <v>0</v>
      </c>
      <c r="N159" s="48">
        <v>6.85</v>
      </c>
      <c r="O159" s="35">
        <v>0</v>
      </c>
      <c r="P159" s="35">
        <v>0</v>
      </c>
      <c r="Q159" s="35">
        <v>0</v>
      </c>
      <c r="R159" s="44">
        <f>VLOOKUP(A159,Kengetallen!A:B,2,FALSE)</f>
        <v>0</v>
      </c>
      <c r="V159" s="41">
        <f t="shared" si="7"/>
        <v>0</v>
      </c>
    </row>
    <row r="160" spans="1:22">
      <c r="A160" s="16" t="s">
        <v>204</v>
      </c>
      <c r="B160" s="35" t="s">
        <v>205</v>
      </c>
      <c r="C160" s="16" t="s">
        <v>163</v>
      </c>
      <c r="D160" s="36">
        <v>9</v>
      </c>
      <c r="E160" s="60" t="s">
        <v>289</v>
      </c>
      <c r="F160" s="60" t="s">
        <v>232</v>
      </c>
      <c r="G160" s="61" t="s">
        <v>315</v>
      </c>
      <c r="H160" s="62" t="s">
        <v>134</v>
      </c>
      <c r="I160" s="63" t="s">
        <v>149</v>
      </c>
      <c r="J160" s="64" t="s">
        <v>324</v>
      </c>
      <c r="K160" s="61" t="s">
        <v>157</v>
      </c>
      <c r="L160" s="65">
        <v>1.95</v>
      </c>
      <c r="M160" s="47">
        <v>0</v>
      </c>
      <c r="N160" s="48">
        <v>1.95</v>
      </c>
      <c r="O160" s="35">
        <v>0</v>
      </c>
      <c r="P160" s="35">
        <v>0</v>
      </c>
      <c r="Q160" s="35">
        <v>0</v>
      </c>
      <c r="R160" s="44">
        <f>VLOOKUP(A160,Kengetallen!A:B,2,FALSE)</f>
        <v>0</v>
      </c>
      <c r="V160" s="41">
        <f t="shared" si="7"/>
        <v>0</v>
      </c>
    </row>
    <row r="161" spans="1:25">
      <c r="A161" s="16" t="s">
        <v>204</v>
      </c>
      <c r="B161" s="35" t="s">
        <v>205</v>
      </c>
      <c r="C161" s="16" t="s">
        <v>163</v>
      </c>
      <c r="D161" s="36">
        <v>9</v>
      </c>
      <c r="E161" s="60" t="s">
        <v>289</v>
      </c>
      <c r="F161" s="60" t="s">
        <v>232</v>
      </c>
      <c r="G161" s="61" t="s">
        <v>315</v>
      </c>
      <c r="H161" s="62" t="s">
        <v>134</v>
      </c>
      <c r="I161" s="63" t="s">
        <v>152</v>
      </c>
      <c r="J161" s="64" t="s">
        <v>291</v>
      </c>
      <c r="K161" s="61" t="s">
        <v>157</v>
      </c>
      <c r="L161" s="65">
        <v>1.57</v>
      </c>
      <c r="M161" s="47">
        <v>0</v>
      </c>
      <c r="N161" s="48">
        <v>1.57</v>
      </c>
      <c r="O161" s="35">
        <v>0</v>
      </c>
      <c r="P161" s="35">
        <v>0</v>
      </c>
      <c r="Q161" s="35">
        <v>0</v>
      </c>
      <c r="R161" s="44">
        <f>VLOOKUP(A161,Kengetallen!A:B,2,FALSE)</f>
        <v>0</v>
      </c>
      <c r="V161" s="41">
        <f t="shared" si="7"/>
        <v>0</v>
      </c>
    </row>
    <row r="162" spans="1:25">
      <c r="A162" s="16" t="s">
        <v>204</v>
      </c>
      <c r="B162" s="35" t="s">
        <v>205</v>
      </c>
      <c r="C162" s="16" t="s">
        <v>163</v>
      </c>
      <c r="D162" s="36">
        <v>9</v>
      </c>
      <c r="E162" s="60" t="s">
        <v>289</v>
      </c>
      <c r="F162" s="60" t="s">
        <v>232</v>
      </c>
      <c r="G162" s="61" t="s">
        <v>315</v>
      </c>
      <c r="H162" s="62" t="s">
        <v>134</v>
      </c>
      <c r="I162" s="63" t="s">
        <v>154</v>
      </c>
      <c r="J162" s="64" t="s">
        <v>156</v>
      </c>
      <c r="K162" s="61" t="s">
        <v>157</v>
      </c>
      <c r="L162" s="65">
        <v>5.35</v>
      </c>
      <c r="M162" s="47">
        <v>0</v>
      </c>
      <c r="N162" s="48">
        <v>5.35</v>
      </c>
      <c r="O162" s="35">
        <v>0</v>
      </c>
      <c r="P162" s="35">
        <v>0</v>
      </c>
      <c r="Q162" s="35">
        <v>0</v>
      </c>
      <c r="R162" s="44">
        <f>VLOOKUP(A162,Kengetallen!A:B,2,FALSE)</f>
        <v>0</v>
      </c>
      <c r="V162" s="41">
        <f t="shared" si="7"/>
        <v>0</v>
      </c>
    </row>
    <row r="163" spans="1:25">
      <c r="A163" s="16" t="s">
        <v>204</v>
      </c>
      <c r="B163" s="35" t="s">
        <v>205</v>
      </c>
      <c r="C163" s="16" t="s">
        <v>163</v>
      </c>
      <c r="D163" s="36">
        <v>9</v>
      </c>
      <c r="E163" s="60" t="s">
        <v>289</v>
      </c>
      <c r="F163" s="60" t="s">
        <v>232</v>
      </c>
      <c r="G163" s="61" t="s">
        <v>315</v>
      </c>
      <c r="H163" s="62" t="s">
        <v>134</v>
      </c>
      <c r="I163" s="63" t="s">
        <v>155</v>
      </c>
      <c r="J163" s="64" t="s">
        <v>291</v>
      </c>
      <c r="K163" s="61" t="s">
        <v>157</v>
      </c>
      <c r="L163" s="65">
        <v>7.43</v>
      </c>
      <c r="M163" s="47">
        <v>0</v>
      </c>
      <c r="N163" s="48">
        <v>7.43</v>
      </c>
      <c r="O163" s="35">
        <v>0</v>
      </c>
      <c r="P163" s="35">
        <v>0</v>
      </c>
      <c r="Q163" s="35">
        <v>0</v>
      </c>
      <c r="R163" s="44">
        <f>VLOOKUP(A163,Kengetallen!A:B,2,FALSE)</f>
        <v>0</v>
      </c>
      <c r="V163" s="41">
        <f t="shared" si="7"/>
        <v>0</v>
      </c>
    </row>
    <row r="164" spans="1:25">
      <c r="A164" s="16" t="s">
        <v>204</v>
      </c>
      <c r="B164" s="35" t="s">
        <v>205</v>
      </c>
      <c r="C164" s="16" t="s">
        <v>163</v>
      </c>
      <c r="D164" s="36">
        <v>9</v>
      </c>
      <c r="E164" s="60" t="s">
        <v>289</v>
      </c>
      <c r="F164" s="60" t="s">
        <v>232</v>
      </c>
      <c r="G164" s="61" t="s">
        <v>315</v>
      </c>
      <c r="H164" s="62" t="s">
        <v>171</v>
      </c>
      <c r="I164" s="63" t="s">
        <v>173</v>
      </c>
      <c r="J164" s="64" t="s">
        <v>327</v>
      </c>
      <c r="K164" s="61" t="s">
        <v>327</v>
      </c>
      <c r="L164" s="65">
        <v>11.98</v>
      </c>
      <c r="M164" s="47">
        <v>0</v>
      </c>
      <c r="N164" s="48">
        <v>11.98</v>
      </c>
      <c r="O164" s="35">
        <v>0</v>
      </c>
      <c r="P164" s="35">
        <v>0</v>
      </c>
      <c r="Q164" s="35">
        <v>0</v>
      </c>
      <c r="R164" s="44">
        <f>VLOOKUP(A164,Kengetallen!A:B,2,FALSE)</f>
        <v>0</v>
      </c>
      <c r="V164" s="41">
        <f t="shared" si="7"/>
        <v>0</v>
      </c>
    </row>
    <row r="165" spans="1:25">
      <c r="D165" s="36">
        <v>9</v>
      </c>
      <c r="E165" s="60" t="s">
        <v>289</v>
      </c>
      <c r="F165" s="60"/>
      <c r="G165" s="61" t="s">
        <v>315</v>
      </c>
      <c r="H165" s="61"/>
      <c r="I165" s="61"/>
      <c r="J165" s="71" t="s">
        <v>160</v>
      </c>
      <c r="K165" s="61" t="s">
        <v>160</v>
      </c>
      <c r="L165" s="65"/>
      <c r="M165" s="47"/>
      <c r="N165" s="48"/>
      <c r="O165" s="35"/>
      <c r="P165" s="35"/>
      <c r="Q165" s="35"/>
    </row>
    <row r="166" spans="1:25">
      <c r="A166" s="49"/>
      <c r="B166" s="50"/>
      <c r="C166" s="77" t="s">
        <v>163</v>
      </c>
      <c r="D166" s="51">
        <v>9</v>
      </c>
      <c r="E166" s="52" t="s">
        <v>289</v>
      </c>
      <c r="F166" s="52"/>
      <c r="G166" s="49" t="s">
        <v>315</v>
      </c>
      <c r="H166" s="53"/>
      <c r="I166" s="50"/>
      <c r="J166" s="52" t="s">
        <v>160</v>
      </c>
      <c r="K166" s="53" t="s">
        <v>160</v>
      </c>
      <c r="L166" s="54">
        <f>SUM(L145:L165)</f>
        <v>535.31000000000006</v>
      </c>
      <c r="M166" s="54">
        <v>0</v>
      </c>
      <c r="N166" s="55">
        <v>535.31000000000006</v>
      </c>
      <c r="O166" s="54"/>
      <c r="P166" s="54"/>
      <c r="Q166" s="50"/>
      <c r="R166" s="56"/>
      <c r="S166" s="57"/>
      <c r="T166" s="50"/>
      <c r="U166" s="54"/>
      <c r="V166" s="54"/>
      <c r="W166" s="58"/>
      <c r="X166" s="59"/>
      <c r="Y166" s="49"/>
    </row>
    <row r="167" spans="1:25">
      <c r="D167" s="36">
        <v>10</v>
      </c>
      <c r="E167" s="60" t="s">
        <v>328</v>
      </c>
      <c r="F167" s="60"/>
      <c r="G167" s="61" t="s">
        <v>329</v>
      </c>
      <c r="H167" s="61"/>
      <c r="J167" s="37" t="s">
        <v>160</v>
      </c>
      <c r="K167" s="38" t="s">
        <v>160</v>
      </c>
      <c r="L167" s="47"/>
      <c r="M167" s="47"/>
      <c r="N167" s="48"/>
      <c r="O167" s="35"/>
      <c r="P167" s="35"/>
      <c r="Q167" s="35"/>
    </row>
    <row r="168" spans="1:25">
      <c r="A168" s="16" t="s">
        <v>204</v>
      </c>
      <c r="B168" s="35" t="s">
        <v>205</v>
      </c>
      <c r="C168" s="16" t="s">
        <v>330</v>
      </c>
      <c r="D168" s="36">
        <v>10</v>
      </c>
      <c r="E168" s="60" t="s">
        <v>328</v>
      </c>
      <c r="F168" s="60"/>
      <c r="G168" s="61" t="s">
        <v>329</v>
      </c>
      <c r="H168" s="61" t="s">
        <v>134</v>
      </c>
      <c r="I168" s="63">
        <v>1</v>
      </c>
      <c r="J168" s="64" t="s">
        <v>153</v>
      </c>
      <c r="K168" s="62" t="s">
        <v>157</v>
      </c>
      <c r="L168" s="65">
        <v>1</v>
      </c>
      <c r="M168" s="47">
        <v>0</v>
      </c>
      <c r="N168" s="48">
        <v>1</v>
      </c>
      <c r="O168" s="35">
        <v>0</v>
      </c>
      <c r="P168" s="35">
        <v>0</v>
      </c>
      <c r="Q168" s="35">
        <v>0</v>
      </c>
      <c r="R168" s="44">
        <f>VLOOKUP(A168,Kengetallen!A:B,2,FALSE)</f>
        <v>0</v>
      </c>
      <c r="V168" s="41">
        <f t="shared" ref="V168:V172" si="8">IF(Q168&gt;0,(U168/O168)*Q168,0)</f>
        <v>0</v>
      </c>
    </row>
    <row r="169" spans="1:25">
      <c r="A169" s="16" t="s">
        <v>204</v>
      </c>
      <c r="B169" s="35" t="s">
        <v>205</v>
      </c>
      <c r="C169" s="16" t="s">
        <v>330</v>
      </c>
      <c r="D169" s="36">
        <v>10</v>
      </c>
      <c r="E169" s="60" t="s">
        <v>328</v>
      </c>
      <c r="F169" s="60"/>
      <c r="G169" s="61" t="s">
        <v>329</v>
      </c>
      <c r="H169" s="61" t="s">
        <v>134</v>
      </c>
      <c r="I169" s="63">
        <v>2</v>
      </c>
      <c r="J169" s="64" t="s">
        <v>153</v>
      </c>
      <c r="K169" s="62" t="s">
        <v>157</v>
      </c>
      <c r="L169" s="65">
        <v>1</v>
      </c>
      <c r="M169" s="47">
        <v>0</v>
      </c>
      <c r="N169" s="48">
        <v>1</v>
      </c>
      <c r="O169" s="35">
        <v>0</v>
      </c>
      <c r="P169" s="35">
        <v>0</v>
      </c>
      <c r="Q169" s="35">
        <v>0</v>
      </c>
      <c r="R169" s="44">
        <f>VLOOKUP(A169,Kengetallen!A:B,2,FALSE)</f>
        <v>0</v>
      </c>
      <c r="V169" s="41">
        <f t="shared" si="8"/>
        <v>0</v>
      </c>
    </row>
    <row r="170" spans="1:25">
      <c r="A170" s="16" t="s">
        <v>204</v>
      </c>
      <c r="B170" s="35" t="s">
        <v>205</v>
      </c>
      <c r="C170" s="16" t="s">
        <v>330</v>
      </c>
      <c r="D170" s="36">
        <v>10</v>
      </c>
      <c r="E170" s="60" t="s">
        <v>328</v>
      </c>
      <c r="F170" s="60"/>
      <c r="G170" s="61" t="s">
        <v>329</v>
      </c>
      <c r="H170" s="61" t="s">
        <v>134</v>
      </c>
      <c r="I170" s="63">
        <v>3</v>
      </c>
      <c r="J170" s="64" t="s">
        <v>332</v>
      </c>
      <c r="K170" s="62" t="s">
        <v>157</v>
      </c>
      <c r="L170" s="65">
        <v>6</v>
      </c>
      <c r="M170" s="47">
        <v>0</v>
      </c>
      <c r="N170" s="48">
        <v>6</v>
      </c>
      <c r="O170" s="35">
        <v>0</v>
      </c>
      <c r="P170" s="35">
        <v>0</v>
      </c>
      <c r="Q170" s="35">
        <v>0</v>
      </c>
      <c r="R170" s="44">
        <f>VLOOKUP(A170,Kengetallen!A:B,2,FALSE)</f>
        <v>0</v>
      </c>
      <c r="V170" s="41">
        <f t="shared" si="8"/>
        <v>0</v>
      </c>
    </row>
    <row r="171" spans="1:25">
      <c r="A171" s="16" t="s">
        <v>204</v>
      </c>
      <c r="B171" s="35" t="s">
        <v>205</v>
      </c>
      <c r="C171" s="16" t="s">
        <v>330</v>
      </c>
      <c r="D171" s="36">
        <v>10</v>
      </c>
      <c r="E171" s="60" t="s">
        <v>328</v>
      </c>
      <c r="F171" s="60"/>
      <c r="G171" s="61" t="s">
        <v>329</v>
      </c>
      <c r="H171" s="61" t="s">
        <v>134</v>
      </c>
      <c r="I171" s="63">
        <v>4</v>
      </c>
      <c r="J171" s="64" t="s">
        <v>333</v>
      </c>
      <c r="K171" s="62" t="s">
        <v>334</v>
      </c>
      <c r="L171" s="65">
        <v>40</v>
      </c>
      <c r="M171" s="47">
        <v>0</v>
      </c>
      <c r="N171" s="48">
        <v>40</v>
      </c>
      <c r="O171" s="35">
        <v>0</v>
      </c>
      <c r="P171" s="35">
        <v>0</v>
      </c>
      <c r="Q171" s="35">
        <v>0</v>
      </c>
      <c r="R171" s="44">
        <f>VLOOKUP(A171,Kengetallen!A:B,2,FALSE)</f>
        <v>0</v>
      </c>
      <c r="V171" s="41">
        <f t="shared" si="8"/>
        <v>0</v>
      </c>
    </row>
    <row r="172" spans="1:25">
      <c r="A172" s="16" t="s">
        <v>204</v>
      </c>
      <c r="B172" s="35" t="s">
        <v>205</v>
      </c>
      <c r="C172" s="16" t="s">
        <v>330</v>
      </c>
      <c r="D172" s="36">
        <v>10</v>
      </c>
      <c r="E172" s="60" t="s">
        <v>328</v>
      </c>
      <c r="F172" s="60"/>
      <c r="G172" s="61" t="s">
        <v>329</v>
      </c>
      <c r="H172" s="61" t="s">
        <v>134</v>
      </c>
      <c r="I172" s="63">
        <v>5</v>
      </c>
      <c r="J172" s="64" t="s">
        <v>148</v>
      </c>
      <c r="K172" s="62" t="s">
        <v>334</v>
      </c>
      <c r="L172" s="65">
        <v>25</v>
      </c>
      <c r="M172" s="47">
        <v>0</v>
      </c>
      <c r="N172" s="48">
        <v>25</v>
      </c>
      <c r="O172" s="35">
        <v>0</v>
      </c>
      <c r="P172" s="35">
        <v>0</v>
      </c>
      <c r="Q172" s="35">
        <v>0</v>
      </c>
      <c r="R172" s="44">
        <f>VLOOKUP(A172,Kengetallen!A:B,2,FALSE)</f>
        <v>0</v>
      </c>
      <c r="V172" s="41">
        <f t="shared" si="8"/>
        <v>0</v>
      </c>
    </row>
    <row r="173" spans="1:25">
      <c r="D173" s="36">
        <v>10</v>
      </c>
      <c r="E173" s="60" t="s">
        <v>328</v>
      </c>
      <c r="F173" s="60"/>
      <c r="G173" s="61" t="s">
        <v>329</v>
      </c>
      <c r="J173" s="37" t="s">
        <v>160</v>
      </c>
      <c r="K173" s="38" t="s">
        <v>160</v>
      </c>
      <c r="L173" s="47"/>
      <c r="M173" s="47"/>
      <c r="N173" s="48"/>
      <c r="O173" s="35"/>
      <c r="P173" s="35"/>
      <c r="Q173" s="35"/>
    </row>
    <row r="174" spans="1:25">
      <c r="A174" s="49"/>
      <c r="B174" s="50"/>
      <c r="C174" s="77" t="s">
        <v>330</v>
      </c>
      <c r="D174" s="51">
        <v>10</v>
      </c>
      <c r="E174" s="52" t="s">
        <v>328</v>
      </c>
      <c r="F174" s="52"/>
      <c r="G174" s="49" t="s">
        <v>329</v>
      </c>
      <c r="H174" s="53"/>
      <c r="I174" s="50"/>
      <c r="J174" s="52" t="s">
        <v>160</v>
      </c>
      <c r="K174" s="53" t="s">
        <v>160</v>
      </c>
      <c r="L174" s="54">
        <f>SUM(L168:L173)</f>
        <v>73</v>
      </c>
      <c r="M174" s="54">
        <v>0</v>
      </c>
      <c r="N174" s="55">
        <v>73</v>
      </c>
      <c r="O174" s="54"/>
      <c r="P174" s="54"/>
      <c r="Q174" s="50"/>
      <c r="R174" s="56"/>
      <c r="S174" s="57"/>
      <c r="T174" s="50"/>
      <c r="U174" s="54"/>
      <c r="V174" s="54"/>
      <c r="W174" s="58"/>
      <c r="X174" s="59"/>
      <c r="Y174" s="49"/>
    </row>
    <row r="175" spans="1:25">
      <c r="D175" s="36">
        <v>11</v>
      </c>
      <c r="E175" s="60" t="s">
        <v>335</v>
      </c>
      <c r="F175" s="60"/>
      <c r="G175" s="61" t="s">
        <v>336</v>
      </c>
      <c r="J175" s="37"/>
      <c r="K175" s="38"/>
      <c r="L175" s="47"/>
      <c r="M175" s="47"/>
      <c r="N175" s="48"/>
      <c r="O175" s="35"/>
      <c r="P175" s="35"/>
      <c r="Q175" s="35"/>
    </row>
    <row r="176" spans="1:25">
      <c r="A176" s="16" t="s">
        <v>204</v>
      </c>
      <c r="B176" s="35" t="s">
        <v>205</v>
      </c>
      <c r="C176" s="16" t="s">
        <v>330</v>
      </c>
      <c r="D176" s="36">
        <v>11</v>
      </c>
      <c r="E176" s="60" t="s">
        <v>335</v>
      </c>
      <c r="F176" s="60"/>
      <c r="G176" s="61" t="s">
        <v>336</v>
      </c>
      <c r="H176" s="62" t="s">
        <v>134</v>
      </c>
      <c r="I176" s="63">
        <v>1</v>
      </c>
      <c r="J176" s="64" t="s">
        <v>337</v>
      </c>
      <c r="K176" s="61" t="s">
        <v>157</v>
      </c>
      <c r="L176" s="65">
        <v>3</v>
      </c>
      <c r="M176" s="47">
        <v>0</v>
      </c>
      <c r="N176" s="48">
        <v>3</v>
      </c>
      <c r="O176" s="35">
        <v>0</v>
      </c>
      <c r="P176" s="35">
        <v>0</v>
      </c>
      <c r="Q176" s="35">
        <v>0</v>
      </c>
      <c r="R176" s="44">
        <f>VLOOKUP(A176,Kengetallen!A:B,2,FALSE)</f>
        <v>0</v>
      </c>
      <c r="V176" s="41">
        <f t="shared" ref="V176:V183" si="9">IF(Q176&gt;0,(U176/O176)*Q176,0)</f>
        <v>0</v>
      </c>
    </row>
    <row r="177" spans="1:25">
      <c r="A177" s="16" t="s">
        <v>204</v>
      </c>
      <c r="B177" s="35" t="s">
        <v>205</v>
      </c>
      <c r="C177" s="16" t="s">
        <v>330</v>
      </c>
      <c r="D177" s="36">
        <v>11</v>
      </c>
      <c r="E177" s="60" t="s">
        <v>335</v>
      </c>
      <c r="F177" s="60"/>
      <c r="G177" s="61" t="s">
        <v>336</v>
      </c>
      <c r="H177" s="62" t="s">
        <v>134</v>
      </c>
      <c r="I177" s="63">
        <v>2</v>
      </c>
      <c r="J177" s="64" t="s">
        <v>337</v>
      </c>
      <c r="K177" s="61" t="s">
        <v>157</v>
      </c>
      <c r="L177" s="65">
        <v>3</v>
      </c>
      <c r="M177" s="47">
        <v>0</v>
      </c>
      <c r="N177" s="48">
        <v>3</v>
      </c>
      <c r="O177" s="35">
        <v>0</v>
      </c>
      <c r="P177" s="35">
        <v>0</v>
      </c>
      <c r="Q177" s="35">
        <v>0</v>
      </c>
      <c r="R177" s="44">
        <f>VLOOKUP(A177,Kengetallen!A:B,2,FALSE)</f>
        <v>0</v>
      </c>
      <c r="V177" s="41">
        <f t="shared" si="9"/>
        <v>0</v>
      </c>
    </row>
    <row r="178" spans="1:25">
      <c r="A178" s="16" t="s">
        <v>204</v>
      </c>
      <c r="B178" s="35" t="s">
        <v>205</v>
      </c>
      <c r="C178" s="16" t="s">
        <v>330</v>
      </c>
      <c r="D178" s="36">
        <v>11</v>
      </c>
      <c r="E178" s="60" t="s">
        <v>335</v>
      </c>
      <c r="F178" s="60"/>
      <c r="G178" s="61" t="s">
        <v>336</v>
      </c>
      <c r="H178" s="62" t="s">
        <v>134</v>
      </c>
      <c r="I178" s="63">
        <v>3</v>
      </c>
      <c r="J178" s="64" t="s">
        <v>338</v>
      </c>
      <c r="K178" s="61" t="s">
        <v>137</v>
      </c>
      <c r="L178" s="65">
        <v>6</v>
      </c>
      <c r="M178" s="47">
        <v>0</v>
      </c>
      <c r="N178" s="48">
        <v>6</v>
      </c>
      <c r="O178" s="35">
        <v>0</v>
      </c>
      <c r="P178" s="35">
        <v>0</v>
      </c>
      <c r="Q178" s="35">
        <v>0</v>
      </c>
      <c r="R178" s="44">
        <f>VLOOKUP(A178,Kengetallen!A:B,2,FALSE)</f>
        <v>0</v>
      </c>
      <c r="V178" s="41">
        <f t="shared" si="9"/>
        <v>0</v>
      </c>
    </row>
    <row r="179" spans="1:25">
      <c r="A179" s="16" t="s">
        <v>204</v>
      </c>
      <c r="B179" s="35" t="s">
        <v>205</v>
      </c>
      <c r="C179" s="16" t="s">
        <v>330</v>
      </c>
      <c r="D179" s="36">
        <v>11</v>
      </c>
      <c r="E179" s="60" t="s">
        <v>335</v>
      </c>
      <c r="F179" s="60"/>
      <c r="G179" s="61" t="s">
        <v>336</v>
      </c>
      <c r="H179" s="62" t="s">
        <v>134</v>
      </c>
      <c r="I179" s="63">
        <v>4</v>
      </c>
      <c r="J179" s="64" t="s">
        <v>339</v>
      </c>
      <c r="K179" s="61" t="s">
        <v>137</v>
      </c>
      <c r="L179" s="65">
        <v>8</v>
      </c>
      <c r="M179" s="47">
        <v>0</v>
      </c>
      <c r="N179" s="48">
        <v>8</v>
      </c>
      <c r="O179" s="35">
        <v>0</v>
      </c>
      <c r="P179" s="35">
        <v>0</v>
      </c>
      <c r="Q179" s="35">
        <v>0</v>
      </c>
      <c r="R179" s="44">
        <f>VLOOKUP(A179,Kengetallen!A:B,2,FALSE)</f>
        <v>0</v>
      </c>
      <c r="V179" s="41">
        <f t="shared" si="9"/>
        <v>0</v>
      </c>
    </row>
    <row r="180" spans="1:25">
      <c r="A180" s="16" t="s">
        <v>204</v>
      </c>
      <c r="B180" s="35" t="s">
        <v>205</v>
      </c>
      <c r="C180" s="16" t="s">
        <v>330</v>
      </c>
      <c r="D180" s="36">
        <v>11</v>
      </c>
      <c r="E180" s="60" t="s">
        <v>335</v>
      </c>
      <c r="F180" s="60"/>
      <c r="G180" s="61" t="s">
        <v>336</v>
      </c>
      <c r="H180" s="62" t="s">
        <v>134</v>
      </c>
      <c r="I180" s="63">
        <v>5</v>
      </c>
      <c r="J180" s="64" t="s">
        <v>340</v>
      </c>
      <c r="K180" s="61" t="s">
        <v>137</v>
      </c>
      <c r="L180" s="65">
        <v>16</v>
      </c>
      <c r="M180" s="47">
        <v>0</v>
      </c>
      <c r="N180" s="48">
        <v>16</v>
      </c>
      <c r="O180" s="35">
        <v>0</v>
      </c>
      <c r="P180" s="35">
        <v>0</v>
      </c>
      <c r="Q180" s="35">
        <v>0</v>
      </c>
      <c r="R180" s="44">
        <f>VLOOKUP(A180,Kengetallen!A:B,2,FALSE)</f>
        <v>0</v>
      </c>
      <c r="V180" s="41">
        <f t="shared" si="9"/>
        <v>0</v>
      </c>
    </row>
    <row r="181" spans="1:25">
      <c r="A181" s="16" t="s">
        <v>204</v>
      </c>
      <c r="B181" s="35" t="s">
        <v>205</v>
      </c>
      <c r="C181" s="16" t="s">
        <v>330</v>
      </c>
      <c r="D181" s="36">
        <v>11</v>
      </c>
      <c r="E181" s="60" t="s">
        <v>335</v>
      </c>
      <c r="F181" s="60"/>
      <c r="G181" s="61" t="s">
        <v>336</v>
      </c>
      <c r="H181" s="62" t="s">
        <v>134</v>
      </c>
      <c r="I181" s="63">
        <v>6</v>
      </c>
      <c r="J181" s="64" t="s">
        <v>148</v>
      </c>
      <c r="K181" s="61" t="s">
        <v>137</v>
      </c>
      <c r="L181" s="65">
        <v>3</v>
      </c>
      <c r="M181" s="47">
        <v>0</v>
      </c>
      <c r="N181" s="48">
        <v>3</v>
      </c>
      <c r="O181" s="35">
        <v>0</v>
      </c>
      <c r="P181" s="35">
        <v>0</v>
      </c>
      <c r="Q181" s="35">
        <v>0</v>
      </c>
      <c r="R181" s="44">
        <f>VLOOKUP(A181,Kengetallen!A:B,2,FALSE)</f>
        <v>0</v>
      </c>
      <c r="V181" s="41">
        <f t="shared" si="9"/>
        <v>0</v>
      </c>
    </row>
    <row r="182" spans="1:25">
      <c r="A182" s="16" t="s">
        <v>204</v>
      </c>
      <c r="B182" s="35" t="s">
        <v>205</v>
      </c>
      <c r="C182" s="16" t="s">
        <v>330</v>
      </c>
      <c r="D182" s="36">
        <v>11</v>
      </c>
      <c r="E182" s="60" t="s">
        <v>335</v>
      </c>
      <c r="F182" s="60"/>
      <c r="G182" s="61" t="s">
        <v>336</v>
      </c>
      <c r="H182" s="62" t="s">
        <v>306</v>
      </c>
      <c r="I182" s="63">
        <v>7</v>
      </c>
      <c r="J182" s="64" t="s">
        <v>339</v>
      </c>
      <c r="K182" s="61" t="s">
        <v>137</v>
      </c>
      <c r="L182" s="65">
        <v>10</v>
      </c>
      <c r="M182" s="47">
        <v>0</v>
      </c>
      <c r="N182" s="48">
        <v>10</v>
      </c>
      <c r="O182" s="35">
        <v>0</v>
      </c>
      <c r="P182" s="35">
        <v>0</v>
      </c>
      <c r="Q182" s="35">
        <v>0</v>
      </c>
      <c r="R182" s="44">
        <f>VLOOKUP(A182,Kengetallen!A:B,2,FALSE)</f>
        <v>0</v>
      </c>
      <c r="V182" s="41">
        <f t="shared" si="9"/>
        <v>0</v>
      </c>
    </row>
    <row r="183" spans="1:25">
      <c r="A183" s="16" t="s">
        <v>204</v>
      </c>
      <c r="B183" s="35" t="s">
        <v>205</v>
      </c>
      <c r="C183" s="16" t="s">
        <v>330</v>
      </c>
      <c r="D183" s="36">
        <v>11</v>
      </c>
      <c r="E183" s="60" t="s">
        <v>335</v>
      </c>
      <c r="F183" s="60"/>
      <c r="G183" s="61" t="s">
        <v>336</v>
      </c>
      <c r="H183" s="62" t="s">
        <v>306</v>
      </c>
      <c r="I183" s="63">
        <v>8</v>
      </c>
      <c r="J183" s="64" t="s">
        <v>159</v>
      </c>
      <c r="K183" s="61" t="s">
        <v>341</v>
      </c>
      <c r="L183" s="65">
        <v>2</v>
      </c>
      <c r="M183" s="47">
        <v>0</v>
      </c>
      <c r="N183" s="48">
        <v>2</v>
      </c>
      <c r="O183" s="35">
        <v>0</v>
      </c>
      <c r="P183" s="35">
        <v>0</v>
      </c>
      <c r="Q183" s="35">
        <v>0</v>
      </c>
      <c r="R183" s="44">
        <f>VLOOKUP(A183,Kengetallen!A:B,2,FALSE)</f>
        <v>0</v>
      </c>
      <c r="V183" s="41">
        <f t="shared" si="9"/>
        <v>0</v>
      </c>
    </row>
    <row r="184" spans="1:25">
      <c r="D184" s="36">
        <v>11</v>
      </c>
      <c r="E184" s="60" t="s">
        <v>335</v>
      </c>
      <c r="F184" s="60"/>
      <c r="G184" s="61" t="s">
        <v>336</v>
      </c>
      <c r="J184" s="37"/>
      <c r="K184" s="38"/>
      <c r="L184" s="47"/>
      <c r="M184" s="47"/>
      <c r="N184" s="48"/>
      <c r="O184" s="35"/>
      <c r="P184" s="35"/>
      <c r="Q184" s="35"/>
    </row>
    <row r="185" spans="1:25">
      <c r="A185" s="49"/>
      <c r="B185" s="50"/>
      <c r="C185" s="77" t="s">
        <v>330</v>
      </c>
      <c r="D185" s="51">
        <v>11</v>
      </c>
      <c r="E185" s="52" t="s">
        <v>335</v>
      </c>
      <c r="F185" s="52"/>
      <c r="G185" s="49" t="s">
        <v>336</v>
      </c>
      <c r="H185" s="53"/>
      <c r="I185" s="50"/>
      <c r="J185" s="52" t="s">
        <v>160</v>
      </c>
      <c r="K185" s="53" t="s">
        <v>160</v>
      </c>
      <c r="L185" s="54">
        <f>SUM(L176:L184)</f>
        <v>51</v>
      </c>
      <c r="M185" s="54">
        <v>0</v>
      </c>
      <c r="N185" s="55">
        <v>51</v>
      </c>
      <c r="O185" s="54"/>
      <c r="P185" s="54"/>
      <c r="Q185" s="50"/>
      <c r="R185" s="56"/>
      <c r="S185" s="57"/>
      <c r="T185" s="50"/>
      <c r="U185" s="54"/>
      <c r="V185" s="54"/>
      <c r="W185" s="58"/>
      <c r="X185" s="59"/>
      <c r="Y185" s="49"/>
    </row>
    <row r="186" spans="1:25">
      <c r="D186" s="36" t="s">
        <v>342</v>
      </c>
      <c r="E186" s="60" t="s">
        <v>343</v>
      </c>
      <c r="F186" s="60"/>
      <c r="G186" s="61" t="s">
        <v>344</v>
      </c>
      <c r="J186" s="37"/>
      <c r="K186" s="38"/>
      <c r="L186" s="47"/>
      <c r="M186" s="47"/>
      <c r="N186" s="48"/>
      <c r="O186" s="35"/>
      <c r="P186" s="35"/>
      <c r="Q186" s="35"/>
    </row>
    <row r="187" spans="1:25">
      <c r="A187" s="16" t="s">
        <v>26</v>
      </c>
      <c r="B187" s="35" t="s">
        <v>132</v>
      </c>
      <c r="C187" s="16" t="s">
        <v>345</v>
      </c>
      <c r="D187" s="36" t="s">
        <v>342</v>
      </c>
      <c r="E187" s="60" t="s">
        <v>343</v>
      </c>
      <c r="F187" s="60"/>
      <c r="G187" s="61" t="s">
        <v>344</v>
      </c>
      <c r="H187" s="62" t="s">
        <v>134</v>
      </c>
      <c r="I187" s="63" t="s">
        <v>346</v>
      </c>
      <c r="J187" s="64" t="s">
        <v>156</v>
      </c>
      <c r="K187" s="61" t="s">
        <v>157</v>
      </c>
      <c r="L187" s="65">
        <v>3</v>
      </c>
      <c r="M187" s="47">
        <v>3</v>
      </c>
      <c r="N187" s="48">
        <v>0</v>
      </c>
      <c r="O187" s="35">
        <v>9</v>
      </c>
      <c r="P187" s="35" t="s">
        <v>399</v>
      </c>
      <c r="Q187" s="35">
        <v>6</v>
      </c>
      <c r="R187" s="44">
        <f>VLOOKUP(A187,Kengetallen!A:B,2,FALSE)</f>
        <v>0</v>
      </c>
      <c r="V187" s="41">
        <f t="shared" ref="V187:V189" si="10">IF(Q187&gt;0,(U187/O187)*Q187,0)</f>
        <v>0</v>
      </c>
    </row>
    <row r="188" spans="1:25">
      <c r="A188" s="16" t="s">
        <v>7</v>
      </c>
      <c r="B188" s="35" t="s">
        <v>151</v>
      </c>
      <c r="C188" s="16" t="s">
        <v>345</v>
      </c>
      <c r="D188" s="36" t="s">
        <v>342</v>
      </c>
      <c r="E188" s="60" t="s">
        <v>343</v>
      </c>
      <c r="F188" s="60"/>
      <c r="G188" s="61" t="s">
        <v>344</v>
      </c>
      <c r="H188" s="62" t="s">
        <v>134</v>
      </c>
      <c r="I188" s="63" t="s">
        <v>348</v>
      </c>
      <c r="J188" s="64" t="s">
        <v>349</v>
      </c>
      <c r="K188" s="61" t="s">
        <v>157</v>
      </c>
      <c r="L188" s="65">
        <v>5</v>
      </c>
      <c r="M188" s="47">
        <v>5</v>
      </c>
      <c r="N188" s="48">
        <v>0</v>
      </c>
      <c r="O188" s="35">
        <v>9</v>
      </c>
      <c r="P188" s="35" t="s">
        <v>399</v>
      </c>
      <c r="Q188" s="35">
        <v>6</v>
      </c>
      <c r="R188" s="44">
        <f>VLOOKUP(A188,Kengetallen!A:B,2,FALSE)</f>
        <v>0</v>
      </c>
      <c r="V188" s="41">
        <f t="shared" si="10"/>
        <v>0</v>
      </c>
    </row>
    <row r="189" spans="1:25">
      <c r="A189" s="16" t="s">
        <v>7</v>
      </c>
      <c r="B189" s="35" t="s">
        <v>151</v>
      </c>
      <c r="C189" s="16" t="s">
        <v>345</v>
      </c>
      <c r="D189" s="36" t="s">
        <v>342</v>
      </c>
      <c r="E189" s="60" t="s">
        <v>343</v>
      </c>
      <c r="F189" s="60"/>
      <c r="G189" s="61" t="s">
        <v>344</v>
      </c>
      <c r="H189" s="62" t="s">
        <v>134</v>
      </c>
      <c r="I189" s="63" t="s">
        <v>350</v>
      </c>
      <c r="J189" s="64" t="s">
        <v>349</v>
      </c>
      <c r="K189" s="61" t="s">
        <v>157</v>
      </c>
      <c r="L189" s="65">
        <v>4</v>
      </c>
      <c r="M189" s="47">
        <v>4</v>
      </c>
      <c r="N189" s="48">
        <v>0</v>
      </c>
      <c r="O189" s="35">
        <v>9</v>
      </c>
      <c r="P189" s="35" t="s">
        <v>399</v>
      </c>
      <c r="Q189" s="35">
        <v>6</v>
      </c>
      <c r="R189" s="44">
        <f>VLOOKUP(A189,Kengetallen!A:B,2,FALSE)</f>
        <v>0</v>
      </c>
      <c r="V189" s="41">
        <f t="shared" si="10"/>
        <v>0</v>
      </c>
    </row>
    <row r="190" spans="1:25">
      <c r="D190" s="36" t="s">
        <v>342</v>
      </c>
      <c r="E190" s="60" t="s">
        <v>343</v>
      </c>
      <c r="F190" s="60"/>
      <c r="G190" s="61" t="s">
        <v>344</v>
      </c>
      <c r="J190" s="37"/>
      <c r="K190" s="38"/>
      <c r="L190" s="47"/>
      <c r="M190" s="47"/>
      <c r="N190" s="48"/>
      <c r="O190" s="35"/>
      <c r="P190" s="35"/>
      <c r="Q190" s="35"/>
    </row>
    <row r="191" spans="1:25">
      <c r="A191" s="49"/>
      <c r="B191" s="50"/>
      <c r="C191" s="77" t="s">
        <v>345</v>
      </c>
      <c r="D191" s="51" t="s">
        <v>342</v>
      </c>
      <c r="E191" s="52" t="s">
        <v>343</v>
      </c>
      <c r="F191" s="52"/>
      <c r="G191" s="49" t="s">
        <v>344</v>
      </c>
      <c r="H191" s="53"/>
      <c r="I191" s="50"/>
      <c r="J191" s="52" t="s">
        <v>160</v>
      </c>
      <c r="K191" s="53" t="s">
        <v>160</v>
      </c>
      <c r="L191" s="54">
        <f>SUM(L187:L190)</f>
        <v>12</v>
      </c>
      <c r="M191" s="54">
        <v>12</v>
      </c>
      <c r="N191" s="55">
        <v>0</v>
      </c>
      <c r="O191" s="54"/>
      <c r="P191" s="54"/>
      <c r="Q191" s="50"/>
      <c r="R191" s="56"/>
      <c r="S191" s="57"/>
      <c r="T191" s="50"/>
      <c r="U191" s="54"/>
      <c r="V191" s="54"/>
      <c r="W191" s="58"/>
      <c r="X191" s="59"/>
      <c r="Y191" s="49"/>
    </row>
    <row r="192" spans="1:25">
      <c r="D192" s="36" t="s">
        <v>351</v>
      </c>
      <c r="E192" s="60" t="s">
        <v>343</v>
      </c>
      <c r="F192" s="60"/>
      <c r="G192" s="61" t="s">
        <v>352</v>
      </c>
      <c r="J192" s="37" t="s">
        <v>160</v>
      </c>
      <c r="K192" s="38" t="s">
        <v>160</v>
      </c>
      <c r="L192" s="47"/>
      <c r="M192" s="47"/>
      <c r="N192" s="48"/>
      <c r="O192" s="35"/>
      <c r="P192" s="35"/>
      <c r="Q192" s="35"/>
    </row>
    <row r="193" spans="1:25">
      <c r="A193" s="16" t="s">
        <v>26</v>
      </c>
      <c r="B193" s="35" t="s">
        <v>132</v>
      </c>
      <c r="C193" s="16" t="s">
        <v>353</v>
      </c>
      <c r="D193" s="36" t="s">
        <v>351</v>
      </c>
      <c r="E193" s="60" t="s">
        <v>343</v>
      </c>
      <c r="F193" s="60"/>
      <c r="G193" s="61" t="s">
        <v>352</v>
      </c>
      <c r="H193" s="62" t="s">
        <v>134</v>
      </c>
      <c r="I193" s="63" t="s">
        <v>354</v>
      </c>
      <c r="J193" s="64" t="s">
        <v>156</v>
      </c>
      <c r="K193" s="61" t="s">
        <v>157</v>
      </c>
      <c r="L193" s="65">
        <v>8</v>
      </c>
      <c r="M193" s="47">
        <v>8</v>
      </c>
      <c r="N193" s="48">
        <v>0</v>
      </c>
      <c r="O193" s="35">
        <v>9</v>
      </c>
      <c r="P193" s="35" t="s">
        <v>400</v>
      </c>
      <c r="Q193" s="35">
        <v>9</v>
      </c>
      <c r="R193" s="44">
        <f>VLOOKUP(A193,Kengetallen!A:B,2,FALSE)</f>
        <v>0</v>
      </c>
      <c r="V193" s="41">
        <f t="shared" ref="V193:V196" si="11">IF(Q193&gt;0,(U193/O193)*Q193,0)</f>
        <v>0</v>
      </c>
    </row>
    <row r="194" spans="1:25">
      <c r="A194" s="16" t="s">
        <v>70</v>
      </c>
      <c r="B194" s="35" t="s">
        <v>151</v>
      </c>
      <c r="C194" s="16" t="s">
        <v>353</v>
      </c>
      <c r="D194" s="36" t="s">
        <v>351</v>
      </c>
      <c r="E194" s="60" t="s">
        <v>343</v>
      </c>
      <c r="F194" s="60"/>
      <c r="G194" s="61" t="s">
        <v>352</v>
      </c>
      <c r="H194" s="62" t="s">
        <v>134</v>
      </c>
      <c r="I194" s="63" t="s">
        <v>356</v>
      </c>
      <c r="J194" s="64" t="s">
        <v>153</v>
      </c>
      <c r="K194" s="61" t="s">
        <v>157</v>
      </c>
      <c r="L194" s="65">
        <v>4</v>
      </c>
      <c r="M194" s="47">
        <v>4</v>
      </c>
      <c r="N194" s="48">
        <v>0</v>
      </c>
      <c r="O194" s="35">
        <v>9</v>
      </c>
      <c r="P194" s="35" t="s">
        <v>400</v>
      </c>
      <c r="Q194" s="35">
        <v>9</v>
      </c>
      <c r="R194" s="44">
        <f>VLOOKUP(A194,Kengetallen!A:B,2,FALSE)</f>
        <v>0</v>
      </c>
      <c r="V194" s="41">
        <f t="shared" si="11"/>
        <v>0</v>
      </c>
    </row>
    <row r="195" spans="1:25">
      <c r="A195" s="16" t="s">
        <v>10</v>
      </c>
      <c r="B195" s="35" t="s">
        <v>151</v>
      </c>
      <c r="C195" s="16" t="s">
        <v>353</v>
      </c>
      <c r="D195" s="36" t="s">
        <v>351</v>
      </c>
      <c r="E195" s="60" t="s">
        <v>343</v>
      </c>
      <c r="F195" s="60"/>
      <c r="G195" s="61" t="s">
        <v>352</v>
      </c>
      <c r="H195" s="62" t="s">
        <v>134</v>
      </c>
      <c r="I195" s="72" t="s">
        <v>357</v>
      </c>
      <c r="J195" s="73" t="s">
        <v>218</v>
      </c>
      <c r="K195" s="74" t="s">
        <v>157</v>
      </c>
      <c r="L195" s="65">
        <v>2</v>
      </c>
      <c r="M195" s="47">
        <v>2</v>
      </c>
      <c r="N195" s="48">
        <v>0</v>
      </c>
      <c r="O195" s="35">
        <v>9</v>
      </c>
      <c r="P195" s="35" t="s">
        <v>400</v>
      </c>
      <c r="Q195" s="35">
        <v>9</v>
      </c>
      <c r="R195" s="44">
        <f>VLOOKUP(A195,Kengetallen!A:B,2,FALSE)</f>
        <v>0</v>
      </c>
      <c r="V195" s="41">
        <f t="shared" si="11"/>
        <v>0</v>
      </c>
    </row>
    <row r="196" spans="1:25">
      <c r="A196" s="16" t="s">
        <v>7</v>
      </c>
      <c r="B196" s="35" t="s">
        <v>151</v>
      </c>
      <c r="C196" s="16" t="s">
        <v>353</v>
      </c>
      <c r="D196" s="36" t="s">
        <v>351</v>
      </c>
      <c r="E196" s="60" t="s">
        <v>343</v>
      </c>
      <c r="F196" s="60"/>
      <c r="G196" s="61" t="s">
        <v>352</v>
      </c>
      <c r="H196" s="62" t="s">
        <v>134</v>
      </c>
      <c r="I196" s="72" t="s">
        <v>358</v>
      </c>
      <c r="J196" s="73" t="s">
        <v>349</v>
      </c>
      <c r="K196" s="74" t="s">
        <v>157</v>
      </c>
      <c r="L196" s="65">
        <v>4</v>
      </c>
      <c r="M196" s="47">
        <v>4</v>
      </c>
      <c r="N196" s="48">
        <v>0</v>
      </c>
      <c r="O196" s="35">
        <v>9</v>
      </c>
      <c r="P196" s="35" t="s">
        <v>400</v>
      </c>
      <c r="Q196" s="35">
        <v>9</v>
      </c>
      <c r="R196" s="44">
        <f>VLOOKUP(A196,Kengetallen!A:B,2,FALSE)</f>
        <v>0</v>
      </c>
      <c r="V196" s="41">
        <f t="shared" si="11"/>
        <v>0</v>
      </c>
    </row>
    <row r="197" spans="1:25">
      <c r="D197" s="36" t="s">
        <v>351</v>
      </c>
      <c r="E197" s="60" t="s">
        <v>343</v>
      </c>
      <c r="F197" s="60"/>
      <c r="G197" s="61" t="s">
        <v>352</v>
      </c>
      <c r="J197" s="37" t="s">
        <v>160</v>
      </c>
      <c r="K197" s="38"/>
      <c r="L197" s="47"/>
      <c r="M197" s="47"/>
      <c r="N197" s="48"/>
      <c r="O197" s="35"/>
      <c r="P197" s="35"/>
      <c r="Q197" s="35"/>
    </row>
    <row r="198" spans="1:25">
      <c r="A198" s="49"/>
      <c r="B198" s="50"/>
      <c r="C198" s="77" t="s">
        <v>345</v>
      </c>
      <c r="D198" s="51" t="s">
        <v>351</v>
      </c>
      <c r="E198" s="52" t="s">
        <v>343</v>
      </c>
      <c r="F198" s="52"/>
      <c r="G198" s="49" t="s">
        <v>352</v>
      </c>
      <c r="H198" s="53"/>
      <c r="I198" s="50"/>
      <c r="J198" s="52" t="s">
        <v>160</v>
      </c>
      <c r="K198" s="53" t="s">
        <v>160</v>
      </c>
      <c r="L198" s="54">
        <f>SUM(L193:L197)</f>
        <v>18</v>
      </c>
      <c r="M198" s="54">
        <v>18</v>
      </c>
      <c r="N198" s="55">
        <v>0</v>
      </c>
      <c r="O198" s="54"/>
      <c r="P198" s="54"/>
      <c r="Q198" s="50"/>
      <c r="R198" s="56"/>
      <c r="S198" s="57"/>
      <c r="T198" s="50"/>
      <c r="U198" s="54"/>
      <c r="V198" s="54"/>
      <c r="W198" s="58"/>
      <c r="X198" s="59"/>
      <c r="Y198" s="49"/>
    </row>
    <row r="199" spans="1:25">
      <c r="D199" s="36">
        <v>13</v>
      </c>
      <c r="E199" s="60" t="s">
        <v>359</v>
      </c>
      <c r="F199" s="60"/>
      <c r="G199" s="61" t="s">
        <v>360</v>
      </c>
      <c r="J199" s="37" t="s">
        <v>160</v>
      </c>
      <c r="K199" s="38" t="s">
        <v>160</v>
      </c>
      <c r="L199" s="47"/>
      <c r="M199" s="47"/>
      <c r="N199" s="48"/>
      <c r="O199" s="35"/>
      <c r="P199" s="35"/>
      <c r="Q199" s="35"/>
    </row>
    <row r="200" spans="1:25">
      <c r="A200" s="16" t="s">
        <v>204</v>
      </c>
      <c r="B200" s="35" t="s">
        <v>205</v>
      </c>
      <c r="C200" s="16" t="s">
        <v>330</v>
      </c>
      <c r="D200" s="36">
        <v>13</v>
      </c>
      <c r="E200" s="60" t="s">
        <v>359</v>
      </c>
      <c r="F200" s="60"/>
      <c r="G200" s="61" t="s">
        <v>360</v>
      </c>
      <c r="H200" s="62" t="s">
        <v>134</v>
      </c>
      <c r="I200" s="63">
        <v>1</v>
      </c>
      <c r="J200" s="64" t="s">
        <v>153</v>
      </c>
      <c r="K200" s="62" t="s">
        <v>157</v>
      </c>
      <c r="L200" s="65">
        <v>1</v>
      </c>
      <c r="M200" s="47">
        <v>0</v>
      </c>
      <c r="N200" s="48">
        <v>1</v>
      </c>
      <c r="O200" s="35">
        <v>0</v>
      </c>
      <c r="P200" s="35">
        <v>0</v>
      </c>
      <c r="Q200" s="35">
        <v>0</v>
      </c>
      <c r="R200" s="44">
        <f>VLOOKUP(A200,Kengetallen!A:B,2,FALSE)</f>
        <v>0</v>
      </c>
      <c r="V200" s="41">
        <f t="shared" ref="V200:V202" si="12">IF(Q200&gt;0,(U200/O200)*Q200,0)</f>
        <v>0</v>
      </c>
    </row>
    <row r="201" spans="1:25">
      <c r="A201" s="16" t="s">
        <v>204</v>
      </c>
      <c r="B201" s="35" t="s">
        <v>205</v>
      </c>
      <c r="C201" s="16" t="s">
        <v>330</v>
      </c>
      <c r="D201" s="36">
        <v>13</v>
      </c>
      <c r="E201" s="60" t="s">
        <v>359</v>
      </c>
      <c r="F201" s="60"/>
      <c r="G201" s="61" t="s">
        <v>360</v>
      </c>
      <c r="H201" s="62" t="s">
        <v>134</v>
      </c>
      <c r="I201" s="63">
        <v>2</v>
      </c>
      <c r="J201" s="64" t="s">
        <v>153</v>
      </c>
      <c r="K201" s="62" t="s">
        <v>157</v>
      </c>
      <c r="L201" s="65">
        <v>1</v>
      </c>
      <c r="M201" s="47">
        <v>0</v>
      </c>
      <c r="N201" s="48">
        <v>1</v>
      </c>
      <c r="O201" s="35">
        <v>0</v>
      </c>
      <c r="P201" s="35">
        <v>0</v>
      </c>
      <c r="Q201" s="35">
        <v>0</v>
      </c>
      <c r="R201" s="44">
        <f>VLOOKUP(A201,Kengetallen!A:B,2,FALSE)</f>
        <v>0</v>
      </c>
      <c r="V201" s="41">
        <f t="shared" si="12"/>
        <v>0</v>
      </c>
    </row>
    <row r="202" spans="1:25">
      <c r="A202" s="16" t="s">
        <v>204</v>
      </c>
      <c r="B202" s="35" t="s">
        <v>205</v>
      </c>
      <c r="C202" s="16" t="s">
        <v>330</v>
      </c>
      <c r="D202" s="36">
        <v>13</v>
      </c>
      <c r="E202" s="60" t="s">
        <v>359</v>
      </c>
      <c r="F202" s="60"/>
      <c r="G202" s="61" t="s">
        <v>360</v>
      </c>
      <c r="H202" s="62" t="s">
        <v>134</v>
      </c>
      <c r="I202" s="63">
        <v>3</v>
      </c>
      <c r="J202" s="64" t="s">
        <v>148</v>
      </c>
      <c r="K202" s="62" t="s">
        <v>137</v>
      </c>
      <c r="L202" s="65">
        <v>6</v>
      </c>
      <c r="M202" s="47">
        <v>0</v>
      </c>
      <c r="N202" s="48">
        <v>6</v>
      </c>
      <c r="O202" s="35">
        <v>0</v>
      </c>
      <c r="P202" s="35">
        <v>0</v>
      </c>
      <c r="Q202" s="35">
        <v>0</v>
      </c>
      <c r="R202" s="44">
        <f>VLOOKUP(A202,Kengetallen!A:B,2,FALSE)</f>
        <v>0</v>
      </c>
      <c r="V202" s="41">
        <f t="shared" si="12"/>
        <v>0</v>
      </c>
    </row>
    <row r="203" spans="1:25">
      <c r="D203" s="36">
        <v>13</v>
      </c>
      <c r="E203" s="60" t="s">
        <v>359</v>
      </c>
      <c r="F203" s="60"/>
      <c r="G203" s="61" t="s">
        <v>360</v>
      </c>
      <c r="J203" s="37"/>
      <c r="K203" s="38"/>
      <c r="L203" s="47"/>
      <c r="M203" s="47"/>
      <c r="N203" s="48"/>
      <c r="O203" s="35"/>
      <c r="P203" s="35"/>
      <c r="Q203" s="35"/>
    </row>
    <row r="204" spans="1:25">
      <c r="A204" s="49"/>
      <c r="B204" s="50"/>
      <c r="C204" s="77" t="s">
        <v>330</v>
      </c>
      <c r="D204" s="51">
        <v>13</v>
      </c>
      <c r="E204" s="52" t="s">
        <v>359</v>
      </c>
      <c r="F204" s="52"/>
      <c r="G204" s="49" t="s">
        <v>360</v>
      </c>
      <c r="H204" s="53"/>
      <c r="I204" s="50"/>
      <c r="J204" s="52" t="s">
        <v>160</v>
      </c>
      <c r="K204" s="53" t="s">
        <v>160</v>
      </c>
      <c r="L204" s="54">
        <f>SUM(L200:L203)</f>
        <v>8</v>
      </c>
      <c r="M204" s="54">
        <v>0</v>
      </c>
      <c r="N204" s="55">
        <v>8</v>
      </c>
      <c r="O204" s="54"/>
      <c r="P204" s="54"/>
      <c r="Q204" s="50"/>
      <c r="R204" s="56"/>
      <c r="S204" s="57"/>
      <c r="T204" s="50"/>
      <c r="U204" s="54"/>
      <c r="V204" s="54"/>
      <c r="W204" s="58"/>
      <c r="X204" s="59"/>
      <c r="Y204" s="49"/>
    </row>
    <row r="205" spans="1:25">
      <c r="D205" s="36">
        <v>14</v>
      </c>
      <c r="E205" s="68" t="s">
        <v>361</v>
      </c>
      <c r="F205" s="68"/>
      <c r="G205" s="16" t="s">
        <v>362</v>
      </c>
      <c r="H205" s="16"/>
      <c r="I205" s="38"/>
      <c r="J205" s="37"/>
      <c r="K205" s="38"/>
      <c r="L205" s="47"/>
      <c r="M205" s="47"/>
      <c r="N205" s="48"/>
      <c r="O205" s="35"/>
      <c r="P205" s="35"/>
      <c r="Q205" s="35"/>
    </row>
    <row r="206" spans="1:25">
      <c r="A206" s="16" t="s">
        <v>204</v>
      </c>
      <c r="B206" s="35" t="s">
        <v>205</v>
      </c>
      <c r="C206" s="16" t="s">
        <v>163</v>
      </c>
      <c r="D206" s="36">
        <v>14</v>
      </c>
      <c r="E206" s="68" t="s">
        <v>361</v>
      </c>
      <c r="F206" s="68"/>
      <c r="G206" s="16" t="s">
        <v>362</v>
      </c>
      <c r="H206" s="16" t="s">
        <v>134</v>
      </c>
      <c r="I206" s="35">
        <v>1</v>
      </c>
      <c r="J206" s="68" t="s">
        <v>301</v>
      </c>
      <c r="K206" s="69" t="s">
        <v>157</v>
      </c>
      <c r="L206" s="41">
        <v>6</v>
      </c>
      <c r="M206" s="47">
        <v>0</v>
      </c>
      <c r="N206" s="48">
        <v>6</v>
      </c>
      <c r="O206" s="35">
        <v>0</v>
      </c>
      <c r="P206" s="35">
        <v>0</v>
      </c>
      <c r="Q206" s="35">
        <v>0</v>
      </c>
      <c r="R206" s="44">
        <f>VLOOKUP(A206,Kengetallen!A:B,2,FALSE)</f>
        <v>0</v>
      </c>
      <c r="V206" s="41">
        <f t="shared" ref="V206:V209" si="13">IF(Q206&gt;0,(U206/O206)*Q206,0)</f>
        <v>0</v>
      </c>
    </row>
    <row r="207" spans="1:25">
      <c r="A207" s="16" t="s">
        <v>204</v>
      </c>
      <c r="B207" s="35" t="s">
        <v>205</v>
      </c>
      <c r="C207" s="16" t="s">
        <v>163</v>
      </c>
      <c r="D207" s="36">
        <v>14</v>
      </c>
      <c r="E207" s="68" t="s">
        <v>361</v>
      </c>
      <c r="F207" s="68"/>
      <c r="G207" s="16" t="s">
        <v>362</v>
      </c>
      <c r="H207" s="16" t="s">
        <v>134</v>
      </c>
      <c r="I207" s="35">
        <v>2</v>
      </c>
      <c r="J207" s="68" t="s">
        <v>363</v>
      </c>
      <c r="K207" s="69" t="s">
        <v>157</v>
      </c>
      <c r="L207" s="41">
        <v>4</v>
      </c>
      <c r="M207" s="47">
        <v>0</v>
      </c>
      <c r="N207" s="48">
        <v>4</v>
      </c>
      <c r="O207" s="35">
        <v>0</v>
      </c>
      <c r="P207" s="35">
        <v>0</v>
      </c>
      <c r="Q207" s="35">
        <v>0</v>
      </c>
      <c r="R207" s="44">
        <f>VLOOKUP(A207,Kengetallen!A:B,2,FALSE)</f>
        <v>0</v>
      </c>
      <c r="V207" s="41">
        <f t="shared" si="13"/>
        <v>0</v>
      </c>
    </row>
    <row r="208" spans="1:25">
      <c r="A208" s="16" t="s">
        <v>204</v>
      </c>
      <c r="B208" s="35" t="s">
        <v>205</v>
      </c>
      <c r="C208" s="16" t="s">
        <v>163</v>
      </c>
      <c r="D208" s="36">
        <v>14</v>
      </c>
      <c r="E208" s="68" t="s">
        <v>361</v>
      </c>
      <c r="F208" s="60"/>
      <c r="G208" s="61" t="s">
        <v>362</v>
      </c>
      <c r="H208" s="61" t="s">
        <v>134</v>
      </c>
      <c r="I208" s="35">
        <v>3</v>
      </c>
      <c r="J208" s="64" t="s">
        <v>364</v>
      </c>
      <c r="K208" s="62" t="s">
        <v>157</v>
      </c>
      <c r="L208" s="65">
        <v>2</v>
      </c>
      <c r="M208" s="47">
        <v>0</v>
      </c>
      <c r="N208" s="48">
        <v>2</v>
      </c>
      <c r="O208" s="35">
        <v>0</v>
      </c>
      <c r="P208" s="35">
        <v>0</v>
      </c>
      <c r="Q208" s="35">
        <v>0</v>
      </c>
      <c r="R208" s="44">
        <f>VLOOKUP(A208,Kengetallen!A:B,2,FALSE)</f>
        <v>0</v>
      </c>
      <c r="V208" s="41">
        <f t="shared" si="13"/>
        <v>0</v>
      </c>
    </row>
    <row r="209" spans="1:25">
      <c r="A209" s="16" t="s">
        <v>204</v>
      </c>
      <c r="B209" s="35" t="s">
        <v>205</v>
      </c>
      <c r="C209" s="16" t="s">
        <v>163</v>
      </c>
      <c r="D209" s="36">
        <v>14</v>
      </c>
      <c r="E209" s="68" t="s">
        <v>361</v>
      </c>
      <c r="F209" s="60"/>
      <c r="G209" s="61" t="s">
        <v>362</v>
      </c>
      <c r="H209" s="61" t="s">
        <v>134</v>
      </c>
      <c r="I209" s="35">
        <v>4</v>
      </c>
      <c r="J209" s="64" t="s">
        <v>365</v>
      </c>
      <c r="K209" s="62" t="s">
        <v>157</v>
      </c>
      <c r="L209" s="65">
        <v>2</v>
      </c>
      <c r="M209" s="47">
        <v>0</v>
      </c>
      <c r="N209" s="48">
        <v>2</v>
      </c>
      <c r="O209" s="35">
        <v>0</v>
      </c>
      <c r="P209" s="35">
        <v>0</v>
      </c>
      <c r="Q209" s="35">
        <v>0</v>
      </c>
      <c r="R209" s="44">
        <f>VLOOKUP(A209,Kengetallen!A:B,2,FALSE)</f>
        <v>0</v>
      </c>
      <c r="V209" s="41">
        <f t="shared" si="13"/>
        <v>0</v>
      </c>
    </row>
    <row r="210" spans="1:25">
      <c r="D210" s="36">
        <v>14</v>
      </c>
      <c r="E210" s="68" t="s">
        <v>361</v>
      </c>
      <c r="F210" s="60"/>
      <c r="G210" s="61" t="s">
        <v>362</v>
      </c>
      <c r="H210" s="61"/>
      <c r="J210" s="37"/>
      <c r="K210" s="38"/>
      <c r="L210" s="47"/>
      <c r="M210" s="47"/>
      <c r="N210" s="48"/>
      <c r="O210" s="35"/>
      <c r="P210" s="35"/>
      <c r="Q210" s="35"/>
    </row>
    <row r="211" spans="1:25">
      <c r="A211" s="49"/>
      <c r="B211" s="50"/>
      <c r="C211" s="77" t="s">
        <v>163</v>
      </c>
      <c r="D211" s="51">
        <v>14</v>
      </c>
      <c r="E211" s="52" t="s">
        <v>361</v>
      </c>
      <c r="F211" s="52"/>
      <c r="G211" s="49" t="s">
        <v>362</v>
      </c>
      <c r="H211" s="53"/>
      <c r="I211" s="50"/>
      <c r="J211" s="52" t="s">
        <v>160</v>
      </c>
      <c r="K211" s="53" t="s">
        <v>160</v>
      </c>
      <c r="L211" s="54">
        <f>SUM(L206:L210)</f>
        <v>14</v>
      </c>
      <c r="M211" s="54">
        <v>0</v>
      </c>
      <c r="N211" s="55">
        <v>14</v>
      </c>
      <c r="O211" s="54"/>
      <c r="P211" s="54"/>
      <c r="Q211" s="50"/>
      <c r="R211" s="56"/>
      <c r="S211" s="57"/>
      <c r="T211" s="50"/>
      <c r="U211" s="54"/>
      <c r="V211" s="54"/>
      <c r="W211" s="58"/>
      <c r="X211" s="59"/>
      <c r="Y211" s="49"/>
    </row>
    <row r="212" spans="1:25">
      <c r="D212" s="36">
        <v>15</v>
      </c>
      <c r="E212" s="60" t="s">
        <v>366</v>
      </c>
      <c r="F212" s="60"/>
      <c r="G212" s="61" t="s">
        <v>367</v>
      </c>
      <c r="J212" s="37"/>
      <c r="K212" s="38"/>
      <c r="L212" s="47"/>
      <c r="M212" s="47"/>
      <c r="N212" s="48"/>
      <c r="O212" s="35"/>
      <c r="P212" s="35"/>
      <c r="Q212" s="35"/>
    </row>
    <row r="213" spans="1:25">
      <c r="A213" s="16" t="s">
        <v>25</v>
      </c>
      <c r="B213" s="35" t="s">
        <v>132</v>
      </c>
      <c r="C213" s="16" t="s">
        <v>163</v>
      </c>
      <c r="D213" s="36">
        <v>15</v>
      </c>
      <c r="E213" s="60" t="s">
        <v>366</v>
      </c>
      <c r="F213" s="60"/>
      <c r="G213" s="61" t="s">
        <v>367</v>
      </c>
      <c r="H213" s="61" t="s">
        <v>134</v>
      </c>
      <c r="I213" s="63">
        <v>1</v>
      </c>
      <c r="J213" s="64" t="s">
        <v>156</v>
      </c>
      <c r="K213" s="62" t="s">
        <v>137</v>
      </c>
      <c r="L213" s="65">
        <v>3</v>
      </c>
      <c r="M213" s="47">
        <v>3</v>
      </c>
      <c r="N213" s="48">
        <v>0</v>
      </c>
      <c r="O213" s="35">
        <v>9</v>
      </c>
      <c r="P213" s="35" t="s">
        <v>401</v>
      </c>
      <c r="Q213" s="35">
        <v>9</v>
      </c>
      <c r="R213" s="44">
        <f>VLOOKUP(A213,Kengetallen!A:B,2,FALSE)</f>
        <v>0</v>
      </c>
      <c r="V213" s="41">
        <f t="shared" ref="V213:V224" si="14">IF(Q213&gt;0,(U213/O213)*Q213,0)</f>
        <v>0</v>
      </c>
    </row>
    <row r="214" spans="1:25">
      <c r="A214" s="16" t="s">
        <v>70</v>
      </c>
      <c r="B214" s="35" t="s">
        <v>151</v>
      </c>
      <c r="C214" s="16" t="s">
        <v>163</v>
      </c>
      <c r="D214" s="36">
        <v>15</v>
      </c>
      <c r="E214" s="60" t="s">
        <v>366</v>
      </c>
      <c r="F214" s="60"/>
      <c r="G214" s="61" t="s">
        <v>367</v>
      </c>
      <c r="H214" s="61" t="s">
        <v>134</v>
      </c>
      <c r="I214" s="63">
        <v>2</v>
      </c>
      <c r="J214" s="64" t="s">
        <v>153</v>
      </c>
      <c r="K214" s="62" t="s">
        <v>157</v>
      </c>
      <c r="L214" s="65">
        <v>2</v>
      </c>
      <c r="M214" s="47">
        <v>2</v>
      </c>
      <c r="N214" s="48">
        <v>0</v>
      </c>
      <c r="O214" s="35">
        <v>9</v>
      </c>
      <c r="P214" s="35" t="s">
        <v>401</v>
      </c>
      <c r="Q214" s="35">
        <v>9</v>
      </c>
      <c r="R214" s="44">
        <f>VLOOKUP(A214,Kengetallen!A:B,2,FALSE)</f>
        <v>0</v>
      </c>
      <c r="V214" s="41">
        <f t="shared" si="14"/>
        <v>0</v>
      </c>
    </row>
    <row r="215" spans="1:25">
      <c r="A215" s="16" t="s">
        <v>70</v>
      </c>
      <c r="B215" s="35" t="s">
        <v>151</v>
      </c>
      <c r="C215" s="16" t="s">
        <v>163</v>
      </c>
      <c r="D215" s="36">
        <v>15</v>
      </c>
      <c r="E215" s="60" t="s">
        <v>366</v>
      </c>
      <c r="F215" s="60"/>
      <c r="G215" s="61" t="s">
        <v>367</v>
      </c>
      <c r="H215" s="61" t="s">
        <v>134</v>
      </c>
      <c r="I215" s="63">
        <v>3</v>
      </c>
      <c r="J215" s="64" t="s">
        <v>257</v>
      </c>
      <c r="K215" s="62" t="s">
        <v>157</v>
      </c>
      <c r="L215" s="65">
        <v>4</v>
      </c>
      <c r="M215" s="47">
        <v>4</v>
      </c>
      <c r="N215" s="48">
        <v>0</v>
      </c>
      <c r="O215" s="35">
        <v>9</v>
      </c>
      <c r="P215" s="35" t="s">
        <v>401</v>
      </c>
      <c r="Q215" s="35">
        <v>9</v>
      </c>
      <c r="R215" s="44">
        <f>VLOOKUP(A215,Kengetallen!A:B,2,FALSE)</f>
        <v>0</v>
      </c>
      <c r="V215" s="41">
        <f t="shared" si="14"/>
        <v>0</v>
      </c>
    </row>
    <row r="216" spans="1:25">
      <c r="A216" s="16" t="s">
        <v>10</v>
      </c>
      <c r="B216" s="35" t="s">
        <v>151</v>
      </c>
      <c r="C216" s="16" t="s">
        <v>163</v>
      </c>
      <c r="D216" s="36">
        <v>15</v>
      </c>
      <c r="E216" s="60" t="s">
        <v>366</v>
      </c>
      <c r="F216" s="60"/>
      <c r="G216" s="61" t="s">
        <v>367</v>
      </c>
      <c r="H216" s="61" t="s">
        <v>134</v>
      </c>
      <c r="I216" s="63">
        <v>4</v>
      </c>
      <c r="J216" s="64" t="s">
        <v>218</v>
      </c>
      <c r="K216" s="62" t="s">
        <v>157</v>
      </c>
      <c r="L216" s="65">
        <v>2</v>
      </c>
      <c r="M216" s="47">
        <v>2</v>
      </c>
      <c r="N216" s="48">
        <v>0</v>
      </c>
      <c r="O216" s="35">
        <v>9</v>
      </c>
      <c r="P216" s="35" t="s">
        <v>401</v>
      </c>
      <c r="Q216" s="35">
        <v>9</v>
      </c>
      <c r="R216" s="44">
        <f>VLOOKUP(A216,Kengetallen!A:B,2,FALSE)</f>
        <v>0</v>
      </c>
      <c r="V216" s="41">
        <f t="shared" si="14"/>
        <v>0</v>
      </c>
    </row>
    <row r="217" spans="1:25">
      <c r="A217" s="16" t="s">
        <v>49</v>
      </c>
      <c r="B217" s="35" t="s">
        <v>132</v>
      </c>
      <c r="C217" s="16" t="s">
        <v>163</v>
      </c>
      <c r="D217" s="36">
        <v>15</v>
      </c>
      <c r="E217" s="60" t="s">
        <v>366</v>
      </c>
      <c r="F217" s="60"/>
      <c r="G217" s="61" t="s">
        <v>367</v>
      </c>
      <c r="H217" s="61" t="s">
        <v>134</v>
      </c>
      <c r="I217" s="63">
        <v>5</v>
      </c>
      <c r="J217" s="64" t="s">
        <v>148</v>
      </c>
      <c r="K217" s="62" t="s">
        <v>137</v>
      </c>
      <c r="L217" s="65">
        <v>20</v>
      </c>
      <c r="M217" s="47">
        <v>20</v>
      </c>
      <c r="N217" s="48">
        <v>0</v>
      </c>
      <c r="O217" s="35">
        <v>9</v>
      </c>
      <c r="P217" s="35" t="s">
        <v>401</v>
      </c>
      <c r="Q217" s="35">
        <v>9</v>
      </c>
      <c r="R217" s="44">
        <f>VLOOKUP(A217,Kengetallen!A:B,2,FALSE)</f>
        <v>0</v>
      </c>
      <c r="V217" s="41">
        <f t="shared" si="14"/>
        <v>0</v>
      </c>
    </row>
    <row r="218" spans="1:25">
      <c r="A218" s="16" t="s">
        <v>49</v>
      </c>
      <c r="B218" s="35" t="s">
        <v>132</v>
      </c>
      <c r="C218" s="16" t="s">
        <v>163</v>
      </c>
      <c r="D218" s="36">
        <v>15</v>
      </c>
      <c r="E218" s="60" t="s">
        <v>366</v>
      </c>
      <c r="F218" s="60"/>
      <c r="G218" s="61" t="s">
        <v>367</v>
      </c>
      <c r="H218" s="61" t="s">
        <v>306</v>
      </c>
      <c r="I218" s="63">
        <v>6</v>
      </c>
      <c r="J218" s="64" t="s">
        <v>148</v>
      </c>
      <c r="K218" s="62" t="s">
        <v>137</v>
      </c>
      <c r="L218" s="65">
        <v>24</v>
      </c>
      <c r="M218" s="47">
        <v>24</v>
      </c>
      <c r="N218" s="48">
        <v>0</v>
      </c>
      <c r="O218" s="35">
        <v>9</v>
      </c>
      <c r="P218" s="35" t="s">
        <v>401</v>
      </c>
      <c r="Q218" s="35">
        <v>9</v>
      </c>
      <c r="R218" s="44">
        <f>VLOOKUP(A218,Kengetallen!A:B,2,FALSE)</f>
        <v>0</v>
      </c>
      <c r="V218" s="41">
        <f t="shared" si="14"/>
        <v>0</v>
      </c>
    </row>
    <row r="219" spans="1:25">
      <c r="A219" s="16" t="s">
        <v>50</v>
      </c>
      <c r="B219" s="35" t="s">
        <v>132</v>
      </c>
      <c r="C219" s="16" t="s">
        <v>163</v>
      </c>
      <c r="D219" s="36">
        <v>15</v>
      </c>
      <c r="E219" s="60" t="s">
        <v>366</v>
      </c>
      <c r="F219" s="60"/>
      <c r="G219" s="61" t="s">
        <v>367</v>
      </c>
      <c r="H219" s="61" t="s">
        <v>134</v>
      </c>
      <c r="I219" s="63">
        <v>7</v>
      </c>
      <c r="J219" s="64" t="s">
        <v>148</v>
      </c>
      <c r="K219" s="62" t="s">
        <v>157</v>
      </c>
      <c r="L219" s="65">
        <v>10</v>
      </c>
      <c r="M219" s="47">
        <v>10</v>
      </c>
      <c r="N219" s="48">
        <v>0</v>
      </c>
      <c r="O219" s="35">
        <v>9</v>
      </c>
      <c r="P219" s="35" t="s">
        <v>401</v>
      </c>
      <c r="Q219" s="35">
        <v>9</v>
      </c>
      <c r="R219" s="44">
        <f>VLOOKUP(A219,Kengetallen!A:B,2,FALSE)</f>
        <v>0</v>
      </c>
      <c r="V219" s="41">
        <f t="shared" si="14"/>
        <v>0</v>
      </c>
    </row>
    <row r="220" spans="1:25">
      <c r="A220" s="16" t="s">
        <v>36</v>
      </c>
      <c r="B220" s="35" t="s">
        <v>139</v>
      </c>
      <c r="C220" s="16" t="s">
        <v>163</v>
      </c>
      <c r="D220" s="36">
        <v>15</v>
      </c>
      <c r="E220" s="60" t="s">
        <v>366</v>
      </c>
      <c r="F220" s="60"/>
      <c r="G220" s="61" t="s">
        <v>367</v>
      </c>
      <c r="H220" s="61" t="s">
        <v>306</v>
      </c>
      <c r="I220" s="63">
        <v>8</v>
      </c>
      <c r="J220" s="64" t="s">
        <v>301</v>
      </c>
      <c r="K220" s="62" t="s">
        <v>137</v>
      </c>
      <c r="L220" s="65">
        <v>16</v>
      </c>
      <c r="M220" s="47">
        <v>16</v>
      </c>
      <c r="N220" s="48">
        <v>0</v>
      </c>
      <c r="O220" s="35">
        <v>9</v>
      </c>
      <c r="P220" s="35" t="s">
        <v>401</v>
      </c>
      <c r="Q220" s="35">
        <v>9</v>
      </c>
      <c r="R220" s="44">
        <f>VLOOKUP(A220,Kengetallen!A:B,2,FALSE)</f>
        <v>0</v>
      </c>
      <c r="V220" s="41">
        <f t="shared" si="14"/>
        <v>0</v>
      </c>
    </row>
    <row r="221" spans="1:25">
      <c r="A221" s="16" t="s">
        <v>58</v>
      </c>
      <c r="B221" s="35" t="s">
        <v>132</v>
      </c>
      <c r="C221" s="16" t="s">
        <v>163</v>
      </c>
      <c r="D221" s="36">
        <v>15</v>
      </c>
      <c r="E221" s="60" t="s">
        <v>366</v>
      </c>
      <c r="F221" s="60"/>
      <c r="G221" s="61" t="s">
        <v>367</v>
      </c>
      <c r="H221" s="61" t="s">
        <v>306</v>
      </c>
      <c r="I221" s="63">
        <v>9</v>
      </c>
      <c r="J221" s="64" t="s">
        <v>292</v>
      </c>
      <c r="K221" s="62" t="s">
        <v>137</v>
      </c>
      <c r="L221" s="65">
        <v>4</v>
      </c>
      <c r="M221" s="47">
        <v>4</v>
      </c>
      <c r="N221" s="48">
        <v>0</v>
      </c>
      <c r="O221" s="35">
        <v>9</v>
      </c>
      <c r="P221" s="35" t="s">
        <v>401</v>
      </c>
      <c r="Q221" s="35">
        <v>9</v>
      </c>
      <c r="R221" s="44">
        <f>VLOOKUP(A221,Kengetallen!A:B,2,FALSE)</f>
        <v>0</v>
      </c>
      <c r="V221" s="41">
        <f t="shared" si="14"/>
        <v>0</v>
      </c>
    </row>
    <row r="222" spans="1:25">
      <c r="A222" s="16" t="s">
        <v>25</v>
      </c>
      <c r="B222" s="35" t="s">
        <v>132</v>
      </c>
      <c r="C222" s="16" t="s">
        <v>163</v>
      </c>
      <c r="D222" s="36">
        <v>15</v>
      </c>
      <c r="E222" s="60" t="s">
        <v>366</v>
      </c>
      <c r="F222" s="60"/>
      <c r="G222" s="61" t="s">
        <v>368</v>
      </c>
      <c r="H222" s="61" t="s">
        <v>306</v>
      </c>
      <c r="I222" s="63">
        <v>10</v>
      </c>
      <c r="J222" s="64" t="s">
        <v>369</v>
      </c>
      <c r="K222" s="62" t="s">
        <v>137</v>
      </c>
      <c r="L222" s="65">
        <v>3</v>
      </c>
      <c r="M222" s="47">
        <v>3</v>
      </c>
      <c r="N222" s="48">
        <v>0</v>
      </c>
      <c r="O222" s="35">
        <v>9</v>
      </c>
      <c r="P222" s="35" t="s">
        <v>401</v>
      </c>
      <c r="Q222" s="35">
        <v>9</v>
      </c>
      <c r="R222" s="44">
        <f>VLOOKUP(A222,Kengetallen!A:B,2,FALSE)</f>
        <v>0</v>
      </c>
      <c r="V222" s="41">
        <f t="shared" si="14"/>
        <v>0</v>
      </c>
    </row>
    <row r="223" spans="1:25">
      <c r="A223" s="16" t="s">
        <v>79</v>
      </c>
      <c r="B223" s="35" t="s">
        <v>132</v>
      </c>
      <c r="C223" s="16" t="s">
        <v>163</v>
      </c>
      <c r="D223" s="36">
        <v>15</v>
      </c>
      <c r="E223" s="60" t="s">
        <v>366</v>
      </c>
      <c r="F223" s="60"/>
      <c r="G223" s="61" t="s">
        <v>367</v>
      </c>
      <c r="H223" s="61" t="s">
        <v>159</v>
      </c>
      <c r="I223" s="63">
        <v>11</v>
      </c>
      <c r="J223" s="64" t="s">
        <v>159</v>
      </c>
      <c r="K223" s="62" t="s">
        <v>341</v>
      </c>
      <c r="L223" s="65">
        <v>2</v>
      </c>
      <c r="M223" s="47">
        <v>2</v>
      </c>
      <c r="N223" s="48">
        <v>0</v>
      </c>
      <c r="O223" s="35">
        <v>9</v>
      </c>
      <c r="P223" s="35" t="s">
        <v>401</v>
      </c>
      <c r="Q223" s="35">
        <v>9</v>
      </c>
      <c r="R223" s="44">
        <f>VLOOKUP(A223,Kengetallen!A:B,2,FALSE)</f>
        <v>0</v>
      </c>
      <c r="V223" s="41">
        <f t="shared" si="14"/>
        <v>0</v>
      </c>
    </row>
    <row r="224" spans="1:25">
      <c r="A224" s="16" t="s">
        <v>204</v>
      </c>
      <c r="B224" s="35" t="s">
        <v>205</v>
      </c>
      <c r="C224" s="16" t="s">
        <v>163</v>
      </c>
      <c r="D224" s="36">
        <v>15</v>
      </c>
      <c r="E224" s="60" t="s">
        <v>366</v>
      </c>
      <c r="F224" s="60"/>
      <c r="G224" s="61" t="s">
        <v>367</v>
      </c>
      <c r="H224" s="61" t="s">
        <v>291</v>
      </c>
      <c r="I224" s="63">
        <v>12</v>
      </c>
      <c r="J224" s="64" t="s">
        <v>291</v>
      </c>
      <c r="K224" s="62" t="s">
        <v>137</v>
      </c>
      <c r="L224" s="65">
        <v>16</v>
      </c>
      <c r="M224" s="47">
        <v>0</v>
      </c>
      <c r="N224" s="48">
        <v>16</v>
      </c>
      <c r="O224" s="35">
        <v>0</v>
      </c>
      <c r="P224" s="35">
        <v>0</v>
      </c>
      <c r="Q224" s="35">
        <v>0</v>
      </c>
      <c r="R224" s="44">
        <f>VLOOKUP(A224,Kengetallen!A:B,2,FALSE)</f>
        <v>0</v>
      </c>
      <c r="V224" s="41">
        <f t="shared" si="14"/>
        <v>0</v>
      </c>
    </row>
    <row r="225" spans="1:25">
      <c r="D225" s="36">
        <v>15</v>
      </c>
      <c r="E225" s="60" t="s">
        <v>366</v>
      </c>
      <c r="F225" s="60"/>
      <c r="G225" s="61" t="s">
        <v>367</v>
      </c>
      <c r="J225" s="37"/>
      <c r="K225" s="38"/>
      <c r="L225" s="47"/>
      <c r="M225" s="47"/>
      <c r="N225" s="48"/>
      <c r="O225" s="35"/>
      <c r="P225" s="35"/>
      <c r="Q225" s="35"/>
    </row>
    <row r="226" spans="1:25">
      <c r="A226" s="49"/>
      <c r="B226" s="50"/>
      <c r="C226" s="77" t="s">
        <v>163</v>
      </c>
      <c r="D226" s="51">
        <v>15</v>
      </c>
      <c r="E226" s="52" t="s">
        <v>366</v>
      </c>
      <c r="F226" s="52"/>
      <c r="G226" s="49" t="s">
        <v>367</v>
      </c>
      <c r="H226" s="53"/>
      <c r="I226" s="50"/>
      <c r="J226" s="52" t="s">
        <v>160</v>
      </c>
      <c r="K226" s="53" t="s">
        <v>160</v>
      </c>
      <c r="L226" s="54">
        <f>SUM(L213:L225)</f>
        <v>106</v>
      </c>
      <c r="M226" s="54">
        <v>90</v>
      </c>
      <c r="N226" s="55">
        <v>16</v>
      </c>
      <c r="O226" s="54"/>
      <c r="P226" s="54"/>
      <c r="Q226" s="50"/>
      <c r="R226" s="56"/>
      <c r="S226" s="57"/>
      <c r="T226" s="50"/>
      <c r="U226" s="54"/>
      <c r="V226" s="54"/>
      <c r="W226" s="58"/>
      <c r="X226" s="59"/>
      <c r="Y226" s="49"/>
    </row>
    <row r="227" spans="1:25">
      <c r="D227" s="36">
        <v>16</v>
      </c>
      <c r="E227" s="60" t="s">
        <v>370</v>
      </c>
      <c r="F227" s="60"/>
      <c r="G227" s="61" t="s">
        <v>371</v>
      </c>
      <c r="J227" s="37"/>
      <c r="K227" s="38"/>
      <c r="L227" s="47"/>
      <c r="M227" s="47"/>
      <c r="N227" s="48"/>
      <c r="O227" s="35"/>
      <c r="P227" s="35"/>
      <c r="Q227" s="35"/>
    </row>
    <row r="228" spans="1:25">
      <c r="A228" s="16" t="s">
        <v>204</v>
      </c>
      <c r="B228" s="35" t="s">
        <v>205</v>
      </c>
      <c r="C228" s="16" t="s">
        <v>163</v>
      </c>
      <c r="D228" s="36">
        <v>16</v>
      </c>
      <c r="E228" s="60" t="s">
        <v>370</v>
      </c>
      <c r="F228" s="60"/>
      <c r="G228" s="61" t="s">
        <v>371</v>
      </c>
      <c r="H228" s="62" t="s">
        <v>134</v>
      </c>
      <c r="I228" s="63">
        <v>1</v>
      </c>
      <c r="J228" s="64" t="s">
        <v>291</v>
      </c>
      <c r="K228" s="61" t="s">
        <v>341</v>
      </c>
      <c r="L228" s="65">
        <v>131</v>
      </c>
      <c r="M228" s="47">
        <v>0</v>
      </c>
      <c r="N228" s="48">
        <v>131</v>
      </c>
      <c r="O228" s="35">
        <v>0</v>
      </c>
      <c r="P228" s="35">
        <v>0</v>
      </c>
      <c r="Q228" s="35">
        <v>0</v>
      </c>
      <c r="R228" s="44">
        <f>VLOOKUP(A228,Kengetallen!A:B,2,FALSE)</f>
        <v>0</v>
      </c>
      <c r="V228" s="41">
        <f t="shared" ref="V228:V238" si="15">IF(Q228&gt;0,(U228/O228)*Q228,0)</f>
        <v>0</v>
      </c>
    </row>
    <row r="229" spans="1:25">
      <c r="A229" s="16" t="s">
        <v>204</v>
      </c>
      <c r="B229" s="35" t="s">
        <v>205</v>
      </c>
      <c r="C229" s="16" t="s">
        <v>163</v>
      </c>
      <c r="D229" s="36">
        <v>16</v>
      </c>
      <c r="E229" s="60" t="s">
        <v>370</v>
      </c>
      <c r="F229" s="60"/>
      <c r="G229" s="61" t="s">
        <v>371</v>
      </c>
      <c r="H229" s="62" t="s">
        <v>134</v>
      </c>
      <c r="I229" s="63">
        <v>2</v>
      </c>
      <c r="J229" s="64" t="s">
        <v>156</v>
      </c>
      <c r="K229" s="61" t="s">
        <v>157</v>
      </c>
      <c r="L229" s="65">
        <v>7</v>
      </c>
      <c r="M229" s="47">
        <v>0</v>
      </c>
      <c r="N229" s="48">
        <v>7</v>
      </c>
      <c r="O229" s="35">
        <v>0</v>
      </c>
      <c r="P229" s="35">
        <v>0</v>
      </c>
      <c r="Q229" s="35">
        <v>0</v>
      </c>
      <c r="R229" s="44">
        <f>VLOOKUP(A229,Kengetallen!A:B,2,FALSE)</f>
        <v>0</v>
      </c>
      <c r="V229" s="41">
        <f t="shared" si="15"/>
        <v>0</v>
      </c>
    </row>
    <row r="230" spans="1:25">
      <c r="A230" s="16" t="s">
        <v>204</v>
      </c>
      <c r="B230" s="35" t="s">
        <v>205</v>
      </c>
      <c r="C230" s="16" t="s">
        <v>163</v>
      </c>
      <c r="D230" s="36">
        <v>16</v>
      </c>
      <c r="E230" s="60" t="s">
        <v>370</v>
      </c>
      <c r="F230" s="60"/>
      <c r="G230" s="61" t="s">
        <v>371</v>
      </c>
      <c r="H230" s="62" t="s">
        <v>134</v>
      </c>
      <c r="I230" s="63">
        <v>3</v>
      </c>
      <c r="J230" s="64" t="s">
        <v>153</v>
      </c>
      <c r="K230" s="61" t="s">
        <v>157</v>
      </c>
      <c r="L230" s="65">
        <v>7</v>
      </c>
      <c r="M230" s="47">
        <v>0</v>
      </c>
      <c r="N230" s="48">
        <v>7</v>
      </c>
      <c r="O230" s="35">
        <v>0</v>
      </c>
      <c r="P230" s="35">
        <v>0</v>
      </c>
      <c r="Q230" s="35">
        <v>0</v>
      </c>
      <c r="R230" s="44">
        <f>VLOOKUP(A230,Kengetallen!A:B,2,FALSE)</f>
        <v>0</v>
      </c>
      <c r="V230" s="41">
        <f t="shared" si="15"/>
        <v>0</v>
      </c>
    </row>
    <row r="231" spans="1:25">
      <c r="A231" s="16" t="s">
        <v>204</v>
      </c>
      <c r="B231" s="35" t="s">
        <v>205</v>
      </c>
      <c r="C231" s="16" t="s">
        <v>163</v>
      </c>
      <c r="D231" s="36">
        <v>16</v>
      </c>
      <c r="E231" s="60" t="s">
        <v>370</v>
      </c>
      <c r="F231" s="60"/>
      <c r="G231" s="61" t="s">
        <v>371</v>
      </c>
      <c r="H231" s="62" t="s">
        <v>134</v>
      </c>
      <c r="I231" s="63">
        <v>4</v>
      </c>
      <c r="J231" s="64" t="s">
        <v>301</v>
      </c>
      <c r="K231" s="61" t="s">
        <v>341</v>
      </c>
      <c r="L231" s="65">
        <v>9</v>
      </c>
      <c r="M231" s="47">
        <v>0</v>
      </c>
      <c r="N231" s="48">
        <v>9</v>
      </c>
      <c r="O231" s="35">
        <v>0</v>
      </c>
      <c r="P231" s="35">
        <v>0</v>
      </c>
      <c r="Q231" s="35">
        <v>0</v>
      </c>
      <c r="R231" s="44">
        <f>VLOOKUP(A231,Kengetallen!A:B,2,FALSE)</f>
        <v>0</v>
      </c>
      <c r="V231" s="41">
        <f t="shared" si="15"/>
        <v>0</v>
      </c>
    </row>
    <row r="232" spans="1:25">
      <c r="A232" s="16" t="s">
        <v>204</v>
      </c>
      <c r="B232" s="35" t="s">
        <v>205</v>
      </c>
      <c r="C232" s="16" t="s">
        <v>163</v>
      </c>
      <c r="D232" s="36">
        <v>16</v>
      </c>
      <c r="E232" s="60" t="s">
        <v>370</v>
      </c>
      <c r="F232" s="60"/>
      <c r="G232" s="61" t="s">
        <v>371</v>
      </c>
      <c r="H232" s="62" t="s">
        <v>134</v>
      </c>
      <c r="I232" s="63">
        <v>5</v>
      </c>
      <c r="J232" s="64" t="s">
        <v>291</v>
      </c>
      <c r="K232" s="61" t="s">
        <v>372</v>
      </c>
      <c r="L232" s="65">
        <v>198</v>
      </c>
      <c r="M232" s="47">
        <v>0</v>
      </c>
      <c r="N232" s="48">
        <v>198</v>
      </c>
      <c r="O232" s="35">
        <v>0</v>
      </c>
      <c r="P232" s="35">
        <v>0</v>
      </c>
      <c r="Q232" s="35">
        <v>0</v>
      </c>
      <c r="R232" s="44">
        <f>VLOOKUP(A232,Kengetallen!A:B,2,FALSE)</f>
        <v>0</v>
      </c>
      <c r="V232" s="41">
        <f t="shared" si="15"/>
        <v>0</v>
      </c>
    </row>
    <row r="233" spans="1:25">
      <c r="A233" s="16" t="s">
        <v>204</v>
      </c>
      <c r="B233" s="35" t="s">
        <v>205</v>
      </c>
      <c r="C233" s="16" t="s">
        <v>163</v>
      </c>
      <c r="D233" s="36">
        <v>16</v>
      </c>
      <c r="E233" s="60" t="s">
        <v>370</v>
      </c>
      <c r="F233" s="60"/>
      <c r="G233" s="61" t="s">
        <v>371</v>
      </c>
      <c r="H233" s="62" t="s">
        <v>134</v>
      </c>
      <c r="I233" s="63">
        <v>6</v>
      </c>
      <c r="J233" s="64" t="s">
        <v>373</v>
      </c>
      <c r="K233" s="61" t="s">
        <v>157</v>
      </c>
      <c r="L233" s="65">
        <v>8</v>
      </c>
      <c r="M233" s="47">
        <v>0</v>
      </c>
      <c r="N233" s="48">
        <v>8</v>
      </c>
      <c r="O233" s="35">
        <v>0</v>
      </c>
      <c r="P233" s="35">
        <v>0</v>
      </c>
      <c r="Q233" s="35">
        <v>0</v>
      </c>
      <c r="R233" s="44">
        <f>VLOOKUP(A233,Kengetallen!A:B,2,FALSE)</f>
        <v>0</v>
      </c>
      <c r="V233" s="41">
        <f t="shared" si="15"/>
        <v>0</v>
      </c>
    </row>
    <row r="234" spans="1:25">
      <c r="A234" s="16" t="s">
        <v>204</v>
      </c>
      <c r="B234" s="35" t="s">
        <v>205</v>
      </c>
      <c r="C234" s="16" t="s">
        <v>163</v>
      </c>
      <c r="D234" s="36">
        <v>16</v>
      </c>
      <c r="E234" s="60" t="s">
        <v>370</v>
      </c>
      <c r="F234" s="60"/>
      <c r="G234" s="61" t="s">
        <v>371</v>
      </c>
      <c r="H234" s="62" t="s">
        <v>134</v>
      </c>
      <c r="I234" s="63">
        <v>7</v>
      </c>
      <c r="J234" s="64" t="s">
        <v>291</v>
      </c>
      <c r="K234" s="61" t="s">
        <v>137</v>
      </c>
      <c r="L234" s="65">
        <v>34</v>
      </c>
      <c r="M234" s="47">
        <v>0</v>
      </c>
      <c r="N234" s="48">
        <v>34</v>
      </c>
      <c r="O234" s="35">
        <v>0</v>
      </c>
      <c r="P234" s="35">
        <v>0</v>
      </c>
      <c r="Q234" s="35">
        <v>0</v>
      </c>
      <c r="R234" s="44">
        <f>VLOOKUP(A234,Kengetallen!A:B,2,FALSE)</f>
        <v>0</v>
      </c>
      <c r="V234" s="41">
        <f t="shared" si="15"/>
        <v>0</v>
      </c>
    </row>
    <row r="235" spans="1:25">
      <c r="A235" s="16" t="s">
        <v>204</v>
      </c>
      <c r="B235" s="35" t="s">
        <v>205</v>
      </c>
      <c r="C235" s="16" t="s">
        <v>163</v>
      </c>
      <c r="D235" s="36">
        <v>16</v>
      </c>
      <c r="E235" s="60" t="s">
        <v>370</v>
      </c>
      <c r="F235" s="60"/>
      <c r="G235" s="61" t="s">
        <v>371</v>
      </c>
      <c r="H235" s="62" t="s">
        <v>134</v>
      </c>
      <c r="I235" s="63">
        <v>8</v>
      </c>
      <c r="J235" s="64" t="s">
        <v>291</v>
      </c>
      <c r="K235" s="61" t="s">
        <v>341</v>
      </c>
      <c r="L235" s="65">
        <v>243</v>
      </c>
      <c r="M235" s="47">
        <v>0</v>
      </c>
      <c r="N235" s="48">
        <v>243</v>
      </c>
      <c r="O235" s="35">
        <v>0</v>
      </c>
      <c r="P235" s="35">
        <v>0</v>
      </c>
      <c r="Q235" s="35">
        <v>0</v>
      </c>
      <c r="R235" s="44">
        <f>VLOOKUP(A235,Kengetallen!A:B,2,FALSE)</f>
        <v>0</v>
      </c>
      <c r="V235" s="41">
        <f t="shared" si="15"/>
        <v>0</v>
      </c>
    </row>
    <row r="236" spans="1:25">
      <c r="A236" s="16" t="s">
        <v>204</v>
      </c>
      <c r="B236" s="35" t="s">
        <v>205</v>
      </c>
      <c r="C236" s="16" t="s">
        <v>163</v>
      </c>
      <c r="D236" s="36">
        <v>16</v>
      </c>
      <c r="E236" s="60" t="s">
        <v>370</v>
      </c>
      <c r="F236" s="60"/>
      <c r="G236" s="61" t="s">
        <v>371</v>
      </c>
      <c r="H236" s="62" t="s">
        <v>134</v>
      </c>
      <c r="I236" s="63">
        <v>9</v>
      </c>
      <c r="J236" s="64" t="s">
        <v>301</v>
      </c>
      <c r="K236" s="61" t="s">
        <v>137</v>
      </c>
      <c r="L236" s="65">
        <v>23</v>
      </c>
      <c r="M236" s="47">
        <v>0</v>
      </c>
      <c r="N236" s="48">
        <v>23</v>
      </c>
      <c r="O236" s="35">
        <v>0</v>
      </c>
      <c r="P236" s="35">
        <v>0</v>
      </c>
      <c r="Q236" s="35">
        <v>0</v>
      </c>
      <c r="R236" s="44">
        <f>VLOOKUP(A236,Kengetallen!A:B,2,FALSE)</f>
        <v>0</v>
      </c>
      <c r="V236" s="41">
        <f t="shared" si="15"/>
        <v>0</v>
      </c>
    </row>
    <row r="237" spans="1:25">
      <c r="A237" s="16" t="s">
        <v>204</v>
      </c>
      <c r="B237" s="35" t="s">
        <v>205</v>
      </c>
      <c r="C237" s="16" t="s">
        <v>163</v>
      </c>
      <c r="D237" s="36">
        <v>16</v>
      </c>
      <c r="E237" s="60" t="s">
        <v>370</v>
      </c>
      <c r="F237" s="60"/>
      <c r="G237" s="61" t="s">
        <v>371</v>
      </c>
      <c r="H237" s="62" t="s">
        <v>134</v>
      </c>
      <c r="I237" s="63">
        <v>10</v>
      </c>
      <c r="J237" s="64" t="s">
        <v>374</v>
      </c>
      <c r="K237" s="61" t="s">
        <v>157</v>
      </c>
      <c r="L237" s="65">
        <v>13</v>
      </c>
      <c r="M237" s="47">
        <v>0</v>
      </c>
      <c r="N237" s="48">
        <v>13</v>
      </c>
      <c r="O237" s="35">
        <v>0</v>
      </c>
      <c r="P237" s="35">
        <v>0</v>
      </c>
      <c r="Q237" s="35">
        <v>0</v>
      </c>
      <c r="R237" s="44">
        <f>VLOOKUP(A237,Kengetallen!A:B,2,FALSE)</f>
        <v>0</v>
      </c>
      <c r="V237" s="41">
        <f t="shared" si="15"/>
        <v>0</v>
      </c>
    </row>
    <row r="238" spans="1:25">
      <c r="A238" s="16" t="s">
        <v>204</v>
      </c>
      <c r="B238" s="35" t="s">
        <v>205</v>
      </c>
      <c r="C238" s="16" t="s">
        <v>163</v>
      </c>
      <c r="D238" s="36">
        <v>16</v>
      </c>
      <c r="E238" s="60" t="s">
        <v>370</v>
      </c>
      <c r="F238" s="60"/>
      <c r="G238" s="61" t="s">
        <v>371</v>
      </c>
      <c r="H238" s="62" t="s">
        <v>134</v>
      </c>
      <c r="I238" s="63">
        <v>11</v>
      </c>
      <c r="J238" s="64" t="s">
        <v>291</v>
      </c>
      <c r="K238" s="61" t="s">
        <v>341</v>
      </c>
      <c r="L238" s="65">
        <v>126</v>
      </c>
      <c r="M238" s="47">
        <v>0</v>
      </c>
      <c r="N238" s="48">
        <v>126</v>
      </c>
      <c r="O238" s="35">
        <v>0</v>
      </c>
      <c r="P238" s="35">
        <v>0</v>
      </c>
      <c r="Q238" s="35">
        <v>0</v>
      </c>
      <c r="R238" s="44">
        <f>VLOOKUP(A238,Kengetallen!A:B,2,FALSE)</f>
        <v>0</v>
      </c>
      <c r="V238" s="41">
        <f t="shared" si="15"/>
        <v>0</v>
      </c>
    </row>
    <row r="239" spans="1:25">
      <c r="D239" s="36">
        <v>16</v>
      </c>
      <c r="E239" s="60" t="s">
        <v>370</v>
      </c>
      <c r="F239" s="60"/>
      <c r="G239" s="61" t="s">
        <v>371</v>
      </c>
      <c r="J239" s="37"/>
      <c r="K239" s="38"/>
      <c r="L239" s="47"/>
      <c r="M239" s="47"/>
      <c r="N239" s="48"/>
      <c r="O239" s="35"/>
      <c r="P239" s="35"/>
      <c r="Q239" s="35"/>
    </row>
    <row r="240" spans="1:25">
      <c r="A240" s="49"/>
      <c r="B240" s="50"/>
      <c r="C240" s="77" t="s">
        <v>163</v>
      </c>
      <c r="D240" s="51">
        <v>16</v>
      </c>
      <c r="E240" s="52" t="s">
        <v>370</v>
      </c>
      <c r="F240" s="52"/>
      <c r="G240" s="49" t="s">
        <v>371</v>
      </c>
      <c r="H240" s="53"/>
      <c r="I240" s="50"/>
      <c r="J240" s="52" t="s">
        <v>160</v>
      </c>
      <c r="K240" s="53" t="s">
        <v>160</v>
      </c>
      <c r="L240" s="54">
        <f>SUM(L228:L239)</f>
        <v>799</v>
      </c>
      <c r="M240" s="54">
        <v>0</v>
      </c>
      <c r="N240" s="55">
        <v>799</v>
      </c>
      <c r="O240" s="54"/>
      <c r="P240" s="54"/>
      <c r="Q240" s="50"/>
      <c r="R240" s="56"/>
      <c r="S240" s="57"/>
      <c r="T240" s="50"/>
      <c r="U240" s="54"/>
      <c r="V240" s="54"/>
      <c r="W240" s="58"/>
      <c r="X240" s="59"/>
      <c r="Y240" s="49"/>
    </row>
    <row r="241" spans="1:25">
      <c r="D241" s="36">
        <v>17</v>
      </c>
      <c r="E241" s="60" t="s">
        <v>375</v>
      </c>
      <c r="F241" s="60"/>
      <c r="G241" s="61" t="s">
        <v>376</v>
      </c>
      <c r="J241" s="37"/>
      <c r="K241" s="38"/>
      <c r="L241" s="47"/>
      <c r="M241" s="47"/>
      <c r="N241" s="48"/>
      <c r="O241" s="35"/>
      <c r="P241" s="35"/>
      <c r="Q241" s="35"/>
    </row>
    <row r="242" spans="1:25">
      <c r="A242" s="16" t="s">
        <v>204</v>
      </c>
      <c r="B242" s="35" t="s">
        <v>205</v>
      </c>
      <c r="C242" s="16" t="s">
        <v>377</v>
      </c>
      <c r="D242" s="36">
        <v>17</v>
      </c>
      <c r="E242" s="60" t="s">
        <v>375</v>
      </c>
      <c r="F242" s="60"/>
      <c r="G242" s="61" t="s">
        <v>376</v>
      </c>
      <c r="H242" s="62" t="s">
        <v>134</v>
      </c>
      <c r="I242" s="63">
        <v>1</v>
      </c>
      <c r="J242" s="75" t="s">
        <v>150</v>
      </c>
      <c r="K242" s="61" t="s">
        <v>157</v>
      </c>
      <c r="L242" s="65">
        <v>16.47</v>
      </c>
      <c r="M242" s="47">
        <v>0</v>
      </c>
      <c r="N242" s="48">
        <v>16.47</v>
      </c>
      <c r="O242" s="35">
        <v>0</v>
      </c>
      <c r="P242" s="35">
        <v>0</v>
      </c>
      <c r="Q242" s="35">
        <v>0</v>
      </c>
      <c r="R242" s="44">
        <f>VLOOKUP(A242,Kengetallen!A:B,2,FALSE)</f>
        <v>0</v>
      </c>
      <c r="V242" s="41">
        <f>IF(Q242&gt;0,(U242/O242)*Q242,0)</f>
        <v>0</v>
      </c>
    </row>
    <row r="243" spans="1:25">
      <c r="D243" s="36">
        <v>17</v>
      </c>
      <c r="E243" s="60" t="s">
        <v>375</v>
      </c>
      <c r="F243" s="60"/>
      <c r="G243" s="61" t="s">
        <v>376</v>
      </c>
      <c r="H243" s="62"/>
      <c r="I243" s="63"/>
      <c r="J243" s="75"/>
      <c r="K243" s="61"/>
      <c r="L243" s="65"/>
      <c r="M243" s="47"/>
      <c r="N243" s="48"/>
      <c r="O243" s="35"/>
      <c r="P243" s="35"/>
      <c r="Q243" s="35"/>
    </row>
    <row r="244" spans="1:25">
      <c r="A244" s="49"/>
      <c r="B244" s="50"/>
      <c r="C244" s="77" t="s">
        <v>377</v>
      </c>
      <c r="D244" s="51">
        <v>17</v>
      </c>
      <c r="E244" s="52" t="s">
        <v>375</v>
      </c>
      <c r="F244" s="52"/>
      <c r="G244" s="49" t="s">
        <v>376</v>
      </c>
      <c r="H244" s="53"/>
      <c r="I244" s="50"/>
      <c r="J244" s="52" t="s">
        <v>160</v>
      </c>
      <c r="K244" s="53" t="s">
        <v>160</v>
      </c>
      <c r="L244" s="54">
        <f>SUM(L241:L243)</f>
        <v>16.47</v>
      </c>
      <c r="M244" s="54">
        <v>0</v>
      </c>
      <c r="N244" s="55">
        <v>16.47</v>
      </c>
      <c r="O244" s="54"/>
      <c r="P244" s="54"/>
      <c r="Q244" s="50"/>
      <c r="R244" s="56"/>
      <c r="S244" s="57"/>
      <c r="T244" s="50"/>
      <c r="U244" s="54"/>
      <c r="V244" s="54"/>
      <c r="W244" s="58"/>
      <c r="X244" s="59"/>
      <c r="Y244" s="49"/>
    </row>
    <row r="245" spans="1:25">
      <c r="D245" s="36">
        <v>18</v>
      </c>
      <c r="E245" s="60" t="s">
        <v>379</v>
      </c>
      <c r="F245" s="60"/>
      <c r="G245" s="61" t="s">
        <v>380</v>
      </c>
      <c r="J245" s="37"/>
      <c r="K245" s="38"/>
      <c r="L245" s="47"/>
      <c r="M245" s="47"/>
      <c r="N245" s="48"/>
      <c r="O245" s="35"/>
      <c r="P245" s="35"/>
      <c r="Q245" s="35"/>
    </row>
    <row r="246" spans="1:25">
      <c r="A246" s="16" t="s">
        <v>204</v>
      </c>
      <c r="B246" s="35" t="s">
        <v>205</v>
      </c>
      <c r="C246" s="16" t="s">
        <v>377</v>
      </c>
      <c r="D246" s="36">
        <v>18</v>
      </c>
      <c r="E246" s="60" t="s">
        <v>379</v>
      </c>
      <c r="F246" s="60"/>
      <c r="G246" s="61" t="s">
        <v>380</v>
      </c>
      <c r="H246" s="62" t="s">
        <v>134</v>
      </c>
      <c r="I246" s="63">
        <v>1</v>
      </c>
      <c r="J246" s="75" t="s">
        <v>150</v>
      </c>
      <c r="K246" s="61" t="s">
        <v>157</v>
      </c>
      <c r="L246" s="65">
        <v>12.34</v>
      </c>
      <c r="M246" s="47">
        <v>0</v>
      </c>
      <c r="N246" s="48">
        <v>12.34</v>
      </c>
      <c r="O246" s="35">
        <v>0</v>
      </c>
      <c r="P246" s="35">
        <v>0</v>
      </c>
      <c r="Q246" s="35">
        <v>0</v>
      </c>
      <c r="R246" s="44">
        <f>VLOOKUP(A246,Kengetallen!A:B,2,FALSE)</f>
        <v>0</v>
      </c>
      <c r="V246" s="41">
        <f>IF(Q246&gt;0,(U246/O246)*Q246,0)</f>
        <v>0</v>
      </c>
    </row>
    <row r="247" spans="1:25">
      <c r="D247" s="36">
        <v>18</v>
      </c>
      <c r="E247" s="60" t="s">
        <v>379</v>
      </c>
      <c r="F247" s="60"/>
      <c r="G247" s="61" t="s">
        <v>380</v>
      </c>
      <c r="J247" s="37"/>
      <c r="K247" s="38"/>
      <c r="L247" s="47"/>
      <c r="M247" s="47"/>
      <c r="N247" s="48"/>
      <c r="O247" s="35"/>
      <c r="P247" s="35"/>
      <c r="Q247" s="35"/>
    </row>
    <row r="248" spans="1:25">
      <c r="A248" s="49"/>
      <c r="B248" s="50"/>
      <c r="C248" s="77" t="s">
        <v>377</v>
      </c>
      <c r="D248" s="51">
        <v>18</v>
      </c>
      <c r="E248" s="52" t="s">
        <v>379</v>
      </c>
      <c r="F248" s="52"/>
      <c r="G248" s="49" t="s">
        <v>380</v>
      </c>
      <c r="H248" s="53"/>
      <c r="I248" s="50"/>
      <c r="J248" s="52" t="s">
        <v>160</v>
      </c>
      <c r="K248" s="53" t="s">
        <v>160</v>
      </c>
      <c r="L248" s="54">
        <f>SUM(L245:L247)</f>
        <v>12.34</v>
      </c>
      <c r="M248" s="54">
        <v>0</v>
      </c>
      <c r="N248" s="55">
        <v>12.34</v>
      </c>
      <c r="O248" s="54"/>
      <c r="P248" s="54"/>
      <c r="Q248" s="50"/>
      <c r="R248" s="56"/>
      <c r="S248" s="57"/>
      <c r="T248" s="50"/>
      <c r="U248" s="54"/>
      <c r="V248" s="54"/>
      <c r="W248" s="58"/>
      <c r="X248" s="59"/>
      <c r="Y248" s="49"/>
    </row>
    <row r="249" spans="1:25">
      <c r="D249" s="36">
        <v>19</v>
      </c>
      <c r="E249" s="60" t="s">
        <v>381</v>
      </c>
      <c r="F249" s="60"/>
      <c r="G249" s="61" t="s">
        <v>382</v>
      </c>
      <c r="J249" s="37"/>
      <c r="K249" s="38"/>
      <c r="L249" s="47"/>
      <c r="M249" s="47"/>
      <c r="N249" s="48"/>
      <c r="O249" s="35"/>
      <c r="P249" s="35"/>
      <c r="Q249" s="35"/>
    </row>
    <row r="250" spans="1:25">
      <c r="A250" s="16" t="s">
        <v>204</v>
      </c>
      <c r="B250" s="35" t="s">
        <v>205</v>
      </c>
      <c r="C250" s="16" t="s">
        <v>377</v>
      </c>
      <c r="D250" s="36">
        <v>19</v>
      </c>
      <c r="E250" s="60" t="s">
        <v>381</v>
      </c>
      <c r="F250" s="60"/>
      <c r="G250" s="61" t="s">
        <v>382</v>
      </c>
      <c r="H250" s="62" t="s">
        <v>134</v>
      </c>
      <c r="I250" s="63">
        <v>1</v>
      </c>
      <c r="J250" s="64" t="s">
        <v>150</v>
      </c>
      <c r="K250" s="61" t="s">
        <v>157</v>
      </c>
      <c r="L250" s="65">
        <v>22.93</v>
      </c>
      <c r="M250" s="47">
        <v>0</v>
      </c>
      <c r="N250" s="48">
        <v>22.93</v>
      </c>
      <c r="O250" s="35">
        <v>0</v>
      </c>
      <c r="P250" s="35">
        <v>0</v>
      </c>
      <c r="Q250" s="35">
        <v>0</v>
      </c>
      <c r="R250" s="44">
        <f>VLOOKUP(A250,Kengetallen!A:B,2,FALSE)</f>
        <v>0</v>
      </c>
      <c r="V250" s="41">
        <f>IF(Q250&gt;0,(U250/O250)*Q250,0)</f>
        <v>0</v>
      </c>
    </row>
    <row r="251" spans="1:25">
      <c r="D251" s="36">
        <v>19</v>
      </c>
      <c r="E251" s="60" t="s">
        <v>381</v>
      </c>
      <c r="F251" s="60"/>
      <c r="G251" s="61" t="s">
        <v>382</v>
      </c>
      <c r="H251" s="62"/>
      <c r="I251" s="63"/>
      <c r="J251" s="75"/>
      <c r="K251" s="61"/>
      <c r="L251" s="65"/>
      <c r="M251" s="47"/>
      <c r="N251" s="48"/>
      <c r="O251" s="35"/>
      <c r="P251" s="35"/>
      <c r="Q251" s="35"/>
    </row>
    <row r="252" spans="1:25">
      <c r="A252" s="49"/>
      <c r="B252" s="50"/>
      <c r="C252" s="77" t="s">
        <v>377</v>
      </c>
      <c r="D252" s="51">
        <v>19</v>
      </c>
      <c r="E252" s="52" t="s">
        <v>381</v>
      </c>
      <c r="F252" s="52"/>
      <c r="G252" s="49" t="s">
        <v>382</v>
      </c>
      <c r="H252" s="53"/>
      <c r="I252" s="50"/>
      <c r="J252" s="52" t="s">
        <v>160</v>
      </c>
      <c r="K252" s="53" t="s">
        <v>160</v>
      </c>
      <c r="L252" s="54">
        <f>SUM(L249:L251)</f>
        <v>22.93</v>
      </c>
      <c r="M252" s="54">
        <v>0</v>
      </c>
      <c r="N252" s="55">
        <v>22.93</v>
      </c>
      <c r="O252" s="54"/>
      <c r="P252" s="54"/>
      <c r="Q252" s="50"/>
      <c r="R252" s="56"/>
      <c r="S252" s="57"/>
      <c r="T252" s="50"/>
      <c r="U252" s="54"/>
      <c r="V252" s="54"/>
      <c r="W252" s="58"/>
      <c r="X252" s="59"/>
      <c r="Y252" s="49"/>
    </row>
    <row r="253" spans="1:25">
      <c r="C253" s="16" t="s">
        <v>377</v>
      </c>
      <c r="D253" s="36">
        <v>20</v>
      </c>
      <c r="E253" s="60" t="s">
        <v>383</v>
      </c>
      <c r="F253" s="60"/>
      <c r="G253" s="61" t="s">
        <v>384</v>
      </c>
      <c r="J253" s="37"/>
      <c r="K253" s="38"/>
      <c r="L253" s="47"/>
      <c r="M253" s="47"/>
      <c r="N253" s="48"/>
      <c r="O253" s="35"/>
      <c r="P253" s="35"/>
      <c r="Q253" s="35"/>
    </row>
    <row r="254" spans="1:25">
      <c r="A254" s="16" t="s">
        <v>204</v>
      </c>
      <c r="B254" s="35" t="s">
        <v>205</v>
      </c>
      <c r="C254" s="16" t="s">
        <v>377</v>
      </c>
      <c r="D254" s="36">
        <v>20</v>
      </c>
      <c r="E254" s="60" t="s">
        <v>383</v>
      </c>
      <c r="F254" s="60"/>
      <c r="G254" s="61" t="s">
        <v>384</v>
      </c>
      <c r="H254" s="62" t="s">
        <v>134</v>
      </c>
      <c r="I254" s="63">
        <v>1</v>
      </c>
      <c r="J254" s="75" t="s">
        <v>150</v>
      </c>
      <c r="K254" s="61" t="s">
        <v>157</v>
      </c>
      <c r="L254" s="65">
        <v>18.63</v>
      </c>
      <c r="M254" s="47">
        <v>0</v>
      </c>
      <c r="N254" s="48">
        <v>18.63</v>
      </c>
      <c r="O254" s="35">
        <v>0</v>
      </c>
      <c r="P254" s="35">
        <v>0</v>
      </c>
      <c r="Q254" s="35">
        <v>0</v>
      </c>
      <c r="R254" s="44">
        <f>VLOOKUP(A254,Kengetallen!A:B,2,FALSE)</f>
        <v>0</v>
      </c>
      <c r="V254" s="41">
        <f>IF(Q254&gt;0,(U254/O254)*Q254,0)</f>
        <v>0</v>
      </c>
    </row>
    <row r="255" spans="1:25">
      <c r="C255" s="16" t="s">
        <v>377</v>
      </c>
      <c r="D255" s="36">
        <v>20</v>
      </c>
      <c r="E255" s="60" t="s">
        <v>383</v>
      </c>
      <c r="F255" s="60"/>
      <c r="G255" s="61" t="s">
        <v>384</v>
      </c>
      <c r="J255" s="37"/>
      <c r="K255" s="38"/>
      <c r="L255" s="47"/>
      <c r="M255" s="47"/>
      <c r="N255" s="48"/>
      <c r="O255" s="35"/>
      <c r="P255" s="35"/>
      <c r="Q255" s="35"/>
    </row>
    <row r="256" spans="1:25">
      <c r="A256" s="49"/>
      <c r="B256" s="50"/>
      <c r="C256" s="77" t="s">
        <v>377</v>
      </c>
      <c r="D256" s="51">
        <v>20</v>
      </c>
      <c r="E256" s="52" t="s">
        <v>383</v>
      </c>
      <c r="F256" s="52"/>
      <c r="G256" s="49" t="s">
        <v>384</v>
      </c>
      <c r="H256" s="53"/>
      <c r="I256" s="50"/>
      <c r="J256" s="52" t="s">
        <v>160</v>
      </c>
      <c r="K256" s="53" t="s">
        <v>160</v>
      </c>
      <c r="L256" s="54">
        <f>SUM(L253:L255)</f>
        <v>18.63</v>
      </c>
      <c r="M256" s="54">
        <v>0</v>
      </c>
      <c r="N256" s="55">
        <v>18.63</v>
      </c>
      <c r="O256" s="54"/>
      <c r="P256" s="54"/>
      <c r="Q256" s="50"/>
      <c r="R256" s="56"/>
      <c r="S256" s="57"/>
      <c r="T256" s="50"/>
      <c r="U256" s="54"/>
      <c r="V256" s="54"/>
      <c r="W256" s="58"/>
      <c r="X256" s="59"/>
      <c r="Y256" s="49"/>
    </row>
    <row r="257" spans="1:25">
      <c r="D257" s="36">
        <v>21</v>
      </c>
      <c r="E257" s="68" t="s">
        <v>385</v>
      </c>
      <c r="F257" s="67"/>
      <c r="G257" s="61" t="s">
        <v>386</v>
      </c>
      <c r="J257" s="37"/>
      <c r="K257" s="38"/>
      <c r="L257" s="47"/>
      <c r="M257" s="47"/>
      <c r="N257" s="48"/>
      <c r="O257" s="35"/>
      <c r="P257" s="35"/>
      <c r="Q257" s="35"/>
    </row>
    <row r="258" spans="1:25">
      <c r="A258" s="16" t="s">
        <v>204</v>
      </c>
      <c r="B258" s="35" t="s">
        <v>205</v>
      </c>
      <c r="C258" s="16" t="s">
        <v>163</v>
      </c>
      <c r="D258" s="36">
        <v>21</v>
      </c>
      <c r="E258" s="68" t="s">
        <v>385</v>
      </c>
      <c r="F258" s="67"/>
      <c r="G258" s="61" t="s">
        <v>386</v>
      </c>
      <c r="H258" s="16" t="s">
        <v>387</v>
      </c>
      <c r="I258" s="16"/>
      <c r="J258" s="68" t="s">
        <v>160</v>
      </c>
      <c r="K258" s="69" t="s">
        <v>388</v>
      </c>
      <c r="L258" s="47">
        <v>100</v>
      </c>
      <c r="M258" s="47">
        <v>0</v>
      </c>
      <c r="N258" s="48">
        <v>100</v>
      </c>
      <c r="O258" s="35">
        <v>0</v>
      </c>
      <c r="P258" s="35">
        <v>0</v>
      </c>
      <c r="Q258" s="35">
        <v>0</v>
      </c>
      <c r="R258" s="44">
        <f>VLOOKUP(A258,Kengetallen!A:B,2,FALSE)</f>
        <v>0</v>
      </c>
      <c r="V258" s="41">
        <f t="shared" ref="V258:V262" si="16">IF(Q258&gt;0,(U258/O258)*Q258,0)</f>
        <v>0</v>
      </c>
    </row>
    <row r="259" spans="1:25">
      <c r="A259" s="16" t="s">
        <v>204</v>
      </c>
      <c r="B259" s="35" t="s">
        <v>205</v>
      </c>
      <c r="C259" s="16" t="s">
        <v>163</v>
      </c>
      <c r="D259" s="36">
        <v>21</v>
      </c>
      <c r="E259" s="68" t="s">
        <v>385</v>
      </c>
      <c r="F259" s="67"/>
      <c r="G259" s="61" t="s">
        <v>386</v>
      </c>
      <c r="H259" s="16" t="s">
        <v>387</v>
      </c>
      <c r="I259" s="16"/>
      <c r="J259" s="68" t="s">
        <v>160</v>
      </c>
      <c r="K259" s="69" t="s">
        <v>388</v>
      </c>
      <c r="L259" s="47">
        <v>100</v>
      </c>
      <c r="M259" s="47">
        <v>0</v>
      </c>
      <c r="N259" s="48">
        <v>100</v>
      </c>
      <c r="O259" s="35">
        <v>0</v>
      </c>
      <c r="P259" s="35">
        <v>0</v>
      </c>
      <c r="Q259" s="35">
        <v>0</v>
      </c>
      <c r="R259" s="44">
        <f>VLOOKUP(A259,Kengetallen!A:B,2,FALSE)</f>
        <v>0</v>
      </c>
      <c r="V259" s="41">
        <f t="shared" si="16"/>
        <v>0</v>
      </c>
    </row>
    <row r="260" spans="1:25">
      <c r="A260" s="16" t="s">
        <v>204</v>
      </c>
      <c r="B260" s="35" t="s">
        <v>205</v>
      </c>
      <c r="C260" s="16" t="s">
        <v>163</v>
      </c>
      <c r="D260" s="36">
        <v>21</v>
      </c>
      <c r="E260" s="68" t="s">
        <v>385</v>
      </c>
      <c r="F260" s="67"/>
      <c r="G260" s="61" t="s">
        <v>386</v>
      </c>
      <c r="H260" s="16" t="s">
        <v>389</v>
      </c>
      <c r="I260" s="16"/>
      <c r="J260" s="68" t="s">
        <v>160</v>
      </c>
      <c r="K260" s="69" t="s">
        <v>388</v>
      </c>
      <c r="L260" s="47">
        <v>100</v>
      </c>
      <c r="M260" s="47">
        <v>0</v>
      </c>
      <c r="N260" s="48">
        <v>100</v>
      </c>
      <c r="O260" s="35">
        <v>0</v>
      </c>
      <c r="P260" s="35">
        <v>0</v>
      </c>
      <c r="Q260" s="35">
        <v>0</v>
      </c>
      <c r="R260" s="44">
        <f>VLOOKUP(A260,Kengetallen!A:B,2,FALSE)</f>
        <v>0</v>
      </c>
      <c r="V260" s="41">
        <f t="shared" si="16"/>
        <v>0</v>
      </c>
    </row>
    <row r="261" spans="1:25">
      <c r="A261" s="16" t="s">
        <v>204</v>
      </c>
      <c r="B261" s="35" t="s">
        <v>205</v>
      </c>
      <c r="C261" s="16" t="s">
        <v>163</v>
      </c>
      <c r="D261" s="36">
        <v>21</v>
      </c>
      <c r="E261" s="68" t="s">
        <v>385</v>
      </c>
      <c r="F261" s="67"/>
      <c r="G261" s="61" t="s">
        <v>386</v>
      </c>
      <c r="H261" s="16" t="s">
        <v>389</v>
      </c>
      <c r="I261" s="16"/>
      <c r="J261" s="68" t="s">
        <v>160</v>
      </c>
      <c r="K261" s="69" t="s">
        <v>388</v>
      </c>
      <c r="L261" s="47">
        <v>100</v>
      </c>
      <c r="M261" s="47">
        <v>0</v>
      </c>
      <c r="N261" s="48">
        <v>100</v>
      </c>
      <c r="O261" s="35">
        <v>0</v>
      </c>
      <c r="P261" s="35">
        <v>0</v>
      </c>
      <c r="Q261" s="35">
        <v>0</v>
      </c>
      <c r="R261" s="44">
        <f>VLOOKUP(A261,Kengetallen!A:B,2,FALSE)</f>
        <v>0</v>
      </c>
      <c r="V261" s="41">
        <f t="shared" si="16"/>
        <v>0</v>
      </c>
    </row>
    <row r="262" spans="1:25">
      <c r="A262" s="16" t="s">
        <v>204</v>
      </c>
      <c r="B262" s="35" t="s">
        <v>205</v>
      </c>
      <c r="C262" s="16" t="s">
        <v>163</v>
      </c>
      <c r="D262" s="36">
        <v>21</v>
      </c>
      <c r="E262" s="68" t="s">
        <v>385</v>
      </c>
      <c r="F262" s="67"/>
      <c r="G262" s="61" t="s">
        <v>386</v>
      </c>
      <c r="H262" s="16" t="s">
        <v>390</v>
      </c>
      <c r="I262" s="16"/>
      <c r="J262" s="68" t="s">
        <v>160</v>
      </c>
      <c r="K262" s="69" t="s">
        <v>388</v>
      </c>
      <c r="L262" s="47">
        <v>100</v>
      </c>
      <c r="M262" s="47">
        <v>0</v>
      </c>
      <c r="N262" s="48">
        <v>100</v>
      </c>
      <c r="O262" s="35">
        <v>0</v>
      </c>
      <c r="P262" s="35">
        <v>0</v>
      </c>
      <c r="Q262" s="35">
        <v>0</v>
      </c>
      <c r="R262" s="44">
        <f>VLOOKUP(A262,Kengetallen!A:B,2,FALSE)</f>
        <v>0</v>
      </c>
      <c r="V262" s="41">
        <f t="shared" si="16"/>
        <v>0</v>
      </c>
    </row>
    <row r="263" spans="1:25">
      <c r="D263" s="36">
        <v>21</v>
      </c>
      <c r="E263" s="68" t="s">
        <v>385</v>
      </c>
      <c r="F263" s="67"/>
      <c r="G263" s="61" t="s">
        <v>386</v>
      </c>
      <c r="J263" s="37"/>
      <c r="K263" s="38"/>
      <c r="L263" s="47"/>
      <c r="M263" s="47"/>
      <c r="N263" s="48"/>
      <c r="O263" s="35"/>
      <c r="P263" s="35"/>
      <c r="Q263" s="35"/>
    </row>
    <row r="264" spans="1:25">
      <c r="A264" s="49"/>
      <c r="B264" s="50"/>
      <c r="C264" s="77" t="s">
        <v>163</v>
      </c>
      <c r="D264" s="51">
        <v>21</v>
      </c>
      <c r="E264" s="52" t="s">
        <v>385</v>
      </c>
      <c r="F264" s="52"/>
      <c r="G264" s="49" t="s">
        <v>386</v>
      </c>
      <c r="H264" s="53"/>
      <c r="I264" s="50"/>
      <c r="J264" s="52" t="s">
        <v>160</v>
      </c>
      <c r="K264" s="53" t="s">
        <v>160</v>
      </c>
      <c r="L264" s="54">
        <f>SUM(L257:L263)</f>
        <v>500</v>
      </c>
      <c r="M264" s="54">
        <v>0</v>
      </c>
      <c r="N264" s="55">
        <v>500</v>
      </c>
      <c r="O264" s="54"/>
      <c r="P264" s="54"/>
      <c r="Q264" s="54"/>
      <c r="R264" s="56"/>
      <c r="S264" s="57"/>
      <c r="T264" s="50"/>
      <c r="U264" s="54"/>
      <c r="V264" s="54"/>
      <c r="W264" s="58"/>
      <c r="X264" s="59"/>
      <c r="Y264" s="49"/>
    </row>
    <row r="265" spans="1:25">
      <c r="C265" s="16" t="s">
        <v>160</v>
      </c>
      <c r="D265" s="36"/>
      <c r="J265" s="37" t="s">
        <v>160</v>
      </c>
      <c r="K265" s="38" t="s">
        <v>160</v>
      </c>
      <c r="L265" s="47"/>
      <c r="M265" s="47"/>
      <c r="N265" s="48"/>
      <c r="O265" s="35"/>
      <c r="P265" s="35"/>
      <c r="Q265" s="35"/>
    </row>
    <row r="266" spans="1:25">
      <c r="A266" s="49"/>
      <c r="B266" s="50"/>
      <c r="C266" s="77"/>
      <c r="D266" s="51"/>
      <c r="E266" s="52"/>
      <c r="F266" s="52" t="s">
        <v>391</v>
      </c>
      <c r="G266" s="49"/>
      <c r="H266" s="53"/>
      <c r="I266" s="50"/>
      <c r="J266" s="52" t="s">
        <v>160</v>
      </c>
      <c r="K266" s="53" t="s">
        <v>160</v>
      </c>
      <c r="L266" s="54">
        <f>SUM(L5:L265)/2</f>
        <v>5323.15</v>
      </c>
      <c r="M266" s="54">
        <v>120</v>
      </c>
      <c r="N266" s="55">
        <v>5203.1499999999996</v>
      </c>
      <c r="O266" s="54"/>
      <c r="P266" s="54"/>
      <c r="Q266" s="54"/>
      <c r="R266" s="56"/>
      <c r="S266" s="57"/>
      <c r="T266" s="50"/>
      <c r="U266" s="54"/>
      <c r="V266" s="54"/>
      <c r="W266" s="58"/>
      <c r="X266" s="59"/>
      <c r="Y266" s="49"/>
    </row>
    <row r="267" spans="1:25">
      <c r="J267" s="68" t="s">
        <v>160</v>
      </c>
    </row>
    <row r="268" spans="1:25">
      <c r="J268" s="68" t="s">
        <v>160</v>
      </c>
    </row>
  </sheetData>
  <autoFilter ref="A3:Y266" xr:uid="{41AD7673-8B86-4993-AE3F-29E157685BB3}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&amp;L&amp;F</oddHeader>
    <oddFooter>&amp;LGemeente Haarlem - KCK&amp;R&amp;A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5B366-1710-49A6-9541-65685AF8E888}">
  <dimension ref="A1:AG381"/>
  <sheetViews>
    <sheetView zoomScaleNormal="100" workbookViewId="0"/>
  </sheetViews>
  <sheetFormatPr defaultRowHeight="13.2"/>
  <cols>
    <col min="1" max="1" width="23.5546875" style="81" customWidth="1"/>
    <col min="2" max="2" width="16.33203125" style="81" bestFit="1" customWidth="1"/>
    <col min="3" max="3" width="13.33203125" style="81" bestFit="1" customWidth="1"/>
    <col min="4" max="4" width="10.5546875" style="92" bestFit="1" customWidth="1"/>
    <col min="5" max="6" width="11" style="92" bestFit="1" customWidth="1"/>
    <col min="7" max="8" width="10.44140625" style="92" bestFit="1" customWidth="1"/>
    <col min="9" max="9" width="9" style="92" bestFit="1" customWidth="1"/>
    <col min="10" max="10" width="9.88671875" style="92" bestFit="1" customWidth="1"/>
    <col min="11" max="17" width="12" style="92" bestFit="1" customWidth="1"/>
    <col min="18" max="18" width="10.44140625" style="92" bestFit="1" customWidth="1"/>
    <col min="19" max="20" width="9.109375" style="81"/>
    <col min="21" max="21" width="28.6640625" style="81" bestFit="1" customWidth="1"/>
    <col min="22" max="22" width="16.33203125" style="81" bestFit="1" customWidth="1"/>
    <col min="23" max="24" width="17.88671875" style="92" bestFit="1" customWidth="1"/>
    <col min="25" max="25" width="13.109375" style="81" bestFit="1" customWidth="1"/>
    <col min="26" max="26" width="19.109375" style="92" bestFit="1" customWidth="1"/>
    <col min="27" max="27" width="13.88671875" style="92" bestFit="1" customWidth="1"/>
    <col min="28" max="28" width="15.109375" style="92" bestFit="1" customWidth="1"/>
    <col min="29" max="256" width="9.109375" style="81"/>
    <col min="257" max="257" width="23.5546875" style="81" customWidth="1"/>
    <col min="258" max="258" width="16.33203125" style="81" bestFit="1" customWidth="1"/>
    <col min="259" max="259" width="13.33203125" style="81" bestFit="1" customWidth="1"/>
    <col min="260" max="260" width="10.5546875" style="81" bestFit="1" customWidth="1"/>
    <col min="261" max="262" width="11" style="81" bestFit="1" customWidth="1"/>
    <col min="263" max="264" width="10.44140625" style="81" bestFit="1" customWidth="1"/>
    <col min="265" max="265" width="9" style="81" bestFit="1" customWidth="1"/>
    <col min="266" max="266" width="9.88671875" style="81" bestFit="1" customWidth="1"/>
    <col min="267" max="273" width="12" style="81" bestFit="1" customWidth="1"/>
    <col min="274" max="274" width="10.44140625" style="81" bestFit="1" customWidth="1"/>
    <col min="275" max="276" width="9.109375" style="81"/>
    <col min="277" max="277" width="28.6640625" style="81" bestFit="1" customWidth="1"/>
    <col min="278" max="278" width="16.33203125" style="81" bestFit="1" customWidth="1"/>
    <col min="279" max="280" width="17.88671875" style="81" bestFit="1" customWidth="1"/>
    <col min="281" max="281" width="13.109375" style="81" bestFit="1" customWidth="1"/>
    <col min="282" max="282" width="19.109375" style="81" bestFit="1" customWidth="1"/>
    <col min="283" max="283" width="13.88671875" style="81" bestFit="1" customWidth="1"/>
    <col min="284" max="284" width="15.109375" style="81" bestFit="1" customWidth="1"/>
    <col min="285" max="512" width="9.109375" style="81"/>
    <col min="513" max="513" width="23.5546875" style="81" customWidth="1"/>
    <col min="514" max="514" width="16.33203125" style="81" bestFit="1" customWidth="1"/>
    <col min="515" max="515" width="13.33203125" style="81" bestFit="1" customWidth="1"/>
    <col min="516" max="516" width="10.5546875" style="81" bestFit="1" customWidth="1"/>
    <col min="517" max="518" width="11" style="81" bestFit="1" customWidth="1"/>
    <col min="519" max="520" width="10.44140625" style="81" bestFit="1" customWidth="1"/>
    <col min="521" max="521" width="9" style="81" bestFit="1" customWidth="1"/>
    <col min="522" max="522" width="9.88671875" style="81" bestFit="1" customWidth="1"/>
    <col min="523" max="529" width="12" style="81" bestFit="1" customWidth="1"/>
    <col min="530" max="530" width="10.44140625" style="81" bestFit="1" customWidth="1"/>
    <col min="531" max="532" width="9.109375" style="81"/>
    <col min="533" max="533" width="28.6640625" style="81" bestFit="1" customWidth="1"/>
    <col min="534" max="534" width="16.33203125" style="81" bestFit="1" customWidth="1"/>
    <col min="535" max="536" width="17.88671875" style="81" bestFit="1" customWidth="1"/>
    <col min="537" max="537" width="13.109375" style="81" bestFit="1" customWidth="1"/>
    <col min="538" max="538" width="19.109375" style="81" bestFit="1" customWidth="1"/>
    <col min="539" max="539" width="13.88671875" style="81" bestFit="1" customWidth="1"/>
    <col min="540" max="540" width="15.109375" style="81" bestFit="1" customWidth="1"/>
    <col min="541" max="768" width="9.109375" style="81"/>
    <col min="769" max="769" width="23.5546875" style="81" customWidth="1"/>
    <col min="770" max="770" width="16.33203125" style="81" bestFit="1" customWidth="1"/>
    <col min="771" max="771" width="13.33203125" style="81" bestFit="1" customWidth="1"/>
    <col min="772" max="772" width="10.5546875" style="81" bestFit="1" customWidth="1"/>
    <col min="773" max="774" width="11" style="81" bestFit="1" customWidth="1"/>
    <col min="775" max="776" width="10.44140625" style="81" bestFit="1" customWidth="1"/>
    <col min="777" max="777" width="9" style="81" bestFit="1" customWidth="1"/>
    <col min="778" max="778" width="9.88671875" style="81" bestFit="1" customWidth="1"/>
    <col min="779" max="785" width="12" style="81" bestFit="1" customWidth="1"/>
    <col min="786" max="786" width="10.44140625" style="81" bestFit="1" customWidth="1"/>
    <col min="787" max="788" width="9.109375" style="81"/>
    <col min="789" max="789" width="28.6640625" style="81" bestFit="1" customWidth="1"/>
    <col min="790" max="790" width="16.33203125" style="81" bestFit="1" customWidth="1"/>
    <col min="791" max="792" width="17.88671875" style="81" bestFit="1" customWidth="1"/>
    <col min="793" max="793" width="13.109375" style="81" bestFit="1" customWidth="1"/>
    <col min="794" max="794" width="19.109375" style="81" bestFit="1" customWidth="1"/>
    <col min="795" max="795" width="13.88671875" style="81" bestFit="1" customWidth="1"/>
    <col min="796" max="796" width="15.109375" style="81" bestFit="1" customWidth="1"/>
    <col min="797" max="1024" width="9.109375" style="81"/>
    <col min="1025" max="1025" width="23.5546875" style="81" customWidth="1"/>
    <col min="1026" max="1026" width="16.33203125" style="81" bestFit="1" customWidth="1"/>
    <col min="1027" max="1027" width="13.33203125" style="81" bestFit="1" customWidth="1"/>
    <col min="1028" max="1028" width="10.5546875" style="81" bestFit="1" customWidth="1"/>
    <col min="1029" max="1030" width="11" style="81" bestFit="1" customWidth="1"/>
    <col min="1031" max="1032" width="10.44140625" style="81" bestFit="1" customWidth="1"/>
    <col min="1033" max="1033" width="9" style="81" bestFit="1" customWidth="1"/>
    <col min="1034" max="1034" width="9.88671875" style="81" bestFit="1" customWidth="1"/>
    <col min="1035" max="1041" width="12" style="81" bestFit="1" customWidth="1"/>
    <col min="1042" max="1042" width="10.44140625" style="81" bestFit="1" customWidth="1"/>
    <col min="1043" max="1044" width="9.109375" style="81"/>
    <col min="1045" max="1045" width="28.6640625" style="81" bestFit="1" customWidth="1"/>
    <col min="1046" max="1046" width="16.33203125" style="81" bestFit="1" customWidth="1"/>
    <col min="1047" max="1048" width="17.88671875" style="81" bestFit="1" customWidth="1"/>
    <col min="1049" max="1049" width="13.109375" style="81" bestFit="1" customWidth="1"/>
    <col min="1050" max="1050" width="19.109375" style="81" bestFit="1" customWidth="1"/>
    <col min="1051" max="1051" width="13.88671875" style="81" bestFit="1" customWidth="1"/>
    <col min="1052" max="1052" width="15.109375" style="81" bestFit="1" customWidth="1"/>
    <col min="1053" max="1280" width="9.109375" style="81"/>
    <col min="1281" max="1281" width="23.5546875" style="81" customWidth="1"/>
    <col min="1282" max="1282" width="16.33203125" style="81" bestFit="1" customWidth="1"/>
    <col min="1283" max="1283" width="13.33203125" style="81" bestFit="1" customWidth="1"/>
    <col min="1284" max="1284" width="10.5546875" style="81" bestFit="1" customWidth="1"/>
    <col min="1285" max="1286" width="11" style="81" bestFit="1" customWidth="1"/>
    <col min="1287" max="1288" width="10.44140625" style="81" bestFit="1" customWidth="1"/>
    <col min="1289" max="1289" width="9" style="81" bestFit="1" customWidth="1"/>
    <col min="1290" max="1290" width="9.88671875" style="81" bestFit="1" customWidth="1"/>
    <col min="1291" max="1297" width="12" style="81" bestFit="1" customWidth="1"/>
    <col min="1298" max="1298" width="10.44140625" style="81" bestFit="1" customWidth="1"/>
    <col min="1299" max="1300" width="9.109375" style="81"/>
    <col min="1301" max="1301" width="28.6640625" style="81" bestFit="1" customWidth="1"/>
    <col min="1302" max="1302" width="16.33203125" style="81" bestFit="1" customWidth="1"/>
    <col min="1303" max="1304" width="17.88671875" style="81" bestFit="1" customWidth="1"/>
    <col min="1305" max="1305" width="13.109375" style="81" bestFit="1" customWidth="1"/>
    <col min="1306" max="1306" width="19.109375" style="81" bestFit="1" customWidth="1"/>
    <col min="1307" max="1307" width="13.88671875" style="81" bestFit="1" customWidth="1"/>
    <col min="1308" max="1308" width="15.109375" style="81" bestFit="1" customWidth="1"/>
    <col min="1309" max="1536" width="9.109375" style="81"/>
    <col min="1537" max="1537" width="23.5546875" style="81" customWidth="1"/>
    <col min="1538" max="1538" width="16.33203125" style="81" bestFit="1" customWidth="1"/>
    <col min="1539" max="1539" width="13.33203125" style="81" bestFit="1" customWidth="1"/>
    <col min="1540" max="1540" width="10.5546875" style="81" bestFit="1" customWidth="1"/>
    <col min="1541" max="1542" width="11" style="81" bestFit="1" customWidth="1"/>
    <col min="1543" max="1544" width="10.44140625" style="81" bestFit="1" customWidth="1"/>
    <col min="1545" max="1545" width="9" style="81" bestFit="1" customWidth="1"/>
    <col min="1546" max="1546" width="9.88671875" style="81" bestFit="1" customWidth="1"/>
    <col min="1547" max="1553" width="12" style="81" bestFit="1" customWidth="1"/>
    <col min="1554" max="1554" width="10.44140625" style="81" bestFit="1" customWidth="1"/>
    <col min="1555" max="1556" width="9.109375" style="81"/>
    <col min="1557" max="1557" width="28.6640625" style="81" bestFit="1" customWidth="1"/>
    <col min="1558" max="1558" width="16.33203125" style="81" bestFit="1" customWidth="1"/>
    <col min="1559" max="1560" width="17.88671875" style="81" bestFit="1" customWidth="1"/>
    <col min="1561" max="1561" width="13.109375" style="81" bestFit="1" customWidth="1"/>
    <col min="1562" max="1562" width="19.109375" style="81" bestFit="1" customWidth="1"/>
    <col min="1563" max="1563" width="13.88671875" style="81" bestFit="1" customWidth="1"/>
    <col min="1564" max="1564" width="15.109375" style="81" bestFit="1" customWidth="1"/>
    <col min="1565" max="1792" width="9.109375" style="81"/>
    <col min="1793" max="1793" width="23.5546875" style="81" customWidth="1"/>
    <col min="1794" max="1794" width="16.33203125" style="81" bestFit="1" customWidth="1"/>
    <col min="1795" max="1795" width="13.33203125" style="81" bestFit="1" customWidth="1"/>
    <col min="1796" max="1796" width="10.5546875" style="81" bestFit="1" customWidth="1"/>
    <col min="1797" max="1798" width="11" style="81" bestFit="1" customWidth="1"/>
    <col min="1799" max="1800" width="10.44140625" style="81" bestFit="1" customWidth="1"/>
    <col min="1801" max="1801" width="9" style="81" bestFit="1" customWidth="1"/>
    <col min="1802" max="1802" width="9.88671875" style="81" bestFit="1" customWidth="1"/>
    <col min="1803" max="1809" width="12" style="81" bestFit="1" customWidth="1"/>
    <col min="1810" max="1810" width="10.44140625" style="81" bestFit="1" customWidth="1"/>
    <col min="1811" max="1812" width="9.109375" style="81"/>
    <col min="1813" max="1813" width="28.6640625" style="81" bestFit="1" customWidth="1"/>
    <col min="1814" max="1814" width="16.33203125" style="81" bestFit="1" customWidth="1"/>
    <col min="1815" max="1816" width="17.88671875" style="81" bestFit="1" customWidth="1"/>
    <col min="1817" max="1817" width="13.109375" style="81" bestFit="1" customWidth="1"/>
    <col min="1818" max="1818" width="19.109375" style="81" bestFit="1" customWidth="1"/>
    <col min="1819" max="1819" width="13.88671875" style="81" bestFit="1" customWidth="1"/>
    <col min="1820" max="1820" width="15.109375" style="81" bestFit="1" customWidth="1"/>
    <col min="1821" max="2048" width="9.109375" style="81"/>
    <col min="2049" max="2049" width="23.5546875" style="81" customWidth="1"/>
    <col min="2050" max="2050" width="16.33203125" style="81" bestFit="1" customWidth="1"/>
    <col min="2051" max="2051" width="13.33203125" style="81" bestFit="1" customWidth="1"/>
    <col min="2052" max="2052" width="10.5546875" style="81" bestFit="1" customWidth="1"/>
    <col min="2053" max="2054" width="11" style="81" bestFit="1" customWidth="1"/>
    <col min="2055" max="2056" width="10.44140625" style="81" bestFit="1" customWidth="1"/>
    <col min="2057" max="2057" width="9" style="81" bestFit="1" customWidth="1"/>
    <col min="2058" max="2058" width="9.88671875" style="81" bestFit="1" customWidth="1"/>
    <col min="2059" max="2065" width="12" style="81" bestFit="1" customWidth="1"/>
    <col min="2066" max="2066" width="10.44140625" style="81" bestFit="1" customWidth="1"/>
    <col min="2067" max="2068" width="9.109375" style="81"/>
    <col min="2069" max="2069" width="28.6640625" style="81" bestFit="1" customWidth="1"/>
    <col min="2070" max="2070" width="16.33203125" style="81" bestFit="1" customWidth="1"/>
    <col min="2071" max="2072" width="17.88671875" style="81" bestFit="1" customWidth="1"/>
    <col min="2073" max="2073" width="13.109375" style="81" bestFit="1" customWidth="1"/>
    <col min="2074" max="2074" width="19.109375" style="81" bestFit="1" customWidth="1"/>
    <col min="2075" max="2075" width="13.88671875" style="81" bestFit="1" customWidth="1"/>
    <col min="2076" max="2076" width="15.109375" style="81" bestFit="1" customWidth="1"/>
    <col min="2077" max="2304" width="9.109375" style="81"/>
    <col min="2305" max="2305" width="23.5546875" style="81" customWidth="1"/>
    <col min="2306" max="2306" width="16.33203125" style="81" bestFit="1" customWidth="1"/>
    <col min="2307" max="2307" width="13.33203125" style="81" bestFit="1" customWidth="1"/>
    <col min="2308" max="2308" width="10.5546875" style="81" bestFit="1" customWidth="1"/>
    <col min="2309" max="2310" width="11" style="81" bestFit="1" customWidth="1"/>
    <col min="2311" max="2312" width="10.44140625" style="81" bestFit="1" customWidth="1"/>
    <col min="2313" max="2313" width="9" style="81" bestFit="1" customWidth="1"/>
    <col min="2314" max="2314" width="9.88671875" style="81" bestFit="1" customWidth="1"/>
    <col min="2315" max="2321" width="12" style="81" bestFit="1" customWidth="1"/>
    <col min="2322" max="2322" width="10.44140625" style="81" bestFit="1" customWidth="1"/>
    <col min="2323" max="2324" width="9.109375" style="81"/>
    <col min="2325" max="2325" width="28.6640625" style="81" bestFit="1" customWidth="1"/>
    <col min="2326" max="2326" width="16.33203125" style="81" bestFit="1" customWidth="1"/>
    <col min="2327" max="2328" width="17.88671875" style="81" bestFit="1" customWidth="1"/>
    <col min="2329" max="2329" width="13.109375" style="81" bestFit="1" customWidth="1"/>
    <col min="2330" max="2330" width="19.109375" style="81" bestFit="1" customWidth="1"/>
    <col min="2331" max="2331" width="13.88671875" style="81" bestFit="1" customWidth="1"/>
    <col min="2332" max="2332" width="15.109375" style="81" bestFit="1" customWidth="1"/>
    <col min="2333" max="2560" width="9.109375" style="81"/>
    <col min="2561" max="2561" width="23.5546875" style="81" customWidth="1"/>
    <col min="2562" max="2562" width="16.33203125" style="81" bestFit="1" customWidth="1"/>
    <col min="2563" max="2563" width="13.33203125" style="81" bestFit="1" customWidth="1"/>
    <col min="2564" max="2564" width="10.5546875" style="81" bestFit="1" customWidth="1"/>
    <col min="2565" max="2566" width="11" style="81" bestFit="1" customWidth="1"/>
    <col min="2567" max="2568" width="10.44140625" style="81" bestFit="1" customWidth="1"/>
    <col min="2569" max="2569" width="9" style="81" bestFit="1" customWidth="1"/>
    <col min="2570" max="2570" width="9.88671875" style="81" bestFit="1" customWidth="1"/>
    <col min="2571" max="2577" width="12" style="81" bestFit="1" customWidth="1"/>
    <col min="2578" max="2578" width="10.44140625" style="81" bestFit="1" customWidth="1"/>
    <col min="2579" max="2580" width="9.109375" style="81"/>
    <col min="2581" max="2581" width="28.6640625" style="81" bestFit="1" customWidth="1"/>
    <col min="2582" max="2582" width="16.33203125" style="81" bestFit="1" customWidth="1"/>
    <col min="2583" max="2584" width="17.88671875" style="81" bestFit="1" customWidth="1"/>
    <col min="2585" max="2585" width="13.109375" style="81" bestFit="1" customWidth="1"/>
    <col min="2586" max="2586" width="19.109375" style="81" bestFit="1" customWidth="1"/>
    <col min="2587" max="2587" width="13.88671875" style="81" bestFit="1" customWidth="1"/>
    <col min="2588" max="2588" width="15.109375" style="81" bestFit="1" customWidth="1"/>
    <col min="2589" max="2816" width="9.109375" style="81"/>
    <col min="2817" max="2817" width="23.5546875" style="81" customWidth="1"/>
    <col min="2818" max="2818" width="16.33203125" style="81" bestFit="1" customWidth="1"/>
    <col min="2819" max="2819" width="13.33203125" style="81" bestFit="1" customWidth="1"/>
    <col min="2820" max="2820" width="10.5546875" style="81" bestFit="1" customWidth="1"/>
    <col min="2821" max="2822" width="11" style="81" bestFit="1" customWidth="1"/>
    <col min="2823" max="2824" width="10.44140625" style="81" bestFit="1" customWidth="1"/>
    <col min="2825" max="2825" width="9" style="81" bestFit="1" customWidth="1"/>
    <col min="2826" max="2826" width="9.88671875" style="81" bestFit="1" customWidth="1"/>
    <col min="2827" max="2833" width="12" style="81" bestFit="1" customWidth="1"/>
    <col min="2834" max="2834" width="10.44140625" style="81" bestFit="1" customWidth="1"/>
    <col min="2835" max="2836" width="9.109375" style="81"/>
    <col min="2837" max="2837" width="28.6640625" style="81" bestFit="1" customWidth="1"/>
    <col min="2838" max="2838" width="16.33203125" style="81" bestFit="1" customWidth="1"/>
    <col min="2839" max="2840" width="17.88671875" style="81" bestFit="1" customWidth="1"/>
    <col min="2841" max="2841" width="13.109375" style="81" bestFit="1" customWidth="1"/>
    <col min="2842" max="2842" width="19.109375" style="81" bestFit="1" customWidth="1"/>
    <col min="2843" max="2843" width="13.88671875" style="81" bestFit="1" customWidth="1"/>
    <col min="2844" max="2844" width="15.109375" style="81" bestFit="1" customWidth="1"/>
    <col min="2845" max="3072" width="9.109375" style="81"/>
    <col min="3073" max="3073" width="23.5546875" style="81" customWidth="1"/>
    <col min="3074" max="3074" width="16.33203125" style="81" bestFit="1" customWidth="1"/>
    <col min="3075" max="3075" width="13.33203125" style="81" bestFit="1" customWidth="1"/>
    <col min="3076" max="3076" width="10.5546875" style="81" bestFit="1" customWidth="1"/>
    <col min="3077" max="3078" width="11" style="81" bestFit="1" customWidth="1"/>
    <col min="3079" max="3080" width="10.44140625" style="81" bestFit="1" customWidth="1"/>
    <col min="3081" max="3081" width="9" style="81" bestFit="1" customWidth="1"/>
    <col min="3082" max="3082" width="9.88671875" style="81" bestFit="1" customWidth="1"/>
    <col min="3083" max="3089" width="12" style="81" bestFit="1" customWidth="1"/>
    <col min="3090" max="3090" width="10.44140625" style="81" bestFit="1" customWidth="1"/>
    <col min="3091" max="3092" width="9.109375" style="81"/>
    <col min="3093" max="3093" width="28.6640625" style="81" bestFit="1" customWidth="1"/>
    <col min="3094" max="3094" width="16.33203125" style="81" bestFit="1" customWidth="1"/>
    <col min="3095" max="3096" width="17.88671875" style="81" bestFit="1" customWidth="1"/>
    <col min="3097" max="3097" width="13.109375" style="81" bestFit="1" customWidth="1"/>
    <col min="3098" max="3098" width="19.109375" style="81" bestFit="1" customWidth="1"/>
    <col min="3099" max="3099" width="13.88671875" style="81" bestFit="1" customWidth="1"/>
    <col min="3100" max="3100" width="15.109375" style="81" bestFit="1" customWidth="1"/>
    <col min="3101" max="3328" width="9.109375" style="81"/>
    <col min="3329" max="3329" width="23.5546875" style="81" customWidth="1"/>
    <col min="3330" max="3330" width="16.33203125" style="81" bestFit="1" customWidth="1"/>
    <col min="3331" max="3331" width="13.33203125" style="81" bestFit="1" customWidth="1"/>
    <col min="3332" max="3332" width="10.5546875" style="81" bestFit="1" customWidth="1"/>
    <col min="3333" max="3334" width="11" style="81" bestFit="1" customWidth="1"/>
    <col min="3335" max="3336" width="10.44140625" style="81" bestFit="1" customWidth="1"/>
    <col min="3337" max="3337" width="9" style="81" bestFit="1" customWidth="1"/>
    <col min="3338" max="3338" width="9.88671875" style="81" bestFit="1" customWidth="1"/>
    <col min="3339" max="3345" width="12" style="81" bestFit="1" customWidth="1"/>
    <col min="3346" max="3346" width="10.44140625" style="81" bestFit="1" customWidth="1"/>
    <col min="3347" max="3348" width="9.109375" style="81"/>
    <col min="3349" max="3349" width="28.6640625" style="81" bestFit="1" customWidth="1"/>
    <col min="3350" max="3350" width="16.33203125" style="81" bestFit="1" customWidth="1"/>
    <col min="3351" max="3352" width="17.88671875" style="81" bestFit="1" customWidth="1"/>
    <col min="3353" max="3353" width="13.109375" style="81" bestFit="1" customWidth="1"/>
    <col min="3354" max="3354" width="19.109375" style="81" bestFit="1" customWidth="1"/>
    <col min="3355" max="3355" width="13.88671875" style="81" bestFit="1" customWidth="1"/>
    <col min="3356" max="3356" width="15.109375" style="81" bestFit="1" customWidth="1"/>
    <col min="3357" max="3584" width="9.109375" style="81"/>
    <col min="3585" max="3585" width="23.5546875" style="81" customWidth="1"/>
    <col min="3586" max="3586" width="16.33203125" style="81" bestFit="1" customWidth="1"/>
    <col min="3587" max="3587" width="13.33203125" style="81" bestFit="1" customWidth="1"/>
    <col min="3588" max="3588" width="10.5546875" style="81" bestFit="1" customWidth="1"/>
    <col min="3589" max="3590" width="11" style="81" bestFit="1" customWidth="1"/>
    <col min="3591" max="3592" width="10.44140625" style="81" bestFit="1" customWidth="1"/>
    <col min="3593" max="3593" width="9" style="81" bestFit="1" customWidth="1"/>
    <col min="3594" max="3594" width="9.88671875" style="81" bestFit="1" customWidth="1"/>
    <col min="3595" max="3601" width="12" style="81" bestFit="1" customWidth="1"/>
    <col min="3602" max="3602" width="10.44140625" style="81" bestFit="1" customWidth="1"/>
    <col min="3603" max="3604" width="9.109375" style="81"/>
    <col min="3605" max="3605" width="28.6640625" style="81" bestFit="1" customWidth="1"/>
    <col min="3606" max="3606" width="16.33203125" style="81" bestFit="1" customWidth="1"/>
    <col min="3607" max="3608" width="17.88671875" style="81" bestFit="1" customWidth="1"/>
    <col min="3609" max="3609" width="13.109375" style="81" bestFit="1" customWidth="1"/>
    <col min="3610" max="3610" width="19.109375" style="81" bestFit="1" customWidth="1"/>
    <col min="3611" max="3611" width="13.88671875" style="81" bestFit="1" customWidth="1"/>
    <col min="3612" max="3612" width="15.109375" style="81" bestFit="1" customWidth="1"/>
    <col min="3613" max="3840" width="9.109375" style="81"/>
    <col min="3841" max="3841" width="23.5546875" style="81" customWidth="1"/>
    <col min="3842" max="3842" width="16.33203125" style="81" bestFit="1" customWidth="1"/>
    <col min="3843" max="3843" width="13.33203125" style="81" bestFit="1" customWidth="1"/>
    <col min="3844" max="3844" width="10.5546875" style="81" bestFit="1" customWidth="1"/>
    <col min="3845" max="3846" width="11" style="81" bestFit="1" customWidth="1"/>
    <col min="3847" max="3848" width="10.44140625" style="81" bestFit="1" customWidth="1"/>
    <col min="3849" max="3849" width="9" style="81" bestFit="1" customWidth="1"/>
    <col min="3850" max="3850" width="9.88671875" style="81" bestFit="1" customWidth="1"/>
    <col min="3851" max="3857" width="12" style="81" bestFit="1" customWidth="1"/>
    <col min="3858" max="3858" width="10.44140625" style="81" bestFit="1" customWidth="1"/>
    <col min="3859" max="3860" width="9.109375" style="81"/>
    <col min="3861" max="3861" width="28.6640625" style="81" bestFit="1" customWidth="1"/>
    <col min="3862" max="3862" width="16.33203125" style="81" bestFit="1" customWidth="1"/>
    <col min="3863" max="3864" width="17.88671875" style="81" bestFit="1" customWidth="1"/>
    <col min="3865" max="3865" width="13.109375" style="81" bestFit="1" customWidth="1"/>
    <col min="3866" max="3866" width="19.109375" style="81" bestFit="1" customWidth="1"/>
    <col min="3867" max="3867" width="13.88671875" style="81" bestFit="1" customWidth="1"/>
    <col min="3868" max="3868" width="15.109375" style="81" bestFit="1" customWidth="1"/>
    <col min="3869" max="4096" width="9.109375" style="81"/>
    <col min="4097" max="4097" width="23.5546875" style="81" customWidth="1"/>
    <col min="4098" max="4098" width="16.33203125" style="81" bestFit="1" customWidth="1"/>
    <col min="4099" max="4099" width="13.33203125" style="81" bestFit="1" customWidth="1"/>
    <col min="4100" max="4100" width="10.5546875" style="81" bestFit="1" customWidth="1"/>
    <col min="4101" max="4102" width="11" style="81" bestFit="1" customWidth="1"/>
    <col min="4103" max="4104" width="10.44140625" style="81" bestFit="1" customWidth="1"/>
    <col min="4105" max="4105" width="9" style="81" bestFit="1" customWidth="1"/>
    <col min="4106" max="4106" width="9.88671875" style="81" bestFit="1" customWidth="1"/>
    <col min="4107" max="4113" width="12" style="81" bestFit="1" customWidth="1"/>
    <col min="4114" max="4114" width="10.44140625" style="81" bestFit="1" customWidth="1"/>
    <col min="4115" max="4116" width="9.109375" style="81"/>
    <col min="4117" max="4117" width="28.6640625" style="81" bestFit="1" customWidth="1"/>
    <col min="4118" max="4118" width="16.33203125" style="81" bestFit="1" customWidth="1"/>
    <col min="4119" max="4120" width="17.88671875" style="81" bestFit="1" customWidth="1"/>
    <col min="4121" max="4121" width="13.109375" style="81" bestFit="1" customWidth="1"/>
    <col min="4122" max="4122" width="19.109375" style="81" bestFit="1" customWidth="1"/>
    <col min="4123" max="4123" width="13.88671875" style="81" bestFit="1" customWidth="1"/>
    <col min="4124" max="4124" width="15.109375" style="81" bestFit="1" customWidth="1"/>
    <col min="4125" max="4352" width="9.109375" style="81"/>
    <col min="4353" max="4353" width="23.5546875" style="81" customWidth="1"/>
    <col min="4354" max="4354" width="16.33203125" style="81" bestFit="1" customWidth="1"/>
    <col min="4355" max="4355" width="13.33203125" style="81" bestFit="1" customWidth="1"/>
    <col min="4356" max="4356" width="10.5546875" style="81" bestFit="1" customWidth="1"/>
    <col min="4357" max="4358" width="11" style="81" bestFit="1" customWidth="1"/>
    <col min="4359" max="4360" width="10.44140625" style="81" bestFit="1" customWidth="1"/>
    <col min="4361" max="4361" width="9" style="81" bestFit="1" customWidth="1"/>
    <col min="4362" max="4362" width="9.88671875" style="81" bestFit="1" customWidth="1"/>
    <col min="4363" max="4369" width="12" style="81" bestFit="1" customWidth="1"/>
    <col min="4370" max="4370" width="10.44140625" style="81" bestFit="1" customWidth="1"/>
    <col min="4371" max="4372" width="9.109375" style="81"/>
    <col min="4373" max="4373" width="28.6640625" style="81" bestFit="1" customWidth="1"/>
    <col min="4374" max="4374" width="16.33203125" style="81" bestFit="1" customWidth="1"/>
    <col min="4375" max="4376" width="17.88671875" style="81" bestFit="1" customWidth="1"/>
    <col min="4377" max="4377" width="13.109375" style="81" bestFit="1" customWidth="1"/>
    <col min="4378" max="4378" width="19.109375" style="81" bestFit="1" customWidth="1"/>
    <col min="4379" max="4379" width="13.88671875" style="81" bestFit="1" customWidth="1"/>
    <col min="4380" max="4380" width="15.109375" style="81" bestFit="1" customWidth="1"/>
    <col min="4381" max="4608" width="9.109375" style="81"/>
    <col min="4609" max="4609" width="23.5546875" style="81" customWidth="1"/>
    <col min="4610" max="4610" width="16.33203125" style="81" bestFit="1" customWidth="1"/>
    <col min="4611" max="4611" width="13.33203125" style="81" bestFit="1" customWidth="1"/>
    <col min="4612" max="4612" width="10.5546875" style="81" bestFit="1" customWidth="1"/>
    <col min="4613" max="4614" width="11" style="81" bestFit="1" customWidth="1"/>
    <col min="4615" max="4616" width="10.44140625" style="81" bestFit="1" customWidth="1"/>
    <col min="4617" max="4617" width="9" style="81" bestFit="1" customWidth="1"/>
    <col min="4618" max="4618" width="9.88671875" style="81" bestFit="1" customWidth="1"/>
    <col min="4619" max="4625" width="12" style="81" bestFit="1" customWidth="1"/>
    <col min="4626" max="4626" width="10.44140625" style="81" bestFit="1" customWidth="1"/>
    <col min="4627" max="4628" width="9.109375" style="81"/>
    <col min="4629" max="4629" width="28.6640625" style="81" bestFit="1" customWidth="1"/>
    <col min="4630" max="4630" width="16.33203125" style="81" bestFit="1" customWidth="1"/>
    <col min="4631" max="4632" width="17.88671875" style="81" bestFit="1" customWidth="1"/>
    <col min="4633" max="4633" width="13.109375" style="81" bestFit="1" customWidth="1"/>
    <col min="4634" max="4634" width="19.109375" style="81" bestFit="1" customWidth="1"/>
    <col min="4635" max="4635" width="13.88671875" style="81" bestFit="1" customWidth="1"/>
    <col min="4636" max="4636" width="15.109375" style="81" bestFit="1" customWidth="1"/>
    <col min="4637" max="4864" width="9.109375" style="81"/>
    <col min="4865" max="4865" width="23.5546875" style="81" customWidth="1"/>
    <col min="4866" max="4866" width="16.33203125" style="81" bestFit="1" customWidth="1"/>
    <col min="4867" max="4867" width="13.33203125" style="81" bestFit="1" customWidth="1"/>
    <col min="4868" max="4868" width="10.5546875" style="81" bestFit="1" customWidth="1"/>
    <col min="4869" max="4870" width="11" style="81" bestFit="1" customWidth="1"/>
    <col min="4871" max="4872" width="10.44140625" style="81" bestFit="1" customWidth="1"/>
    <col min="4873" max="4873" width="9" style="81" bestFit="1" customWidth="1"/>
    <col min="4874" max="4874" width="9.88671875" style="81" bestFit="1" customWidth="1"/>
    <col min="4875" max="4881" width="12" style="81" bestFit="1" customWidth="1"/>
    <col min="4882" max="4882" width="10.44140625" style="81" bestFit="1" customWidth="1"/>
    <col min="4883" max="4884" width="9.109375" style="81"/>
    <col min="4885" max="4885" width="28.6640625" style="81" bestFit="1" customWidth="1"/>
    <col min="4886" max="4886" width="16.33203125" style="81" bestFit="1" customWidth="1"/>
    <col min="4887" max="4888" width="17.88671875" style="81" bestFit="1" customWidth="1"/>
    <col min="4889" max="4889" width="13.109375" style="81" bestFit="1" customWidth="1"/>
    <col min="4890" max="4890" width="19.109375" style="81" bestFit="1" customWidth="1"/>
    <col min="4891" max="4891" width="13.88671875" style="81" bestFit="1" customWidth="1"/>
    <col min="4892" max="4892" width="15.109375" style="81" bestFit="1" customWidth="1"/>
    <col min="4893" max="5120" width="9.109375" style="81"/>
    <col min="5121" max="5121" width="23.5546875" style="81" customWidth="1"/>
    <col min="5122" max="5122" width="16.33203125" style="81" bestFit="1" customWidth="1"/>
    <col min="5123" max="5123" width="13.33203125" style="81" bestFit="1" customWidth="1"/>
    <col min="5124" max="5124" width="10.5546875" style="81" bestFit="1" customWidth="1"/>
    <col min="5125" max="5126" width="11" style="81" bestFit="1" customWidth="1"/>
    <col min="5127" max="5128" width="10.44140625" style="81" bestFit="1" customWidth="1"/>
    <col min="5129" max="5129" width="9" style="81" bestFit="1" customWidth="1"/>
    <col min="5130" max="5130" width="9.88671875" style="81" bestFit="1" customWidth="1"/>
    <col min="5131" max="5137" width="12" style="81" bestFit="1" customWidth="1"/>
    <col min="5138" max="5138" width="10.44140625" style="81" bestFit="1" customWidth="1"/>
    <col min="5139" max="5140" width="9.109375" style="81"/>
    <col min="5141" max="5141" width="28.6640625" style="81" bestFit="1" customWidth="1"/>
    <col min="5142" max="5142" width="16.33203125" style="81" bestFit="1" customWidth="1"/>
    <col min="5143" max="5144" width="17.88671875" style="81" bestFit="1" customWidth="1"/>
    <col min="5145" max="5145" width="13.109375" style="81" bestFit="1" customWidth="1"/>
    <col min="5146" max="5146" width="19.109375" style="81" bestFit="1" customWidth="1"/>
    <col min="5147" max="5147" width="13.88671875" style="81" bestFit="1" customWidth="1"/>
    <col min="5148" max="5148" width="15.109375" style="81" bestFit="1" customWidth="1"/>
    <col min="5149" max="5376" width="9.109375" style="81"/>
    <col min="5377" max="5377" width="23.5546875" style="81" customWidth="1"/>
    <col min="5378" max="5378" width="16.33203125" style="81" bestFit="1" customWidth="1"/>
    <col min="5379" max="5379" width="13.33203125" style="81" bestFit="1" customWidth="1"/>
    <col min="5380" max="5380" width="10.5546875" style="81" bestFit="1" customWidth="1"/>
    <col min="5381" max="5382" width="11" style="81" bestFit="1" customWidth="1"/>
    <col min="5383" max="5384" width="10.44140625" style="81" bestFit="1" customWidth="1"/>
    <col min="5385" max="5385" width="9" style="81" bestFit="1" customWidth="1"/>
    <col min="5386" max="5386" width="9.88671875" style="81" bestFit="1" customWidth="1"/>
    <col min="5387" max="5393" width="12" style="81" bestFit="1" customWidth="1"/>
    <col min="5394" max="5394" width="10.44140625" style="81" bestFit="1" customWidth="1"/>
    <col min="5395" max="5396" width="9.109375" style="81"/>
    <col min="5397" max="5397" width="28.6640625" style="81" bestFit="1" customWidth="1"/>
    <col min="5398" max="5398" width="16.33203125" style="81" bestFit="1" customWidth="1"/>
    <col min="5399" max="5400" width="17.88671875" style="81" bestFit="1" customWidth="1"/>
    <col min="5401" max="5401" width="13.109375" style="81" bestFit="1" customWidth="1"/>
    <col min="5402" max="5402" width="19.109375" style="81" bestFit="1" customWidth="1"/>
    <col min="5403" max="5403" width="13.88671875" style="81" bestFit="1" customWidth="1"/>
    <col min="5404" max="5404" width="15.109375" style="81" bestFit="1" customWidth="1"/>
    <col min="5405" max="5632" width="9.109375" style="81"/>
    <col min="5633" max="5633" width="23.5546875" style="81" customWidth="1"/>
    <col min="5634" max="5634" width="16.33203125" style="81" bestFit="1" customWidth="1"/>
    <col min="5635" max="5635" width="13.33203125" style="81" bestFit="1" customWidth="1"/>
    <col min="5636" max="5636" width="10.5546875" style="81" bestFit="1" customWidth="1"/>
    <col min="5637" max="5638" width="11" style="81" bestFit="1" customWidth="1"/>
    <col min="5639" max="5640" width="10.44140625" style="81" bestFit="1" customWidth="1"/>
    <col min="5641" max="5641" width="9" style="81" bestFit="1" customWidth="1"/>
    <col min="5642" max="5642" width="9.88671875" style="81" bestFit="1" customWidth="1"/>
    <col min="5643" max="5649" width="12" style="81" bestFit="1" customWidth="1"/>
    <col min="5650" max="5650" width="10.44140625" style="81" bestFit="1" customWidth="1"/>
    <col min="5651" max="5652" width="9.109375" style="81"/>
    <col min="5653" max="5653" width="28.6640625" style="81" bestFit="1" customWidth="1"/>
    <col min="5654" max="5654" width="16.33203125" style="81" bestFit="1" customWidth="1"/>
    <col min="5655" max="5656" width="17.88671875" style="81" bestFit="1" customWidth="1"/>
    <col min="5657" max="5657" width="13.109375" style="81" bestFit="1" customWidth="1"/>
    <col min="5658" max="5658" width="19.109375" style="81" bestFit="1" customWidth="1"/>
    <col min="5659" max="5659" width="13.88671875" style="81" bestFit="1" customWidth="1"/>
    <col min="5660" max="5660" width="15.109375" style="81" bestFit="1" customWidth="1"/>
    <col min="5661" max="5888" width="9.109375" style="81"/>
    <col min="5889" max="5889" width="23.5546875" style="81" customWidth="1"/>
    <col min="5890" max="5890" width="16.33203125" style="81" bestFit="1" customWidth="1"/>
    <col min="5891" max="5891" width="13.33203125" style="81" bestFit="1" customWidth="1"/>
    <col min="5892" max="5892" width="10.5546875" style="81" bestFit="1" customWidth="1"/>
    <col min="5893" max="5894" width="11" style="81" bestFit="1" customWidth="1"/>
    <col min="5895" max="5896" width="10.44140625" style="81" bestFit="1" customWidth="1"/>
    <col min="5897" max="5897" width="9" style="81" bestFit="1" customWidth="1"/>
    <col min="5898" max="5898" width="9.88671875" style="81" bestFit="1" customWidth="1"/>
    <col min="5899" max="5905" width="12" style="81" bestFit="1" customWidth="1"/>
    <col min="5906" max="5906" width="10.44140625" style="81" bestFit="1" customWidth="1"/>
    <col min="5907" max="5908" width="9.109375" style="81"/>
    <col min="5909" max="5909" width="28.6640625" style="81" bestFit="1" customWidth="1"/>
    <col min="5910" max="5910" width="16.33203125" style="81" bestFit="1" customWidth="1"/>
    <col min="5911" max="5912" width="17.88671875" style="81" bestFit="1" customWidth="1"/>
    <col min="5913" max="5913" width="13.109375" style="81" bestFit="1" customWidth="1"/>
    <col min="5914" max="5914" width="19.109375" style="81" bestFit="1" customWidth="1"/>
    <col min="5915" max="5915" width="13.88671875" style="81" bestFit="1" customWidth="1"/>
    <col min="5916" max="5916" width="15.109375" style="81" bestFit="1" customWidth="1"/>
    <col min="5917" max="6144" width="9.109375" style="81"/>
    <col min="6145" max="6145" width="23.5546875" style="81" customWidth="1"/>
    <col min="6146" max="6146" width="16.33203125" style="81" bestFit="1" customWidth="1"/>
    <col min="6147" max="6147" width="13.33203125" style="81" bestFit="1" customWidth="1"/>
    <col min="6148" max="6148" width="10.5546875" style="81" bestFit="1" customWidth="1"/>
    <col min="6149" max="6150" width="11" style="81" bestFit="1" customWidth="1"/>
    <col min="6151" max="6152" width="10.44140625" style="81" bestFit="1" customWidth="1"/>
    <col min="6153" max="6153" width="9" style="81" bestFit="1" customWidth="1"/>
    <col min="6154" max="6154" width="9.88671875" style="81" bestFit="1" customWidth="1"/>
    <col min="6155" max="6161" width="12" style="81" bestFit="1" customWidth="1"/>
    <col min="6162" max="6162" width="10.44140625" style="81" bestFit="1" customWidth="1"/>
    <col min="6163" max="6164" width="9.109375" style="81"/>
    <col min="6165" max="6165" width="28.6640625" style="81" bestFit="1" customWidth="1"/>
    <col min="6166" max="6166" width="16.33203125" style="81" bestFit="1" customWidth="1"/>
    <col min="6167" max="6168" width="17.88671875" style="81" bestFit="1" customWidth="1"/>
    <col min="6169" max="6169" width="13.109375" style="81" bestFit="1" customWidth="1"/>
    <col min="6170" max="6170" width="19.109375" style="81" bestFit="1" customWidth="1"/>
    <col min="6171" max="6171" width="13.88671875" style="81" bestFit="1" customWidth="1"/>
    <col min="6172" max="6172" width="15.109375" style="81" bestFit="1" customWidth="1"/>
    <col min="6173" max="6400" width="9.109375" style="81"/>
    <col min="6401" max="6401" width="23.5546875" style="81" customWidth="1"/>
    <col min="6402" max="6402" width="16.33203125" style="81" bestFit="1" customWidth="1"/>
    <col min="6403" max="6403" width="13.33203125" style="81" bestFit="1" customWidth="1"/>
    <col min="6404" max="6404" width="10.5546875" style="81" bestFit="1" customWidth="1"/>
    <col min="6405" max="6406" width="11" style="81" bestFit="1" customWidth="1"/>
    <col min="6407" max="6408" width="10.44140625" style="81" bestFit="1" customWidth="1"/>
    <col min="6409" max="6409" width="9" style="81" bestFit="1" customWidth="1"/>
    <col min="6410" max="6410" width="9.88671875" style="81" bestFit="1" customWidth="1"/>
    <col min="6411" max="6417" width="12" style="81" bestFit="1" customWidth="1"/>
    <col min="6418" max="6418" width="10.44140625" style="81" bestFit="1" customWidth="1"/>
    <col min="6419" max="6420" width="9.109375" style="81"/>
    <col min="6421" max="6421" width="28.6640625" style="81" bestFit="1" customWidth="1"/>
    <col min="6422" max="6422" width="16.33203125" style="81" bestFit="1" customWidth="1"/>
    <col min="6423" max="6424" width="17.88671875" style="81" bestFit="1" customWidth="1"/>
    <col min="6425" max="6425" width="13.109375" style="81" bestFit="1" customWidth="1"/>
    <col min="6426" max="6426" width="19.109375" style="81" bestFit="1" customWidth="1"/>
    <col min="6427" max="6427" width="13.88671875" style="81" bestFit="1" customWidth="1"/>
    <col min="6428" max="6428" width="15.109375" style="81" bestFit="1" customWidth="1"/>
    <col min="6429" max="6656" width="9.109375" style="81"/>
    <col min="6657" max="6657" width="23.5546875" style="81" customWidth="1"/>
    <col min="6658" max="6658" width="16.33203125" style="81" bestFit="1" customWidth="1"/>
    <col min="6659" max="6659" width="13.33203125" style="81" bestFit="1" customWidth="1"/>
    <col min="6660" max="6660" width="10.5546875" style="81" bestFit="1" customWidth="1"/>
    <col min="6661" max="6662" width="11" style="81" bestFit="1" customWidth="1"/>
    <col min="6663" max="6664" width="10.44140625" style="81" bestFit="1" customWidth="1"/>
    <col min="6665" max="6665" width="9" style="81" bestFit="1" customWidth="1"/>
    <col min="6666" max="6666" width="9.88671875" style="81" bestFit="1" customWidth="1"/>
    <col min="6667" max="6673" width="12" style="81" bestFit="1" customWidth="1"/>
    <col min="6674" max="6674" width="10.44140625" style="81" bestFit="1" customWidth="1"/>
    <col min="6675" max="6676" width="9.109375" style="81"/>
    <col min="6677" max="6677" width="28.6640625" style="81" bestFit="1" customWidth="1"/>
    <col min="6678" max="6678" width="16.33203125" style="81" bestFit="1" customWidth="1"/>
    <col min="6679" max="6680" width="17.88671875" style="81" bestFit="1" customWidth="1"/>
    <col min="6681" max="6681" width="13.109375" style="81" bestFit="1" customWidth="1"/>
    <col min="6682" max="6682" width="19.109375" style="81" bestFit="1" customWidth="1"/>
    <col min="6683" max="6683" width="13.88671875" style="81" bestFit="1" customWidth="1"/>
    <col min="6684" max="6684" width="15.109375" style="81" bestFit="1" customWidth="1"/>
    <col min="6685" max="6912" width="9.109375" style="81"/>
    <col min="6913" max="6913" width="23.5546875" style="81" customWidth="1"/>
    <col min="6914" max="6914" width="16.33203125" style="81" bestFit="1" customWidth="1"/>
    <col min="6915" max="6915" width="13.33203125" style="81" bestFit="1" customWidth="1"/>
    <col min="6916" max="6916" width="10.5546875" style="81" bestFit="1" customWidth="1"/>
    <col min="6917" max="6918" width="11" style="81" bestFit="1" customWidth="1"/>
    <col min="6919" max="6920" width="10.44140625" style="81" bestFit="1" customWidth="1"/>
    <col min="6921" max="6921" width="9" style="81" bestFit="1" customWidth="1"/>
    <col min="6922" max="6922" width="9.88671875" style="81" bestFit="1" customWidth="1"/>
    <col min="6923" max="6929" width="12" style="81" bestFit="1" customWidth="1"/>
    <col min="6930" max="6930" width="10.44140625" style="81" bestFit="1" customWidth="1"/>
    <col min="6931" max="6932" width="9.109375" style="81"/>
    <col min="6933" max="6933" width="28.6640625" style="81" bestFit="1" customWidth="1"/>
    <col min="6934" max="6934" width="16.33203125" style="81" bestFit="1" customWidth="1"/>
    <col min="6935" max="6936" width="17.88671875" style="81" bestFit="1" customWidth="1"/>
    <col min="6937" max="6937" width="13.109375" style="81" bestFit="1" customWidth="1"/>
    <col min="6938" max="6938" width="19.109375" style="81" bestFit="1" customWidth="1"/>
    <col min="6939" max="6939" width="13.88671875" style="81" bestFit="1" customWidth="1"/>
    <col min="6940" max="6940" width="15.109375" style="81" bestFit="1" customWidth="1"/>
    <col min="6941" max="7168" width="9.109375" style="81"/>
    <col min="7169" max="7169" width="23.5546875" style="81" customWidth="1"/>
    <col min="7170" max="7170" width="16.33203125" style="81" bestFit="1" customWidth="1"/>
    <col min="7171" max="7171" width="13.33203125" style="81" bestFit="1" customWidth="1"/>
    <col min="7172" max="7172" width="10.5546875" style="81" bestFit="1" customWidth="1"/>
    <col min="7173" max="7174" width="11" style="81" bestFit="1" customWidth="1"/>
    <col min="7175" max="7176" width="10.44140625" style="81" bestFit="1" customWidth="1"/>
    <col min="7177" max="7177" width="9" style="81" bestFit="1" customWidth="1"/>
    <col min="7178" max="7178" width="9.88671875" style="81" bestFit="1" customWidth="1"/>
    <col min="7179" max="7185" width="12" style="81" bestFit="1" customWidth="1"/>
    <col min="7186" max="7186" width="10.44140625" style="81" bestFit="1" customWidth="1"/>
    <col min="7187" max="7188" width="9.109375" style="81"/>
    <col min="7189" max="7189" width="28.6640625" style="81" bestFit="1" customWidth="1"/>
    <col min="7190" max="7190" width="16.33203125" style="81" bestFit="1" customWidth="1"/>
    <col min="7191" max="7192" width="17.88671875" style="81" bestFit="1" customWidth="1"/>
    <col min="7193" max="7193" width="13.109375" style="81" bestFit="1" customWidth="1"/>
    <col min="7194" max="7194" width="19.109375" style="81" bestFit="1" customWidth="1"/>
    <col min="7195" max="7195" width="13.88671875" style="81" bestFit="1" customWidth="1"/>
    <col min="7196" max="7196" width="15.109375" style="81" bestFit="1" customWidth="1"/>
    <col min="7197" max="7424" width="9.109375" style="81"/>
    <col min="7425" max="7425" width="23.5546875" style="81" customWidth="1"/>
    <col min="7426" max="7426" width="16.33203125" style="81" bestFit="1" customWidth="1"/>
    <col min="7427" max="7427" width="13.33203125" style="81" bestFit="1" customWidth="1"/>
    <col min="7428" max="7428" width="10.5546875" style="81" bestFit="1" customWidth="1"/>
    <col min="7429" max="7430" width="11" style="81" bestFit="1" customWidth="1"/>
    <col min="7431" max="7432" width="10.44140625" style="81" bestFit="1" customWidth="1"/>
    <col min="7433" max="7433" width="9" style="81" bestFit="1" customWidth="1"/>
    <col min="7434" max="7434" width="9.88671875" style="81" bestFit="1" customWidth="1"/>
    <col min="7435" max="7441" width="12" style="81" bestFit="1" customWidth="1"/>
    <col min="7442" max="7442" width="10.44140625" style="81" bestFit="1" customWidth="1"/>
    <col min="7443" max="7444" width="9.109375" style="81"/>
    <col min="7445" max="7445" width="28.6640625" style="81" bestFit="1" customWidth="1"/>
    <col min="7446" max="7446" width="16.33203125" style="81" bestFit="1" customWidth="1"/>
    <col min="7447" max="7448" width="17.88671875" style="81" bestFit="1" customWidth="1"/>
    <col min="7449" max="7449" width="13.109375" style="81" bestFit="1" customWidth="1"/>
    <col min="7450" max="7450" width="19.109375" style="81" bestFit="1" customWidth="1"/>
    <col min="7451" max="7451" width="13.88671875" style="81" bestFit="1" customWidth="1"/>
    <col min="7452" max="7452" width="15.109375" style="81" bestFit="1" customWidth="1"/>
    <col min="7453" max="7680" width="9.109375" style="81"/>
    <col min="7681" max="7681" width="23.5546875" style="81" customWidth="1"/>
    <col min="7682" max="7682" width="16.33203125" style="81" bestFit="1" customWidth="1"/>
    <col min="7683" max="7683" width="13.33203125" style="81" bestFit="1" customWidth="1"/>
    <col min="7684" max="7684" width="10.5546875" style="81" bestFit="1" customWidth="1"/>
    <col min="7685" max="7686" width="11" style="81" bestFit="1" customWidth="1"/>
    <col min="7687" max="7688" width="10.44140625" style="81" bestFit="1" customWidth="1"/>
    <col min="7689" max="7689" width="9" style="81" bestFit="1" customWidth="1"/>
    <col min="7690" max="7690" width="9.88671875" style="81" bestFit="1" customWidth="1"/>
    <col min="7691" max="7697" width="12" style="81" bestFit="1" customWidth="1"/>
    <col min="7698" max="7698" width="10.44140625" style="81" bestFit="1" customWidth="1"/>
    <col min="7699" max="7700" width="9.109375" style="81"/>
    <col min="7701" max="7701" width="28.6640625" style="81" bestFit="1" customWidth="1"/>
    <col min="7702" max="7702" width="16.33203125" style="81" bestFit="1" customWidth="1"/>
    <col min="7703" max="7704" width="17.88671875" style="81" bestFit="1" customWidth="1"/>
    <col min="7705" max="7705" width="13.109375" style="81" bestFit="1" customWidth="1"/>
    <col min="7706" max="7706" width="19.109375" style="81" bestFit="1" customWidth="1"/>
    <col min="7707" max="7707" width="13.88671875" style="81" bestFit="1" customWidth="1"/>
    <col min="7708" max="7708" width="15.109375" style="81" bestFit="1" customWidth="1"/>
    <col min="7709" max="7936" width="9.109375" style="81"/>
    <col min="7937" max="7937" width="23.5546875" style="81" customWidth="1"/>
    <col min="7938" max="7938" width="16.33203125" style="81" bestFit="1" customWidth="1"/>
    <col min="7939" max="7939" width="13.33203125" style="81" bestFit="1" customWidth="1"/>
    <col min="7940" max="7940" width="10.5546875" style="81" bestFit="1" customWidth="1"/>
    <col min="7941" max="7942" width="11" style="81" bestFit="1" customWidth="1"/>
    <col min="7943" max="7944" width="10.44140625" style="81" bestFit="1" customWidth="1"/>
    <col min="7945" max="7945" width="9" style="81" bestFit="1" customWidth="1"/>
    <col min="7946" max="7946" width="9.88671875" style="81" bestFit="1" customWidth="1"/>
    <col min="7947" max="7953" width="12" style="81" bestFit="1" customWidth="1"/>
    <col min="7954" max="7954" width="10.44140625" style="81" bestFit="1" customWidth="1"/>
    <col min="7955" max="7956" width="9.109375" style="81"/>
    <col min="7957" max="7957" width="28.6640625" style="81" bestFit="1" customWidth="1"/>
    <col min="7958" max="7958" width="16.33203125" style="81" bestFit="1" customWidth="1"/>
    <col min="7959" max="7960" width="17.88671875" style="81" bestFit="1" customWidth="1"/>
    <col min="7961" max="7961" width="13.109375" style="81" bestFit="1" customWidth="1"/>
    <col min="7962" max="7962" width="19.109375" style="81" bestFit="1" customWidth="1"/>
    <col min="7963" max="7963" width="13.88671875" style="81" bestFit="1" customWidth="1"/>
    <col min="7964" max="7964" width="15.109375" style="81" bestFit="1" customWidth="1"/>
    <col min="7965" max="8192" width="9.109375" style="81"/>
    <col min="8193" max="8193" width="23.5546875" style="81" customWidth="1"/>
    <col min="8194" max="8194" width="16.33203125" style="81" bestFit="1" customWidth="1"/>
    <col min="8195" max="8195" width="13.33203125" style="81" bestFit="1" customWidth="1"/>
    <col min="8196" max="8196" width="10.5546875" style="81" bestFit="1" customWidth="1"/>
    <col min="8197" max="8198" width="11" style="81" bestFit="1" customWidth="1"/>
    <col min="8199" max="8200" width="10.44140625" style="81" bestFit="1" customWidth="1"/>
    <col min="8201" max="8201" width="9" style="81" bestFit="1" customWidth="1"/>
    <col min="8202" max="8202" width="9.88671875" style="81" bestFit="1" customWidth="1"/>
    <col min="8203" max="8209" width="12" style="81" bestFit="1" customWidth="1"/>
    <col min="8210" max="8210" width="10.44140625" style="81" bestFit="1" customWidth="1"/>
    <col min="8211" max="8212" width="9.109375" style="81"/>
    <col min="8213" max="8213" width="28.6640625" style="81" bestFit="1" customWidth="1"/>
    <col min="8214" max="8214" width="16.33203125" style="81" bestFit="1" customWidth="1"/>
    <col min="8215" max="8216" width="17.88671875" style="81" bestFit="1" customWidth="1"/>
    <col min="8217" max="8217" width="13.109375" style="81" bestFit="1" customWidth="1"/>
    <col min="8218" max="8218" width="19.109375" style="81" bestFit="1" customWidth="1"/>
    <col min="8219" max="8219" width="13.88671875" style="81" bestFit="1" customWidth="1"/>
    <col min="8220" max="8220" width="15.109375" style="81" bestFit="1" customWidth="1"/>
    <col min="8221" max="8448" width="9.109375" style="81"/>
    <col min="8449" max="8449" width="23.5546875" style="81" customWidth="1"/>
    <col min="8450" max="8450" width="16.33203125" style="81" bestFit="1" customWidth="1"/>
    <col min="8451" max="8451" width="13.33203125" style="81" bestFit="1" customWidth="1"/>
    <col min="8452" max="8452" width="10.5546875" style="81" bestFit="1" customWidth="1"/>
    <col min="8453" max="8454" width="11" style="81" bestFit="1" customWidth="1"/>
    <col min="8455" max="8456" width="10.44140625" style="81" bestFit="1" customWidth="1"/>
    <col min="8457" max="8457" width="9" style="81" bestFit="1" customWidth="1"/>
    <col min="8458" max="8458" width="9.88671875" style="81" bestFit="1" customWidth="1"/>
    <col min="8459" max="8465" width="12" style="81" bestFit="1" customWidth="1"/>
    <col min="8466" max="8466" width="10.44140625" style="81" bestFit="1" customWidth="1"/>
    <col min="8467" max="8468" width="9.109375" style="81"/>
    <col min="8469" max="8469" width="28.6640625" style="81" bestFit="1" customWidth="1"/>
    <col min="8470" max="8470" width="16.33203125" style="81" bestFit="1" customWidth="1"/>
    <col min="8471" max="8472" width="17.88671875" style="81" bestFit="1" customWidth="1"/>
    <col min="8473" max="8473" width="13.109375" style="81" bestFit="1" customWidth="1"/>
    <col min="8474" max="8474" width="19.109375" style="81" bestFit="1" customWidth="1"/>
    <col min="8475" max="8475" width="13.88671875" style="81" bestFit="1" customWidth="1"/>
    <col min="8476" max="8476" width="15.109375" style="81" bestFit="1" customWidth="1"/>
    <col min="8477" max="8704" width="9.109375" style="81"/>
    <col min="8705" max="8705" width="23.5546875" style="81" customWidth="1"/>
    <col min="8706" max="8706" width="16.33203125" style="81" bestFit="1" customWidth="1"/>
    <col min="8707" max="8707" width="13.33203125" style="81" bestFit="1" customWidth="1"/>
    <col min="8708" max="8708" width="10.5546875" style="81" bestFit="1" customWidth="1"/>
    <col min="8709" max="8710" width="11" style="81" bestFit="1" customWidth="1"/>
    <col min="8711" max="8712" width="10.44140625" style="81" bestFit="1" customWidth="1"/>
    <col min="8713" max="8713" width="9" style="81" bestFit="1" customWidth="1"/>
    <col min="8714" max="8714" width="9.88671875" style="81" bestFit="1" customWidth="1"/>
    <col min="8715" max="8721" width="12" style="81" bestFit="1" customWidth="1"/>
    <col min="8722" max="8722" width="10.44140625" style="81" bestFit="1" customWidth="1"/>
    <col min="8723" max="8724" width="9.109375" style="81"/>
    <col min="8725" max="8725" width="28.6640625" style="81" bestFit="1" customWidth="1"/>
    <col min="8726" max="8726" width="16.33203125" style="81" bestFit="1" customWidth="1"/>
    <col min="8727" max="8728" width="17.88671875" style="81" bestFit="1" customWidth="1"/>
    <col min="8729" max="8729" width="13.109375" style="81" bestFit="1" customWidth="1"/>
    <col min="8730" max="8730" width="19.109375" style="81" bestFit="1" customWidth="1"/>
    <col min="8731" max="8731" width="13.88671875" style="81" bestFit="1" customWidth="1"/>
    <col min="8732" max="8732" width="15.109375" style="81" bestFit="1" customWidth="1"/>
    <col min="8733" max="8960" width="9.109375" style="81"/>
    <col min="8961" max="8961" width="23.5546875" style="81" customWidth="1"/>
    <col min="8962" max="8962" width="16.33203125" style="81" bestFit="1" customWidth="1"/>
    <col min="8963" max="8963" width="13.33203125" style="81" bestFit="1" customWidth="1"/>
    <col min="8964" max="8964" width="10.5546875" style="81" bestFit="1" customWidth="1"/>
    <col min="8965" max="8966" width="11" style="81" bestFit="1" customWidth="1"/>
    <col min="8967" max="8968" width="10.44140625" style="81" bestFit="1" customWidth="1"/>
    <col min="8969" max="8969" width="9" style="81" bestFit="1" customWidth="1"/>
    <col min="8970" max="8970" width="9.88671875" style="81" bestFit="1" customWidth="1"/>
    <col min="8971" max="8977" width="12" style="81" bestFit="1" customWidth="1"/>
    <col min="8978" max="8978" width="10.44140625" style="81" bestFit="1" customWidth="1"/>
    <col min="8979" max="8980" width="9.109375" style="81"/>
    <col min="8981" max="8981" width="28.6640625" style="81" bestFit="1" customWidth="1"/>
    <col min="8982" max="8982" width="16.33203125" style="81" bestFit="1" customWidth="1"/>
    <col min="8983" max="8984" width="17.88671875" style="81" bestFit="1" customWidth="1"/>
    <col min="8985" max="8985" width="13.109375" style="81" bestFit="1" customWidth="1"/>
    <col min="8986" max="8986" width="19.109375" style="81" bestFit="1" customWidth="1"/>
    <col min="8987" max="8987" width="13.88671875" style="81" bestFit="1" customWidth="1"/>
    <col min="8988" max="8988" width="15.109375" style="81" bestFit="1" customWidth="1"/>
    <col min="8989" max="9216" width="9.109375" style="81"/>
    <col min="9217" max="9217" width="23.5546875" style="81" customWidth="1"/>
    <col min="9218" max="9218" width="16.33203125" style="81" bestFit="1" customWidth="1"/>
    <col min="9219" max="9219" width="13.33203125" style="81" bestFit="1" customWidth="1"/>
    <col min="9220" max="9220" width="10.5546875" style="81" bestFit="1" customWidth="1"/>
    <col min="9221" max="9222" width="11" style="81" bestFit="1" customWidth="1"/>
    <col min="9223" max="9224" width="10.44140625" style="81" bestFit="1" customWidth="1"/>
    <col min="9225" max="9225" width="9" style="81" bestFit="1" customWidth="1"/>
    <col min="9226" max="9226" width="9.88671875" style="81" bestFit="1" customWidth="1"/>
    <col min="9227" max="9233" width="12" style="81" bestFit="1" customWidth="1"/>
    <col min="9234" max="9234" width="10.44140625" style="81" bestFit="1" customWidth="1"/>
    <col min="9235" max="9236" width="9.109375" style="81"/>
    <col min="9237" max="9237" width="28.6640625" style="81" bestFit="1" customWidth="1"/>
    <col min="9238" max="9238" width="16.33203125" style="81" bestFit="1" customWidth="1"/>
    <col min="9239" max="9240" width="17.88671875" style="81" bestFit="1" customWidth="1"/>
    <col min="9241" max="9241" width="13.109375" style="81" bestFit="1" customWidth="1"/>
    <col min="9242" max="9242" width="19.109375" style="81" bestFit="1" customWidth="1"/>
    <col min="9243" max="9243" width="13.88671875" style="81" bestFit="1" customWidth="1"/>
    <col min="9244" max="9244" width="15.109375" style="81" bestFit="1" customWidth="1"/>
    <col min="9245" max="9472" width="9.109375" style="81"/>
    <col min="9473" max="9473" width="23.5546875" style="81" customWidth="1"/>
    <col min="9474" max="9474" width="16.33203125" style="81" bestFit="1" customWidth="1"/>
    <col min="9475" max="9475" width="13.33203125" style="81" bestFit="1" customWidth="1"/>
    <col min="9476" max="9476" width="10.5546875" style="81" bestFit="1" customWidth="1"/>
    <col min="9477" max="9478" width="11" style="81" bestFit="1" customWidth="1"/>
    <col min="9479" max="9480" width="10.44140625" style="81" bestFit="1" customWidth="1"/>
    <col min="9481" max="9481" width="9" style="81" bestFit="1" customWidth="1"/>
    <col min="9482" max="9482" width="9.88671875" style="81" bestFit="1" customWidth="1"/>
    <col min="9483" max="9489" width="12" style="81" bestFit="1" customWidth="1"/>
    <col min="9490" max="9490" width="10.44140625" style="81" bestFit="1" customWidth="1"/>
    <col min="9491" max="9492" width="9.109375" style="81"/>
    <col min="9493" max="9493" width="28.6640625" style="81" bestFit="1" customWidth="1"/>
    <col min="9494" max="9494" width="16.33203125" style="81" bestFit="1" customWidth="1"/>
    <col min="9495" max="9496" width="17.88671875" style="81" bestFit="1" customWidth="1"/>
    <col min="9497" max="9497" width="13.109375" style="81" bestFit="1" customWidth="1"/>
    <col min="9498" max="9498" width="19.109375" style="81" bestFit="1" customWidth="1"/>
    <col min="9499" max="9499" width="13.88671875" style="81" bestFit="1" customWidth="1"/>
    <col min="9500" max="9500" width="15.109375" style="81" bestFit="1" customWidth="1"/>
    <col min="9501" max="9728" width="9.109375" style="81"/>
    <col min="9729" max="9729" width="23.5546875" style="81" customWidth="1"/>
    <col min="9730" max="9730" width="16.33203125" style="81" bestFit="1" customWidth="1"/>
    <col min="9731" max="9731" width="13.33203125" style="81" bestFit="1" customWidth="1"/>
    <col min="9732" max="9732" width="10.5546875" style="81" bestFit="1" customWidth="1"/>
    <col min="9733" max="9734" width="11" style="81" bestFit="1" customWidth="1"/>
    <col min="9735" max="9736" width="10.44140625" style="81" bestFit="1" customWidth="1"/>
    <col min="9737" max="9737" width="9" style="81" bestFit="1" customWidth="1"/>
    <col min="9738" max="9738" width="9.88671875" style="81" bestFit="1" customWidth="1"/>
    <col min="9739" max="9745" width="12" style="81" bestFit="1" customWidth="1"/>
    <col min="9746" max="9746" width="10.44140625" style="81" bestFit="1" customWidth="1"/>
    <col min="9747" max="9748" width="9.109375" style="81"/>
    <col min="9749" max="9749" width="28.6640625" style="81" bestFit="1" customWidth="1"/>
    <col min="9750" max="9750" width="16.33203125" style="81" bestFit="1" customWidth="1"/>
    <col min="9751" max="9752" width="17.88671875" style="81" bestFit="1" customWidth="1"/>
    <col min="9753" max="9753" width="13.109375" style="81" bestFit="1" customWidth="1"/>
    <col min="9754" max="9754" width="19.109375" style="81" bestFit="1" customWidth="1"/>
    <col min="9755" max="9755" width="13.88671875" style="81" bestFit="1" customWidth="1"/>
    <col min="9756" max="9756" width="15.109375" style="81" bestFit="1" customWidth="1"/>
    <col min="9757" max="9984" width="9.109375" style="81"/>
    <col min="9985" max="9985" width="23.5546875" style="81" customWidth="1"/>
    <col min="9986" max="9986" width="16.33203125" style="81" bestFit="1" customWidth="1"/>
    <col min="9987" max="9987" width="13.33203125" style="81" bestFit="1" customWidth="1"/>
    <col min="9988" max="9988" width="10.5546875" style="81" bestFit="1" customWidth="1"/>
    <col min="9989" max="9990" width="11" style="81" bestFit="1" customWidth="1"/>
    <col min="9991" max="9992" width="10.44140625" style="81" bestFit="1" customWidth="1"/>
    <col min="9993" max="9993" width="9" style="81" bestFit="1" customWidth="1"/>
    <col min="9994" max="9994" width="9.88671875" style="81" bestFit="1" customWidth="1"/>
    <col min="9995" max="10001" width="12" style="81" bestFit="1" customWidth="1"/>
    <col min="10002" max="10002" width="10.44140625" style="81" bestFit="1" customWidth="1"/>
    <col min="10003" max="10004" width="9.109375" style="81"/>
    <col min="10005" max="10005" width="28.6640625" style="81" bestFit="1" customWidth="1"/>
    <col min="10006" max="10006" width="16.33203125" style="81" bestFit="1" customWidth="1"/>
    <col min="10007" max="10008" width="17.88671875" style="81" bestFit="1" customWidth="1"/>
    <col min="10009" max="10009" width="13.109375" style="81" bestFit="1" customWidth="1"/>
    <col min="10010" max="10010" width="19.109375" style="81" bestFit="1" customWidth="1"/>
    <col min="10011" max="10011" width="13.88671875" style="81" bestFit="1" customWidth="1"/>
    <col min="10012" max="10012" width="15.109375" style="81" bestFit="1" customWidth="1"/>
    <col min="10013" max="10240" width="9.109375" style="81"/>
    <col min="10241" max="10241" width="23.5546875" style="81" customWidth="1"/>
    <col min="10242" max="10242" width="16.33203125" style="81" bestFit="1" customWidth="1"/>
    <col min="10243" max="10243" width="13.33203125" style="81" bestFit="1" customWidth="1"/>
    <col min="10244" max="10244" width="10.5546875" style="81" bestFit="1" customWidth="1"/>
    <col min="10245" max="10246" width="11" style="81" bestFit="1" customWidth="1"/>
    <col min="10247" max="10248" width="10.44140625" style="81" bestFit="1" customWidth="1"/>
    <col min="10249" max="10249" width="9" style="81" bestFit="1" customWidth="1"/>
    <col min="10250" max="10250" width="9.88671875" style="81" bestFit="1" customWidth="1"/>
    <col min="10251" max="10257" width="12" style="81" bestFit="1" customWidth="1"/>
    <col min="10258" max="10258" width="10.44140625" style="81" bestFit="1" customWidth="1"/>
    <col min="10259" max="10260" width="9.109375" style="81"/>
    <col min="10261" max="10261" width="28.6640625" style="81" bestFit="1" customWidth="1"/>
    <col min="10262" max="10262" width="16.33203125" style="81" bestFit="1" customWidth="1"/>
    <col min="10263" max="10264" width="17.88671875" style="81" bestFit="1" customWidth="1"/>
    <col min="10265" max="10265" width="13.109375" style="81" bestFit="1" customWidth="1"/>
    <col min="10266" max="10266" width="19.109375" style="81" bestFit="1" customWidth="1"/>
    <col min="10267" max="10267" width="13.88671875" style="81" bestFit="1" customWidth="1"/>
    <col min="10268" max="10268" width="15.109375" style="81" bestFit="1" customWidth="1"/>
    <col min="10269" max="10496" width="9.109375" style="81"/>
    <col min="10497" max="10497" width="23.5546875" style="81" customWidth="1"/>
    <col min="10498" max="10498" width="16.33203125" style="81" bestFit="1" customWidth="1"/>
    <col min="10499" max="10499" width="13.33203125" style="81" bestFit="1" customWidth="1"/>
    <col min="10500" max="10500" width="10.5546875" style="81" bestFit="1" customWidth="1"/>
    <col min="10501" max="10502" width="11" style="81" bestFit="1" customWidth="1"/>
    <col min="10503" max="10504" width="10.44140625" style="81" bestFit="1" customWidth="1"/>
    <col min="10505" max="10505" width="9" style="81" bestFit="1" customWidth="1"/>
    <col min="10506" max="10506" width="9.88671875" style="81" bestFit="1" customWidth="1"/>
    <col min="10507" max="10513" width="12" style="81" bestFit="1" customWidth="1"/>
    <col min="10514" max="10514" width="10.44140625" style="81" bestFit="1" customWidth="1"/>
    <col min="10515" max="10516" width="9.109375" style="81"/>
    <col min="10517" max="10517" width="28.6640625" style="81" bestFit="1" customWidth="1"/>
    <col min="10518" max="10518" width="16.33203125" style="81" bestFit="1" customWidth="1"/>
    <col min="10519" max="10520" width="17.88671875" style="81" bestFit="1" customWidth="1"/>
    <col min="10521" max="10521" width="13.109375" style="81" bestFit="1" customWidth="1"/>
    <col min="10522" max="10522" width="19.109375" style="81" bestFit="1" customWidth="1"/>
    <col min="10523" max="10523" width="13.88671875" style="81" bestFit="1" customWidth="1"/>
    <col min="10524" max="10524" width="15.109375" style="81" bestFit="1" customWidth="1"/>
    <col min="10525" max="10752" width="9.109375" style="81"/>
    <col min="10753" max="10753" width="23.5546875" style="81" customWidth="1"/>
    <col min="10754" max="10754" width="16.33203125" style="81" bestFit="1" customWidth="1"/>
    <col min="10755" max="10755" width="13.33203125" style="81" bestFit="1" customWidth="1"/>
    <col min="10756" max="10756" width="10.5546875" style="81" bestFit="1" customWidth="1"/>
    <col min="10757" max="10758" width="11" style="81" bestFit="1" customWidth="1"/>
    <col min="10759" max="10760" width="10.44140625" style="81" bestFit="1" customWidth="1"/>
    <col min="10761" max="10761" width="9" style="81" bestFit="1" customWidth="1"/>
    <col min="10762" max="10762" width="9.88671875" style="81" bestFit="1" customWidth="1"/>
    <col min="10763" max="10769" width="12" style="81" bestFit="1" customWidth="1"/>
    <col min="10770" max="10770" width="10.44140625" style="81" bestFit="1" customWidth="1"/>
    <col min="10771" max="10772" width="9.109375" style="81"/>
    <col min="10773" max="10773" width="28.6640625" style="81" bestFit="1" customWidth="1"/>
    <col min="10774" max="10774" width="16.33203125" style="81" bestFit="1" customWidth="1"/>
    <col min="10775" max="10776" width="17.88671875" style="81" bestFit="1" customWidth="1"/>
    <col min="10777" max="10777" width="13.109375" style="81" bestFit="1" customWidth="1"/>
    <col min="10778" max="10778" width="19.109375" style="81" bestFit="1" customWidth="1"/>
    <col min="10779" max="10779" width="13.88671875" style="81" bestFit="1" customWidth="1"/>
    <col min="10780" max="10780" width="15.109375" style="81" bestFit="1" customWidth="1"/>
    <col min="10781" max="11008" width="9.109375" style="81"/>
    <col min="11009" max="11009" width="23.5546875" style="81" customWidth="1"/>
    <col min="11010" max="11010" width="16.33203125" style="81" bestFit="1" customWidth="1"/>
    <col min="11011" max="11011" width="13.33203125" style="81" bestFit="1" customWidth="1"/>
    <col min="11012" max="11012" width="10.5546875" style="81" bestFit="1" customWidth="1"/>
    <col min="11013" max="11014" width="11" style="81" bestFit="1" customWidth="1"/>
    <col min="11015" max="11016" width="10.44140625" style="81" bestFit="1" customWidth="1"/>
    <col min="11017" max="11017" width="9" style="81" bestFit="1" customWidth="1"/>
    <col min="11018" max="11018" width="9.88671875" style="81" bestFit="1" customWidth="1"/>
    <col min="11019" max="11025" width="12" style="81" bestFit="1" customWidth="1"/>
    <col min="11026" max="11026" width="10.44140625" style="81" bestFit="1" customWidth="1"/>
    <col min="11027" max="11028" width="9.109375" style="81"/>
    <col min="11029" max="11029" width="28.6640625" style="81" bestFit="1" customWidth="1"/>
    <col min="11030" max="11030" width="16.33203125" style="81" bestFit="1" customWidth="1"/>
    <col min="11031" max="11032" width="17.88671875" style="81" bestFit="1" customWidth="1"/>
    <col min="11033" max="11033" width="13.109375" style="81" bestFit="1" customWidth="1"/>
    <col min="11034" max="11034" width="19.109375" style="81" bestFit="1" customWidth="1"/>
    <col min="11035" max="11035" width="13.88671875" style="81" bestFit="1" customWidth="1"/>
    <col min="11036" max="11036" width="15.109375" style="81" bestFit="1" customWidth="1"/>
    <col min="11037" max="11264" width="9.109375" style="81"/>
    <col min="11265" max="11265" width="23.5546875" style="81" customWidth="1"/>
    <col min="11266" max="11266" width="16.33203125" style="81" bestFit="1" customWidth="1"/>
    <col min="11267" max="11267" width="13.33203125" style="81" bestFit="1" customWidth="1"/>
    <col min="11268" max="11268" width="10.5546875" style="81" bestFit="1" customWidth="1"/>
    <col min="11269" max="11270" width="11" style="81" bestFit="1" customWidth="1"/>
    <col min="11271" max="11272" width="10.44140625" style="81" bestFit="1" customWidth="1"/>
    <col min="11273" max="11273" width="9" style="81" bestFit="1" customWidth="1"/>
    <col min="11274" max="11274" width="9.88671875" style="81" bestFit="1" customWidth="1"/>
    <col min="11275" max="11281" width="12" style="81" bestFit="1" customWidth="1"/>
    <col min="11282" max="11282" width="10.44140625" style="81" bestFit="1" customWidth="1"/>
    <col min="11283" max="11284" width="9.109375" style="81"/>
    <col min="11285" max="11285" width="28.6640625" style="81" bestFit="1" customWidth="1"/>
    <col min="11286" max="11286" width="16.33203125" style="81" bestFit="1" customWidth="1"/>
    <col min="11287" max="11288" width="17.88671875" style="81" bestFit="1" customWidth="1"/>
    <col min="11289" max="11289" width="13.109375" style="81" bestFit="1" customWidth="1"/>
    <col min="11290" max="11290" width="19.109375" style="81" bestFit="1" customWidth="1"/>
    <col min="11291" max="11291" width="13.88671875" style="81" bestFit="1" customWidth="1"/>
    <col min="11292" max="11292" width="15.109375" style="81" bestFit="1" customWidth="1"/>
    <col min="11293" max="11520" width="9.109375" style="81"/>
    <col min="11521" max="11521" width="23.5546875" style="81" customWidth="1"/>
    <col min="11522" max="11522" width="16.33203125" style="81" bestFit="1" customWidth="1"/>
    <col min="11523" max="11523" width="13.33203125" style="81" bestFit="1" customWidth="1"/>
    <col min="11524" max="11524" width="10.5546875" style="81" bestFit="1" customWidth="1"/>
    <col min="11525" max="11526" width="11" style="81" bestFit="1" customWidth="1"/>
    <col min="11527" max="11528" width="10.44140625" style="81" bestFit="1" customWidth="1"/>
    <col min="11529" max="11529" width="9" style="81" bestFit="1" customWidth="1"/>
    <col min="11530" max="11530" width="9.88671875" style="81" bestFit="1" customWidth="1"/>
    <col min="11531" max="11537" width="12" style="81" bestFit="1" customWidth="1"/>
    <col min="11538" max="11538" width="10.44140625" style="81" bestFit="1" customWidth="1"/>
    <col min="11539" max="11540" width="9.109375" style="81"/>
    <col min="11541" max="11541" width="28.6640625" style="81" bestFit="1" customWidth="1"/>
    <col min="11542" max="11542" width="16.33203125" style="81" bestFit="1" customWidth="1"/>
    <col min="11543" max="11544" width="17.88671875" style="81" bestFit="1" customWidth="1"/>
    <col min="11545" max="11545" width="13.109375" style="81" bestFit="1" customWidth="1"/>
    <col min="11546" max="11546" width="19.109375" style="81" bestFit="1" customWidth="1"/>
    <col min="11547" max="11547" width="13.88671875" style="81" bestFit="1" customWidth="1"/>
    <col min="11548" max="11548" width="15.109375" style="81" bestFit="1" customWidth="1"/>
    <col min="11549" max="11776" width="9.109375" style="81"/>
    <col min="11777" max="11777" width="23.5546875" style="81" customWidth="1"/>
    <col min="11778" max="11778" width="16.33203125" style="81" bestFit="1" customWidth="1"/>
    <col min="11779" max="11779" width="13.33203125" style="81" bestFit="1" customWidth="1"/>
    <col min="11780" max="11780" width="10.5546875" style="81" bestFit="1" customWidth="1"/>
    <col min="11781" max="11782" width="11" style="81" bestFit="1" customWidth="1"/>
    <col min="11783" max="11784" width="10.44140625" style="81" bestFit="1" customWidth="1"/>
    <col min="11785" max="11785" width="9" style="81" bestFit="1" customWidth="1"/>
    <col min="11786" max="11786" width="9.88671875" style="81" bestFit="1" customWidth="1"/>
    <col min="11787" max="11793" width="12" style="81" bestFit="1" customWidth="1"/>
    <col min="11794" max="11794" width="10.44140625" style="81" bestFit="1" customWidth="1"/>
    <col min="11795" max="11796" width="9.109375" style="81"/>
    <col min="11797" max="11797" width="28.6640625" style="81" bestFit="1" customWidth="1"/>
    <col min="11798" max="11798" width="16.33203125" style="81" bestFit="1" customWidth="1"/>
    <col min="11799" max="11800" width="17.88671875" style="81" bestFit="1" customWidth="1"/>
    <col min="11801" max="11801" width="13.109375" style="81" bestFit="1" customWidth="1"/>
    <col min="11802" max="11802" width="19.109375" style="81" bestFit="1" customWidth="1"/>
    <col min="11803" max="11803" width="13.88671875" style="81" bestFit="1" customWidth="1"/>
    <col min="11804" max="11804" width="15.109375" style="81" bestFit="1" customWidth="1"/>
    <col min="11805" max="12032" width="9.109375" style="81"/>
    <col min="12033" max="12033" width="23.5546875" style="81" customWidth="1"/>
    <col min="12034" max="12034" width="16.33203125" style="81" bestFit="1" customWidth="1"/>
    <col min="12035" max="12035" width="13.33203125" style="81" bestFit="1" customWidth="1"/>
    <col min="12036" max="12036" width="10.5546875" style="81" bestFit="1" customWidth="1"/>
    <col min="12037" max="12038" width="11" style="81" bestFit="1" customWidth="1"/>
    <col min="12039" max="12040" width="10.44140625" style="81" bestFit="1" customWidth="1"/>
    <col min="12041" max="12041" width="9" style="81" bestFit="1" customWidth="1"/>
    <col min="12042" max="12042" width="9.88671875" style="81" bestFit="1" customWidth="1"/>
    <col min="12043" max="12049" width="12" style="81" bestFit="1" customWidth="1"/>
    <col min="12050" max="12050" width="10.44140625" style="81" bestFit="1" customWidth="1"/>
    <col min="12051" max="12052" width="9.109375" style="81"/>
    <col min="12053" max="12053" width="28.6640625" style="81" bestFit="1" customWidth="1"/>
    <col min="12054" max="12054" width="16.33203125" style="81" bestFit="1" customWidth="1"/>
    <col min="12055" max="12056" width="17.88671875" style="81" bestFit="1" customWidth="1"/>
    <col min="12057" max="12057" width="13.109375" style="81" bestFit="1" customWidth="1"/>
    <col min="12058" max="12058" width="19.109375" style="81" bestFit="1" customWidth="1"/>
    <col min="12059" max="12059" width="13.88671875" style="81" bestFit="1" customWidth="1"/>
    <col min="12060" max="12060" width="15.109375" style="81" bestFit="1" customWidth="1"/>
    <col min="12061" max="12288" width="9.109375" style="81"/>
    <col min="12289" max="12289" width="23.5546875" style="81" customWidth="1"/>
    <col min="12290" max="12290" width="16.33203125" style="81" bestFit="1" customWidth="1"/>
    <col min="12291" max="12291" width="13.33203125" style="81" bestFit="1" customWidth="1"/>
    <col min="12292" max="12292" width="10.5546875" style="81" bestFit="1" customWidth="1"/>
    <col min="12293" max="12294" width="11" style="81" bestFit="1" customWidth="1"/>
    <col min="12295" max="12296" width="10.44140625" style="81" bestFit="1" customWidth="1"/>
    <col min="12297" max="12297" width="9" style="81" bestFit="1" customWidth="1"/>
    <col min="12298" max="12298" width="9.88671875" style="81" bestFit="1" customWidth="1"/>
    <col min="12299" max="12305" width="12" style="81" bestFit="1" customWidth="1"/>
    <col min="12306" max="12306" width="10.44140625" style="81" bestFit="1" customWidth="1"/>
    <col min="12307" max="12308" width="9.109375" style="81"/>
    <col min="12309" max="12309" width="28.6640625" style="81" bestFit="1" customWidth="1"/>
    <col min="12310" max="12310" width="16.33203125" style="81" bestFit="1" customWidth="1"/>
    <col min="12311" max="12312" width="17.88671875" style="81" bestFit="1" customWidth="1"/>
    <col min="12313" max="12313" width="13.109375" style="81" bestFit="1" customWidth="1"/>
    <col min="12314" max="12314" width="19.109375" style="81" bestFit="1" customWidth="1"/>
    <col min="12315" max="12315" width="13.88671875" style="81" bestFit="1" customWidth="1"/>
    <col min="12316" max="12316" width="15.109375" style="81" bestFit="1" customWidth="1"/>
    <col min="12317" max="12544" width="9.109375" style="81"/>
    <col min="12545" max="12545" width="23.5546875" style="81" customWidth="1"/>
    <col min="12546" max="12546" width="16.33203125" style="81" bestFit="1" customWidth="1"/>
    <col min="12547" max="12547" width="13.33203125" style="81" bestFit="1" customWidth="1"/>
    <col min="12548" max="12548" width="10.5546875" style="81" bestFit="1" customWidth="1"/>
    <col min="12549" max="12550" width="11" style="81" bestFit="1" customWidth="1"/>
    <col min="12551" max="12552" width="10.44140625" style="81" bestFit="1" customWidth="1"/>
    <col min="12553" max="12553" width="9" style="81" bestFit="1" customWidth="1"/>
    <col min="12554" max="12554" width="9.88671875" style="81" bestFit="1" customWidth="1"/>
    <col min="12555" max="12561" width="12" style="81" bestFit="1" customWidth="1"/>
    <col min="12562" max="12562" width="10.44140625" style="81" bestFit="1" customWidth="1"/>
    <col min="12563" max="12564" width="9.109375" style="81"/>
    <col min="12565" max="12565" width="28.6640625" style="81" bestFit="1" customWidth="1"/>
    <col min="12566" max="12566" width="16.33203125" style="81" bestFit="1" customWidth="1"/>
    <col min="12567" max="12568" width="17.88671875" style="81" bestFit="1" customWidth="1"/>
    <col min="12569" max="12569" width="13.109375" style="81" bestFit="1" customWidth="1"/>
    <col min="12570" max="12570" width="19.109375" style="81" bestFit="1" customWidth="1"/>
    <col min="12571" max="12571" width="13.88671875" style="81" bestFit="1" customWidth="1"/>
    <col min="12572" max="12572" width="15.109375" style="81" bestFit="1" customWidth="1"/>
    <col min="12573" max="12800" width="9.109375" style="81"/>
    <col min="12801" max="12801" width="23.5546875" style="81" customWidth="1"/>
    <col min="12802" max="12802" width="16.33203125" style="81" bestFit="1" customWidth="1"/>
    <col min="12803" max="12803" width="13.33203125" style="81" bestFit="1" customWidth="1"/>
    <col min="12804" max="12804" width="10.5546875" style="81" bestFit="1" customWidth="1"/>
    <col min="12805" max="12806" width="11" style="81" bestFit="1" customWidth="1"/>
    <col min="12807" max="12808" width="10.44140625" style="81" bestFit="1" customWidth="1"/>
    <col min="12809" max="12809" width="9" style="81" bestFit="1" customWidth="1"/>
    <col min="12810" max="12810" width="9.88671875" style="81" bestFit="1" customWidth="1"/>
    <col min="12811" max="12817" width="12" style="81" bestFit="1" customWidth="1"/>
    <col min="12818" max="12818" width="10.44140625" style="81" bestFit="1" customWidth="1"/>
    <col min="12819" max="12820" width="9.109375" style="81"/>
    <col min="12821" max="12821" width="28.6640625" style="81" bestFit="1" customWidth="1"/>
    <col min="12822" max="12822" width="16.33203125" style="81" bestFit="1" customWidth="1"/>
    <col min="12823" max="12824" width="17.88671875" style="81" bestFit="1" customWidth="1"/>
    <col min="12825" max="12825" width="13.109375" style="81" bestFit="1" customWidth="1"/>
    <col min="12826" max="12826" width="19.109375" style="81" bestFit="1" customWidth="1"/>
    <col min="12827" max="12827" width="13.88671875" style="81" bestFit="1" customWidth="1"/>
    <col min="12828" max="12828" width="15.109375" style="81" bestFit="1" customWidth="1"/>
    <col min="12829" max="13056" width="9.109375" style="81"/>
    <col min="13057" max="13057" width="23.5546875" style="81" customWidth="1"/>
    <col min="13058" max="13058" width="16.33203125" style="81" bestFit="1" customWidth="1"/>
    <col min="13059" max="13059" width="13.33203125" style="81" bestFit="1" customWidth="1"/>
    <col min="13060" max="13060" width="10.5546875" style="81" bestFit="1" customWidth="1"/>
    <col min="13061" max="13062" width="11" style="81" bestFit="1" customWidth="1"/>
    <col min="13063" max="13064" width="10.44140625" style="81" bestFit="1" customWidth="1"/>
    <col min="13065" max="13065" width="9" style="81" bestFit="1" customWidth="1"/>
    <col min="13066" max="13066" width="9.88671875" style="81" bestFit="1" customWidth="1"/>
    <col min="13067" max="13073" width="12" style="81" bestFit="1" customWidth="1"/>
    <col min="13074" max="13074" width="10.44140625" style="81" bestFit="1" customWidth="1"/>
    <col min="13075" max="13076" width="9.109375" style="81"/>
    <col min="13077" max="13077" width="28.6640625" style="81" bestFit="1" customWidth="1"/>
    <col min="13078" max="13078" width="16.33203125" style="81" bestFit="1" customWidth="1"/>
    <col min="13079" max="13080" width="17.88671875" style="81" bestFit="1" customWidth="1"/>
    <col min="13081" max="13081" width="13.109375" style="81" bestFit="1" customWidth="1"/>
    <col min="13082" max="13082" width="19.109375" style="81" bestFit="1" customWidth="1"/>
    <col min="13083" max="13083" width="13.88671875" style="81" bestFit="1" customWidth="1"/>
    <col min="13084" max="13084" width="15.109375" style="81" bestFit="1" customWidth="1"/>
    <col min="13085" max="13312" width="9.109375" style="81"/>
    <col min="13313" max="13313" width="23.5546875" style="81" customWidth="1"/>
    <col min="13314" max="13314" width="16.33203125" style="81" bestFit="1" customWidth="1"/>
    <col min="13315" max="13315" width="13.33203125" style="81" bestFit="1" customWidth="1"/>
    <col min="13316" max="13316" width="10.5546875" style="81" bestFit="1" customWidth="1"/>
    <col min="13317" max="13318" width="11" style="81" bestFit="1" customWidth="1"/>
    <col min="13319" max="13320" width="10.44140625" style="81" bestFit="1" customWidth="1"/>
    <col min="13321" max="13321" width="9" style="81" bestFit="1" customWidth="1"/>
    <col min="13322" max="13322" width="9.88671875" style="81" bestFit="1" customWidth="1"/>
    <col min="13323" max="13329" width="12" style="81" bestFit="1" customWidth="1"/>
    <col min="13330" max="13330" width="10.44140625" style="81" bestFit="1" customWidth="1"/>
    <col min="13331" max="13332" width="9.109375" style="81"/>
    <col min="13333" max="13333" width="28.6640625" style="81" bestFit="1" customWidth="1"/>
    <col min="13334" max="13334" width="16.33203125" style="81" bestFit="1" customWidth="1"/>
    <col min="13335" max="13336" width="17.88671875" style="81" bestFit="1" customWidth="1"/>
    <col min="13337" max="13337" width="13.109375" style="81" bestFit="1" customWidth="1"/>
    <col min="13338" max="13338" width="19.109375" style="81" bestFit="1" customWidth="1"/>
    <col min="13339" max="13339" width="13.88671875" style="81" bestFit="1" customWidth="1"/>
    <col min="13340" max="13340" width="15.109375" style="81" bestFit="1" customWidth="1"/>
    <col min="13341" max="13568" width="9.109375" style="81"/>
    <col min="13569" max="13569" width="23.5546875" style="81" customWidth="1"/>
    <col min="13570" max="13570" width="16.33203125" style="81" bestFit="1" customWidth="1"/>
    <col min="13571" max="13571" width="13.33203125" style="81" bestFit="1" customWidth="1"/>
    <col min="13572" max="13572" width="10.5546875" style="81" bestFit="1" customWidth="1"/>
    <col min="13573" max="13574" width="11" style="81" bestFit="1" customWidth="1"/>
    <col min="13575" max="13576" width="10.44140625" style="81" bestFit="1" customWidth="1"/>
    <col min="13577" max="13577" width="9" style="81" bestFit="1" customWidth="1"/>
    <col min="13578" max="13578" width="9.88671875" style="81" bestFit="1" customWidth="1"/>
    <col min="13579" max="13585" width="12" style="81" bestFit="1" customWidth="1"/>
    <col min="13586" max="13586" width="10.44140625" style="81" bestFit="1" customWidth="1"/>
    <col min="13587" max="13588" width="9.109375" style="81"/>
    <col min="13589" max="13589" width="28.6640625" style="81" bestFit="1" customWidth="1"/>
    <col min="13590" max="13590" width="16.33203125" style="81" bestFit="1" customWidth="1"/>
    <col min="13591" max="13592" width="17.88671875" style="81" bestFit="1" customWidth="1"/>
    <col min="13593" max="13593" width="13.109375" style="81" bestFit="1" customWidth="1"/>
    <col min="13594" max="13594" width="19.109375" style="81" bestFit="1" customWidth="1"/>
    <col min="13595" max="13595" width="13.88671875" style="81" bestFit="1" customWidth="1"/>
    <col min="13596" max="13596" width="15.109375" style="81" bestFit="1" customWidth="1"/>
    <col min="13597" max="13824" width="9.109375" style="81"/>
    <col min="13825" max="13825" width="23.5546875" style="81" customWidth="1"/>
    <col min="13826" max="13826" width="16.33203125" style="81" bestFit="1" customWidth="1"/>
    <col min="13827" max="13827" width="13.33203125" style="81" bestFit="1" customWidth="1"/>
    <col min="13828" max="13828" width="10.5546875" style="81" bestFit="1" customWidth="1"/>
    <col min="13829" max="13830" width="11" style="81" bestFit="1" customWidth="1"/>
    <col min="13831" max="13832" width="10.44140625" style="81" bestFit="1" customWidth="1"/>
    <col min="13833" max="13833" width="9" style="81" bestFit="1" customWidth="1"/>
    <col min="13834" max="13834" width="9.88671875" style="81" bestFit="1" customWidth="1"/>
    <col min="13835" max="13841" width="12" style="81" bestFit="1" customWidth="1"/>
    <col min="13842" max="13842" width="10.44140625" style="81" bestFit="1" customWidth="1"/>
    <col min="13843" max="13844" width="9.109375" style="81"/>
    <col min="13845" max="13845" width="28.6640625" style="81" bestFit="1" customWidth="1"/>
    <col min="13846" max="13846" width="16.33203125" style="81" bestFit="1" customWidth="1"/>
    <col min="13847" max="13848" width="17.88671875" style="81" bestFit="1" customWidth="1"/>
    <col min="13849" max="13849" width="13.109375" style="81" bestFit="1" customWidth="1"/>
    <col min="13850" max="13850" width="19.109375" style="81" bestFit="1" customWidth="1"/>
    <col min="13851" max="13851" width="13.88671875" style="81" bestFit="1" customWidth="1"/>
    <col min="13852" max="13852" width="15.109375" style="81" bestFit="1" customWidth="1"/>
    <col min="13853" max="14080" width="9.109375" style="81"/>
    <col min="14081" max="14081" width="23.5546875" style="81" customWidth="1"/>
    <col min="14082" max="14082" width="16.33203125" style="81" bestFit="1" customWidth="1"/>
    <col min="14083" max="14083" width="13.33203125" style="81" bestFit="1" customWidth="1"/>
    <col min="14084" max="14084" width="10.5546875" style="81" bestFit="1" customWidth="1"/>
    <col min="14085" max="14086" width="11" style="81" bestFit="1" customWidth="1"/>
    <col min="14087" max="14088" width="10.44140625" style="81" bestFit="1" customWidth="1"/>
    <col min="14089" max="14089" width="9" style="81" bestFit="1" customWidth="1"/>
    <col min="14090" max="14090" width="9.88671875" style="81" bestFit="1" customWidth="1"/>
    <col min="14091" max="14097" width="12" style="81" bestFit="1" customWidth="1"/>
    <col min="14098" max="14098" width="10.44140625" style="81" bestFit="1" customWidth="1"/>
    <col min="14099" max="14100" width="9.109375" style="81"/>
    <col min="14101" max="14101" width="28.6640625" style="81" bestFit="1" customWidth="1"/>
    <col min="14102" max="14102" width="16.33203125" style="81" bestFit="1" customWidth="1"/>
    <col min="14103" max="14104" width="17.88671875" style="81" bestFit="1" customWidth="1"/>
    <col min="14105" max="14105" width="13.109375" style="81" bestFit="1" customWidth="1"/>
    <col min="14106" max="14106" width="19.109375" style="81" bestFit="1" customWidth="1"/>
    <col min="14107" max="14107" width="13.88671875" style="81" bestFit="1" customWidth="1"/>
    <col min="14108" max="14108" width="15.109375" style="81" bestFit="1" customWidth="1"/>
    <col min="14109" max="14336" width="9.109375" style="81"/>
    <col min="14337" max="14337" width="23.5546875" style="81" customWidth="1"/>
    <col min="14338" max="14338" width="16.33203125" style="81" bestFit="1" customWidth="1"/>
    <col min="14339" max="14339" width="13.33203125" style="81" bestFit="1" customWidth="1"/>
    <col min="14340" max="14340" width="10.5546875" style="81" bestFit="1" customWidth="1"/>
    <col min="14341" max="14342" width="11" style="81" bestFit="1" customWidth="1"/>
    <col min="14343" max="14344" width="10.44140625" style="81" bestFit="1" customWidth="1"/>
    <col min="14345" max="14345" width="9" style="81" bestFit="1" customWidth="1"/>
    <col min="14346" max="14346" width="9.88671875" style="81" bestFit="1" customWidth="1"/>
    <col min="14347" max="14353" width="12" style="81" bestFit="1" customWidth="1"/>
    <col min="14354" max="14354" width="10.44140625" style="81" bestFit="1" customWidth="1"/>
    <col min="14355" max="14356" width="9.109375" style="81"/>
    <col min="14357" max="14357" width="28.6640625" style="81" bestFit="1" customWidth="1"/>
    <col min="14358" max="14358" width="16.33203125" style="81" bestFit="1" customWidth="1"/>
    <col min="14359" max="14360" width="17.88671875" style="81" bestFit="1" customWidth="1"/>
    <col min="14361" max="14361" width="13.109375" style="81" bestFit="1" customWidth="1"/>
    <col min="14362" max="14362" width="19.109375" style="81" bestFit="1" customWidth="1"/>
    <col min="14363" max="14363" width="13.88671875" style="81" bestFit="1" customWidth="1"/>
    <col min="14364" max="14364" width="15.109375" style="81" bestFit="1" customWidth="1"/>
    <col min="14365" max="14592" width="9.109375" style="81"/>
    <col min="14593" max="14593" width="23.5546875" style="81" customWidth="1"/>
    <col min="14594" max="14594" width="16.33203125" style="81" bestFit="1" customWidth="1"/>
    <col min="14595" max="14595" width="13.33203125" style="81" bestFit="1" customWidth="1"/>
    <col min="14596" max="14596" width="10.5546875" style="81" bestFit="1" customWidth="1"/>
    <col min="14597" max="14598" width="11" style="81" bestFit="1" customWidth="1"/>
    <col min="14599" max="14600" width="10.44140625" style="81" bestFit="1" customWidth="1"/>
    <col min="14601" max="14601" width="9" style="81" bestFit="1" customWidth="1"/>
    <col min="14602" max="14602" width="9.88671875" style="81" bestFit="1" customWidth="1"/>
    <col min="14603" max="14609" width="12" style="81" bestFit="1" customWidth="1"/>
    <col min="14610" max="14610" width="10.44140625" style="81" bestFit="1" customWidth="1"/>
    <col min="14611" max="14612" width="9.109375" style="81"/>
    <col min="14613" max="14613" width="28.6640625" style="81" bestFit="1" customWidth="1"/>
    <col min="14614" max="14614" width="16.33203125" style="81" bestFit="1" customWidth="1"/>
    <col min="14615" max="14616" width="17.88671875" style="81" bestFit="1" customWidth="1"/>
    <col min="14617" max="14617" width="13.109375" style="81" bestFit="1" customWidth="1"/>
    <col min="14618" max="14618" width="19.109375" style="81" bestFit="1" customWidth="1"/>
    <col min="14619" max="14619" width="13.88671875" style="81" bestFit="1" customWidth="1"/>
    <col min="14620" max="14620" width="15.109375" style="81" bestFit="1" customWidth="1"/>
    <col min="14621" max="14848" width="9.109375" style="81"/>
    <col min="14849" max="14849" width="23.5546875" style="81" customWidth="1"/>
    <col min="14850" max="14850" width="16.33203125" style="81" bestFit="1" customWidth="1"/>
    <col min="14851" max="14851" width="13.33203125" style="81" bestFit="1" customWidth="1"/>
    <col min="14852" max="14852" width="10.5546875" style="81" bestFit="1" customWidth="1"/>
    <col min="14853" max="14854" width="11" style="81" bestFit="1" customWidth="1"/>
    <col min="14855" max="14856" width="10.44140625" style="81" bestFit="1" customWidth="1"/>
    <col min="14857" max="14857" width="9" style="81" bestFit="1" customWidth="1"/>
    <col min="14858" max="14858" width="9.88671875" style="81" bestFit="1" customWidth="1"/>
    <col min="14859" max="14865" width="12" style="81" bestFit="1" customWidth="1"/>
    <col min="14866" max="14866" width="10.44140625" style="81" bestFit="1" customWidth="1"/>
    <col min="14867" max="14868" width="9.109375" style="81"/>
    <col min="14869" max="14869" width="28.6640625" style="81" bestFit="1" customWidth="1"/>
    <col min="14870" max="14870" width="16.33203125" style="81" bestFit="1" customWidth="1"/>
    <col min="14871" max="14872" width="17.88671875" style="81" bestFit="1" customWidth="1"/>
    <col min="14873" max="14873" width="13.109375" style="81" bestFit="1" customWidth="1"/>
    <col min="14874" max="14874" width="19.109375" style="81" bestFit="1" customWidth="1"/>
    <col min="14875" max="14875" width="13.88671875" style="81" bestFit="1" customWidth="1"/>
    <col min="14876" max="14876" width="15.109375" style="81" bestFit="1" customWidth="1"/>
    <col min="14877" max="15104" width="9.109375" style="81"/>
    <col min="15105" max="15105" width="23.5546875" style="81" customWidth="1"/>
    <col min="15106" max="15106" width="16.33203125" style="81" bestFit="1" customWidth="1"/>
    <col min="15107" max="15107" width="13.33203125" style="81" bestFit="1" customWidth="1"/>
    <col min="15108" max="15108" width="10.5546875" style="81" bestFit="1" customWidth="1"/>
    <col min="15109" max="15110" width="11" style="81" bestFit="1" customWidth="1"/>
    <col min="15111" max="15112" width="10.44140625" style="81" bestFit="1" customWidth="1"/>
    <col min="15113" max="15113" width="9" style="81" bestFit="1" customWidth="1"/>
    <col min="15114" max="15114" width="9.88671875" style="81" bestFit="1" customWidth="1"/>
    <col min="15115" max="15121" width="12" style="81" bestFit="1" customWidth="1"/>
    <col min="15122" max="15122" width="10.44140625" style="81" bestFit="1" customWidth="1"/>
    <col min="15123" max="15124" width="9.109375" style="81"/>
    <col min="15125" max="15125" width="28.6640625" style="81" bestFit="1" customWidth="1"/>
    <col min="15126" max="15126" width="16.33203125" style="81" bestFit="1" customWidth="1"/>
    <col min="15127" max="15128" width="17.88671875" style="81" bestFit="1" customWidth="1"/>
    <col min="15129" max="15129" width="13.109375" style="81" bestFit="1" customWidth="1"/>
    <col min="15130" max="15130" width="19.109375" style="81" bestFit="1" customWidth="1"/>
    <col min="15131" max="15131" width="13.88671875" style="81" bestFit="1" customWidth="1"/>
    <col min="15132" max="15132" width="15.109375" style="81" bestFit="1" customWidth="1"/>
    <col min="15133" max="15360" width="9.109375" style="81"/>
    <col min="15361" max="15361" width="23.5546875" style="81" customWidth="1"/>
    <col min="15362" max="15362" width="16.33203125" style="81" bestFit="1" customWidth="1"/>
    <col min="15363" max="15363" width="13.33203125" style="81" bestFit="1" customWidth="1"/>
    <col min="15364" max="15364" width="10.5546875" style="81" bestFit="1" customWidth="1"/>
    <col min="15365" max="15366" width="11" style="81" bestFit="1" customWidth="1"/>
    <col min="15367" max="15368" width="10.44140625" style="81" bestFit="1" customWidth="1"/>
    <col min="15369" max="15369" width="9" style="81" bestFit="1" customWidth="1"/>
    <col min="15370" max="15370" width="9.88671875" style="81" bestFit="1" customWidth="1"/>
    <col min="15371" max="15377" width="12" style="81" bestFit="1" customWidth="1"/>
    <col min="15378" max="15378" width="10.44140625" style="81" bestFit="1" customWidth="1"/>
    <col min="15379" max="15380" width="9.109375" style="81"/>
    <col min="15381" max="15381" width="28.6640625" style="81" bestFit="1" customWidth="1"/>
    <col min="15382" max="15382" width="16.33203125" style="81" bestFit="1" customWidth="1"/>
    <col min="15383" max="15384" width="17.88671875" style="81" bestFit="1" customWidth="1"/>
    <col min="15385" max="15385" width="13.109375" style="81" bestFit="1" customWidth="1"/>
    <col min="15386" max="15386" width="19.109375" style="81" bestFit="1" customWidth="1"/>
    <col min="15387" max="15387" width="13.88671875" style="81" bestFit="1" customWidth="1"/>
    <col min="15388" max="15388" width="15.109375" style="81" bestFit="1" customWidth="1"/>
    <col min="15389" max="15616" width="9.109375" style="81"/>
    <col min="15617" max="15617" width="23.5546875" style="81" customWidth="1"/>
    <col min="15618" max="15618" width="16.33203125" style="81" bestFit="1" customWidth="1"/>
    <col min="15619" max="15619" width="13.33203125" style="81" bestFit="1" customWidth="1"/>
    <col min="15620" max="15620" width="10.5546875" style="81" bestFit="1" customWidth="1"/>
    <col min="15621" max="15622" width="11" style="81" bestFit="1" customWidth="1"/>
    <col min="15623" max="15624" width="10.44140625" style="81" bestFit="1" customWidth="1"/>
    <col min="15625" max="15625" width="9" style="81" bestFit="1" customWidth="1"/>
    <col min="15626" max="15626" width="9.88671875" style="81" bestFit="1" customWidth="1"/>
    <col min="15627" max="15633" width="12" style="81" bestFit="1" customWidth="1"/>
    <col min="15634" max="15634" width="10.44140625" style="81" bestFit="1" customWidth="1"/>
    <col min="15635" max="15636" width="9.109375" style="81"/>
    <col min="15637" max="15637" width="28.6640625" style="81" bestFit="1" customWidth="1"/>
    <col min="15638" max="15638" width="16.33203125" style="81" bestFit="1" customWidth="1"/>
    <col min="15639" max="15640" width="17.88671875" style="81" bestFit="1" customWidth="1"/>
    <col min="15641" max="15641" width="13.109375" style="81" bestFit="1" customWidth="1"/>
    <col min="15642" max="15642" width="19.109375" style="81" bestFit="1" customWidth="1"/>
    <col min="15643" max="15643" width="13.88671875" style="81" bestFit="1" customWidth="1"/>
    <col min="15644" max="15644" width="15.109375" style="81" bestFit="1" customWidth="1"/>
    <col min="15645" max="15872" width="9.109375" style="81"/>
    <col min="15873" max="15873" width="23.5546875" style="81" customWidth="1"/>
    <col min="15874" max="15874" width="16.33203125" style="81" bestFit="1" customWidth="1"/>
    <col min="15875" max="15875" width="13.33203125" style="81" bestFit="1" customWidth="1"/>
    <col min="15876" max="15876" width="10.5546875" style="81" bestFit="1" customWidth="1"/>
    <col min="15877" max="15878" width="11" style="81" bestFit="1" customWidth="1"/>
    <col min="15879" max="15880" width="10.44140625" style="81" bestFit="1" customWidth="1"/>
    <col min="15881" max="15881" width="9" style="81" bestFit="1" customWidth="1"/>
    <col min="15882" max="15882" width="9.88671875" style="81" bestFit="1" customWidth="1"/>
    <col min="15883" max="15889" width="12" style="81" bestFit="1" customWidth="1"/>
    <col min="15890" max="15890" width="10.44140625" style="81" bestFit="1" customWidth="1"/>
    <col min="15891" max="15892" width="9.109375" style="81"/>
    <col min="15893" max="15893" width="28.6640625" style="81" bestFit="1" customWidth="1"/>
    <col min="15894" max="15894" width="16.33203125" style="81" bestFit="1" customWidth="1"/>
    <col min="15895" max="15896" width="17.88671875" style="81" bestFit="1" customWidth="1"/>
    <col min="15897" max="15897" width="13.109375" style="81" bestFit="1" customWidth="1"/>
    <col min="15898" max="15898" width="19.109375" style="81" bestFit="1" customWidth="1"/>
    <col min="15899" max="15899" width="13.88671875" style="81" bestFit="1" customWidth="1"/>
    <col min="15900" max="15900" width="15.109375" style="81" bestFit="1" customWidth="1"/>
    <col min="15901" max="16128" width="9.109375" style="81"/>
    <col min="16129" max="16129" width="23.5546875" style="81" customWidth="1"/>
    <col min="16130" max="16130" width="16.33203125" style="81" bestFit="1" customWidth="1"/>
    <col min="16131" max="16131" width="13.33203125" style="81" bestFit="1" customWidth="1"/>
    <col min="16132" max="16132" width="10.5546875" style="81" bestFit="1" customWidth="1"/>
    <col min="16133" max="16134" width="11" style="81" bestFit="1" customWidth="1"/>
    <col min="16135" max="16136" width="10.44140625" style="81" bestFit="1" customWidth="1"/>
    <col min="16137" max="16137" width="9" style="81" bestFit="1" customWidth="1"/>
    <col min="16138" max="16138" width="9.88671875" style="81" bestFit="1" customWidth="1"/>
    <col min="16139" max="16145" width="12" style="81" bestFit="1" customWidth="1"/>
    <col min="16146" max="16146" width="10.44140625" style="81" bestFit="1" customWidth="1"/>
    <col min="16147" max="16148" width="9.109375" style="81"/>
    <col min="16149" max="16149" width="28.6640625" style="81" bestFit="1" customWidth="1"/>
    <col min="16150" max="16150" width="16.33203125" style="81" bestFit="1" customWidth="1"/>
    <col min="16151" max="16152" width="17.88671875" style="81" bestFit="1" customWidth="1"/>
    <col min="16153" max="16153" width="13.109375" style="81" bestFit="1" customWidth="1"/>
    <col min="16154" max="16154" width="19.109375" style="81" bestFit="1" customWidth="1"/>
    <col min="16155" max="16155" width="13.88671875" style="81" bestFit="1" customWidth="1"/>
    <col min="16156" max="16156" width="15.109375" style="81" bestFit="1" customWidth="1"/>
    <col min="16157" max="16384" width="9.109375" style="81"/>
  </cols>
  <sheetData>
    <row r="1" spans="1:33" s="79" customFormat="1">
      <c r="A1" s="78">
        <v>2025</v>
      </c>
      <c r="B1" s="78" t="s">
        <v>402</v>
      </c>
      <c r="C1" s="78" t="s">
        <v>403</v>
      </c>
      <c r="D1" s="78" t="s">
        <v>404</v>
      </c>
      <c r="E1" s="78" t="s">
        <v>405</v>
      </c>
      <c r="F1" s="78" t="s">
        <v>406</v>
      </c>
      <c r="G1" s="78" t="s">
        <v>407</v>
      </c>
      <c r="H1" s="78" t="s">
        <v>408</v>
      </c>
      <c r="I1" s="78" t="s">
        <v>409</v>
      </c>
      <c r="J1" s="78" t="s">
        <v>410</v>
      </c>
      <c r="K1" s="78" t="s">
        <v>411</v>
      </c>
      <c r="L1" s="78" t="s">
        <v>411</v>
      </c>
      <c r="M1" s="78" t="s">
        <v>411</v>
      </c>
      <c r="N1" s="78" t="s">
        <v>411</v>
      </c>
      <c r="O1" s="78" t="s">
        <v>411</v>
      </c>
      <c r="P1" s="78" t="s">
        <v>411</v>
      </c>
      <c r="Q1" s="78" t="s">
        <v>411</v>
      </c>
      <c r="U1" s="80"/>
      <c r="V1" s="80"/>
      <c r="W1" s="80" t="s">
        <v>163</v>
      </c>
      <c r="X1" s="80" t="s">
        <v>330</v>
      </c>
      <c r="Y1" s="80" t="s">
        <v>345</v>
      </c>
      <c r="Z1" s="80" t="s">
        <v>377</v>
      </c>
      <c r="AA1" s="80" t="s">
        <v>133</v>
      </c>
      <c r="AB1" s="80" t="s">
        <v>412</v>
      </c>
      <c r="AC1" s="81"/>
    </row>
    <row r="2" spans="1:33" s="79" customFormat="1">
      <c r="A2" s="78"/>
      <c r="B2" s="78" t="s">
        <v>413</v>
      </c>
      <c r="C2" s="78"/>
      <c r="D2" s="78"/>
      <c r="E2" s="78"/>
      <c r="F2" s="78"/>
      <c r="G2" s="78"/>
      <c r="H2" s="78"/>
      <c r="I2" s="78"/>
      <c r="J2" s="78"/>
      <c r="K2" s="78" t="s">
        <v>403</v>
      </c>
      <c r="L2" s="78" t="s">
        <v>404</v>
      </c>
      <c r="M2" s="78" t="s">
        <v>405</v>
      </c>
      <c r="N2" s="78" t="s">
        <v>406</v>
      </c>
      <c r="O2" s="78" t="s">
        <v>407</v>
      </c>
      <c r="P2" s="78" t="s">
        <v>414</v>
      </c>
      <c r="Q2" s="78" t="s">
        <v>415</v>
      </c>
      <c r="U2" s="82"/>
      <c r="V2" s="82"/>
      <c r="W2" s="82"/>
      <c r="X2" s="83" t="s">
        <v>416</v>
      </c>
      <c r="Y2" s="83" t="s">
        <v>416</v>
      </c>
      <c r="Z2" s="83" t="s">
        <v>417</v>
      </c>
      <c r="AA2" s="82"/>
      <c r="AB2" s="82" t="s">
        <v>418</v>
      </c>
      <c r="AC2" s="81"/>
      <c r="AG2" s="81"/>
    </row>
    <row r="3" spans="1:33" ht="13.8" thickBot="1">
      <c r="A3" s="78" t="s">
        <v>419</v>
      </c>
      <c r="B3" s="84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1"/>
      <c r="U3" s="86" t="s">
        <v>420</v>
      </c>
      <c r="V3" s="86" t="s">
        <v>421</v>
      </c>
      <c r="W3" s="86"/>
      <c r="X3" s="87">
        <v>45565</v>
      </c>
      <c r="Y3" s="87">
        <v>45596</v>
      </c>
      <c r="Z3" s="88" t="s">
        <v>422</v>
      </c>
      <c r="AA3" s="86"/>
      <c r="AB3" s="86" t="s">
        <v>423</v>
      </c>
    </row>
    <row r="4" spans="1:33">
      <c r="A4" s="89" t="s">
        <v>424</v>
      </c>
      <c r="B4" s="85">
        <f>SUM(C4:I4)</f>
        <v>31</v>
      </c>
      <c r="C4" s="85">
        <v>4</v>
      </c>
      <c r="D4" s="85">
        <v>4</v>
      </c>
      <c r="E4" s="85">
        <v>5</v>
      </c>
      <c r="F4" s="85">
        <v>5</v>
      </c>
      <c r="G4" s="85">
        <v>5</v>
      </c>
      <c r="H4" s="85">
        <v>4</v>
      </c>
      <c r="I4" s="85">
        <v>4</v>
      </c>
      <c r="J4" s="85">
        <f>SUM(K4:Q4)</f>
        <v>1</v>
      </c>
      <c r="K4" s="85"/>
      <c r="L4" s="85"/>
      <c r="M4" s="85">
        <v>1</v>
      </c>
      <c r="N4" s="85"/>
      <c r="O4" s="85"/>
      <c r="P4" s="85"/>
      <c r="Q4" s="85"/>
      <c r="R4" s="81"/>
      <c r="U4" s="90">
        <v>45658</v>
      </c>
      <c r="V4" s="91" t="s">
        <v>425</v>
      </c>
      <c r="W4" s="92">
        <v>1</v>
      </c>
      <c r="Y4" s="92"/>
      <c r="Z4" s="92">
        <v>1</v>
      </c>
    </row>
    <row r="5" spans="1:33">
      <c r="A5" s="89" t="s">
        <v>426</v>
      </c>
      <c r="B5" s="85">
        <f t="shared" ref="B5:B15" si="0">SUM(C5:I5)</f>
        <v>28</v>
      </c>
      <c r="C5" s="85">
        <v>4</v>
      </c>
      <c r="D5" s="85">
        <v>4</v>
      </c>
      <c r="E5" s="85">
        <v>4</v>
      </c>
      <c r="F5" s="85">
        <v>4</v>
      </c>
      <c r="G5" s="85">
        <v>4</v>
      </c>
      <c r="H5" s="85">
        <v>4</v>
      </c>
      <c r="I5" s="85">
        <v>4</v>
      </c>
      <c r="J5" s="85">
        <f t="shared" ref="J5:J15" si="1">SUM(K5:Q5)</f>
        <v>0</v>
      </c>
      <c r="K5" s="85"/>
      <c r="L5" s="85"/>
      <c r="M5" s="85"/>
      <c r="N5" s="85"/>
      <c r="O5" s="85"/>
      <c r="P5" s="85"/>
      <c r="Q5" s="85"/>
      <c r="R5" s="81"/>
      <c r="U5" s="93">
        <v>45659</v>
      </c>
      <c r="V5" s="92" t="s">
        <v>427</v>
      </c>
      <c r="W5" s="92">
        <v>1</v>
      </c>
      <c r="Y5" s="92"/>
      <c r="Z5" s="92">
        <v>1</v>
      </c>
    </row>
    <row r="6" spans="1:33">
      <c r="A6" s="89" t="s">
        <v>428</v>
      </c>
      <c r="B6" s="85">
        <f t="shared" si="0"/>
        <v>31</v>
      </c>
      <c r="C6" s="85">
        <v>5</v>
      </c>
      <c r="D6" s="85">
        <v>4</v>
      </c>
      <c r="E6" s="85">
        <v>4</v>
      </c>
      <c r="F6" s="85">
        <v>4</v>
      </c>
      <c r="G6" s="85">
        <v>4</v>
      </c>
      <c r="H6" s="85">
        <v>5</v>
      </c>
      <c r="I6" s="85">
        <v>5</v>
      </c>
      <c r="J6" s="85">
        <f t="shared" si="1"/>
        <v>0</v>
      </c>
      <c r="K6" s="85"/>
      <c r="L6" s="85"/>
      <c r="M6" s="85"/>
      <c r="N6" s="85"/>
      <c r="O6" s="85"/>
      <c r="P6" s="85"/>
      <c r="Q6" s="85"/>
      <c r="R6" s="81"/>
      <c r="U6" s="93">
        <v>45660</v>
      </c>
      <c r="V6" s="92" t="s">
        <v>429</v>
      </c>
      <c r="W6" s="92">
        <v>1</v>
      </c>
      <c r="Y6" s="92"/>
      <c r="Z6" s="92">
        <v>1</v>
      </c>
    </row>
    <row r="7" spans="1:33">
      <c r="A7" s="89" t="s">
        <v>430</v>
      </c>
      <c r="B7" s="85">
        <f t="shared" si="0"/>
        <v>30</v>
      </c>
      <c r="C7" s="85">
        <v>4</v>
      </c>
      <c r="D7" s="85">
        <v>5</v>
      </c>
      <c r="E7" s="85">
        <v>5</v>
      </c>
      <c r="F7" s="85">
        <v>4</v>
      </c>
      <c r="G7" s="85">
        <v>4</v>
      </c>
      <c r="H7" s="85">
        <v>4</v>
      </c>
      <c r="I7" s="85">
        <v>4</v>
      </c>
      <c r="J7" s="85">
        <f t="shared" si="1"/>
        <v>3</v>
      </c>
      <c r="K7" s="85">
        <v>1</v>
      </c>
      <c r="L7" s="85"/>
      <c r="M7" s="85"/>
      <c r="N7" s="85"/>
      <c r="O7" s="85"/>
      <c r="P7" s="85">
        <v>1</v>
      </c>
      <c r="Q7" s="85">
        <v>1</v>
      </c>
      <c r="R7" s="81"/>
      <c r="U7" s="93">
        <v>45661</v>
      </c>
      <c r="V7" s="92" t="s">
        <v>431</v>
      </c>
      <c r="W7" s="92">
        <v>1</v>
      </c>
      <c r="Y7" s="92"/>
      <c r="Z7" s="92">
        <v>1</v>
      </c>
    </row>
    <row r="8" spans="1:33">
      <c r="A8" s="89" t="s">
        <v>432</v>
      </c>
      <c r="B8" s="85">
        <f t="shared" si="0"/>
        <v>31</v>
      </c>
      <c r="C8" s="85">
        <v>4</v>
      </c>
      <c r="D8" s="85">
        <v>4</v>
      </c>
      <c r="E8" s="85">
        <v>4</v>
      </c>
      <c r="F8" s="85">
        <v>5</v>
      </c>
      <c r="G8" s="85">
        <v>5</v>
      </c>
      <c r="H8" s="85">
        <v>5</v>
      </c>
      <c r="I8" s="85">
        <v>4</v>
      </c>
      <c r="J8" s="85">
        <f>SUM(K8:Q8)</f>
        <v>1</v>
      </c>
      <c r="K8" s="85"/>
      <c r="L8" s="85"/>
      <c r="M8" s="85"/>
      <c r="N8" s="85">
        <v>1</v>
      </c>
      <c r="O8" s="85"/>
      <c r="P8" s="85"/>
      <c r="Q8" s="85"/>
      <c r="R8" s="81"/>
      <c r="U8" s="93">
        <v>45662</v>
      </c>
      <c r="V8" s="92" t="s">
        <v>433</v>
      </c>
      <c r="W8" s="92">
        <v>1</v>
      </c>
      <c r="Y8" s="92"/>
      <c r="Z8" s="92">
        <v>1</v>
      </c>
    </row>
    <row r="9" spans="1:33">
      <c r="A9" s="89" t="s">
        <v>434</v>
      </c>
      <c r="B9" s="85">
        <f t="shared" si="0"/>
        <v>30</v>
      </c>
      <c r="C9" s="85">
        <v>5</v>
      </c>
      <c r="D9" s="85">
        <v>4</v>
      </c>
      <c r="E9" s="85">
        <v>4</v>
      </c>
      <c r="F9" s="85">
        <v>4</v>
      </c>
      <c r="G9" s="85">
        <v>4</v>
      </c>
      <c r="H9" s="85">
        <v>4</v>
      </c>
      <c r="I9" s="85">
        <v>5</v>
      </c>
      <c r="J9" s="85">
        <f t="shared" si="1"/>
        <v>2</v>
      </c>
      <c r="K9" s="85">
        <v>1</v>
      </c>
      <c r="L9" s="85"/>
      <c r="M9" s="85"/>
      <c r="N9" s="85"/>
      <c r="O9" s="85"/>
      <c r="P9" s="85"/>
      <c r="Q9" s="85">
        <v>1</v>
      </c>
      <c r="R9" s="81"/>
      <c r="U9" s="93">
        <v>45663</v>
      </c>
      <c r="V9" s="92" t="s">
        <v>435</v>
      </c>
      <c r="W9" s="92">
        <v>1</v>
      </c>
      <c r="Y9" s="92"/>
      <c r="Z9" s="92">
        <v>1</v>
      </c>
    </row>
    <row r="10" spans="1:33">
      <c r="A10" s="89" t="s">
        <v>436</v>
      </c>
      <c r="B10" s="85">
        <f t="shared" si="0"/>
        <v>31</v>
      </c>
      <c r="C10" s="85">
        <v>4</v>
      </c>
      <c r="D10" s="85">
        <v>5</v>
      </c>
      <c r="E10" s="85">
        <v>5</v>
      </c>
      <c r="F10" s="85">
        <v>5</v>
      </c>
      <c r="G10" s="85">
        <v>4</v>
      </c>
      <c r="H10" s="85">
        <v>4</v>
      </c>
      <c r="I10" s="85">
        <v>4</v>
      </c>
      <c r="J10" s="85">
        <f t="shared" si="1"/>
        <v>0</v>
      </c>
      <c r="K10" s="85"/>
      <c r="L10" s="85"/>
      <c r="M10" s="85"/>
      <c r="N10" s="85"/>
      <c r="O10" s="85"/>
      <c r="P10" s="85"/>
      <c r="Q10" s="85"/>
      <c r="R10" s="81"/>
      <c r="U10" s="93">
        <v>45664</v>
      </c>
      <c r="V10" s="92" t="s">
        <v>437</v>
      </c>
      <c r="W10" s="92">
        <v>1</v>
      </c>
      <c r="Y10" s="92"/>
      <c r="Z10" s="92">
        <v>1</v>
      </c>
    </row>
    <row r="11" spans="1:33">
      <c r="A11" s="89" t="s">
        <v>438</v>
      </c>
      <c r="B11" s="85">
        <f t="shared" si="0"/>
        <v>31</v>
      </c>
      <c r="C11" s="85">
        <v>4</v>
      </c>
      <c r="D11" s="85">
        <v>4</v>
      </c>
      <c r="E11" s="85">
        <v>4</v>
      </c>
      <c r="F11" s="85">
        <v>4</v>
      </c>
      <c r="G11" s="85">
        <v>5</v>
      </c>
      <c r="H11" s="85">
        <v>5</v>
      </c>
      <c r="I11" s="85">
        <v>5</v>
      </c>
      <c r="J11" s="85">
        <f t="shared" si="1"/>
        <v>0</v>
      </c>
      <c r="K11" s="85"/>
      <c r="L11" s="85"/>
      <c r="M11" s="85"/>
      <c r="N11" s="85"/>
      <c r="O11" s="85"/>
      <c r="P11" s="85"/>
      <c r="Q11" s="85"/>
      <c r="R11" s="81"/>
      <c r="U11" s="93">
        <v>45665</v>
      </c>
      <c r="V11" s="92" t="s">
        <v>439</v>
      </c>
      <c r="W11" s="92">
        <v>1</v>
      </c>
      <c r="Y11" s="92"/>
      <c r="Z11" s="92">
        <v>1</v>
      </c>
    </row>
    <row r="12" spans="1:33">
      <c r="A12" s="89" t="s">
        <v>440</v>
      </c>
      <c r="B12" s="85">
        <f t="shared" si="0"/>
        <v>30</v>
      </c>
      <c r="C12" s="85">
        <v>5</v>
      </c>
      <c r="D12" s="85">
        <v>5</v>
      </c>
      <c r="E12" s="85">
        <v>4</v>
      </c>
      <c r="F12" s="85">
        <v>4</v>
      </c>
      <c r="G12" s="85">
        <v>4</v>
      </c>
      <c r="H12" s="85">
        <v>4</v>
      </c>
      <c r="I12" s="85">
        <v>4</v>
      </c>
      <c r="J12" s="85">
        <f>SUM(K12:Q12)</f>
        <v>0</v>
      </c>
      <c r="K12" s="94"/>
      <c r="L12" s="85"/>
      <c r="M12" s="85"/>
      <c r="N12" s="85"/>
      <c r="O12" s="85"/>
      <c r="P12" s="85"/>
      <c r="Q12" s="85"/>
      <c r="R12" s="81"/>
      <c r="U12" s="93">
        <v>45666</v>
      </c>
      <c r="V12" s="92" t="s">
        <v>427</v>
      </c>
      <c r="W12" s="92">
        <v>1</v>
      </c>
      <c r="Y12" s="92"/>
      <c r="Z12" s="92">
        <v>1</v>
      </c>
    </row>
    <row r="13" spans="1:33">
      <c r="A13" s="89" t="s">
        <v>441</v>
      </c>
      <c r="B13" s="85">
        <f t="shared" si="0"/>
        <v>31</v>
      </c>
      <c r="C13" s="85">
        <v>4</v>
      </c>
      <c r="D13" s="85">
        <v>4</v>
      </c>
      <c r="E13" s="85">
        <v>5</v>
      </c>
      <c r="F13" s="85">
        <v>5</v>
      </c>
      <c r="G13" s="85">
        <v>5</v>
      </c>
      <c r="H13" s="85">
        <v>4</v>
      </c>
      <c r="I13" s="85">
        <v>4</v>
      </c>
      <c r="J13" s="85">
        <f t="shared" si="1"/>
        <v>0</v>
      </c>
      <c r="K13" s="85"/>
      <c r="L13" s="85"/>
      <c r="M13" s="85"/>
      <c r="N13" s="85"/>
      <c r="O13" s="85"/>
      <c r="P13" s="85"/>
      <c r="Q13" s="85"/>
      <c r="R13" s="81"/>
      <c r="U13" s="93">
        <v>45667</v>
      </c>
      <c r="V13" s="92" t="s">
        <v>429</v>
      </c>
      <c r="W13" s="92">
        <v>1</v>
      </c>
      <c r="Y13" s="92"/>
      <c r="Z13" s="92">
        <v>1</v>
      </c>
    </row>
    <row r="14" spans="1:33">
      <c r="A14" s="89" t="s">
        <v>442</v>
      </c>
      <c r="B14" s="85">
        <f t="shared" si="0"/>
        <v>30</v>
      </c>
      <c r="C14" s="85">
        <v>4</v>
      </c>
      <c r="D14" s="85">
        <v>4</v>
      </c>
      <c r="E14" s="85">
        <v>4</v>
      </c>
      <c r="F14" s="85">
        <v>4</v>
      </c>
      <c r="G14" s="85">
        <v>4</v>
      </c>
      <c r="H14" s="85">
        <v>5</v>
      </c>
      <c r="I14" s="85">
        <v>5</v>
      </c>
      <c r="J14" s="85">
        <f t="shared" si="1"/>
        <v>0</v>
      </c>
      <c r="K14" s="94"/>
      <c r="L14" s="85"/>
      <c r="M14" s="85"/>
      <c r="N14" s="85"/>
      <c r="O14" s="85"/>
      <c r="P14" s="85"/>
      <c r="Q14" s="85"/>
      <c r="R14" s="81"/>
      <c r="U14" s="93">
        <v>45668</v>
      </c>
      <c r="V14" s="92" t="s">
        <v>431</v>
      </c>
      <c r="W14" s="92">
        <v>1</v>
      </c>
      <c r="Y14" s="92"/>
      <c r="Z14" s="92">
        <v>1</v>
      </c>
    </row>
    <row r="15" spans="1:33">
      <c r="A15" s="89" t="s">
        <v>443</v>
      </c>
      <c r="B15" s="85">
        <f t="shared" si="0"/>
        <v>31</v>
      </c>
      <c r="C15" s="85">
        <v>5</v>
      </c>
      <c r="D15" s="85">
        <v>5</v>
      </c>
      <c r="E15" s="85">
        <v>5</v>
      </c>
      <c r="F15" s="85">
        <v>4</v>
      </c>
      <c r="G15" s="85">
        <v>4</v>
      </c>
      <c r="H15" s="85">
        <v>4</v>
      </c>
      <c r="I15" s="85">
        <v>4</v>
      </c>
      <c r="J15" s="85">
        <f t="shared" si="1"/>
        <v>2</v>
      </c>
      <c r="K15" s="85"/>
      <c r="L15" s="85"/>
      <c r="M15" s="85"/>
      <c r="N15" s="85">
        <v>1</v>
      </c>
      <c r="O15" s="85">
        <v>1</v>
      </c>
      <c r="P15" s="85"/>
      <c r="Q15" s="85"/>
      <c r="R15" s="81"/>
      <c r="U15" s="93">
        <v>45669</v>
      </c>
      <c r="V15" s="92" t="s">
        <v>433</v>
      </c>
      <c r="W15" s="92">
        <v>1</v>
      </c>
      <c r="Y15" s="92"/>
      <c r="Z15" s="92">
        <v>1</v>
      </c>
    </row>
    <row r="16" spans="1:33">
      <c r="A16" s="95" t="s">
        <v>391</v>
      </c>
      <c r="B16" s="96">
        <f>SUM(B4:B15)</f>
        <v>365</v>
      </c>
      <c r="C16" s="96">
        <f t="shared" ref="C16:Q16" si="2">SUM(C4:C15)</f>
        <v>52</v>
      </c>
      <c r="D16" s="96">
        <f t="shared" si="2"/>
        <v>52</v>
      </c>
      <c r="E16" s="96">
        <f t="shared" si="2"/>
        <v>53</v>
      </c>
      <c r="F16" s="96">
        <f t="shared" si="2"/>
        <v>52</v>
      </c>
      <c r="G16" s="96">
        <f t="shared" si="2"/>
        <v>52</v>
      </c>
      <c r="H16" s="96">
        <f t="shared" si="2"/>
        <v>52</v>
      </c>
      <c r="I16" s="96">
        <f t="shared" si="2"/>
        <v>52</v>
      </c>
      <c r="J16" s="96">
        <f t="shared" si="2"/>
        <v>9</v>
      </c>
      <c r="K16" s="96">
        <f t="shared" si="2"/>
        <v>2</v>
      </c>
      <c r="L16" s="96">
        <f t="shared" si="2"/>
        <v>0</v>
      </c>
      <c r="M16" s="96">
        <f>SUM(M4:M15)</f>
        <v>1</v>
      </c>
      <c r="N16" s="96">
        <f t="shared" si="2"/>
        <v>2</v>
      </c>
      <c r="O16" s="96">
        <f t="shared" si="2"/>
        <v>1</v>
      </c>
      <c r="P16" s="96">
        <f t="shared" si="2"/>
        <v>1</v>
      </c>
      <c r="Q16" s="96">
        <f t="shared" si="2"/>
        <v>2</v>
      </c>
      <c r="R16" s="81"/>
      <c r="U16" s="93">
        <v>45670</v>
      </c>
      <c r="V16" s="92" t="s">
        <v>435</v>
      </c>
      <c r="W16" s="92">
        <v>1</v>
      </c>
      <c r="Y16" s="92"/>
      <c r="Z16" s="92">
        <v>1</v>
      </c>
    </row>
    <row r="17" spans="1:29">
      <c r="U17" s="93">
        <v>45671</v>
      </c>
      <c r="V17" s="92" t="s">
        <v>437</v>
      </c>
      <c r="W17" s="92">
        <v>1</v>
      </c>
      <c r="Y17" s="92"/>
      <c r="Z17" s="92">
        <v>1</v>
      </c>
    </row>
    <row r="18" spans="1:29">
      <c r="A18" s="78"/>
      <c r="B18" s="78" t="s">
        <v>444</v>
      </c>
      <c r="C18" s="78" t="s">
        <v>444</v>
      </c>
      <c r="D18" s="78" t="s">
        <v>444</v>
      </c>
      <c r="E18" s="78" t="s">
        <v>444</v>
      </c>
      <c r="F18" s="78" t="s">
        <v>444</v>
      </c>
      <c r="G18" s="78" t="s">
        <v>444</v>
      </c>
      <c r="H18" s="78" t="s">
        <v>444</v>
      </c>
      <c r="J18" s="97" t="s">
        <v>445</v>
      </c>
      <c r="K18" s="97"/>
      <c r="L18" s="97" t="s">
        <v>446</v>
      </c>
      <c r="M18" s="98">
        <v>45658</v>
      </c>
      <c r="N18" s="99">
        <v>1</v>
      </c>
      <c r="U18" s="93">
        <v>45672</v>
      </c>
      <c r="V18" s="92" t="s">
        <v>439</v>
      </c>
      <c r="W18" s="92">
        <v>1</v>
      </c>
      <c r="Y18" s="92"/>
      <c r="Z18" s="92">
        <v>1</v>
      </c>
    </row>
    <row r="19" spans="1:29">
      <c r="A19" s="78" t="s">
        <v>419</v>
      </c>
      <c r="B19" s="78" t="s">
        <v>403</v>
      </c>
      <c r="C19" s="78" t="s">
        <v>404</v>
      </c>
      <c r="D19" s="78" t="s">
        <v>405</v>
      </c>
      <c r="E19" s="78" t="s">
        <v>406</v>
      </c>
      <c r="F19" s="78" t="s">
        <v>407</v>
      </c>
      <c r="G19" s="78" t="s">
        <v>408</v>
      </c>
      <c r="H19" s="78" t="s">
        <v>409</v>
      </c>
      <c r="J19" s="97" t="s">
        <v>447</v>
      </c>
      <c r="K19" s="97"/>
      <c r="L19" s="97" t="s">
        <v>415</v>
      </c>
      <c r="M19" s="98">
        <v>45767</v>
      </c>
      <c r="N19" s="99">
        <v>1</v>
      </c>
      <c r="U19" s="93">
        <v>45673</v>
      </c>
      <c r="V19" s="92" t="s">
        <v>427</v>
      </c>
      <c r="W19" s="92">
        <v>1</v>
      </c>
      <c r="Y19" s="92"/>
      <c r="Z19" s="92">
        <v>1</v>
      </c>
    </row>
    <row r="20" spans="1:29">
      <c r="A20" s="89" t="s">
        <v>424</v>
      </c>
      <c r="B20" s="85">
        <f t="shared" ref="B20:H31" si="3">C4-K4</f>
        <v>4</v>
      </c>
      <c r="C20" s="85">
        <f t="shared" si="3"/>
        <v>4</v>
      </c>
      <c r="D20" s="85">
        <f t="shared" si="3"/>
        <v>4</v>
      </c>
      <c r="E20" s="85">
        <f t="shared" si="3"/>
        <v>5</v>
      </c>
      <c r="F20" s="85">
        <f t="shared" si="3"/>
        <v>5</v>
      </c>
      <c r="G20" s="85">
        <f t="shared" si="3"/>
        <v>4</v>
      </c>
      <c r="H20" s="85">
        <f t="shared" si="3"/>
        <v>4</v>
      </c>
      <c r="J20" s="97" t="s">
        <v>447</v>
      </c>
      <c r="K20" s="97"/>
      <c r="L20" s="97" t="s">
        <v>448</v>
      </c>
      <c r="M20" s="98">
        <v>45768</v>
      </c>
      <c r="N20" s="99">
        <v>1</v>
      </c>
      <c r="U20" s="93">
        <v>45674</v>
      </c>
      <c r="V20" s="92" t="s">
        <v>429</v>
      </c>
      <c r="W20" s="92">
        <v>1</v>
      </c>
      <c r="Y20" s="92"/>
      <c r="Z20" s="92">
        <v>1</v>
      </c>
      <c r="AC20" s="92"/>
    </row>
    <row r="21" spans="1:29">
      <c r="A21" s="89" t="s">
        <v>426</v>
      </c>
      <c r="B21" s="85">
        <f t="shared" si="3"/>
        <v>4</v>
      </c>
      <c r="C21" s="85">
        <f t="shared" si="3"/>
        <v>4</v>
      </c>
      <c r="D21" s="85">
        <f t="shared" si="3"/>
        <v>4</v>
      </c>
      <c r="E21" s="85">
        <f t="shared" si="3"/>
        <v>4</v>
      </c>
      <c r="F21" s="85">
        <f t="shared" si="3"/>
        <v>4</v>
      </c>
      <c r="G21" s="85">
        <f t="shared" si="3"/>
        <v>4</v>
      </c>
      <c r="H21" s="85">
        <f t="shared" si="3"/>
        <v>4</v>
      </c>
      <c r="J21" s="97" t="s">
        <v>449</v>
      </c>
      <c r="K21" s="97"/>
      <c r="L21" s="97" t="s">
        <v>414</v>
      </c>
      <c r="M21" s="98">
        <v>45408</v>
      </c>
      <c r="N21" s="99">
        <v>1</v>
      </c>
      <c r="U21" s="93">
        <v>45675</v>
      </c>
      <c r="V21" s="92" t="s">
        <v>431</v>
      </c>
      <c r="W21" s="92">
        <v>1</v>
      </c>
      <c r="Y21" s="92"/>
      <c r="Z21" s="92">
        <v>1</v>
      </c>
      <c r="AC21" s="92"/>
    </row>
    <row r="22" spans="1:29">
      <c r="A22" s="89" t="s">
        <v>428</v>
      </c>
      <c r="B22" s="85">
        <f t="shared" si="3"/>
        <v>5</v>
      </c>
      <c r="C22" s="85">
        <f t="shared" si="3"/>
        <v>4</v>
      </c>
      <c r="D22" s="85">
        <f t="shared" si="3"/>
        <v>4</v>
      </c>
      <c r="E22" s="85">
        <f t="shared" si="3"/>
        <v>4</v>
      </c>
      <c r="F22" s="85">
        <f t="shared" si="3"/>
        <v>4</v>
      </c>
      <c r="G22" s="85">
        <f t="shared" si="3"/>
        <v>5</v>
      </c>
      <c r="H22" s="85">
        <f t="shared" si="3"/>
        <v>5</v>
      </c>
      <c r="J22" s="97" t="s">
        <v>450</v>
      </c>
      <c r="K22" s="97"/>
      <c r="L22" s="97" t="s">
        <v>451</v>
      </c>
      <c r="M22" s="98">
        <v>45441</v>
      </c>
      <c r="N22" s="99">
        <v>1</v>
      </c>
      <c r="U22" s="93">
        <v>45676</v>
      </c>
      <c r="V22" s="92" t="s">
        <v>433</v>
      </c>
      <c r="W22" s="92">
        <v>1</v>
      </c>
      <c r="Y22" s="92"/>
      <c r="Z22" s="92">
        <v>1</v>
      </c>
      <c r="AC22" s="92"/>
    </row>
    <row r="23" spans="1:29">
      <c r="A23" s="89" t="s">
        <v>430</v>
      </c>
      <c r="B23" s="100">
        <f t="shared" si="3"/>
        <v>3</v>
      </c>
      <c r="C23" s="100">
        <f t="shared" si="3"/>
        <v>5</v>
      </c>
      <c r="D23" s="100">
        <f t="shared" si="3"/>
        <v>5</v>
      </c>
      <c r="E23" s="100">
        <f t="shared" si="3"/>
        <v>4</v>
      </c>
      <c r="F23" s="100">
        <f t="shared" si="3"/>
        <v>4</v>
      </c>
      <c r="G23" s="85">
        <f t="shared" si="3"/>
        <v>3</v>
      </c>
      <c r="H23" s="85">
        <f t="shared" si="3"/>
        <v>3</v>
      </c>
      <c r="J23" s="97" t="s">
        <v>452</v>
      </c>
      <c r="K23" s="97"/>
      <c r="L23" s="97" t="s">
        <v>415</v>
      </c>
      <c r="M23" s="98">
        <v>45451</v>
      </c>
      <c r="N23" s="99">
        <v>1</v>
      </c>
      <c r="U23" s="93">
        <v>45677</v>
      </c>
      <c r="V23" s="92" t="s">
        <v>435</v>
      </c>
      <c r="W23" s="92">
        <v>1</v>
      </c>
      <c r="Y23" s="92"/>
      <c r="Z23" s="92">
        <v>1</v>
      </c>
      <c r="AC23" s="92"/>
    </row>
    <row r="24" spans="1:29">
      <c r="A24" s="89" t="s">
        <v>432</v>
      </c>
      <c r="B24" s="100">
        <f t="shared" si="3"/>
        <v>4</v>
      </c>
      <c r="C24" s="100">
        <f t="shared" si="3"/>
        <v>4</v>
      </c>
      <c r="D24" s="100">
        <f t="shared" si="3"/>
        <v>4</v>
      </c>
      <c r="E24" s="100">
        <f t="shared" si="3"/>
        <v>4</v>
      </c>
      <c r="F24" s="100">
        <f t="shared" si="3"/>
        <v>5</v>
      </c>
      <c r="G24" s="85">
        <f t="shared" si="3"/>
        <v>5</v>
      </c>
      <c r="H24" s="85">
        <f t="shared" si="3"/>
        <v>4</v>
      </c>
      <c r="J24" s="97" t="s">
        <v>452</v>
      </c>
      <c r="K24" s="97"/>
      <c r="L24" s="97" t="s">
        <v>448</v>
      </c>
      <c r="M24" s="98">
        <v>45452</v>
      </c>
      <c r="N24" s="99">
        <v>1</v>
      </c>
      <c r="U24" s="93">
        <v>45678</v>
      </c>
      <c r="V24" s="92" t="s">
        <v>437</v>
      </c>
      <c r="W24" s="92">
        <v>1</v>
      </c>
      <c r="Y24" s="92"/>
      <c r="Z24" s="92">
        <v>1</v>
      </c>
    </row>
    <row r="25" spans="1:29">
      <c r="A25" s="89" t="s">
        <v>434</v>
      </c>
      <c r="B25" s="100">
        <f t="shared" si="3"/>
        <v>4</v>
      </c>
      <c r="C25" s="100">
        <f t="shared" si="3"/>
        <v>4</v>
      </c>
      <c r="D25" s="100">
        <f t="shared" si="3"/>
        <v>4</v>
      </c>
      <c r="E25" s="100">
        <f t="shared" si="3"/>
        <v>4</v>
      </c>
      <c r="F25" s="100">
        <f t="shared" si="3"/>
        <v>4</v>
      </c>
      <c r="G25" s="85">
        <f t="shared" si="3"/>
        <v>4</v>
      </c>
      <c r="H25" s="85">
        <f t="shared" si="3"/>
        <v>4</v>
      </c>
      <c r="J25" s="97" t="s">
        <v>453</v>
      </c>
      <c r="K25" s="97"/>
      <c r="L25" s="97" t="s">
        <v>451</v>
      </c>
      <c r="M25" s="98">
        <v>45651</v>
      </c>
      <c r="N25" s="99">
        <v>1</v>
      </c>
      <c r="U25" s="93">
        <v>45679</v>
      </c>
      <c r="V25" s="92" t="s">
        <v>439</v>
      </c>
      <c r="W25" s="92">
        <v>1</v>
      </c>
      <c r="Y25" s="92"/>
      <c r="Z25" s="92">
        <v>1</v>
      </c>
    </row>
    <row r="26" spans="1:29">
      <c r="A26" s="89" t="s">
        <v>436</v>
      </c>
      <c r="B26" s="100">
        <f t="shared" si="3"/>
        <v>4</v>
      </c>
      <c r="C26" s="100">
        <f t="shared" si="3"/>
        <v>5</v>
      </c>
      <c r="D26" s="100">
        <f t="shared" si="3"/>
        <v>5</v>
      </c>
      <c r="E26" s="100">
        <f t="shared" si="3"/>
        <v>5</v>
      </c>
      <c r="F26" s="100">
        <f t="shared" si="3"/>
        <v>4</v>
      </c>
      <c r="G26" s="85">
        <f t="shared" si="3"/>
        <v>4</v>
      </c>
      <c r="H26" s="85">
        <f t="shared" si="3"/>
        <v>4</v>
      </c>
      <c r="J26" s="97" t="s">
        <v>453</v>
      </c>
      <c r="K26" s="97"/>
      <c r="L26" s="97" t="s">
        <v>454</v>
      </c>
      <c r="M26" s="98">
        <v>45652</v>
      </c>
      <c r="N26" s="99">
        <v>1</v>
      </c>
      <c r="U26" s="93">
        <v>45680</v>
      </c>
      <c r="V26" s="92" t="s">
        <v>427</v>
      </c>
      <c r="W26" s="92">
        <v>1</v>
      </c>
      <c r="Y26" s="92"/>
      <c r="Z26" s="92">
        <v>1</v>
      </c>
    </row>
    <row r="27" spans="1:29">
      <c r="A27" s="89" t="s">
        <v>438</v>
      </c>
      <c r="B27" s="100">
        <f t="shared" si="3"/>
        <v>4</v>
      </c>
      <c r="C27" s="100">
        <f t="shared" si="3"/>
        <v>4</v>
      </c>
      <c r="D27" s="100">
        <f t="shared" si="3"/>
        <v>4</v>
      </c>
      <c r="E27" s="100">
        <f t="shared" si="3"/>
        <v>4</v>
      </c>
      <c r="F27" s="100">
        <f t="shared" si="3"/>
        <v>5</v>
      </c>
      <c r="G27" s="85">
        <f t="shared" si="3"/>
        <v>5</v>
      </c>
      <c r="H27" s="85">
        <f t="shared" si="3"/>
        <v>5</v>
      </c>
      <c r="J27" s="79"/>
      <c r="K27" s="79"/>
      <c r="L27" s="79"/>
      <c r="M27" s="101"/>
      <c r="U27" s="93">
        <v>45681</v>
      </c>
      <c r="V27" s="92" t="s">
        <v>429</v>
      </c>
      <c r="W27" s="92">
        <v>1</v>
      </c>
      <c r="Y27" s="92"/>
      <c r="Z27" s="92">
        <v>1</v>
      </c>
    </row>
    <row r="28" spans="1:29">
      <c r="A28" s="89" t="s">
        <v>440</v>
      </c>
      <c r="B28" s="100">
        <f t="shared" si="3"/>
        <v>5</v>
      </c>
      <c r="C28" s="100">
        <f t="shared" si="3"/>
        <v>5</v>
      </c>
      <c r="D28" s="100">
        <f t="shared" si="3"/>
        <v>4</v>
      </c>
      <c r="E28" s="100">
        <f t="shared" si="3"/>
        <v>4</v>
      </c>
      <c r="F28" s="100">
        <f t="shared" si="3"/>
        <v>4</v>
      </c>
      <c r="G28" s="85">
        <f t="shared" si="3"/>
        <v>4</v>
      </c>
      <c r="H28" s="85">
        <f t="shared" si="3"/>
        <v>4</v>
      </c>
      <c r="J28" s="79"/>
      <c r="K28" s="102"/>
      <c r="L28" s="102"/>
      <c r="M28" s="101"/>
      <c r="U28" s="93">
        <v>45682</v>
      </c>
      <c r="V28" s="92" t="s">
        <v>431</v>
      </c>
      <c r="W28" s="92">
        <v>1</v>
      </c>
      <c r="Y28" s="92"/>
      <c r="Z28" s="92">
        <v>1</v>
      </c>
    </row>
    <row r="29" spans="1:29">
      <c r="A29" s="89" t="s">
        <v>441</v>
      </c>
      <c r="B29" s="85">
        <f t="shared" si="3"/>
        <v>4</v>
      </c>
      <c r="C29" s="85">
        <f t="shared" si="3"/>
        <v>4</v>
      </c>
      <c r="D29" s="85">
        <f t="shared" si="3"/>
        <v>5</v>
      </c>
      <c r="E29" s="85">
        <f t="shared" si="3"/>
        <v>5</v>
      </c>
      <c r="F29" s="85">
        <f t="shared" si="3"/>
        <v>5</v>
      </c>
      <c r="G29" s="85">
        <f t="shared" si="3"/>
        <v>4</v>
      </c>
      <c r="H29" s="85">
        <f t="shared" si="3"/>
        <v>4</v>
      </c>
      <c r="J29" s="79"/>
      <c r="K29" s="102"/>
      <c r="L29" s="102"/>
      <c r="M29" s="101"/>
      <c r="U29" s="93">
        <v>45683</v>
      </c>
      <c r="V29" s="92" t="s">
        <v>433</v>
      </c>
      <c r="W29" s="92">
        <v>1</v>
      </c>
      <c r="Y29" s="92"/>
      <c r="Z29" s="92">
        <v>1</v>
      </c>
    </row>
    <row r="30" spans="1:29">
      <c r="A30" s="89" t="s">
        <v>442</v>
      </c>
      <c r="B30" s="85">
        <f t="shared" si="3"/>
        <v>4</v>
      </c>
      <c r="C30" s="85">
        <f t="shared" si="3"/>
        <v>4</v>
      </c>
      <c r="D30" s="85">
        <f t="shared" si="3"/>
        <v>4</v>
      </c>
      <c r="E30" s="85">
        <f t="shared" si="3"/>
        <v>4</v>
      </c>
      <c r="F30" s="85">
        <f t="shared" si="3"/>
        <v>4</v>
      </c>
      <c r="G30" s="85">
        <f t="shared" si="3"/>
        <v>5</v>
      </c>
      <c r="H30" s="85">
        <f t="shared" si="3"/>
        <v>5</v>
      </c>
      <c r="J30" s="79"/>
      <c r="K30" s="102"/>
      <c r="L30" s="102"/>
      <c r="M30" s="101"/>
      <c r="U30" s="93">
        <v>45684</v>
      </c>
      <c r="V30" s="92" t="s">
        <v>435</v>
      </c>
      <c r="W30" s="92">
        <v>1</v>
      </c>
      <c r="Y30" s="92"/>
      <c r="Z30" s="92">
        <v>1</v>
      </c>
    </row>
    <row r="31" spans="1:29">
      <c r="A31" s="89" t="s">
        <v>443</v>
      </c>
      <c r="B31" s="85">
        <f t="shared" si="3"/>
        <v>5</v>
      </c>
      <c r="C31" s="85">
        <f t="shared" si="3"/>
        <v>5</v>
      </c>
      <c r="D31" s="85">
        <f t="shared" si="3"/>
        <v>5</v>
      </c>
      <c r="E31" s="85">
        <f t="shared" si="3"/>
        <v>3</v>
      </c>
      <c r="F31" s="85">
        <f t="shared" si="3"/>
        <v>3</v>
      </c>
      <c r="G31" s="85">
        <f t="shared" si="3"/>
        <v>4</v>
      </c>
      <c r="H31" s="85">
        <f>I15-Q15</f>
        <v>4</v>
      </c>
      <c r="J31" s="79"/>
      <c r="U31" s="93">
        <v>45685</v>
      </c>
      <c r="V31" s="92" t="s">
        <v>437</v>
      </c>
      <c r="W31" s="92">
        <v>1</v>
      </c>
      <c r="Y31" s="92"/>
      <c r="Z31" s="92">
        <v>1</v>
      </c>
    </row>
    <row r="32" spans="1:29">
      <c r="A32" s="95" t="s">
        <v>391</v>
      </c>
      <c r="B32" s="96">
        <f t="shared" ref="B32:G32" si="4">SUM(B20:B31)</f>
        <v>50</v>
      </c>
      <c r="C32" s="96">
        <f t="shared" si="4"/>
        <v>52</v>
      </c>
      <c r="D32" s="96">
        <f t="shared" si="4"/>
        <v>52</v>
      </c>
      <c r="E32" s="96">
        <f t="shared" si="4"/>
        <v>50</v>
      </c>
      <c r="F32" s="96">
        <f t="shared" si="4"/>
        <v>51</v>
      </c>
      <c r="G32" s="96">
        <f t="shared" si="4"/>
        <v>51</v>
      </c>
      <c r="H32" s="96">
        <f>SUM(H20:H31)</f>
        <v>50</v>
      </c>
      <c r="U32" s="93">
        <v>45686</v>
      </c>
      <c r="V32" s="92" t="s">
        <v>439</v>
      </c>
      <c r="W32" s="92">
        <v>1</v>
      </c>
      <c r="Y32" s="92"/>
      <c r="Z32" s="92">
        <v>1</v>
      </c>
    </row>
    <row r="33" spans="1:26">
      <c r="A33" s="92"/>
      <c r="B33" s="92"/>
      <c r="C33" s="92"/>
      <c r="U33" s="93">
        <v>45687</v>
      </c>
      <c r="V33" s="92" t="s">
        <v>427</v>
      </c>
      <c r="W33" s="92">
        <v>1</v>
      </c>
      <c r="Y33" s="92"/>
      <c r="Z33" s="92">
        <v>1</v>
      </c>
    </row>
    <row r="34" spans="1:26">
      <c r="A34" s="92"/>
      <c r="B34" s="92"/>
      <c r="C34" s="92"/>
      <c r="U34" s="93">
        <v>45688</v>
      </c>
      <c r="V34" s="92" t="s">
        <v>429</v>
      </c>
      <c r="W34" s="92">
        <v>1</v>
      </c>
      <c r="Y34" s="92"/>
      <c r="Z34" s="92">
        <v>1</v>
      </c>
    </row>
    <row r="35" spans="1:26">
      <c r="A35" s="92"/>
      <c r="B35" s="92"/>
      <c r="C35" s="92"/>
      <c r="U35" s="93">
        <v>45689</v>
      </c>
      <c r="V35" s="92" t="s">
        <v>431</v>
      </c>
      <c r="W35" s="92">
        <v>1</v>
      </c>
      <c r="Y35" s="92"/>
      <c r="Z35" s="92">
        <v>1</v>
      </c>
    </row>
    <row r="36" spans="1:26">
      <c r="A36" s="92"/>
      <c r="B36" s="92"/>
      <c r="C36" s="92"/>
      <c r="I36" s="99"/>
      <c r="U36" s="93">
        <v>45690</v>
      </c>
      <c r="V36" s="92" t="s">
        <v>433</v>
      </c>
      <c r="W36" s="92">
        <v>1</v>
      </c>
      <c r="Y36" s="92"/>
      <c r="Z36" s="92">
        <v>1</v>
      </c>
    </row>
    <row r="37" spans="1:26" ht="13.8" thickBot="1">
      <c r="B37" s="92"/>
      <c r="C37" s="92"/>
      <c r="J37" s="81"/>
      <c r="U37" s="93">
        <v>45691</v>
      </c>
      <c r="V37" s="92" t="s">
        <v>435</v>
      </c>
      <c r="W37" s="92">
        <v>1</v>
      </c>
      <c r="Y37" s="92"/>
      <c r="Z37" s="92">
        <v>1</v>
      </c>
    </row>
    <row r="38" spans="1:26">
      <c r="B38" s="103" t="s">
        <v>163</v>
      </c>
      <c r="C38" s="104"/>
      <c r="S38" s="92"/>
      <c r="U38" s="93">
        <v>45692</v>
      </c>
      <c r="V38" s="92" t="s">
        <v>437</v>
      </c>
      <c r="W38" s="92">
        <v>1</v>
      </c>
      <c r="Y38" s="92"/>
      <c r="Z38" s="92">
        <v>1</v>
      </c>
    </row>
    <row r="39" spans="1:26" ht="13.8" thickBot="1">
      <c r="B39" s="105" t="s">
        <v>455</v>
      </c>
      <c r="C39" s="105" t="s">
        <v>456</v>
      </c>
      <c r="D39" s="81"/>
      <c r="G39" s="81"/>
      <c r="H39" s="81"/>
      <c r="I39" s="81"/>
      <c r="J39" s="81"/>
      <c r="K39" s="81"/>
      <c r="L39" s="81"/>
      <c r="M39" s="81"/>
      <c r="S39" s="92"/>
      <c r="U39" s="93">
        <v>45693</v>
      </c>
      <c r="V39" s="92" t="s">
        <v>439</v>
      </c>
      <c r="W39" s="92">
        <v>1</v>
      </c>
      <c r="Y39" s="92"/>
      <c r="Z39" s="92">
        <v>1</v>
      </c>
    </row>
    <row r="40" spans="1:26">
      <c r="B40" s="106"/>
      <c r="C40" s="106"/>
      <c r="D40" s="81"/>
      <c r="G40" s="81"/>
      <c r="H40" s="81"/>
      <c r="I40" s="81"/>
      <c r="J40" s="81"/>
      <c r="K40" s="81"/>
      <c r="L40" s="81"/>
      <c r="M40" s="81"/>
      <c r="S40" s="92"/>
      <c r="U40" s="93">
        <v>45694</v>
      </c>
      <c r="V40" s="92" t="s">
        <v>427</v>
      </c>
      <c r="W40" s="92">
        <v>1</v>
      </c>
      <c r="Y40" s="92"/>
      <c r="Z40" s="92">
        <v>1</v>
      </c>
    </row>
    <row r="41" spans="1:26">
      <c r="A41" s="81" t="str">
        <f t="shared" ref="A41:A52" si="5">CONCATENATE($B$38,B41)</f>
        <v>Regulier260</v>
      </c>
      <c r="B41" s="107">
        <v>260</v>
      </c>
      <c r="C41" s="108">
        <f>SUMIF($V$4:$V$369,"Ma",$W$4:$W$369)+SUMIF($V$4:$V$369,"Di",$W$4:$W$369)+SUMIF($V$4:$V$369,"Wo",$W$4:$W$369)+SUMIF($V$4:$V$369,"Do",$W$4:$W$369)+SUMIF($V$4:$V$369,"Vr",$W$4:$W$369)</f>
        <v>255</v>
      </c>
      <c r="D41" s="81" t="s">
        <v>457</v>
      </c>
      <c r="G41" s="81"/>
      <c r="H41" s="81"/>
      <c r="I41" s="81"/>
      <c r="J41" s="81"/>
      <c r="K41" s="81"/>
      <c r="L41" s="81"/>
      <c r="M41" s="81"/>
      <c r="S41" s="92"/>
      <c r="U41" s="93">
        <v>45695</v>
      </c>
      <c r="V41" s="92" t="s">
        <v>429</v>
      </c>
      <c r="W41" s="92">
        <v>1</v>
      </c>
      <c r="Y41" s="92"/>
      <c r="Z41" s="92">
        <v>1</v>
      </c>
    </row>
    <row r="42" spans="1:26">
      <c r="A42" s="81" t="str">
        <f t="shared" si="5"/>
        <v>Regulier156</v>
      </c>
      <c r="B42" s="107">
        <v>156</v>
      </c>
      <c r="C42" s="108">
        <f>SUMIF($V$4:$V$369,"Ma",$W$4:$W$369)+SUMIF($V$4:$V$369,"Wo",$W$4:$W$369)+SUMIF($V$4:$V$369,"Vr",$W$4:$W$369)</f>
        <v>153</v>
      </c>
      <c r="D42" s="81" t="s">
        <v>458</v>
      </c>
      <c r="G42" s="81"/>
      <c r="H42" s="81"/>
      <c r="I42" s="81"/>
      <c r="J42" s="81"/>
      <c r="K42" s="81"/>
      <c r="L42" s="81"/>
      <c r="M42" s="81"/>
      <c r="N42" s="109"/>
      <c r="S42" s="92"/>
      <c r="U42" s="93">
        <v>45696</v>
      </c>
      <c r="V42" s="92" t="s">
        <v>431</v>
      </c>
      <c r="W42" s="92">
        <v>1</v>
      </c>
      <c r="Y42" s="92"/>
      <c r="Z42" s="92">
        <v>1</v>
      </c>
    </row>
    <row r="43" spans="1:26">
      <c r="A43" s="81" t="str">
        <f t="shared" si="5"/>
        <v>Regulier104</v>
      </c>
      <c r="B43" s="107">
        <v>104</v>
      </c>
      <c r="C43" s="108">
        <f>SUMIF($V$4:$V$369,"Di",$W$4:$W$369)+SUMIF($V$4:$V$369,"Do",$W$4:$W$369)</f>
        <v>102</v>
      </c>
      <c r="D43" s="81" t="s">
        <v>459</v>
      </c>
      <c r="G43" s="81"/>
      <c r="H43" s="81"/>
      <c r="I43" s="81"/>
      <c r="J43" s="81"/>
      <c r="K43" s="81"/>
      <c r="L43" s="81"/>
      <c r="M43" s="81"/>
      <c r="S43" s="92"/>
      <c r="U43" s="93">
        <v>45697</v>
      </c>
      <c r="V43" s="92" t="s">
        <v>433</v>
      </c>
      <c r="W43" s="92">
        <v>1</v>
      </c>
      <c r="Y43" s="92"/>
      <c r="Z43" s="92">
        <v>1</v>
      </c>
    </row>
    <row r="44" spans="1:26">
      <c r="A44" s="81" t="str">
        <f t="shared" si="5"/>
        <v>Regulier52</v>
      </c>
      <c r="B44" s="107">
        <v>52</v>
      </c>
      <c r="C44" s="108">
        <v>52</v>
      </c>
      <c r="D44" s="81" t="s">
        <v>460</v>
      </c>
      <c r="G44" s="81"/>
      <c r="H44" s="81"/>
      <c r="I44" s="81"/>
      <c r="J44" s="81"/>
      <c r="K44" s="81"/>
      <c r="L44" s="81"/>
      <c r="M44" s="81"/>
      <c r="S44" s="92"/>
      <c r="U44" s="93">
        <v>45698</v>
      </c>
      <c r="V44" s="92" t="s">
        <v>435</v>
      </c>
      <c r="W44" s="92">
        <v>1</v>
      </c>
      <c r="Y44" s="92"/>
      <c r="Z44" s="92">
        <v>1</v>
      </c>
    </row>
    <row r="45" spans="1:26">
      <c r="A45" s="81" t="str">
        <f t="shared" si="5"/>
        <v>Reguliervrij</v>
      </c>
      <c r="B45" s="107" t="s">
        <v>461</v>
      </c>
      <c r="C45" s="108">
        <f>SUMIF($V$4:$V$369,"Vr",$W$4:$W$369)</f>
        <v>51</v>
      </c>
      <c r="D45" s="81" t="s">
        <v>462</v>
      </c>
      <c r="G45" s="81"/>
      <c r="H45" s="81"/>
      <c r="I45" s="81"/>
      <c r="J45" s="81"/>
      <c r="K45" s="81"/>
      <c r="L45" s="81"/>
      <c r="M45" s="81"/>
      <c r="S45" s="92"/>
      <c r="U45" s="93">
        <v>45699</v>
      </c>
      <c r="V45" s="92" t="s">
        <v>437</v>
      </c>
      <c r="W45" s="92">
        <v>1</v>
      </c>
      <c r="Y45" s="92"/>
      <c r="Z45" s="92">
        <v>1</v>
      </c>
    </row>
    <row r="46" spans="1:26">
      <c r="A46" s="81" t="str">
        <f t="shared" si="5"/>
        <v>Regulier24</v>
      </c>
      <c r="B46" s="107" t="s">
        <v>463</v>
      </c>
      <c r="C46" s="108">
        <v>24</v>
      </c>
      <c r="D46" s="81" t="s">
        <v>464</v>
      </c>
      <c r="G46" s="81"/>
      <c r="H46" s="81"/>
      <c r="I46" s="81"/>
      <c r="J46" s="81"/>
      <c r="K46" s="81"/>
      <c r="L46" s="81"/>
      <c r="M46" s="81"/>
      <c r="S46" s="92"/>
      <c r="U46" s="93">
        <v>45700</v>
      </c>
      <c r="V46" s="92" t="s">
        <v>439</v>
      </c>
      <c r="W46" s="92">
        <v>1</v>
      </c>
      <c r="Y46" s="92"/>
      <c r="Z46" s="92">
        <v>1</v>
      </c>
    </row>
    <row r="47" spans="1:26">
      <c r="A47" s="81" t="str">
        <f t="shared" si="5"/>
        <v>Regulier12</v>
      </c>
      <c r="B47" s="107">
        <v>12</v>
      </c>
      <c r="C47" s="108">
        <v>12</v>
      </c>
      <c r="D47" s="81" t="s">
        <v>465</v>
      </c>
      <c r="G47" s="81"/>
      <c r="H47" s="81"/>
      <c r="I47" s="81"/>
      <c r="J47" s="81"/>
      <c r="K47" s="81"/>
      <c r="L47" s="81"/>
      <c r="M47" s="81"/>
      <c r="S47" s="92"/>
      <c r="U47" s="93">
        <v>45701</v>
      </c>
      <c r="V47" s="92" t="s">
        <v>427</v>
      </c>
      <c r="W47" s="92">
        <v>1</v>
      </c>
      <c r="Y47" s="92"/>
      <c r="Z47" s="92">
        <v>1</v>
      </c>
    </row>
    <row r="48" spans="1:26">
      <c r="A48" s="81" t="str">
        <f t="shared" si="5"/>
        <v>Regulier6</v>
      </c>
      <c r="B48" s="107">
        <v>6</v>
      </c>
      <c r="C48" s="108">
        <v>6</v>
      </c>
      <c r="D48" s="81" t="s">
        <v>466</v>
      </c>
      <c r="G48" s="81"/>
      <c r="H48" s="81"/>
      <c r="I48" s="81"/>
      <c r="J48" s="81"/>
      <c r="K48" s="81"/>
      <c r="L48" s="81"/>
      <c r="M48" s="81"/>
      <c r="S48" s="92"/>
      <c r="U48" s="93">
        <v>45702</v>
      </c>
      <c r="V48" s="92" t="s">
        <v>429</v>
      </c>
      <c r="W48" s="92">
        <v>1</v>
      </c>
      <c r="Y48" s="92"/>
      <c r="Z48" s="92">
        <v>1</v>
      </c>
    </row>
    <row r="49" spans="1:29">
      <c r="A49" s="81" t="str">
        <f t="shared" si="5"/>
        <v>Regulier2</v>
      </c>
      <c r="B49" s="107" t="s">
        <v>467</v>
      </c>
      <c r="C49" s="108">
        <v>2</v>
      </c>
      <c r="D49" s="81" t="s">
        <v>468</v>
      </c>
      <c r="G49" s="81"/>
      <c r="H49" s="81"/>
      <c r="I49" s="81"/>
      <c r="J49" s="81"/>
      <c r="K49" s="81"/>
      <c r="L49" s="81"/>
      <c r="M49" s="81"/>
      <c r="S49" s="92"/>
      <c r="U49" s="93">
        <v>45703</v>
      </c>
      <c r="V49" s="92" t="s">
        <v>431</v>
      </c>
      <c r="W49" s="92">
        <v>1</v>
      </c>
      <c r="Y49" s="92"/>
      <c r="Z49" s="92">
        <v>1</v>
      </c>
    </row>
    <row r="50" spans="1:29">
      <c r="A50" s="81" t="str">
        <f t="shared" si="5"/>
        <v>Regulierzat</v>
      </c>
      <c r="B50" s="107" t="s">
        <v>469</v>
      </c>
      <c r="C50" s="108">
        <f>SUMIF($V$4:$V$369,"Za",$W$4:$W$369)</f>
        <v>51</v>
      </c>
      <c r="D50" s="81" t="s">
        <v>414</v>
      </c>
      <c r="G50" s="81"/>
      <c r="H50" s="81"/>
      <c r="I50" s="81"/>
      <c r="J50" s="81"/>
      <c r="K50" s="81"/>
      <c r="L50" s="81"/>
      <c r="M50" s="81"/>
      <c r="S50" s="92"/>
      <c r="U50" s="93">
        <v>45704</v>
      </c>
      <c r="V50" s="92" t="s">
        <v>433</v>
      </c>
      <c r="W50" s="92">
        <v>1</v>
      </c>
      <c r="Y50" s="92"/>
      <c r="Z50" s="92">
        <v>1</v>
      </c>
    </row>
    <row r="51" spans="1:29">
      <c r="A51" s="81" t="str">
        <f t="shared" si="5"/>
        <v>Regulierzon</v>
      </c>
      <c r="B51" s="107" t="s">
        <v>470</v>
      </c>
      <c r="C51" s="108">
        <f>SUMIF($V$4:$V$369,"Zo",$W$4:$W$369)</f>
        <v>50</v>
      </c>
      <c r="D51" s="81" t="s">
        <v>415</v>
      </c>
      <c r="G51" s="81"/>
      <c r="H51" s="81"/>
      <c r="I51" s="81"/>
      <c r="J51" s="81"/>
      <c r="K51" s="81"/>
      <c r="L51" s="81"/>
      <c r="M51" s="81"/>
      <c r="S51" s="92"/>
      <c r="U51" s="93">
        <v>45705</v>
      </c>
      <c r="V51" s="92" t="s">
        <v>435</v>
      </c>
      <c r="W51" s="92">
        <v>1</v>
      </c>
      <c r="Y51" s="92"/>
      <c r="Z51" s="92">
        <v>1</v>
      </c>
    </row>
    <row r="52" spans="1:29">
      <c r="A52" s="81" t="str">
        <f t="shared" si="5"/>
        <v>Regulierfeest</v>
      </c>
      <c r="B52" s="107" t="s">
        <v>471</v>
      </c>
      <c r="C52" s="108">
        <f>SUMIF($V$4:$V$369,"Fe",$W$4:$W$369)</f>
        <v>9</v>
      </c>
      <c r="D52" s="81" t="s">
        <v>472</v>
      </c>
      <c r="G52" s="81"/>
      <c r="H52" s="81"/>
      <c r="I52" s="81"/>
      <c r="J52" s="81"/>
      <c r="K52" s="81"/>
      <c r="L52" s="81"/>
      <c r="M52" s="81"/>
      <c r="S52" s="92"/>
      <c r="U52" s="93">
        <v>45706</v>
      </c>
      <c r="V52" s="92" t="s">
        <v>437</v>
      </c>
      <c r="W52" s="92">
        <v>1</v>
      </c>
      <c r="Y52" s="92"/>
      <c r="Z52" s="92">
        <v>1</v>
      </c>
    </row>
    <row r="53" spans="1:29" ht="13.8" thickBot="1">
      <c r="B53" s="105"/>
      <c r="C53" s="105"/>
      <c r="D53" s="81"/>
      <c r="G53" s="81"/>
      <c r="H53" s="81"/>
      <c r="I53" s="81"/>
      <c r="U53" s="93">
        <v>45707</v>
      </c>
      <c r="V53" s="92" t="s">
        <v>439</v>
      </c>
      <c r="W53" s="92">
        <v>1</v>
      </c>
      <c r="Y53" s="92"/>
      <c r="Z53" s="92">
        <v>1</v>
      </c>
    </row>
    <row r="54" spans="1:29">
      <c r="I54" s="110"/>
      <c r="U54" s="93">
        <v>45708</v>
      </c>
      <c r="V54" s="92" t="s">
        <v>427</v>
      </c>
      <c r="W54" s="92">
        <v>1</v>
      </c>
      <c r="Y54" s="92"/>
      <c r="Z54" s="92">
        <v>1</v>
      </c>
    </row>
    <row r="55" spans="1:29" s="92" customFormat="1">
      <c r="A55" s="81"/>
      <c r="B55" s="81"/>
      <c r="C55" s="81"/>
      <c r="I55" s="110"/>
      <c r="U55" s="93">
        <v>45709</v>
      </c>
      <c r="V55" s="92" t="s">
        <v>429</v>
      </c>
      <c r="W55" s="92">
        <v>1</v>
      </c>
      <c r="Z55" s="92">
        <v>1</v>
      </c>
      <c r="AC55" s="81"/>
    </row>
    <row r="56" spans="1:29" s="92" customFormat="1" ht="13.8" thickBot="1">
      <c r="A56" s="81"/>
      <c r="B56" s="81"/>
      <c r="C56" s="81"/>
      <c r="I56" s="110"/>
      <c r="U56" s="93">
        <v>45710</v>
      </c>
      <c r="V56" s="92" t="s">
        <v>431</v>
      </c>
      <c r="W56" s="92">
        <v>1</v>
      </c>
      <c r="Z56" s="92">
        <v>1</v>
      </c>
      <c r="AC56" s="81"/>
    </row>
    <row r="57" spans="1:29" s="92" customFormat="1">
      <c r="A57" s="81"/>
      <c r="B57" s="103" t="s">
        <v>330</v>
      </c>
      <c r="C57" s="104"/>
      <c r="I57" s="110"/>
      <c r="U57" s="93">
        <v>45711</v>
      </c>
      <c r="V57" s="92" t="s">
        <v>433</v>
      </c>
      <c r="W57" s="92">
        <v>1</v>
      </c>
      <c r="Z57" s="92">
        <v>1</v>
      </c>
      <c r="AC57" s="81"/>
    </row>
    <row r="58" spans="1:29" s="92" customFormat="1" ht="13.8" thickBot="1">
      <c r="A58" s="81"/>
      <c r="B58" s="105"/>
      <c r="C58" s="105" t="s">
        <v>456</v>
      </c>
      <c r="I58" s="110"/>
      <c r="U58" s="93">
        <v>45712</v>
      </c>
      <c r="V58" s="92" t="s">
        <v>435</v>
      </c>
      <c r="W58" s="92">
        <v>1</v>
      </c>
      <c r="Z58" s="92">
        <v>1</v>
      </c>
      <c r="AC58" s="81"/>
    </row>
    <row r="59" spans="1:29">
      <c r="B59" s="106"/>
      <c r="C59" s="106"/>
      <c r="U59" s="93">
        <v>45713</v>
      </c>
      <c r="V59" s="92" t="s">
        <v>437</v>
      </c>
      <c r="W59" s="92">
        <v>1</v>
      </c>
      <c r="Y59" s="92"/>
      <c r="Z59" s="92">
        <v>1</v>
      </c>
    </row>
    <row r="60" spans="1:29">
      <c r="A60" s="81" t="str">
        <f t="shared" ref="A60:A69" si="6">CONCATENATE($B$57,B60)</f>
        <v>Schooltuinen260</v>
      </c>
      <c r="B60" s="108">
        <v>260</v>
      </c>
      <c r="C60" s="108">
        <f>SUMIF($V$4:$V$369,"Ma",$X$4:$X$369)+SUMIF($V$4:$V$369,"Di",$X$4:$X$369)+SUMIF($V$4:$V$369,"Wo",$X$4:$X$369)+SUMIF($V$4:$V$369,"Do",$X$4:$X$369)+SUMIF($V$4:$V$369,"Vr",$X$4:$X$369)</f>
        <v>128</v>
      </c>
      <c r="D60" s="81" t="s">
        <v>473</v>
      </c>
      <c r="U60" s="93">
        <v>45714</v>
      </c>
      <c r="V60" s="92" t="s">
        <v>439</v>
      </c>
      <c r="W60" s="92">
        <v>1</v>
      </c>
      <c r="Y60" s="92"/>
      <c r="Z60" s="92">
        <v>1</v>
      </c>
    </row>
    <row r="61" spans="1:29">
      <c r="A61" s="81" t="str">
        <f t="shared" si="6"/>
        <v>Schooltuinen156</v>
      </c>
      <c r="B61" s="108">
        <v>156</v>
      </c>
      <c r="C61" s="108">
        <f>SUMIF($V$4:$V$369,"Ma",$X$4:$X$369)+SUMIF($V$4:$V$369,"Wo",$X$4:$X$369)+SUMIF($V$4:$V$369,"Vr",$X$4:$X$369)</f>
        <v>76</v>
      </c>
      <c r="D61" s="81" t="s">
        <v>474</v>
      </c>
      <c r="U61" s="93">
        <v>45715</v>
      </c>
      <c r="V61" s="92" t="s">
        <v>427</v>
      </c>
      <c r="W61" s="92">
        <v>1</v>
      </c>
      <c r="Y61" s="92"/>
      <c r="Z61" s="92">
        <v>1</v>
      </c>
    </row>
    <row r="62" spans="1:29">
      <c r="A62" s="81" t="str">
        <f t="shared" si="6"/>
        <v>Schooltuinen104</v>
      </c>
      <c r="B62" s="108">
        <v>104</v>
      </c>
      <c r="C62" s="108">
        <f>SUMIF($V$4:$V$369,"Di",$X$4:$X$369)+SUMIF($V$4:$V$369,"Do",$X$4:$X$369)</f>
        <v>52</v>
      </c>
      <c r="D62" s="81" t="s">
        <v>475</v>
      </c>
      <c r="U62" s="93">
        <v>45716</v>
      </c>
      <c r="V62" s="92" t="s">
        <v>429</v>
      </c>
      <c r="W62" s="92">
        <v>1</v>
      </c>
      <c r="Y62" s="92"/>
      <c r="Z62" s="92">
        <v>1</v>
      </c>
    </row>
    <row r="63" spans="1:29">
      <c r="A63" s="81" t="str">
        <f t="shared" si="6"/>
        <v>Schooltuinen52</v>
      </c>
      <c r="B63" s="108">
        <v>52</v>
      </c>
      <c r="C63" s="108">
        <f>26</f>
        <v>26</v>
      </c>
      <c r="D63" s="81" t="s">
        <v>476</v>
      </c>
      <c r="U63" s="93">
        <v>45717</v>
      </c>
      <c r="V63" s="92" t="s">
        <v>431</v>
      </c>
      <c r="W63" s="92">
        <v>1</v>
      </c>
      <c r="Y63" s="92"/>
      <c r="Z63" s="92">
        <v>1</v>
      </c>
    </row>
    <row r="64" spans="1:29">
      <c r="A64" s="81" t="str">
        <f t="shared" si="6"/>
        <v>Schooltuinenvrij</v>
      </c>
      <c r="B64" s="108" t="s">
        <v>461</v>
      </c>
      <c r="C64" s="108">
        <f>SUMIF($V$4:$V$369,"Vr",$X$4:$X$369)</f>
        <v>26</v>
      </c>
      <c r="D64" s="81" t="s">
        <v>477</v>
      </c>
      <c r="U64" s="93">
        <v>45718</v>
      </c>
      <c r="V64" s="92" t="s">
        <v>433</v>
      </c>
      <c r="W64" s="92">
        <v>1</v>
      </c>
      <c r="Y64" s="92"/>
      <c r="Z64" s="92">
        <v>1</v>
      </c>
    </row>
    <row r="65" spans="1:26">
      <c r="A65" s="81" t="str">
        <f t="shared" si="6"/>
        <v>Schooltuinen12</v>
      </c>
      <c r="B65" s="108">
        <v>12</v>
      </c>
      <c r="C65" s="108">
        <v>6</v>
      </c>
      <c r="D65" s="81" t="s">
        <v>478</v>
      </c>
      <c r="U65" s="93">
        <v>45719</v>
      </c>
      <c r="V65" s="92" t="s">
        <v>435</v>
      </c>
      <c r="W65" s="92">
        <v>1</v>
      </c>
      <c r="Y65" s="92"/>
      <c r="Z65" s="92">
        <v>1</v>
      </c>
    </row>
    <row r="66" spans="1:26">
      <c r="A66" s="81" t="str">
        <f t="shared" si="6"/>
        <v>Schooltuinen6</v>
      </c>
      <c r="B66" s="108">
        <v>6</v>
      </c>
      <c r="C66" s="108">
        <v>3</v>
      </c>
      <c r="D66" s="81" t="s">
        <v>479</v>
      </c>
      <c r="U66" s="93">
        <v>45720</v>
      </c>
      <c r="V66" s="92" t="s">
        <v>437</v>
      </c>
      <c r="W66" s="92">
        <v>1</v>
      </c>
      <c r="Y66" s="92"/>
      <c r="Z66" s="92">
        <v>1</v>
      </c>
    </row>
    <row r="67" spans="1:26">
      <c r="A67" s="81" t="str">
        <f t="shared" si="6"/>
        <v>Schooltuinenzat</v>
      </c>
      <c r="B67" s="108" t="s">
        <v>469</v>
      </c>
      <c r="C67" s="108">
        <f>SUMIF($V$4:$V$369,"Za",$X$4:$X$369)</f>
        <v>25</v>
      </c>
      <c r="D67" s="81" t="s">
        <v>480</v>
      </c>
      <c r="U67" s="93">
        <v>45721</v>
      </c>
      <c r="V67" s="92" t="s">
        <v>439</v>
      </c>
      <c r="W67" s="92">
        <v>1</v>
      </c>
      <c r="Y67" s="92"/>
      <c r="Z67" s="92">
        <v>1</v>
      </c>
    </row>
    <row r="68" spans="1:26">
      <c r="A68" s="81" t="str">
        <f t="shared" si="6"/>
        <v>Schooltuinenzon</v>
      </c>
      <c r="B68" s="108" t="s">
        <v>470</v>
      </c>
      <c r="C68" s="108">
        <f>SUMIF($V$4:$V$369,"Zo",$X$4:$X$369)</f>
        <v>24</v>
      </c>
      <c r="D68" s="81" t="s">
        <v>481</v>
      </c>
      <c r="U68" s="93">
        <v>45722</v>
      </c>
      <c r="V68" s="92" t="s">
        <v>427</v>
      </c>
      <c r="W68" s="92">
        <v>1</v>
      </c>
      <c r="Y68" s="92"/>
      <c r="Z68" s="92">
        <v>1</v>
      </c>
    </row>
    <row r="69" spans="1:26">
      <c r="A69" s="81" t="str">
        <f t="shared" si="6"/>
        <v>Schooltuinenfeest</v>
      </c>
      <c r="B69" s="108" t="s">
        <v>471</v>
      </c>
      <c r="C69" s="108">
        <f>SUMIF($V$4:$V$369,"Fe",$X$4:$X$369)</f>
        <v>6</v>
      </c>
      <c r="D69" s="81" t="s">
        <v>482</v>
      </c>
      <c r="U69" s="93">
        <v>45723</v>
      </c>
      <c r="V69" s="92" t="s">
        <v>429</v>
      </c>
      <c r="W69" s="92">
        <v>1</v>
      </c>
      <c r="Y69" s="92"/>
      <c r="Z69" s="92">
        <v>1</v>
      </c>
    </row>
    <row r="70" spans="1:26" ht="13.8" thickBot="1">
      <c r="B70" s="105"/>
      <c r="C70" s="105"/>
      <c r="U70" s="93">
        <v>45724</v>
      </c>
      <c r="V70" s="92" t="s">
        <v>431</v>
      </c>
      <c r="W70" s="92">
        <v>1</v>
      </c>
      <c r="Y70" s="92"/>
      <c r="Z70" s="92">
        <v>1</v>
      </c>
    </row>
    <row r="71" spans="1:26">
      <c r="U71" s="93">
        <v>45725</v>
      </c>
      <c r="V71" s="92" t="s">
        <v>433</v>
      </c>
      <c r="W71" s="92">
        <v>1</v>
      </c>
      <c r="Y71" s="92"/>
      <c r="Z71" s="92">
        <v>1</v>
      </c>
    </row>
    <row r="72" spans="1:26">
      <c r="U72" s="93">
        <v>45726</v>
      </c>
      <c r="V72" s="92" t="s">
        <v>435</v>
      </c>
      <c r="W72" s="92">
        <v>1</v>
      </c>
      <c r="Y72" s="92"/>
      <c r="Z72" s="92">
        <v>1</v>
      </c>
    </row>
    <row r="73" spans="1:26" ht="13.8" thickBot="1">
      <c r="U73" s="93">
        <v>45727</v>
      </c>
      <c r="V73" s="92" t="s">
        <v>437</v>
      </c>
      <c r="W73" s="92">
        <v>1</v>
      </c>
      <c r="Y73" s="92"/>
      <c r="Z73" s="92">
        <v>1</v>
      </c>
    </row>
    <row r="74" spans="1:26">
      <c r="B74" s="103" t="s">
        <v>345</v>
      </c>
      <c r="C74" s="104"/>
      <c r="U74" s="93">
        <v>45728</v>
      </c>
      <c r="V74" s="92" t="s">
        <v>439</v>
      </c>
      <c r="W74" s="92">
        <v>1</v>
      </c>
      <c r="Y74" s="92"/>
      <c r="Z74" s="92">
        <v>1</v>
      </c>
    </row>
    <row r="75" spans="1:26" ht="13.8" thickBot="1">
      <c r="B75" s="105"/>
      <c r="C75" s="105" t="s">
        <v>456</v>
      </c>
      <c r="U75" s="93">
        <v>45729</v>
      </c>
      <c r="V75" s="92" t="s">
        <v>427</v>
      </c>
      <c r="W75" s="92">
        <v>1</v>
      </c>
      <c r="Y75" s="92"/>
      <c r="Z75" s="92">
        <v>1</v>
      </c>
    </row>
    <row r="76" spans="1:26">
      <c r="B76" s="106"/>
      <c r="C76" s="106"/>
      <c r="U76" s="93">
        <v>45730</v>
      </c>
      <c r="V76" s="92" t="s">
        <v>429</v>
      </c>
      <c r="W76" s="92">
        <v>1</v>
      </c>
      <c r="Y76" s="92"/>
      <c r="Z76" s="92">
        <v>1</v>
      </c>
    </row>
    <row r="77" spans="1:26">
      <c r="A77" s="81" t="str">
        <f t="shared" ref="A77:A86" si="7">CONCATENATE($B$74,B77)</f>
        <v>Vaarseizoen260</v>
      </c>
      <c r="B77" s="108">
        <v>260</v>
      </c>
      <c r="C77" s="108">
        <f>SUMIF($V$4:$V$369,"Ma",$Y$4:$Y$369)+SUMIF($V$4:$V$369,"Di",$Y$4:$Y$369)+SUMIF($V$4:$V$369,"Wo",$Y$4:$Y$369)+SUMIF($V$4:$V$369,"Do",$Y$4:$Y$369)+SUMIF($V$4:$V$369,"Vr",$Y$4:$Y$369)</f>
        <v>151</v>
      </c>
      <c r="D77" s="81" t="s">
        <v>483</v>
      </c>
      <c r="U77" s="93">
        <v>45731</v>
      </c>
      <c r="V77" s="92" t="s">
        <v>431</v>
      </c>
      <c r="W77" s="92">
        <v>1</v>
      </c>
      <c r="Y77" s="92"/>
      <c r="Z77" s="92">
        <v>1</v>
      </c>
    </row>
    <row r="78" spans="1:26">
      <c r="A78" s="81" t="str">
        <f t="shared" si="7"/>
        <v>Vaarseizoen156</v>
      </c>
      <c r="B78" s="108">
        <v>156</v>
      </c>
      <c r="C78" s="108">
        <f>SUMIF($V$4:$V$369,"Ma",$Y$4:$Y$369)+SUMIF($V$4:$V$369,"Wo",$Y$4:$Y$369)+SUMIF($V$4:$V$369,"Vr",$Y$4:$Y$369)</f>
        <v>90</v>
      </c>
      <c r="D78" s="81" t="s">
        <v>484</v>
      </c>
      <c r="U78" s="93">
        <v>45732</v>
      </c>
      <c r="V78" s="92" t="s">
        <v>433</v>
      </c>
      <c r="W78" s="92">
        <v>1</v>
      </c>
      <c r="Y78" s="92"/>
      <c r="Z78" s="92">
        <v>1</v>
      </c>
    </row>
    <row r="79" spans="1:26">
      <c r="A79" s="81" t="str">
        <f t="shared" si="7"/>
        <v>Vaarseizoen104</v>
      </c>
      <c r="B79" s="108">
        <v>104</v>
      </c>
      <c r="C79" s="108">
        <f>SUMIF($V$4:$V$369,"Di",$Y$4:$Y$369)+SUMIF($V$4:$V$369,"Do",$Y$4:$Y$369)</f>
        <v>61</v>
      </c>
      <c r="D79" s="81" t="s">
        <v>485</v>
      </c>
      <c r="U79" s="93">
        <v>45733</v>
      </c>
      <c r="V79" s="92" t="s">
        <v>435</v>
      </c>
      <c r="W79" s="92">
        <v>1</v>
      </c>
      <c r="Y79" s="92"/>
      <c r="Z79" s="92">
        <v>1</v>
      </c>
    </row>
    <row r="80" spans="1:26">
      <c r="A80" s="81" t="str">
        <f t="shared" si="7"/>
        <v>Vaarseizoen52</v>
      </c>
      <c r="B80" s="108">
        <v>52</v>
      </c>
      <c r="C80" s="108">
        <f>SUMIF($V$4:$V$369,"Vr",$Y$4:$Y$369)</f>
        <v>31</v>
      </c>
      <c r="D80" s="81" t="s">
        <v>486</v>
      </c>
      <c r="U80" s="93">
        <v>45734</v>
      </c>
      <c r="V80" s="92" t="s">
        <v>437</v>
      </c>
      <c r="W80" s="92">
        <v>1</v>
      </c>
      <c r="Y80" s="92"/>
      <c r="Z80" s="92">
        <v>1</v>
      </c>
    </row>
    <row r="81" spans="1:26">
      <c r="A81" s="81" t="str">
        <f t="shared" si="7"/>
        <v>Vaarseizoenvrij</v>
      </c>
      <c r="B81" s="108" t="s">
        <v>461</v>
      </c>
      <c r="C81" s="108">
        <f>SUMIF($V$4:$V$369,"Vr",$Y$4:$Y$369)</f>
        <v>31</v>
      </c>
      <c r="D81" s="81" t="s">
        <v>487</v>
      </c>
      <c r="U81" s="93">
        <v>45735</v>
      </c>
      <c r="V81" s="92" t="s">
        <v>439</v>
      </c>
      <c r="W81" s="92">
        <v>1</v>
      </c>
      <c r="Y81" s="92"/>
      <c r="Z81" s="92">
        <v>1</v>
      </c>
    </row>
    <row r="82" spans="1:26">
      <c r="A82" s="81" t="str">
        <f t="shared" si="7"/>
        <v>Vaarseizoen12</v>
      </c>
      <c r="B82" s="108">
        <v>12</v>
      </c>
      <c r="C82" s="108">
        <v>7</v>
      </c>
      <c r="D82" s="81" t="s">
        <v>488</v>
      </c>
      <c r="U82" s="93">
        <v>45736</v>
      </c>
      <c r="V82" s="92" t="s">
        <v>427</v>
      </c>
      <c r="W82" s="92">
        <v>1</v>
      </c>
      <c r="Y82" s="92"/>
      <c r="Z82" s="92">
        <v>1</v>
      </c>
    </row>
    <row r="83" spans="1:26">
      <c r="A83" s="81" t="str">
        <f t="shared" si="7"/>
        <v>Vaarseizoen6</v>
      </c>
      <c r="B83" s="108">
        <v>6</v>
      </c>
      <c r="C83" s="108">
        <v>4</v>
      </c>
      <c r="D83" s="81" t="s">
        <v>489</v>
      </c>
      <c r="U83" s="93">
        <v>45737</v>
      </c>
      <c r="V83" s="92" t="s">
        <v>429</v>
      </c>
      <c r="W83" s="92">
        <v>1</v>
      </c>
      <c r="Y83" s="92"/>
      <c r="Z83" s="92">
        <v>1</v>
      </c>
    </row>
    <row r="84" spans="1:26">
      <c r="A84" s="81" t="str">
        <f t="shared" si="7"/>
        <v>Vaarseizoenzat</v>
      </c>
      <c r="B84" s="108" t="s">
        <v>469</v>
      </c>
      <c r="C84" s="108">
        <f>SUMIF($V$4:$V$369,"Za",$X$4:$X$369)</f>
        <v>25</v>
      </c>
      <c r="D84" s="81" t="s">
        <v>490</v>
      </c>
      <c r="U84" s="93">
        <v>45738</v>
      </c>
      <c r="V84" s="92" t="s">
        <v>431</v>
      </c>
      <c r="W84" s="92">
        <v>1</v>
      </c>
      <c r="Y84" s="92"/>
      <c r="Z84" s="92">
        <v>1</v>
      </c>
    </row>
    <row r="85" spans="1:26">
      <c r="A85" s="81" t="str">
        <f t="shared" si="7"/>
        <v>Vaarseizoenzon</v>
      </c>
      <c r="B85" s="108" t="s">
        <v>470</v>
      </c>
      <c r="C85" s="108">
        <f>SUMIF($V$4:$V$369,"Zo",$X$4:$X$369)</f>
        <v>24</v>
      </c>
      <c r="D85" s="81" t="s">
        <v>491</v>
      </c>
      <c r="U85" s="93">
        <v>45739</v>
      </c>
      <c r="V85" s="92" t="s">
        <v>433</v>
      </c>
      <c r="W85" s="92">
        <v>1</v>
      </c>
      <c r="Y85" s="92"/>
      <c r="Z85" s="92">
        <v>1</v>
      </c>
    </row>
    <row r="86" spans="1:26">
      <c r="A86" s="81" t="str">
        <f t="shared" si="7"/>
        <v>Vaarseizoenfeest</v>
      </c>
      <c r="B86" s="108" t="s">
        <v>471</v>
      </c>
      <c r="C86" s="108">
        <f>SUMIF($V$4:$V$369,"Fe",$X$4:$X$369)</f>
        <v>6</v>
      </c>
      <c r="D86" s="81" t="s">
        <v>492</v>
      </c>
      <c r="U86" s="93">
        <v>45740</v>
      </c>
      <c r="V86" s="92" t="s">
        <v>435</v>
      </c>
      <c r="W86" s="92">
        <v>1</v>
      </c>
      <c r="Y86" s="92"/>
      <c r="Z86" s="92">
        <v>1</v>
      </c>
    </row>
    <row r="87" spans="1:26" ht="13.8" thickBot="1">
      <c r="B87" s="105"/>
      <c r="C87" s="105"/>
      <c r="U87" s="93">
        <v>45741</v>
      </c>
      <c r="V87" s="92" t="s">
        <v>437</v>
      </c>
      <c r="W87" s="92">
        <v>1</v>
      </c>
      <c r="Y87" s="92"/>
      <c r="Z87" s="92">
        <v>1</v>
      </c>
    </row>
    <row r="88" spans="1:26">
      <c r="U88" s="93">
        <v>45742</v>
      </c>
      <c r="V88" s="92" t="s">
        <v>439</v>
      </c>
      <c r="W88" s="92">
        <v>1</v>
      </c>
      <c r="Y88" s="92"/>
      <c r="Z88" s="92">
        <v>1</v>
      </c>
    </row>
    <row r="89" spans="1:26">
      <c r="U89" s="93">
        <v>45743</v>
      </c>
      <c r="V89" s="92" t="s">
        <v>427</v>
      </c>
      <c r="W89" s="92">
        <v>1</v>
      </c>
      <c r="Y89" s="92"/>
      <c r="Z89" s="92">
        <v>1</v>
      </c>
    </row>
    <row r="90" spans="1:26" ht="13.8" thickBot="1">
      <c r="U90" s="93">
        <v>45744</v>
      </c>
      <c r="V90" s="92" t="s">
        <v>429</v>
      </c>
      <c r="W90" s="92">
        <v>1</v>
      </c>
      <c r="Y90" s="92"/>
      <c r="Z90" s="92">
        <v>1</v>
      </c>
    </row>
    <row r="91" spans="1:26">
      <c r="B91" s="103" t="s">
        <v>377</v>
      </c>
      <c r="C91" s="104"/>
      <c r="U91" s="93">
        <v>45745</v>
      </c>
      <c r="V91" s="92" t="s">
        <v>431</v>
      </c>
      <c r="W91" s="92">
        <v>1</v>
      </c>
      <c r="Y91" s="92"/>
      <c r="Z91" s="92">
        <v>1</v>
      </c>
    </row>
    <row r="92" spans="1:26" ht="13.8" thickBot="1">
      <c r="B92" s="105"/>
      <c r="C92" s="105" t="s">
        <v>456</v>
      </c>
      <c r="D92" s="111"/>
      <c r="U92" s="93">
        <v>45746</v>
      </c>
      <c r="V92" s="92" t="s">
        <v>433</v>
      </c>
      <c r="W92" s="92">
        <v>1</v>
      </c>
      <c r="Y92" s="92"/>
      <c r="Z92" s="92">
        <v>1</v>
      </c>
    </row>
    <row r="93" spans="1:26" ht="13.8" thickBot="1">
      <c r="A93" s="81" t="str">
        <f>CONCATENATE($B$91,B93)</f>
        <v>Brugwachterhuisjes83</v>
      </c>
      <c r="B93" s="105">
        <v>83</v>
      </c>
      <c r="C93" s="105">
        <f>SUMIF($V$4:$V$369,"Di",W$4:$W$369)+SUMIF($V$4:$V$369,"Do",$Y$4:$Y$369)</f>
        <v>82</v>
      </c>
      <c r="D93" s="109" t="s">
        <v>493</v>
      </c>
      <c r="U93" s="93">
        <v>45747</v>
      </c>
      <c r="V93" s="92" t="s">
        <v>435</v>
      </c>
      <c r="W93" s="92">
        <v>1</v>
      </c>
      <c r="Y93" s="92"/>
      <c r="Z93" s="92">
        <v>1</v>
      </c>
    </row>
    <row r="94" spans="1:26">
      <c r="U94" s="93">
        <v>45748</v>
      </c>
      <c r="V94" s="92" t="s">
        <v>437</v>
      </c>
      <c r="W94" s="92">
        <v>1</v>
      </c>
      <c r="X94" s="92">
        <v>1</v>
      </c>
      <c r="Y94" s="92">
        <v>1</v>
      </c>
      <c r="Z94" s="92">
        <v>1</v>
      </c>
    </row>
    <row r="95" spans="1:26">
      <c r="U95" s="93">
        <v>45749</v>
      </c>
      <c r="V95" s="92" t="s">
        <v>439</v>
      </c>
      <c r="W95" s="92">
        <v>1</v>
      </c>
      <c r="X95" s="92">
        <v>1</v>
      </c>
      <c r="Y95" s="92">
        <v>1</v>
      </c>
      <c r="Z95" s="92">
        <v>1</v>
      </c>
    </row>
    <row r="96" spans="1:26" ht="13.8" thickBot="1">
      <c r="U96" s="93">
        <v>45750</v>
      </c>
      <c r="V96" s="92" t="s">
        <v>427</v>
      </c>
      <c r="W96" s="92">
        <v>1</v>
      </c>
      <c r="X96" s="92">
        <v>1</v>
      </c>
      <c r="Y96" s="92">
        <v>1</v>
      </c>
      <c r="Z96" s="92">
        <v>1</v>
      </c>
    </row>
    <row r="97" spans="1:26">
      <c r="B97" s="103" t="s">
        <v>133</v>
      </c>
      <c r="C97" s="104"/>
      <c r="D97" s="109"/>
      <c r="U97" s="93">
        <v>45751</v>
      </c>
      <c r="V97" s="92" t="s">
        <v>429</v>
      </c>
      <c r="W97" s="92">
        <v>1</v>
      </c>
      <c r="X97" s="92">
        <v>1</v>
      </c>
      <c r="Y97" s="92">
        <v>1</v>
      </c>
      <c r="Z97" s="92">
        <v>1</v>
      </c>
    </row>
    <row r="98" spans="1:26" ht="13.8" thickBot="1">
      <c r="B98" s="105"/>
      <c r="C98" s="105" t="s">
        <v>456</v>
      </c>
      <c r="U98" s="93">
        <v>45752</v>
      </c>
      <c r="V98" s="92" t="s">
        <v>431</v>
      </c>
      <c r="W98" s="92">
        <v>1</v>
      </c>
      <c r="X98" s="92">
        <v>1</v>
      </c>
      <c r="Y98" s="92">
        <v>1</v>
      </c>
      <c r="Z98" s="92">
        <v>1</v>
      </c>
    </row>
    <row r="99" spans="1:26">
      <c r="B99" s="106"/>
      <c r="C99" s="106"/>
      <c r="U99" s="93">
        <v>45753</v>
      </c>
      <c r="V99" s="92" t="s">
        <v>433</v>
      </c>
      <c r="W99" s="92">
        <v>1</v>
      </c>
      <c r="X99" s="92">
        <v>1</v>
      </c>
      <c r="Y99" s="92">
        <v>1</v>
      </c>
      <c r="Z99" s="92">
        <v>1</v>
      </c>
    </row>
    <row r="100" spans="1:26">
      <c r="A100" s="81" t="str">
        <f>CONCATENATE($B$97,B100)</f>
        <v>Zomerseizoen260</v>
      </c>
      <c r="B100" s="108">
        <v>260</v>
      </c>
      <c r="C100" s="108">
        <f>C41</f>
        <v>255</v>
      </c>
      <c r="D100" s="109" t="s">
        <v>494</v>
      </c>
      <c r="U100" s="93">
        <v>45754</v>
      </c>
      <c r="V100" s="92" t="s">
        <v>435</v>
      </c>
      <c r="W100" s="92">
        <v>1</v>
      </c>
      <c r="X100" s="92">
        <v>1</v>
      </c>
      <c r="Y100" s="92">
        <v>1</v>
      </c>
      <c r="Z100" s="92">
        <v>1</v>
      </c>
    </row>
    <row r="101" spans="1:26">
      <c r="A101" s="81" t="str">
        <f>CONCATENATE($B$97,B101)</f>
        <v>Zomerseizoenzat</v>
      </c>
      <c r="B101" s="108" t="s">
        <v>469</v>
      </c>
      <c r="C101" s="108">
        <f>SUMIF($V$4:$V$369,"Za",$AA$4:$AA$369)</f>
        <v>9</v>
      </c>
      <c r="D101" s="109" t="s">
        <v>495</v>
      </c>
      <c r="U101" s="93">
        <v>45755</v>
      </c>
      <c r="V101" s="92" t="s">
        <v>437</v>
      </c>
      <c r="W101" s="92">
        <v>1</v>
      </c>
      <c r="X101" s="92">
        <v>1</v>
      </c>
      <c r="Y101" s="92">
        <v>1</v>
      </c>
      <c r="Z101" s="92">
        <v>1</v>
      </c>
    </row>
    <row r="102" spans="1:26">
      <c r="A102" s="81" t="str">
        <f>CONCATENATE($B$97,B102)</f>
        <v>Zomerseizoenzon</v>
      </c>
      <c r="B102" s="108" t="s">
        <v>470</v>
      </c>
      <c r="C102" s="108"/>
      <c r="U102" s="93">
        <v>45756</v>
      </c>
      <c r="V102" s="92" t="s">
        <v>439</v>
      </c>
      <c r="W102" s="92">
        <v>1</v>
      </c>
      <c r="X102" s="92">
        <v>1</v>
      </c>
      <c r="Y102" s="92">
        <v>1</v>
      </c>
      <c r="Z102" s="92">
        <v>1</v>
      </c>
    </row>
    <row r="103" spans="1:26">
      <c r="A103" s="81" t="str">
        <f>CONCATENATE($B$97,B103)</f>
        <v>Zomerseizoenfeest</v>
      </c>
      <c r="B103" s="108" t="s">
        <v>471</v>
      </c>
      <c r="C103" s="108"/>
      <c r="U103" s="93">
        <v>45757</v>
      </c>
      <c r="V103" s="92" t="s">
        <v>427</v>
      </c>
      <c r="W103" s="92">
        <v>1</v>
      </c>
      <c r="X103" s="92">
        <v>1</v>
      </c>
      <c r="Y103" s="92">
        <v>1</v>
      </c>
      <c r="Z103" s="92">
        <v>1</v>
      </c>
    </row>
    <row r="104" spans="1:26" ht="13.8" thickBot="1">
      <c r="B104" s="105"/>
      <c r="C104" s="105"/>
      <c r="U104" s="93">
        <v>45758</v>
      </c>
      <c r="V104" s="92" t="s">
        <v>429</v>
      </c>
      <c r="W104" s="92">
        <v>1</v>
      </c>
      <c r="X104" s="92">
        <v>1</v>
      </c>
      <c r="Y104" s="92">
        <v>1</v>
      </c>
      <c r="Z104" s="92">
        <v>1</v>
      </c>
    </row>
    <row r="105" spans="1:26">
      <c r="U105" s="93">
        <v>45759</v>
      </c>
      <c r="V105" s="92" t="s">
        <v>431</v>
      </c>
      <c r="W105" s="92">
        <v>1</v>
      </c>
      <c r="X105" s="92">
        <v>1</v>
      </c>
      <c r="Y105" s="92">
        <v>1</v>
      </c>
      <c r="Z105" s="92">
        <v>1</v>
      </c>
    </row>
    <row r="106" spans="1:26">
      <c r="U106" s="93">
        <v>45760</v>
      </c>
      <c r="V106" s="92" t="s">
        <v>433</v>
      </c>
      <c r="W106" s="92">
        <v>1</v>
      </c>
      <c r="X106" s="92">
        <v>1</v>
      </c>
      <c r="Y106" s="92">
        <v>1</v>
      </c>
      <c r="Z106" s="92">
        <v>1</v>
      </c>
    </row>
    <row r="107" spans="1:26" ht="13.8" thickBot="1">
      <c r="U107" s="93">
        <v>45761</v>
      </c>
      <c r="V107" s="92" t="s">
        <v>435</v>
      </c>
      <c r="W107" s="92">
        <v>1</v>
      </c>
      <c r="X107" s="92">
        <v>1</v>
      </c>
      <c r="Y107" s="92">
        <v>1</v>
      </c>
      <c r="Z107" s="92">
        <v>1</v>
      </c>
    </row>
    <row r="108" spans="1:26">
      <c r="B108" s="103" t="s">
        <v>353</v>
      </c>
      <c r="C108" s="104" t="s">
        <v>496</v>
      </c>
      <c r="U108" s="93">
        <v>45762</v>
      </c>
      <c r="V108" s="92" t="s">
        <v>437</v>
      </c>
      <c r="W108" s="92">
        <v>1</v>
      </c>
      <c r="X108" s="92">
        <v>1</v>
      </c>
      <c r="Y108" s="92">
        <v>1</v>
      </c>
      <c r="Z108" s="92">
        <v>1</v>
      </c>
    </row>
    <row r="109" spans="1:26" ht="13.8" thickBot="1">
      <c r="B109" s="105"/>
      <c r="C109" s="105" t="s">
        <v>497</v>
      </c>
      <c r="D109" s="109" t="s">
        <v>498</v>
      </c>
      <c r="U109" s="93">
        <v>45763</v>
      </c>
      <c r="V109" s="92" t="s">
        <v>439</v>
      </c>
      <c r="W109" s="92">
        <v>1</v>
      </c>
      <c r="X109" s="92">
        <v>1</v>
      </c>
      <c r="Y109" s="92">
        <v>1</v>
      </c>
      <c r="Z109" s="92">
        <v>1</v>
      </c>
    </row>
    <row r="110" spans="1:26">
      <c r="B110" s="106"/>
      <c r="C110" s="106"/>
      <c r="U110" s="93">
        <v>45764</v>
      </c>
      <c r="V110" s="92" t="s">
        <v>427</v>
      </c>
      <c r="W110" s="92">
        <v>1</v>
      </c>
      <c r="X110" s="92">
        <v>1</v>
      </c>
      <c r="Y110" s="92">
        <v>1</v>
      </c>
      <c r="Z110" s="92">
        <v>1</v>
      </c>
    </row>
    <row r="111" spans="1:26">
      <c r="A111" s="81" t="str">
        <f>CONCATENATE($B$108,B111)</f>
        <v>Schoolvakantie260</v>
      </c>
      <c r="B111" s="108">
        <v>260</v>
      </c>
      <c r="C111" s="108">
        <f>SUMIF($V$4:$V$369,"Ma",$W$4:$W$369)+SUMIF($V$4:$V$369,"Di",$W$4:$W$369)+SUMIF($V$4:$V$369,"Wo",$W$4:$W$369)+SUMIF($V$4:$V$369,"Do",$W$4:$W$369)+SUMIF($V$4:$V$369,"Vr",$W$4:$W$369)</f>
        <v>255</v>
      </c>
      <c r="U111" s="93">
        <v>45765</v>
      </c>
      <c r="V111" s="92" t="s">
        <v>429</v>
      </c>
      <c r="W111" s="92">
        <v>1</v>
      </c>
      <c r="X111" s="92">
        <v>1</v>
      </c>
      <c r="Y111" s="92">
        <v>1</v>
      </c>
      <c r="Z111" s="92">
        <v>1</v>
      </c>
    </row>
    <row r="112" spans="1:26">
      <c r="A112" s="81" t="str">
        <f>CONCATENATE($B$108,B112)</f>
        <v>Schoolvakantiezat</v>
      </c>
      <c r="B112" s="108" t="s">
        <v>469</v>
      </c>
      <c r="C112" s="108">
        <f>SUMIF($V$4:$V$369,"Za",$W$4:$W$369)</f>
        <v>51</v>
      </c>
      <c r="U112" s="93">
        <v>45766</v>
      </c>
      <c r="V112" s="92" t="s">
        <v>431</v>
      </c>
      <c r="W112" s="92">
        <v>1</v>
      </c>
      <c r="X112" s="92">
        <v>1</v>
      </c>
      <c r="Y112" s="92">
        <v>1</v>
      </c>
      <c r="Z112" s="92">
        <v>1</v>
      </c>
    </row>
    <row r="113" spans="1:28">
      <c r="A113" s="81" t="str">
        <f>CONCATENATE($B$108,B113)</f>
        <v>Schoolvakantiezon</v>
      </c>
      <c r="B113" s="108" t="s">
        <v>470</v>
      </c>
      <c r="C113" s="108">
        <f>SUMIF($V$4:$V$369,"Zo",$W$4:$W$369)</f>
        <v>50</v>
      </c>
      <c r="U113" s="90">
        <v>45767</v>
      </c>
      <c r="V113" s="91" t="s">
        <v>425</v>
      </c>
      <c r="W113" s="92">
        <v>1</v>
      </c>
      <c r="X113" s="92">
        <v>1</v>
      </c>
      <c r="Y113" s="92">
        <v>1</v>
      </c>
      <c r="Z113" s="92">
        <v>1</v>
      </c>
    </row>
    <row r="114" spans="1:28">
      <c r="A114" s="81" t="str">
        <f>CONCATENATE($B$108,B114)</f>
        <v>Schoolvakantiefeest</v>
      </c>
      <c r="B114" s="108" t="s">
        <v>471</v>
      </c>
      <c r="C114" s="108">
        <f>SUMIF($V$4:$V$369,"Fe",$W$4:$W$369)</f>
        <v>9</v>
      </c>
      <c r="U114" s="90">
        <v>45768</v>
      </c>
      <c r="V114" s="91" t="s">
        <v>425</v>
      </c>
      <c r="W114" s="92">
        <v>1</v>
      </c>
      <c r="X114" s="92">
        <v>1</v>
      </c>
      <c r="Y114" s="92">
        <v>1</v>
      </c>
      <c r="Z114" s="92">
        <v>1</v>
      </c>
    </row>
    <row r="115" spans="1:28">
      <c r="A115" s="81" t="s">
        <v>499</v>
      </c>
      <c r="B115" s="108">
        <v>260</v>
      </c>
      <c r="C115" s="108">
        <f>SUMIF($V$4:$V$369,"Ma",$AB$4:$AB$369)+SUMIF($V$4:$V$369,"Di",$AB$4:$AB$369)+SUMIF($V$4:$V$369,"Wo",$AB$4:$AB$369)+SUMIF($V$4:$V$369,"Do",$AB$4:$AB$369)+SUMIF($V$4:$V$369,"Vr",$AB$4:$AB$369)</f>
        <v>56</v>
      </c>
      <c r="D115" s="109" t="s">
        <v>500</v>
      </c>
      <c r="U115" s="93">
        <v>45769</v>
      </c>
      <c r="V115" s="92" t="s">
        <v>437</v>
      </c>
      <c r="W115" s="92">
        <v>1</v>
      </c>
      <c r="X115" s="92">
        <v>1</v>
      </c>
      <c r="Y115" s="92">
        <v>1</v>
      </c>
      <c r="Z115" s="92">
        <v>1</v>
      </c>
    </row>
    <row r="116" spans="1:28">
      <c r="A116" s="81" t="s">
        <v>501</v>
      </c>
      <c r="B116" s="108" t="s">
        <v>469</v>
      </c>
      <c r="C116" s="108">
        <f>SUMIF($V$4:$V$369,"Za",$AB$4:$AB$369)</f>
        <v>14</v>
      </c>
      <c r="D116" s="109" t="s">
        <v>502</v>
      </c>
      <c r="U116" s="93">
        <v>45770</v>
      </c>
      <c r="V116" s="92" t="s">
        <v>439</v>
      </c>
      <c r="W116" s="92">
        <v>1</v>
      </c>
      <c r="X116" s="92">
        <v>1</v>
      </c>
      <c r="Y116" s="92">
        <v>1</v>
      </c>
      <c r="Z116" s="92">
        <v>1</v>
      </c>
    </row>
    <row r="117" spans="1:28">
      <c r="A117" s="81" t="s">
        <v>503</v>
      </c>
      <c r="B117" s="108" t="s">
        <v>470</v>
      </c>
      <c r="C117" s="108">
        <f>SUMIF($V$4:$V$369,"Zo",$AB$4:$AB$369)</f>
        <v>15</v>
      </c>
      <c r="D117" s="109" t="s">
        <v>504</v>
      </c>
      <c r="U117" s="93">
        <v>45771</v>
      </c>
      <c r="V117" s="92" t="s">
        <v>427</v>
      </c>
      <c r="W117" s="92">
        <v>1</v>
      </c>
      <c r="X117" s="92">
        <v>1</v>
      </c>
      <c r="Y117" s="92">
        <v>1</v>
      </c>
      <c r="Z117" s="92">
        <v>1</v>
      </c>
    </row>
    <row r="118" spans="1:28">
      <c r="A118" s="81" t="s">
        <v>505</v>
      </c>
      <c r="B118" s="108" t="s">
        <v>471</v>
      </c>
      <c r="C118" s="108">
        <f>SUMIF($V$4:$V$369,"Fe",$AB$4:$AB$369)</f>
        <v>2</v>
      </c>
      <c r="D118" s="109" t="s">
        <v>506</v>
      </c>
      <c r="U118" s="93">
        <v>45772</v>
      </c>
      <c r="V118" s="92" t="s">
        <v>429</v>
      </c>
      <c r="W118" s="92">
        <v>1</v>
      </c>
      <c r="X118" s="92">
        <v>1</v>
      </c>
      <c r="Y118" s="92">
        <v>1</v>
      </c>
      <c r="Z118" s="92">
        <v>1</v>
      </c>
    </row>
    <row r="119" spans="1:28" ht="13.8" thickBot="1">
      <c r="B119" s="105"/>
      <c r="C119" s="105"/>
      <c r="U119" s="90">
        <v>45773</v>
      </c>
      <c r="V119" s="91" t="s">
        <v>425</v>
      </c>
      <c r="W119" s="92">
        <v>1</v>
      </c>
      <c r="X119" s="92">
        <v>1</v>
      </c>
      <c r="Y119" s="92">
        <v>1</v>
      </c>
      <c r="Z119" s="92">
        <v>1</v>
      </c>
    </row>
    <row r="120" spans="1:28">
      <c r="E120" s="81"/>
      <c r="U120" s="93">
        <v>45774</v>
      </c>
      <c r="V120" s="92" t="s">
        <v>433</v>
      </c>
      <c r="W120" s="92">
        <v>1</v>
      </c>
      <c r="X120" s="92">
        <v>1</v>
      </c>
      <c r="Y120" s="92">
        <v>1</v>
      </c>
      <c r="Z120" s="92">
        <v>1</v>
      </c>
      <c r="AB120" s="92">
        <v>1</v>
      </c>
    </row>
    <row r="121" spans="1:28">
      <c r="E121" s="81"/>
      <c r="U121" s="93">
        <v>45775</v>
      </c>
      <c r="V121" s="92" t="s">
        <v>435</v>
      </c>
      <c r="W121" s="92">
        <v>1</v>
      </c>
      <c r="X121" s="92">
        <v>1</v>
      </c>
      <c r="Y121" s="92">
        <v>1</v>
      </c>
      <c r="Z121" s="92">
        <v>1</v>
      </c>
      <c r="AB121" s="92">
        <v>1</v>
      </c>
    </row>
    <row r="122" spans="1:28">
      <c r="E122" s="81"/>
      <c r="U122" s="93">
        <v>45776</v>
      </c>
      <c r="V122" s="92" t="s">
        <v>437</v>
      </c>
      <c r="W122" s="92">
        <v>1</v>
      </c>
      <c r="X122" s="92">
        <v>1</v>
      </c>
      <c r="Y122" s="92">
        <v>1</v>
      </c>
      <c r="Z122" s="92">
        <v>1</v>
      </c>
      <c r="AB122" s="92">
        <v>1</v>
      </c>
    </row>
    <row r="123" spans="1:28">
      <c r="E123" s="81"/>
      <c r="U123" s="93">
        <v>45777</v>
      </c>
      <c r="V123" s="92" t="s">
        <v>439</v>
      </c>
      <c r="W123" s="92">
        <v>1</v>
      </c>
      <c r="X123" s="92">
        <v>1</v>
      </c>
      <c r="Y123" s="92">
        <v>1</v>
      </c>
      <c r="Z123" s="92">
        <v>1</v>
      </c>
      <c r="AB123" s="92">
        <v>1</v>
      </c>
    </row>
    <row r="124" spans="1:28">
      <c r="E124" s="81"/>
      <c r="U124" s="93">
        <v>45778</v>
      </c>
      <c r="V124" s="92" t="s">
        <v>427</v>
      </c>
      <c r="W124" s="92">
        <v>1</v>
      </c>
      <c r="X124" s="92">
        <v>1</v>
      </c>
      <c r="Y124" s="92">
        <v>1</v>
      </c>
      <c r="Z124" s="92">
        <v>1</v>
      </c>
      <c r="AB124" s="92">
        <v>1</v>
      </c>
    </row>
    <row r="125" spans="1:28">
      <c r="E125" s="81"/>
      <c r="U125" s="93">
        <v>45779</v>
      </c>
      <c r="V125" s="92" t="s">
        <v>429</v>
      </c>
      <c r="W125" s="92">
        <v>1</v>
      </c>
      <c r="X125" s="92">
        <v>1</v>
      </c>
      <c r="Y125" s="92">
        <v>1</v>
      </c>
      <c r="Z125" s="92">
        <v>1</v>
      </c>
      <c r="AB125" s="92">
        <v>1</v>
      </c>
    </row>
    <row r="126" spans="1:28">
      <c r="U126" s="93">
        <v>45780</v>
      </c>
      <c r="V126" s="92" t="s">
        <v>431</v>
      </c>
      <c r="W126" s="92">
        <v>1</v>
      </c>
      <c r="X126" s="92">
        <v>1</v>
      </c>
      <c r="Y126" s="92">
        <v>1</v>
      </c>
      <c r="Z126" s="92">
        <v>1</v>
      </c>
      <c r="AB126" s="92">
        <v>1</v>
      </c>
    </row>
    <row r="127" spans="1:28">
      <c r="U127" s="93">
        <v>45781</v>
      </c>
      <c r="V127" s="92" t="s">
        <v>433</v>
      </c>
      <c r="W127" s="92">
        <v>1</v>
      </c>
      <c r="X127" s="92">
        <v>1</v>
      </c>
      <c r="Y127" s="92">
        <v>1</v>
      </c>
      <c r="Z127" s="92">
        <v>1</v>
      </c>
      <c r="AB127" s="92">
        <v>1</v>
      </c>
    </row>
    <row r="128" spans="1:28">
      <c r="U128" s="93">
        <v>45782</v>
      </c>
      <c r="V128" s="92" t="s">
        <v>435</v>
      </c>
      <c r="W128" s="92">
        <v>1</v>
      </c>
      <c r="X128" s="92">
        <v>1</v>
      </c>
      <c r="Y128" s="92">
        <v>1</v>
      </c>
      <c r="Z128" s="92">
        <v>1</v>
      </c>
    </row>
    <row r="129" spans="21:26">
      <c r="U129" s="93">
        <v>45783</v>
      </c>
      <c r="V129" s="92" t="s">
        <v>437</v>
      </c>
      <c r="W129" s="92">
        <v>1</v>
      </c>
      <c r="X129" s="92">
        <v>1</v>
      </c>
      <c r="Y129" s="92">
        <v>1</v>
      </c>
      <c r="Z129" s="92">
        <v>1</v>
      </c>
    </row>
    <row r="130" spans="21:26">
      <c r="U130" s="93">
        <v>45784</v>
      </c>
      <c r="V130" s="92" t="s">
        <v>439</v>
      </c>
      <c r="W130" s="92">
        <v>1</v>
      </c>
      <c r="X130" s="92">
        <v>1</v>
      </c>
      <c r="Y130" s="92">
        <v>1</v>
      </c>
      <c r="Z130" s="92">
        <v>1</v>
      </c>
    </row>
    <row r="131" spans="21:26">
      <c r="U131" s="93">
        <v>45785</v>
      </c>
      <c r="V131" s="92" t="s">
        <v>427</v>
      </c>
      <c r="W131" s="92">
        <v>1</v>
      </c>
      <c r="X131" s="92">
        <v>1</v>
      </c>
      <c r="Y131" s="92">
        <v>1</v>
      </c>
      <c r="Z131" s="92">
        <v>1</v>
      </c>
    </row>
    <row r="132" spans="21:26">
      <c r="U132" s="93">
        <v>45786</v>
      </c>
      <c r="V132" s="92" t="s">
        <v>429</v>
      </c>
      <c r="W132" s="92">
        <v>1</v>
      </c>
      <c r="X132" s="92">
        <v>1</v>
      </c>
      <c r="Y132" s="92">
        <v>1</v>
      </c>
      <c r="Z132" s="92">
        <v>1</v>
      </c>
    </row>
    <row r="133" spans="21:26">
      <c r="U133" s="93">
        <v>45787</v>
      </c>
      <c r="V133" s="92" t="s">
        <v>431</v>
      </c>
      <c r="W133" s="92">
        <v>1</v>
      </c>
      <c r="X133" s="92">
        <v>1</v>
      </c>
      <c r="Y133" s="92">
        <v>1</v>
      </c>
      <c r="Z133" s="92">
        <v>1</v>
      </c>
    </row>
    <row r="134" spans="21:26">
      <c r="U134" s="93">
        <v>45788</v>
      </c>
      <c r="V134" s="92" t="s">
        <v>433</v>
      </c>
      <c r="W134" s="92">
        <v>1</v>
      </c>
      <c r="X134" s="92">
        <v>1</v>
      </c>
      <c r="Y134" s="92">
        <v>1</v>
      </c>
      <c r="Z134" s="92">
        <v>1</v>
      </c>
    </row>
    <row r="135" spans="21:26">
      <c r="U135" s="93">
        <v>45789</v>
      </c>
      <c r="V135" s="92" t="s">
        <v>435</v>
      </c>
      <c r="W135" s="92">
        <v>1</v>
      </c>
      <c r="X135" s="92">
        <v>1</v>
      </c>
      <c r="Y135" s="92">
        <v>1</v>
      </c>
      <c r="Z135" s="92">
        <v>1</v>
      </c>
    </row>
    <row r="136" spans="21:26">
      <c r="U136" s="93">
        <v>45790</v>
      </c>
      <c r="V136" s="92" t="s">
        <v>437</v>
      </c>
      <c r="W136" s="92">
        <v>1</v>
      </c>
      <c r="X136" s="92">
        <v>1</v>
      </c>
      <c r="Y136" s="92">
        <v>1</v>
      </c>
      <c r="Z136" s="92">
        <v>1</v>
      </c>
    </row>
    <row r="137" spans="21:26">
      <c r="U137" s="93">
        <v>45791</v>
      </c>
      <c r="V137" s="92" t="s">
        <v>439</v>
      </c>
      <c r="W137" s="92">
        <v>1</v>
      </c>
      <c r="X137" s="92">
        <v>1</v>
      </c>
      <c r="Y137" s="92">
        <v>1</v>
      </c>
      <c r="Z137" s="92">
        <v>1</v>
      </c>
    </row>
    <row r="138" spans="21:26">
      <c r="U138" s="93">
        <v>45792</v>
      </c>
      <c r="V138" s="92" t="s">
        <v>427</v>
      </c>
      <c r="W138" s="92">
        <v>1</v>
      </c>
      <c r="X138" s="92">
        <v>1</v>
      </c>
      <c r="Y138" s="92">
        <v>1</v>
      </c>
      <c r="Z138" s="92">
        <v>1</v>
      </c>
    </row>
    <row r="139" spans="21:26">
      <c r="U139" s="93">
        <v>45793</v>
      </c>
      <c r="V139" s="92" t="s">
        <v>429</v>
      </c>
      <c r="W139" s="92">
        <v>1</v>
      </c>
      <c r="X139" s="92">
        <v>1</v>
      </c>
      <c r="Y139" s="92">
        <v>1</v>
      </c>
      <c r="Z139" s="92">
        <v>1</v>
      </c>
    </row>
    <row r="140" spans="21:26">
      <c r="U140" s="93">
        <v>45794</v>
      </c>
      <c r="V140" s="92" t="s">
        <v>431</v>
      </c>
      <c r="W140" s="92">
        <v>1</v>
      </c>
      <c r="X140" s="92">
        <v>1</v>
      </c>
      <c r="Y140" s="92">
        <v>1</v>
      </c>
      <c r="Z140" s="92">
        <v>1</v>
      </c>
    </row>
    <row r="141" spans="21:26">
      <c r="U141" s="93">
        <v>45795</v>
      </c>
      <c r="V141" s="92" t="s">
        <v>433</v>
      </c>
      <c r="W141" s="92">
        <v>1</v>
      </c>
      <c r="X141" s="92">
        <v>1</v>
      </c>
      <c r="Y141" s="92">
        <v>1</v>
      </c>
      <c r="Z141" s="92">
        <v>1</v>
      </c>
    </row>
    <row r="142" spans="21:26">
      <c r="U142" s="93">
        <v>45796</v>
      </c>
      <c r="V142" s="92" t="s">
        <v>435</v>
      </c>
      <c r="W142" s="92">
        <v>1</v>
      </c>
      <c r="X142" s="92">
        <v>1</v>
      </c>
      <c r="Y142" s="92">
        <v>1</v>
      </c>
      <c r="Z142" s="92">
        <v>1</v>
      </c>
    </row>
    <row r="143" spans="21:26">
      <c r="U143" s="93">
        <v>45797</v>
      </c>
      <c r="V143" s="92" t="s">
        <v>437</v>
      </c>
      <c r="W143" s="92">
        <v>1</v>
      </c>
      <c r="X143" s="92">
        <v>1</v>
      </c>
      <c r="Y143" s="92">
        <v>1</v>
      </c>
      <c r="Z143" s="92">
        <v>1</v>
      </c>
    </row>
    <row r="144" spans="21:26">
      <c r="U144" s="93">
        <v>45798</v>
      </c>
      <c r="V144" s="92" t="s">
        <v>439</v>
      </c>
      <c r="W144" s="92">
        <v>1</v>
      </c>
      <c r="X144" s="92">
        <v>1</v>
      </c>
      <c r="Y144" s="92">
        <v>1</v>
      </c>
      <c r="Z144" s="92">
        <v>1</v>
      </c>
    </row>
    <row r="145" spans="21:26">
      <c r="U145" s="93">
        <v>45799</v>
      </c>
      <c r="V145" s="92" t="s">
        <v>427</v>
      </c>
      <c r="W145" s="92">
        <v>1</v>
      </c>
      <c r="X145" s="92">
        <v>1</v>
      </c>
      <c r="Y145" s="92">
        <v>1</v>
      </c>
      <c r="Z145" s="92">
        <v>1</v>
      </c>
    </row>
    <row r="146" spans="21:26">
      <c r="U146" s="93">
        <v>45800</v>
      </c>
      <c r="V146" s="92" t="s">
        <v>429</v>
      </c>
      <c r="W146" s="92">
        <v>1</v>
      </c>
      <c r="X146" s="92">
        <v>1</v>
      </c>
      <c r="Y146" s="92">
        <v>1</v>
      </c>
      <c r="Z146" s="92">
        <v>1</v>
      </c>
    </row>
    <row r="147" spans="21:26">
      <c r="U147" s="93">
        <v>45801</v>
      </c>
      <c r="V147" s="92" t="s">
        <v>431</v>
      </c>
      <c r="W147" s="92">
        <v>1</v>
      </c>
      <c r="X147" s="92">
        <v>1</v>
      </c>
      <c r="Y147" s="92">
        <v>1</v>
      </c>
      <c r="Z147" s="92">
        <v>1</v>
      </c>
    </row>
    <row r="148" spans="21:26">
      <c r="U148" s="93">
        <v>45802</v>
      </c>
      <c r="V148" s="92" t="s">
        <v>433</v>
      </c>
      <c r="W148" s="92">
        <v>1</v>
      </c>
      <c r="X148" s="92">
        <v>1</v>
      </c>
      <c r="Y148" s="92">
        <v>1</v>
      </c>
      <c r="Z148" s="92">
        <v>1</v>
      </c>
    </row>
    <row r="149" spans="21:26">
      <c r="U149" s="93">
        <v>45803</v>
      </c>
      <c r="V149" s="92" t="s">
        <v>435</v>
      </c>
      <c r="W149" s="92">
        <v>1</v>
      </c>
      <c r="X149" s="92">
        <v>1</v>
      </c>
      <c r="Y149" s="92">
        <v>1</v>
      </c>
      <c r="Z149" s="92">
        <v>1</v>
      </c>
    </row>
    <row r="150" spans="21:26">
      <c r="U150" s="93">
        <v>45804</v>
      </c>
      <c r="V150" s="92" t="s">
        <v>437</v>
      </c>
      <c r="W150" s="92">
        <v>1</v>
      </c>
      <c r="X150" s="92">
        <v>1</v>
      </c>
      <c r="Y150" s="92">
        <v>1</v>
      </c>
      <c r="Z150" s="92">
        <v>1</v>
      </c>
    </row>
    <row r="151" spans="21:26">
      <c r="U151" s="93">
        <v>45805</v>
      </c>
      <c r="V151" s="92" t="s">
        <v>439</v>
      </c>
      <c r="W151" s="92">
        <v>1</v>
      </c>
      <c r="X151" s="92">
        <v>1</v>
      </c>
      <c r="Y151" s="92">
        <v>1</v>
      </c>
      <c r="Z151" s="92">
        <v>1</v>
      </c>
    </row>
    <row r="152" spans="21:26">
      <c r="U152" s="90">
        <v>45806</v>
      </c>
      <c r="V152" s="91" t="s">
        <v>425</v>
      </c>
      <c r="W152" s="92">
        <v>1</v>
      </c>
      <c r="X152" s="92">
        <v>1</v>
      </c>
      <c r="Y152" s="92">
        <v>1</v>
      </c>
      <c r="Z152" s="92">
        <v>1</v>
      </c>
    </row>
    <row r="153" spans="21:26">
      <c r="U153" s="93">
        <v>45807</v>
      </c>
      <c r="V153" s="92" t="s">
        <v>429</v>
      </c>
      <c r="W153" s="92">
        <v>1</v>
      </c>
      <c r="X153" s="92">
        <v>1</v>
      </c>
      <c r="Y153" s="92">
        <v>1</v>
      </c>
      <c r="Z153" s="92">
        <v>1</v>
      </c>
    </row>
    <row r="154" spans="21:26">
      <c r="U154" s="93">
        <v>45808</v>
      </c>
      <c r="V154" s="92" t="s">
        <v>431</v>
      </c>
      <c r="W154" s="92">
        <v>1</v>
      </c>
      <c r="X154" s="92">
        <v>1</v>
      </c>
      <c r="Y154" s="92">
        <v>1</v>
      </c>
      <c r="Z154" s="92">
        <v>1</v>
      </c>
    </row>
    <row r="155" spans="21:26">
      <c r="U155" s="93">
        <v>45809</v>
      </c>
      <c r="V155" s="92" t="s">
        <v>433</v>
      </c>
      <c r="W155" s="92">
        <v>1</v>
      </c>
      <c r="X155" s="92">
        <v>1</v>
      </c>
      <c r="Y155" s="92">
        <v>1</v>
      </c>
      <c r="Z155" s="92">
        <v>1</v>
      </c>
    </row>
    <row r="156" spans="21:26">
      <c r="U156" s="93">
        <v>45810</v>
      </c>
      <c r="V156" s="92" t="s">
        <v>435</v>
      </c>
      <c r="W156" s="92">
        <v>1</v>
      </c>
      <c r="X156" s="92">
        <v>1</v>
      </c>
      <c r="Y156" s="92">
        <v>1</v>
      </c>
      <c r="Z156" s="92">
        <v>1</v>
      </c>
    </row>
    <row r="157" spans="21:26">
      <c r="U157" s="93">
        <v>45811</v>
      </c>
      <c r="V157" s="92" t="s">
        <v>437</v>
      </c>
      <c r="W157" s="92">
        <v>1</v>
      </c>
      <c r="X157" s="92">
        <v>1</v>
      </c>
      <c r="Y157" s="92">
        <v>1</v>
      </c>
      <c r="Z157" s="92">
        <v>1</v>
      </c>
    </row>
    <row r="158" spans="21:26">
      <c r="U158" s="93">
        <v>45812</v>
      </c>
      <c r="V158" s="92" t="s">
        <v>439</v>
      </c>
      <c r="W158" s="92">
        <v>1</v>
      </c>
      <c r="X158" s="92">
        <v>1</v>
      </c>
      <c r="Y158" s="92">
        <v>1</v>
      </c>
      <c r="Z158" s="92">
        <v>1</v>
      </c>
    </row>
    <row r="159" spans="21:26">
      <c r="U159" s="93">
        <v>45813</v>
      </c>
      <c r="V159" s="92" t="s">
        <v>427</v>
      </c>
      <c r="W159" s="92">
        <v>1</v>
      </c>
      <c r="X159" s="92">
        <v>1</v>
      </c>
      <c r="Y159" s="92">
        <v>1</v>
      </c>
      <c r="Z159" s="92">
        <v>1</v>
      </c>
    </row>
    <row r="160" spans="21:26">
      <c r="U160" s="93">
        <v>45814</v>
      </c>
      <c r="V160" s="92" t="s">
        <v>429</v>
      </c>
      <c r="W160" s="92">
        <v>1</v>
      </c>
      <c r="X160" s="92">
        <v>1</v>
      </c>
      <c r="Y160" s="92">
        <v>1</v>
      </c>
      <c r="Z160" s="92">
        <v>1</v>
      </c>
    </row>
    <row r="161" spans="21:26">
      <c r="U161" s="93">
        <v>45815</v>
      </c>
      <c r="V161" s="92" t="s">
        <v>431</v>
      </c>
      <c r="W161" s="92">
        <v>1</v>
      </c>
      <c r="X161" s="92">
        <v>1</v>
      </c>
      <c r="Y161" s="92">
        <v>1</v>
      </c>
      <c r="Z161" s="92">
        <v>1</v>
      </c>
    </row>
    <row r="162" spans="21:26">
      <c r="U162" s="90">
        <v>45816</v>
      </c>
      <c r="V162" s="91" t="s">
        <v>425</v>
      </c>
      <c r="W162" s="92">
        <v>1</v>
      </c>
      <c r="X162" s="92">
        <v>1</v>
      </c>
      <c r="Y162" s="92">
        <v>1</v>
      </c>
      <c r="Z162" s="92">
        <v>1</v>
      </c>
    </row>
    <row r="163" spans="21:26">
      <c r="U163" s="90">
        <v>45817</v>
      </c>
      <c r="V163" s="91" t="s">
        <v>425</v>
      </c>
      <c r="W163" s="92">
        <v>1</v>
      </c>
      <c r="X163" s="92">
        <v>1</v>
      </c>
      <c r="Y163" s="92">
        <v>1</v>
      </c>
      <c r="Z163" s="92">
        <v>1</v>
      </c>
    </row>
    <row r="164" spans="21:26">
      <c r="U164" s="93">
        <v>45818</v>
      </c>
      <c r="V164" s="92" t="s">
        <v>437</v>
      </c>
      <c r="W164" s="92">
        <v>1</v>
      </c>
      <c r="X164" s="92">
        <v>1</v>
      </c>
      <c r="Y164" s="92">
        <v>1</v>
      </c>
      <c r="Z164" s="92">
        <v>1</v>
      </c>
    </row>
    <row r="165" spans="21:26">
      <c r="U165" s="93">
        <v>45819</v>
      </c>
      <c r="V165" s="92" t="s">
        <v>439</v>
      </c>
      <c r="W165" s="92">
        <v>1</v>
      </c>
      <c r="X165" s="92">
        <v>1</v>
      </c>
      <c r="Y165" s="92">
        <v>1</v>
      </c>
      <c r="Z165" s="92">
        <v>1</v>
      </c>
    </row>
    <row r="166" spans="21:26">
      <c r="U166" s="93">
        <v>45820</v>
      </c>
      <c r="V166" s="92" t="s">
        <v>427</v>
      </c>
      <c r="W166" s="92">
        <v>1</v>
      </c>
      <c r="X166" s="92">
        <v>1</v>
      </c>
      <c r="Y166" s="92">
        <v>1</v>
      </c>
      <c r="Z166" s="92">
        <v>1</v>
      </c>
    </row>
    <row r="167" spans="21:26">
      <c r="U167" s="93">
        <v>45821</v>
      </c>
      <c r="V167" s="92" t="s">
        <v>429</v>
      </c>
      <c r="W167" s="92">
        <v>1</v>
      </c>
      <c r="X167" s="92">
        <v>1</v>
      </c>
      <c r="Y167" s="92">
        <v>1</v>
      </c>
      <c r="Z167" s="92">
        <v>1</v>
      </c>
    </row>
    <row r="168" spans="21:26">
      <c r="U168" s="93">
        <v>45822</v>
      </c>
      <c r="V168" s="92" t="s">
        <v>431</v>
      </c>
      <c r="W168" s="92">
        <v>1</v>
      </c>
      <c r="X168" s="92">
        <v>1</v>
      </c>
      <c r="Y168" s="92">
        <v>1</v>
      </c>
      <c r="Z168" s="92">
        <v>1</v>
      </c>
    </row>
    <row r="169" spans="21:26">
      <c r="U169" s="93">
        <v>45823</v>
      </c>
      <c r="V169" s="92" t="s">
        <v>433</v>
      </c>
      <c r="W169" s="92">
        <v>1</v>
      </c>
      <c r="X169" s="92">
        <v>1</v>
      </c>
      <c r="Y169" s="92">
        <v>1</v>
      </c>
      <c r="Z169" s="92">
        <v>1</v>
      </c>
    </row>
    <row r="170" spans="21:26">
      <c r="U170" s="93">
        <v>45824</v>
      </c>
      <c r="V170" s="92" t="s">
        <v>435</v>
      </c>
      <c r="W170" s="92">
        <v>1</v>
      </c>
      <c r="X170" s="92">
        <v>1</v>
      </c>
      <c r="Y170" s="92">
        <v>1</v>
      </c>
      <c r="Z170" s="92">
        <v>1</v>
      </c>
    </row>
    <row r="171" spans="21:26">
      <c r="U171" s="93">
        <v>45825</v>
      </c>
      <c r="V171" s="92" t="s">
        <v>437</v>
      </c>
      <c r="W171" s="92">
        <v>1</v>
      </c>
      <c r="X171" s="92">
        <v>1</v>
      </c>
      <c r="Y171" s="92">
        <v>1</v>
      </c>
      <c r="Z171" s="92">
        <v>1</v>
      </c>
    </row>
    <row r="172" spans="21:26">
      <c r="U172" s="93">
        <v>45826</v>
      </c>
      <c r="V172" s="92" t="s">
        <v>439</v>
      </c>
      <c r="W172" s="92">
        <v>1</v>
      </c>
      <c r="X172" s="92">
        <v>1</v>
      </c>
      <c r="Y172" s="92">
        <v>1</v>
      </c>
      <c r="Z172" s="92">
        <v>1</v>
      </c>
    </row>
    <row r="173" spans="21:26">
      <c r="U173" s="93">
        <v>45827</v>
      </c>
      <c r="V173" s="92" t="s">
        <v>427</v>
      </c>
      <c r="W173" s="92">
        <v>1</v>
      </c>
      <c r="X173" s="92">
        <v>1</v>
      </c>
      <c r="Y173" s="92">
        <v>1</v>
      </c>
      <c r="Z173" s="92">
        <v>1</v>
      </c>
    </row>
    <row r="174" spans="21:26">
      <c r="U174" s="93">
        <v>45828</v>
      </c>
      <c r="V174" s="92" t="s">
        <v>429</v>
      </c>
      <c r="W174" s="92">
        <v>1</v>
      </c>
      <c r="X174" s="92">
        <v>1</v>
      </c>
      <c r="Y174" s="92">
        <v>1</v>
      </c>
      <c r="Z174" s="92">
        <v>1</v>
      </c>
    </row>
    <row r="175" spans="21:26">
      <c r="U175" s="93">
        <v>45829</v>
      </c>
      <c r="V175" s="92" t="s">
        <v>431</v>
      </c>
      <c r="W175" s="92">
        <v>1</v>
      </c>
      <c r="X175" s="92">
        <v>1</v>
      </c>
      <c r="Y175" s="92">
        <v>1</v>
      </c>
      <c r="Z175" s="92">
        <v>1</v>
      </c>
    </row>
    <row r="176" spans="21:26">
      <c r="U176" s="93">
        <v>45830</v>
      </c>
      <c r="V176" s="92" t="s">
        <v>433</v>
      </c>
      <c r="W176" s="92">
        <v>1</v>
      </c>
      <c r="X176" s="92">
        <v>1</v>
      </c>
      <c r="Y176" s="92">
        <v>1</v>
      </c>
      <c r="Z176" s="92">
        <v>1</v>
      </c>
    </row>
    <row r="177" spans="8:28">
      <c r="U177" s="93">
        <v>45831</v>
      </c>
      <c r="V177" s="92" t="s">
        <v>435</v>
      </c>
      <c r="W177" s="92">
        <v>1</v>
      </c>
      <c r="X177" s="92">
        <v>1</v>
      </c>
      <c r="Y177" s="92">
        <v>1</v>
      </c>
      <c r="Z177" s="92">
        <v>1</v>
      </c>
    </row>
    <row r="178" spans="8:28">
      <c r="U178" s="93">
        <v>45832</v>
      </c>
      <c r="V178" s="92" t="s">
        <v>437</v>
      </c>
      <c r="W178" s="92">
        <v>1</v>
      </c>
      <c r="X178" s="92">
        <v>1</v>
      </c>
      <c r="Y178" s="92">
        <v>1</v>
      </c>
      <c r="Z178" s="92">
        <v>1</v>
      </c>
    </row>
    <row r="179" spans="8:28">
      <c r="U179" s="93">
        <v>45833</v>
      </c>
      <c r="V179" s="92" t="s">
        <v>439</v>
      </c>
      <c r="W179" s="92">
        <v>1</v>
      </c>
      <c r="X179" s="92">
        <v>1</v>
      </c>
      <c r="Y179" s="92">
        <v>1</v>
      </c>
      <c r="Z179" s="92">
        <v>1</v>
      </c>
    </row>
    <row r="180" spans="8:28">
      <c r="U180" s="93">
        <v>45834</v>
      </c>
      <c r="V180" s="92" t="s">
        <v>427</v>
      </c>
      <c r="W180" s="92">
        <v>1</v>
      </c>
      <c r="X180" s="92">
        <v>1</v>
      </c>
      <c r="Y180" s="92">
        <v>1</v>
      </c>
      <c r="Z180" s="92">
        <v>1</v>
      </c>
    </row>
    <row r="181" spans="8:28">
      <c r="U181" s="93">
        <v>45835</v>
      </c>
      <c r="V181" s="92" t="s">
        <v>429</v>
      </c>
      <c r="W181" s="92">
        <v>1</v>
      </c>
      <c r="X181" s="92">
        <v>1</v>
      </c>
      <c r="Y181" s="92">
        <v>1</v>
      </c>
      <c r="Z181" s="92">
        <v>1</v>
      </c>
    </row>
    <row r="182" spans="8:28">
      <c r="U182" s="93">
        <v>45836</v>
      </c>
      <c r="V182" s="92" t="s">
        <v>431</v>
      </c>
      <c r="W182" s="92">
        <v>1</v>
      </c>
      <c r="X182" s="92">
        <v>1</v>
      </c>
      <c r="Y182" s="92">
        <v>1</v>
      </c>
      <c r="Z182" s="92">
        <v>1</v>
      </c>
    </row>
    <row r="183" spans="8:28">
      <c r="H183" s="111"/>
      <c r="U183" s="93">
        <v>45837</v>
      </c>
      <c r="V183" s="92" t="s">
        <v>433</v>
      </c>
      <c r="W183" s="92">
        <v>1</v>
      </c>
      <c r="X183" s="92">
        <v>1</v>
      </c>
      <c r="Y183" s="92">
        <v>1</v>
      </c>
      <c r="Z183" s="92">
        <v>1</v>
      </c>
    </row>
    <row r="184" spans="8:28">
      <c r="U184" s="93">
        <v>45838</v>
      </c>
      <c r="V184" s="92" t="s">
        <v>435</v>
      </c>
      <c r="W184" s="92">
        <v>1</v>
      </c>
      <c r="X184" s="92">
        <v>1</v>
      </c>
      <c r="Y184" s="92">
        <v>1</v>
      </c>
      <c r="Z184" s="92">
        <v>1</v>
      </c>
    </row>
    <row r="185" spans="8:28">
      <c r="U185" s="93">
        <v>45839</v>
      </c>
      <c r="V185" s="92" t="s">
        <v>437</v>
      </c>
      <c r="W185" s="92">
        <v>1</v>
      </c>
      <c r="X185" s="92">
        <v>1</v>
      </c>
      <c r="Y185" s="92">
        <v>1</v>
      </c>
      <c r="Z185" s="92">
        <v>1</v>
      </c>
    </row>
    <row r="186" spans="8:28">
      <c r="U186" s="93">
        <v>45840</v>
      </c>
      <c r="V186" s="92" t="s">
        <v>439</v>
      </c>
      <c r="W186" s="92">
        <v>1</v>
      </c>
      <c r="X186" s="92">
        <v>1</v>
      </c>
      <c r="Y186" s="92">
        <v>1</v>
      </c>
      <c r="Z186" s="92">
        <v>1</v>
      </c>
      <c r="AA186" s="92">
        <v>1</v>
      </c>
    </row>
    <row r="187" spans="8:28">
      <c r="U187" s="93">
        <v>45841</v>
      </c>
      <c r="V187" s="92" t="s">
        <v>427</v>
      </c>
      <c r="W187" s="92">
        <v>1</v>
      </c>
      <c r="X187" s="92">
        <v>1</v>
      </c>
      <c r="Y187" s="92">
        <v>1</v>
      </c>
      <c r="Z187" s="92">
        <v>1</v>
      </c>
      <c r="AA187" s="92">
        <v>1</v>
      </c>
    </row>
    <row r="188" spans="8:28">
      <c r="U188" s="93">
        <v>45842</v>
      </c>
      <c r="V188" s="92" t="s">
        <v>429</v>
      </c>
      <c r="W188" s="92">
        <v>1</v>
      </c>
      <c r="X188" s="92">
        <v>1</v>
      </c>
      <c r="Y188" s="92">
        <v>1</v>
      </c>
      <c r="Z188" s="92">
        <v>1</v>
      </c>
      <c r="AA188" s="92">
        <v>1</v>
      </c>
    </row>
    <row r="189" spans="8:28">
      <c r="U189" s="93">
        <v>45843</v>
      </c>
      <c r="V189" s="92" t="s">
        <v>431</v>
      </c>
      <c r="W189" s="92">
        <v>1</v>
      </c>
      <c r="X189" s="92">
        <v>1</v>
      </c>
      <c r="Y189" s="92">
        <v>1</v>
      </c>
      <c r="Z189" s="92">
        <v>1</v>
      </c>
      <c r="AA189" s="92">
        <v>1</v>
      </c>
      <c r="AB189" s="92">
        <v>1</v>
      </c>
    </row>
    <row r="190" spans="8:28">
      <c r="H190" s="111"/>
      <c r="U190" s="93">
        <v>45844</v>
      </c>
      <c r="V190" s="92" t="s">
        <v>433</v>
      </c>
      <c r="W190" s="92">
        <v>1</v>
      </c>
      <c r="X190" s="92">
        <v>1</v>
      </c>
      <c r="Y190" s="92">
        <v>1</v>
      </c>
      <c r="Z190" s="92">
        <v>1</v>
      </c>
      <c r="AA190" s="92">
        <v>1</v>
      </c>
      <c r="AB190" s="92">
        <v>1</v>
      </c>
    </row>
    <row r="191" spans="8:28">
      <c r="H191" s="111"/>
      <c r="U191" s="93">
        <v>45845</v>
      </c>
      <c r="V191" s="92" t="s">
        <v>435</v>
      </c>
      <c r="W191" s="92">
        <v>1</v>
      </c>
      <c r="X191" s="92">
        <v>1</v>
      </c>
      <c r="Y191" s="92">
        <v>1</v>
      </c>
      <c r="Z191" s="92">
        <v>1</v>
      </c>
      <c r="AA191" s="92">
        <v>1</v>
      </c>
      <c r="AB191" s="92">
        <v>1</v>
      </c>
    </row>
    <row r="192" spans="8:28">
      <c r="U192" s="93">
        <v>45846</v>
      </c>
      <c r="V192" s="92" t="s">
        <v>437</v>
      </c>
      <c r="W192" s="92">
        <v>1</v>
      </c>
      <c r="X192" s="92">
        <v>1</v>
      </c>
      <c r="Y192" s="92">
        <v>1</v>
      </c>
      <c r="Z192" s="92">
        <v>1</v>
      </c>
      <c r="AA192" s="92">
        <v>1</v>
      </c>
      <c r="AB192" s="92">
        <v>1</v>
      </c>
    </row>
    <row r="193" spans="21:28">
      <c r="U193" s="93">
        <v>45847</v>
      </c>
      <c r="V193" s="92" t="s">
        <v>439</v>
      </c>
      <c r="W193" s="92">
        <v>1</v>
      </c>
      <c r="X193" s="92">
        <v>1</v>
      </c>
      <c r="Y193" s="92">
        <v>1</v>
      </c>
      <c r="Z193" s="92">
        <v>1</v>
      </c>
      <c r="AA193" s="92">
        <v>1</v>
      </c>
      <c r="AB193" s="92">
        <v>1</v>
      </c>
    </row>
    <row r="194" spans="21:28">
      <c r="U194" s="93">
        <v>45848</v>
      </c>
      <c r="V194" s="92" t="s">
        <v>427</v>
      </c>
      <c r="W194" s="92">
        <v>1</v>
      </c>
      <c r="X194" s="92">
        <v>1</v>
      </c>
      <c r="Y194" s="92">
        <v>1</v>
      </c>
      <c r="Z194" s="92">
        <v>1</v>
      </c>
      <c r="AA194" s="92">
        <v>1</v>
      </c>
      <c r="AB194" s="92">
        <v>1</v>
      </c>
    </row>
    <row r="195" spans="21:28">
      <c r="U195" s="93">
        <v>45849</v>
      </c>
      <c r="V195" s="92" t="s">
        <v>429</v>
      </c>
      <c r="W195" s="92">
        <v>1</v>
      </c>
      <c r="X195" s="92">
        <v>1</v>
      </c>
      <c r="Y195" s="92">
        <v>1</v>
      </c>
      <c r="Z195" s="92">
        <v>1</v>
      </c>
      <c r="AA195" s="92">
        <v>1</v>
      </c>
      <c r="AB195" s="92">
        <v>1</v>
      </c>
    </row>
    <row r="196" spans="21:28">
      <c r="U196" s="93">
        <v>45850</v>
      </c>
      <c r="V196" s="92" t="s">
        <v>431</v>
      </c>
      <c r="W196" s="92">
        <v>1</v>
      </c>
      <c r="X196" s="92">
        <v>1</v>
      </c>
      <c r="Y196" s="92">
        <v>1</v>
      </c>
      <c r="Z196" s="92">
        <v>1</v>
      </c>
      <c r="AA196" s="92">
        <v>1</v>
      </c>
      <c r="AB196" s="92">
        <v>1</v>
      </c>
    </row>
    <row r="197" spans="21:28">
      <c r="U197" s="93">
        <v>45851</v>
      </c>
      <c r="V197" s="92" t="s">
        <v>433</v>
      </c>
      <c r="W197" s="92">
        <v>1</v>
      </c>
      <c r="X197" s="92">
        <v>1</v>
      </c>
      <c r="Y197" s="92">
        <v>1</v>
      </c>
      <c r="Z197" s="92">
        <v>1</v>
      </c>
      <c r="AA197" s="92">
        <v>1</v>
      </c>
      <c r="AB197" s="92">
        <v>1</v>
      </c>
    </row>
    <row r="198" spans="21:28">
      <c r="U198" s="93">
        <v>45852</v>
      </c>
      <c r="V198" s="92" t="s">
        <v>435</v>
      </c>
      <c r="W198" s="92">
        <v>1</v>
      </c>
      <c r="X198" s="92">
        <v>1</v>
      </c>
      <c r="Y198" s="92">
        <v>1</v>
      </c>
      <c r="Z198" s="92">
        <v>1</v>
      </c>
      <c r="AA198" s="92">
        <v>1</v>
      </c>
      <c r="AB198" s="92">
        <v>1</v>
      </c>
    </row>
    <row r="199" spans="21:28">
      <c r="U199" s="93">
        <v>45853</v>
      </c>
      <c r="V199" s="92" t="s">
        <v>437</v>
      </c>
      <c r="W199" s="92">
        <v>1</v>
      </c>
      <c r="X199" s="92">
        <v>1</v>
      </c>
      <c r="Y199" s="92">
        <v>1</v>
      </c>
      <c r="Z199" s="92">
        <v>1</v>
      </c>
      <c r="AA199" s="92">
        <v>1</v>
      </c>
      <c r="AB199" s="92">
        <v>1</v>
      </c>
    </row>
    <row r="200" spans="21:28">
      <c r="U200" s="93">
        <v>45854</v>
      </c>
      <c r="V200" s="92" t="s">
        <v>439</v>
      </c>
      <c r="W200" s="92">
        <v>1</v>
      </c>
      <c r="X200" s="92">
        <v>1</v>
      </c>
      <c r="Y200" s="92">
        <v>1</v>
      </c>
      <c r="Z200" s="92">
        <v>1</v>
      </c>
      <c r="AA200" s="92">
        <v>1</v>
      </c>
      <c r="AB200" s="92">
        <v>1</v>
      </c>
    </row>
    <row r="201" spans="21:28">
      <c r="U201" s="93">
        <v>45855</v>
      </c>
      <c r="V201" s="92" t="s">
        <v>427</v>
      </c>
      <c r="W201" s="92">
        <v>1</v>
      </c>
      <c r="X201" s="92">
        <v>1</v>
      </c>
      <c r="Y201" s="92">
        <v>1</v>
      </c>
      <c r="Z201" s="92">
        <v>1</v>
      </c>
      <c r="AA201" s="92">
        <v>1</v>
      </c>
      <c r="AB201" s="92">
        <v>1</v>
      </c>
    </row>
    <row r="202" spans="21:28">
      <c r="U202" s="93">
        <v>45856</v>
      </c>
      <c r="V202" s="92" t="s">
        <v>429</v>
      </c>
      <c r="W202" s="92">
        <v>1</v>
      </c>
      <c r="X202" s="92">
        <v>1</v>
      </c>
      <c r="Y202" s="92">
        <v>1</v>
      </c>
      <c r="Z202" s="92">
        <v>1</v>
      </c>
      <c r="AA202" s="92">
        <v>1</v>
      </c>
      <c r="AB202" s="92">
        <v>1</v>
      </c>
    </row>
    <row r="203" spans="21:28">
      <c r="U203" s="93">
        <v>45857</v>
      </c>
      <c r="V203" s="92" t="s">
        <v>431</v>
      </c>
      <c r="W203" s="92">
        <v>1</v>
      </c>
      <c r="X203" s="92">
        <v>1</v>
      </c>
      <c r="Y203" s="92">
        <v>1</v>
      </c>
      <c r="Z203" s="92">
        <v>1</v>
      </c>
      <c r="AA203" s="92">
        <v>1</v>
      </c>
      <c r="AB203" s="92">
        <v>1</v>
      </c>
    </row>
    <row r="204" spans="21:28">
      <c r="U204" s="93">
        <v>45858</v>
      </c>
      <c r="V204" s="92" t="s">
        <v>433</v>
      </c>
      <c r="W204" s="92">
        <v>1</v>
      </c>
      <c r="X204" s="92">
        <v>1</v>
      </c>
      <c r="Y204" s="92">
        <v>1</v>
      </c>
      <c r="Z204" s="92">
        <v>1</v>
      </c>
      <c r="AA204" s="92">
        <v>1</v>
      </c>
      <c r="AB204" s="92">
        <v>1</v>
      </c>
    </row>
    <row r="205" spans="21:28">
      <c r="U205" s="93">
        <v>45859</v>
      </c>
      <c r="V205" s="92" t="s">
        <v>435</v>
      </c>
      <c r="W205" s="92">
        <v>1</v>
      </c>
      <c r="X205" s="92">
        <v>1</v>
      </c>
      <c r="Y205" s="92">
        <v>1</v>
      </c>
      <c r="Z205" s="92">
        <v>1</v>
      </c>
      <c r="AA205" s="92">
        <v>1</v>
      </c>
      <c r="AB205" s="92">
        <v>1</v>
      </c>
    </row>
    <row r="206" spans="21:28">
      <c r="U206" s="93">
        <v>45860</v>
      </c>
      <c r="V206" s="92" t="s">
        <v>437</v>
      </c>
      <c r="W206" s="92">
        <v>1</v>
      </c>
      <c r="X206" s="92">
        <v>1</v>
      </c>
      <c r="Y206" s="92">
        <v>1</v>
      </c>
      <c r="Z206" s="92">
        <v>1</v>
      </c>
      <c r="AA206" s="92">
        <v>1</v>
      </c>
      <c r="AB206" s="92">
        <v>1</v>
      </c>
    </row>
    <row r="207" spans="21:28">
      <c r="U207" s="93">
        <v>45861</v>
      </c>
      <c r="V207" s="92" t="s">
        <v>439</v>
      </c>
      <c r="W207" s="92">
        <v>1</v>
      </c>
      <c r="X207" s="92">
        <v>1</v>
      </c>
      <c r="Y207" s="92">
        <v>1</v>
      </c>
      <c r="Z207" s="92">
        <v>1</v>
      </c>
      <c r="AA207" s="92">
        <v>1</v>
      </c>
      <c r="AB207" s="92">
        <v>1</v>
      </c>
    </row>
    <row r="208" spans="21:28">
      <c r="U208" s="93">
        <v>45862</v>
      </c>
      <c r="V208" s="92" t="s">
        <v>427</v>
      </c>
      <c r="W208" s="92">
        <v>1</v>
      </c>
      <c r="X208" s="92">
        <v>1</v>
      </c>
      <c r="Y208" s="92">
        <v>1</v>
      </c>
      <c r="Z208" s="92">
        <v>1</v>
      </c>
      <c r="AA208" s="92">
        <v>1</v>
      </c>
      <c r="AB208" s="92">
        <v>1</v>
      </c>
    </row>
    <row r="209" spans="21:28">
      <c r="U209" s="93">
        <v>45863</v>
      </c>
      <c r="V209" s="92" t="s">
        <v>429</v>
      </c>
      <c r="W209" s="92">
        <v>1</v>
      </c>
      <c r="X209" s="92">
        <v>1</v>
      </c>
      <c r="Y209" s="92">
        <v>1</v>
      </c>
      <c r="Z209" s="92">
        <v>1</v>
      </c>
      <c r="AA209" s="92">
        <v>1</v>
      </c>
      <c r="AB209" s="92">
        <v>1</v>
      </c>
    </row>
    <row r="210" spans="21:28">
      <c r="U210" s="93">
        <v>45864</v>
      </c>
      <c r="V210" s="92" t="s">
        <v>431</v>
      </c>
      <c r="W210" s="92">
        <v>1</v>
      </c>
      <c r="X210" s="92">
        <v>1</v>
      </c>
      <c r="Y210" s="92">
        <v>1</v>
      </c>
      <c r="Z210" s="92">
        <v>1</v>
      </c>
      <c r="AA210" s="92">
        <v>1</v>
      </c>
      <c r="AB210" s="92">
        <v>1</v>
      </c>
    </row>
    <row r="211" spans="21:28">
      <c r="U211" s="93">
        <v>45865</v>
      </c>
      <c r="V211" s="92" t="s">
        <v>433</v>
      </c>
      <c r="W211" s="92">
        <v>1</v>
      </c>
      <c r="X211" s="92">
        <v>1</v>
      </c>
      <c r="Y211" s="92">
        <v>1</v>
      </c>
      <c r="Z211" s="92">
        <v>1</v>
      </c>
      <c r="AA211" s="92">
        <v>1</v>
      </c>
      <c r="AB211" s="92">
        <v>1</v>
      </c>
    </row>
    <row r="212" spans="21:28">
      <c r="U212" s="93">
        <v>45866</v>
      </c>
      <c r="V212" s="92" t="s">
        <v>435</v>
      </c>
      <c r="W212" s="92">
        <v>1</v>
      </c>
      <c r="X212" s="92">
        <v>1</v>
      </c>
      <c r="Y212" s="92">
        <v>1</v>
      </c>
      <c r="Z212" s="92">
        <v>1</v>
      </c>
      <c r="AA212" s="92">
        <v>1</v>
      </c>
      <c r="AB212" s="92">
        <v>1</v>
      </c>
    </row>
    <row r="213" spans="21:28">
      <c r="U213" s="93">
        <v>45867</v>
      </c>
      <c r="V213" s="92" t="s">
        <v>437</v>
      </c>
      <c r="W213" s="92">
        <v>1</v>
      </c>
      <c r="X213" s="92">
        <v>1</v>
      </c>
      <c r="Y213" s="92">
        <v>1</v>
      </c>
      <c r="Z213" s="92">
        <v>1</v>
      </c>
      <c r="AA213" s="92">
        <v>1</v>
      </c>
      <c r="AB213" s="92">
        <v>1</v>
      </c>
    </row>
    <row r="214" spans="21:28">
      <c r="U214" s="93">
        <v>45868</v>
      </c>
      <c r="V214" s="92" t="s">
        <v>439</v>
      </c>
      <c r="W214" s="92">
        <v>1</v>
      </c>
      <c r="X214" s="92">
        <v>1</v>
      </c>
      <c r="Y214" s="92">
        <v>1</v>
      </c>
      <c r="Z214" s="92">
        <v>1</v>
      </c>
      <c r="AA214" s="92">
        <v>1</v>
      </c>
      <c r="AB214" s="92">
        <v>1</v>
      </c>
    </row>
    <row r="215" spans="21:28">
      <c r="U215" s="93">
        <v>45869</v>
      </c>
      <c r="V215" s="92" t="s">
        <v>427</v>
      </c>
      <c r="W215" s="92">
        <v>1</v>
      </c>
      <c r="X215" s="92">
        <v>1</v>
      </c>
      <c r="Y215" s="92">
        <v>1</v>
      </c>
      <c r="Z215" s="92">
        <v>1</v>
      </c>
      <c r="AA215" s="92">
        <v>1</v>
      </c>
      <c r="AB215" s="92">
        <v>1</v>
      </c>
    </row>
    <row r="216" spans="21:28">
      <c r="U216" s="93">
        <v>45870</v>
      </c>
      <c r="V216" s="92" t="s">
        <v>429</v>
      </c>
      <c r="W216" s="92">
        <v>1</v>
      </c>
      <c r="X216" s="92">
        <v>1</v>
      </c>
      <c r="Y216" s="92">
        <v>1</v>
      </c>
      <c r="Z216" s="92">
        <v>1</v>
      </c>
      <c r="AA216" s="92">
        <v>1</v>
      </c>
      <c r="AB216" s="92">
        <v>1</v>
      </c>
    </row>
    <row r="217" spans="21:28">
      <c r="U217" s="93">
        <v>45871</v>
      </c>
      <c r="V217" s="92" t="s">
        <v>431</v>
      </c>
      <c r="W217" s="92">
        <v>1</v>
      </c>
      <c r="X217" s="92">
        <v>1</v>
      </c>
      <c r="Y217" s="92">
        <v>1</v>
      </c>
      <c r="Z217" s="92">
        <v>1</v>
      </c>
      <c r="AA217" s="92">
        <v>1</v>
      </c>
      <c r="AB217" s="92">
        <v>1</v>
      </c>
    </row>
    <row r="218" spans="21:28">
      <c r="U218" s="93">
        <v>45872</v>
      </c>
      <c r="V218" s="92" t="s">
        <v>433</v>
      </c>
      <c r="W218" s="92">
        <v>1</v>
      </c>
      <c r="X218" s="92">
        <v>1</v>
      </c>
      <c r="Y218" s="92">
        <v>1</v>
      </c>
      <c r="Z218" s="92">
        <v>1</v>
      </c>
      <c r="AA218" s="92">
        <v>1</v>
      </c>
      <c r="AB218" s="92">
        <v>1</v>
      </c>
    </row>
    <row r="219" spans="21:28">
      <c r="U219" s="93">
        <v>45873</v>
      </c>
      <c r="V219" s="92" t="s">
        <v>435</v>
      </c>
      <c r="W219" s="92">
        <v>1</v>
      </c>
      <c r="X219" s="92">
        <v>1</v>
      </c>
      <c r="Y219" s="92">
        <v>1</v>
      </c>
      <c r="Z219" s="92">
        <v>1</v>
      </c>
      <c r="AA219" s="92">
        <v>1</v>
      </c>
      <c r="AB219" s="92">
        <v>1</v>
      </c>
    </row>
    <row r="220" spans="21:28">
      <c r="U220" s="93">
        <v>45874</v>
      </c>
      <c r="V220" s="92" t="s">
        <v>437</v>
      </c>
      <c r="W220" s="92">
        <v>1</v>
      </c>
      <c r="X220" s="92">
        <v>1</v>
      </c>
      <c r="Y220" s="92">
        <v>1</v>
      </c>
      <c r="Z220" s="92">
        <v>1</v>
      </c>
      <c r="AA220" s="92">
        <v>1</v>
      </c>
      <c r="AB220" s="92">
        <v>1</v>
      </c>
    </row>
    <row r="221" spans="21:28">
      <c r="U221" s="93">
        <v>45875</v>
      </c>
      <c r="V221" s="92" t="s">
        <v>439</v>
      </c>
      <c r="W221" s="92">
        <v>1</v>
      </c>
      <c r="X221" s="92">
        <v>1</v>
      </c>
      <c r="Y221" s="92">
        <v>1</v>
      </c>
      <c r="Z221" s="92">
        <v>1</v>
      </c>
      <c r="AA221" s="92">
        <v>1</v>
      </c>
      <c r="AB221" s="92">
        <v>1</v>
      </c>
    </row>
    <row r="222" spans="21:28">
      <c r="U222" s="93">
        <v>45876</v>
      </c>
      <c r="V222" s="92" t="s">
        <v>427</v>
      </c>
      <c r="W222" s="92">
        <v>1</v>
      </c>
      <c r="X222" s="92">
        <v>1</v>
      </c>
      <c r="Y222" s="92">
        <v>1</v>
      </c>
      <c r="Z222" s="92">
        <v>1</v>
      </c>
      <c r="AA222" s="92">
        <v>1</v>
      </c>
      <c r="AB222" s="92">
        <v>1</v>
      </c>
    </row>
    <row r="223" spans="21:28">
      <c r="U223" s="93">
        <v>45877</v>
      </c>
      <c r="V223" s="92" t="s">
        <v>429</v>
      </c>
      <c r="W223" s="92">
        <v>1</v>
      </c>
      <c r="X223" s="92">
        <v>1</v>
      </c>
      <c r="Y223" s="92">
        <v>1</v>
      </c>
      <c r="Z223" s="92">
        <v>1</v>
      </c>
      <c r="AA223" s="92">
        <v>1</v>
      </c>
      <c r="AB223" s="92">
        <v>1</v>
      </c>
    </row>
    <row r="224" spans="21:28">
      <c r="U224" s="93">
        <v>45878</v>
      </c>
      <c r="V224" s="92" t="s">
        <v>431</v>
      </c>
      <c r="W224" s="92">
        <v>1</v>
      </c>
      <c r="X224" s="92">
        <v>1</v>
      </c>
      <c r="Y224" s="92">
        <v>1</v>
      </c>
      <c r="Z224" s="92">
        <v>1</v>
      </c>
      <c r="AA224" s="92">
        <v>1</v>
      </c>
      <c r="AB224" s="92">
        <v>1</v>
      </c>
    </row>
    <row r="225" spans="21:28">
      <c r="U225" s="93">
        <v>45879</v>
      </c>
      <c r="V225" s="92" t="s">
        <v>433</v>
      </c>
      <c r="W225" s="92">
        <v>1</v>
      </c>
      <c r="X225" s="92">
        <v>1</v>
      </c>
      <c r="Y225" s="92">
        <v>1</v>
      </c>
      <c r="Z225" s="92">
        <v>1</v>
      </c>
      <c r="AA225" s="92">
        <v>1</v>
      </c>
      <c r="AB225" s="92">
        <v>1</v>
      </c>
    </row>
    <row r="226" spans="21:28">
      <c r="U226" s="93">
        <v>45880</v>
      </c>
      <c r="V226" s="92" t="s">
        <v>435</v>
      </c>
      <c r="W226" s="92">
        <v>1</v>
      </c>
      <c r="X226" s="92">
        <v>1</v>
      </c>
      <c r="Y226" s="92">
        <v>1</v>
      </c>
      <c r="Z226" s="92">
        <v>1</v>
      </c>
      <c r="AA226" s="92">
        <v>1</v>
      </c>
      <c r="AB226" s="92">
        <v>1</v>
      </c>
    </row>
    <row r="227" spans="21:28">
      <c r="U227" s="93">
        <v>45881</v>
      </c>
      <c r="V227" s="92" t="s">
        <v>437</v>
      </c>
      <c r="W227" s="92">
        <v>1</v>
      </c>
      <c r="X227" s="92">
        <v>1</v>
      </c>
      <c r="Y227" s="92">
        <v>1</v>
      </c>
      <c r="Z227" s="92">
        <v>1</v>
      </c>
      <c r="AA227" s="92">
        <v>1</v>
      </c>
      <c r="AB227" s="92">
        <v>1</v>
      </c>
    </row>
    <row r="228" spans="21:28">
      <c r="U228" s="93">
        <v>45882</v>
      </c>
      <c r="V228" s="92" t="s">
        <v>439</v>
      </c>
      <c r="W228" s="92">
        <v>1</v>
      </c>
      <c r="X228" s="92">
        <v>1</v>
      </c>
      <c r="Y228" s="92">
        <v>1</v>
      </c>
      <c r="Z228" s="92">
        <v>1</v>
      </c>
      <c r="AA228" s="92">
        <v>1</v>
      </c>
      <c r="AB228" s="92">
        <v>1</v>
      </c>
    </row>
    <row r="229" spans="21:28">
      <c r="U229" s="93">
        <v>45883</v>
      </c>
      <c r="V229" s="92" t="s">
        <v>427</v>
      </c>
      <c r="W229" s="92">
        <v>1</v>
      </c>
      <c r="X229" s="92">
        <v>1</v>
      </c>
      <c r="Y229" s="92">
        <v>1</v>
      </c>
      <c r="Z229" s="92">
        <v>1</v>
      </c>
      <c r="AA229" s="92">
        <v>1</v>
      </c>
      <c r="AB229" s="92">
        <v>1</v>
      </c>
    </row>
    <row r="230" spans="21:28">
      <c r="U230" s="93">
        <v>45884</v>
      </c>
      <c r="V230" s="92" t="s">
        <v>429</v>
      </c>
      <c r="W230" s="92">
        <v>1</v>
      </c>
      <c r="X230" s="92">
        <v>1</v>
      </c>
      <c r="Y230" s="92">
        <v>1</v>
      </c>
      <c r="Z230" s="92">
        <v>1</v>
      </c>
      <c r="AA230" s="92">
        <v>1</v>
      </c>
      <c r="AB230" s="92">
        <v>1</v>
      </c>
    </row>
    <row r="231" spans="21:28">
      <c r="U231" s="93">
        <v>45885</v>
      </c>
      <c r="V231" s="92" t="s">
        <v>431</v>
      </c>
      <c r="W231" s="92">
        <v>1</v>
      </c>
      <c r="X231" s="92">
        <v>1</v>
      </c>
      <c r="Y231" s="92">
        <v>1</v>
      </c>
      <c r="Z231" s="92">
        <v>1</v>
      </c>
      <c r="AA231" s="92">
        <v>1</v>
      </c>
      <c r="AB231" s="92">
        <v>1</v>
      </c>
    </row>
    <row r="232" spans="21:28">
      <c r="U232" s="93">
        <v>45886</v>
      </c>
      <c r="V232" s="92" t="s">
        <v>433</v>
      </c>
      <c r="W232" s="92">
        <v>1</v>
      </c>
      <c r="X232" s="92">
        <v>1</v>
      </c>
      <c r="Y232" s="92">
        <v>1</v>
      </c>
      <c r="Z232" s="92">
        <v>1</v>
      </c>
      <c r="AA232" s="92">
        <v>1</v>
      </c>
      <c r="AB232" s="92">
        <v>1</v>
      </c>
    </row>
    <row r="233" spans="21:28">
      <c r="U233" s="93">
        <v>45887</v>
      </c>
      <c r="V233" s="92" t="s">
        <v>435</v>
      </c>
      <c r="W233" s="92">
        <v>1</v>
      </c>
      <c r="X233" s="92">
        <v>1</v>
      </c>
      <c r="Y233" s="92">
        <v>1</v>
      </c>
      <c r="Z233" s="92">
        <v>1</v>
      </c>
      <c r="AA233" s="92">
        <v>1</v>
      </c>
      <c r="AB233" s="92">
        <v>1</v>
      </c>
    </row>
    <row r="234" spans="21:28">
      <c r="U234" s="93">
        <v>45888</v>
      </c>
      <c r="V234" s="92" t="s">
        <v>437</v>
      </c>
      <c r="W234" s="92">
        <v>1</v>
      </c>
      <c r="X234" s="92">
        <v>1</v>
      </c>
      <c r="Y234" s="92">
        <v>1</v>
      </c>
      <c r="Z234" s="92">
        <v>1</v>
      </c>
      <c r="AA234" s="92">
        <v>1</v>
      </c>
      <c r="AB234" s="92">
        <v>1</v>
      </c>
    </row>
    <row r="235" spans="21:28">
      <c r="U235" s="93">
        <v>45889</v>
      </c>
      <c r="V235" s="92" t="s">
        <v>439</v>
      </c>
      <c r="W235" s="92">
        <v>1</v>
      </c>
      <c r="X235" s="92">
        <v>1</v>
      </c>
      <c r="Y235" s="92">
        <v>1</v>
      </c>
      <c r="Z235" s="92">
        <v>1</v>
      </c>
      <c r="AA235" s="92">
        <v>1</v>
      </c>
      <c r="AB235" s="92">
        <v>1</v>
      </c>
    </row>
    <row r="236" spans="21:28">
      <c r="U236" s="93">
        <v>45890</v>
      </c>
      <c r="V236" s="92" t="s">
        <v>427</v>
      </c>
      <c r="W236" s="92">
        <v>1</v>
      </c>
      <c r="X236" s="92">
        <v>1</v>
      </c>
      <c r="Y236" s="92">
        <v>1</v>
      </c>
      <c r="Z236" s="92">
        <v>1</v>
      </c>
      <c r="AA236" s="92">
        <v>1</v>
      </c>
      <c r="AB236" s="92">
        <v>1</v>
      </c>
    </row>
    <row r="237" spans="21:28">
      <c r="U237" s="93">
        <v>45891</v>
      </c>
      <c r="V237" s="92" t="s">
        <v>429</v>
      </c>
      <c r="W237" s="92">
        <v>1</v>
      </c>
      <c r="X237" s="92">
        <v>1</v>
      </c>
      <c r="Y237" s="92">
        <v>1</v>
      </c>
      <c r="Z237" s="92">
        <v>1</v>
      </c>
      <c r="AA237" s="92">
        <v>1</v>
      </c>
      <c r="AB237" s="92">
        <v>1</v>
      </c>
    </row>
    <row r="238" spans="21:28">
      <c r="U238" s="93">
        <v>45892</v>
      </c>
      <c r="V238" s="92" t="s">
        <v>431</v>
      </c>
      <c r="W238" s="92">
        <v>1</v>
      </c>
      <c r="X238" s="92">
        <v>1</v>
      </c>
      <c r="Y238" s="92">
        <v>1</v>
      </c>
      <c r="Z238" s="92">
        <v>1</v>
      </c>
      <c r="AA238" s="92">
        <v>1</v>
      </c>
      <c r="AB238" s="92">
        <v>1</v>
      </c>
    </row>
    <row r="239" spans="21:28">
      <c r="U239" s="93">
        <v>45893</v>
      </c>
      <c r="V239" s="92" t="s">
        <v>433</v>
      </c>
      <c r="W239" s="92">
        <v>1</v>
      </c>
      <c r="X239" s="92">
        <v>1</v>
      </c>
      <c r="Y239" s="92">
        <v>1</v>
      </c>
      <c r="Z239" s="92">
        <v>1</v>
      </c>
      <c r="AA239" s="92">
        <v>1</v>
      </c>
      <c r="AB239" s="92">
        <v>1</v>
      </c>
    </row>
    <row r="240" spans="21:28">
      <c r="U240" s="93">
        <v>45894</v>
      </c>
      <c r="V240" s="92" t="s">
        <v>435</v>
      </c>
      <c r="W240" s="92">
        <v>1</v>
      </c>
      <c r="X240" s="92">
        <v>1</v>
      </c>
      <c r="Y240" s="92">
        <v>1</v>
      </c>
      <c r="Z240" s="92">
        <v>1</v>
      </c>
      <c r="AA240" s="92">
        <v>1</v>
      </c>
      <c r="AB240" s="92">
        <v>1</v>
      </c>
    </row>
    <row r="241" spans="21:28">
      <c r="U241" s="93">
        <v>45895</v>
      </c>
      <c r="V241" s="92" t="s">
        <v>437</v>
      </c>
      <c r="W241" s="92">
        <v>1</v>
      </c>
      <c r="X241" s="92">
        <v>1</v>
      </c>
      <c r="Y241" s="92">
        <v>1</v>
      </c>
      <c r="Z241" s="92">
        <v>1</v>
      </c>
      <c r="AA241" s="92">
        <v>1</v>
      </c>
      <c r="AB241" s="92">
        <v>1</v>
      </c>
    </row>
    <row r="242" spans="21:28">
      <c r="U242" s="93">
        <v>45896</v>
      </c>
      <c r="V242" s="92" t="s">
        <v>439</v>
      </c>
      <c r="W242" s="92">
        <v>1</v>
      </c>
      <c r="X242" s="92">
        <v>1</v>
      </c>
      <c r="Y242" s="92">
        <v>1</v>
      </c>
      <c r="Z242" s="92">
        <v>1</v>
      </c>
      <c r="AA242" s="92">
        <v>1</v>
      </c>
      <c r="AB242" s="92">
        <v>1</v>
      </c>
    </row>
    <row r="243" spans="21:28">
      <c r="U243" s="93">
        <v>45897</v>
      </c>
      <c r="V243" s="92" t="s">
        <v>427</v>
      </c>
      <c r="W243" s="92">
        <v>1</v>
      </c>
      <c r="X243" s="92">
        <v>1</v>
      </c>
      <c r="Y243" s="92">
        <v>1</v>
      </c>
      <c r="Z243" s="92">
        <v>1</v>
      </c>
      <c r="AA243" s="92">
        <v>1</v>
      </c>
      <c r="AB243" s="92">
        <v>1</v>
      </c>
    </row>
    <row r="244" spans="21:28">
      <c r="U244" s="93">
        <v>45898</v>
      </c>
      <c r="V244" s="92" t="s">
        <v>429</v>
      </c>
      <c r="W244" s="92">
        <v>1</v>
      </c>
      <c r="X244" s="92">
        <v>1</v>
      </c>
      <c r="Y244" s="92">
        <v>1</v>
      </c>
      <c r="Z244" s="92">
        <v>1</v>
      </c>
      <c r="AA244" s="92">
        <v>1</v>
      </c>
      <c r="AB244" s="92">
        <v>1</v>
      </c>
    </row>
    <row r="245" spans="21:28">
      <c r="U245" s="93">
        <v>45899</v>
      </c>
      <c r="V245" s="92" t="s">
        <v>431</v>
      </c>
      <c r="W245" s="92">
        <v>1</v>
      </c>
      <c r="X245" s="92">
        <v>1</v>
      </c>
      <c r="Y245" s="92">
        <v>1</v>
      </c>
      <c r="Z245" s="92">
        <v>1</v>
      </c>
      <c r="AA245" s="92">
        <v>1</v>
      </c>
      <c r="AB245" s="92">
        <v>1</v>
      </c>
    </row>
    <row r="246" spans="21:28">
      <c r="U246" s="93">
        <v>45900</v>
      </c>
      <c r="V246" s="92" t="s">
        <v>433</v>
      </c>
      <c r="W246" s="92">
        <v>1</v>
      </c>
      <c r="X246" s="92">
        <v>1</v>
      </c>
      <c r="Y246" s="92">
        <v>1</v>
      </c>
      <c r="Z246" s="92">
        <v>1</v>
      </c>
      <c r="AA246" s="92">
        <v>1</v>
      </c>
      <c r="AB246" s="92">
        <v>1</v>
      </c>
    </row>
    <row r="247" spans="21:28">
      <c r="U247" s="93">
        <v>45901</v>
      </c>
      <c r="V247" s="92" t="s">
        <v>435</v>
      </c>
      <c r="W247" s="92">
        <v>1</v>
      </c>
      <c r="X247" s="92">
        <v>1</v>
      </c>
      <c r="Y247" s="92">
        <v>1</v>
      </c>
      <c r="Z247" s="92">
        <v>1</v>
      </c>
    </row>
    <row r="248" spans="21:28">
      <c r="U248" s="93">
        <v>45902</v>
      </c>
      <c r="V248" s="92" t="s">
        <v>437</v>
      </c>
      <c r="W248" s="92">
        <v>1</v>
      </c>
      <c r="X248" s="92">
        <v>1</v>
      </c>
      <c r="Y248" s="92">
        <v>1</v>
      </c>
      <c r="Z248" s="92">
        <v>1</v>
      </c>
    </row>
    <row r="249" spans="21:28">
      <c r="U249" s="93">
        <v>45903</v>
      </c>
      <c r="V249" s="92" t="s">
        <v>439</v>
      </c>
      <c r="W249" s="92">
        <v>1</v>
      </c>
      <c r="X249" s="92">
        <v>1</v>
      </c>
      <c r="Y249" s="92">
        <v>1</v>
      </c>
      <c r="Z249" s="92">
        <v>1</v>
      </c>
    </row>
    <row r="250" spans="21:28">
      <c r="U250" s="93">
        <v>45904</v>
      </c>
      <c r="V250" s="92" t="s">
        <v>427</v>
      </c>
      <c r="W250" s="92">
        <v>1</v>
      </c>
      <c r="X250" s="92">
        <v>1</v>
      </c>
      <c r="Y250" s="92">
        <v>1</v>
      </c>
      <c r="Z250" s="92">
        <v>1</v>
      </c>
    </row>
    <row r="251" spans="21:28">
      <c r="U251" s="93">
        <v>45905</v>
      </c>
      <c r="V251" s="92" t="s">
        <v>429</v>
      </c>
      <c r="W251" s="92">
        <v>1</v>
      </c>
      <c r="X251" s="92">
        <v>1</v>
      </c>
      <c r="Y251" s="92">
        <v>1</v>
      </c>
      <c r="Z251" s="92">
        <v>1</v>
      </c>
    </row>
    <row r="252" spans="21:28">
      <c r="U252" s="93">
        <v>45906</v>
      </c>
      <c r="V252" s="92" t="s">
        <v>431</v>
      </c>
      <c r="W252" s="92">
        <v>1</v>
      </c>
      <c r="X252" s="92">
        <v>1</v>
      </c>
      <c r="Y252" s="92">
        <v>1</v>
      </c>
      <c r="Z252" s="92">
        <v>1</v>
      </c>
    </row>
    <row r="253" spans="21:28">
      <c r="U253" s="93">
        <v>45907</v>
      </c>
      <c r="V253" s="92" t="s">
        <v>433</v>
      </c>
      <c r="W253" s="92">
        <v>1</v>
      </c>
      <c r="X253" s="92">
        <v>1</v>
      </c>
      <c r="Y253" s="92">
        <v>1</v>
      </c>
      <c r="Z253" s="92">
        <v>1</v>
      </c>
    </row>
    <row r="254" spans="21:28">
      <c r="U254" s="93">
        <v>45908</v>
      </c>
      <c r="V254" s="92" t="s">
        <v>435</v>
      </c>
      <c r="W254" s="92">
        <v>1</v>
      </c>
      <c r="X254" s="92">
        <v>1</v>
      </c>
      <c r="Y254" s="92">
        <v>1</v>
      </c>
      <c r="Z254" s="92">
        <v>1</v>
      </c>
    </row>
    <row r="255" spans="21:28">
      <c r="U255" s="93">
        <v>45909</v>
      </c>
      <c r="V255" s="92" t="s">
        <v>437</v>
      </c>
      <c r="W255" s="92">
        <v>1</v>
      </c>
      <c r="X255" s="92">
        <v>1</v>
      </c>
      <c r="Y255" s="92">
        <v>1</v>
      </c>
      <c r="Z255" s="92">
        <v>1</v>
      </c>
    </row>
    <row r="256" spans="21:28">
      <c r="U256" s="93">
        <v>45910</v>
      </c>
      <c r="V256" s="92" t="s">
        <v>439</v>
      </c>
      <c r="W256" s="92">
        <v>1</v>
      </c>
      <c r="X256" s="92">
        <v>1</v>
      </c>
      <c r="Y256" s="92">
        <v>1</v>
      </c>
      <c r="Z256" s="92">
        <v>1</v>
      </c>
    </row>
    <row r="257" spans="21:26">
      <c r="U257" s="93">
        <v>45911</v>
      </c>
      <c r="V257" s="92" t="s">
        <v>427</v>
      </c>
      <c r="W257" s="92">
        <v>1</v>
      </c>
      <c r="X257" s="92">
        <v>1</v>
      </c>
      <c r="Y257" s="92">
        <v>1</v>
      </c>
      <c r="Z257" s="92">
        <v>1</v>
      </c>
    </row>
    <row r="258" spans="21:26">
      <c r="U258" s="93">
        <v>45912</v>
      </c>
      <c r="V258" s="92" t="s">
        <v>429</v>
      </c>
      <c r="W258" s="92">
        <v>1</v>
      </c>
      <c r="X258" s="92">
        <v>1</v>
      </c>
      <c r="Y258" s="92">
        <v>1</v>
      </c>
      <c r="Z258" s="92">
        <v>1</v>
      </c>
    </row>
    <row r="259" spans="21:26">
      <c r="U259" s="93">
        <v>45913</v>
      </c>
      <c r="V259" s="92" t="s">
        <v>431</v>
      </c>
      <c r="W259" s="92">
        <v>1</v>
      </c>
      <c r="X259" s="92">
        <v>1</v>
      </c>
      <c r="Y259" s="92">
        <v>1</v>
      </c>
      <c r="Z259" s="92">
        <v>1</v>
      </c>
    </row>
    <row r="260" spans="21:26">
      <c r="U260" s="93">
        <v>45914</v>
      </c>
      <c r="V260" s="92" t="s">
        <v>433</v>
      </c>
      <c r="W260" s="92">
        <v>1</v>
      </c>
      <c r="X260" s="92">
        <v>1</v>
      </c>
      <c r="Y260" s="92">
        <v>1</v>
      </c>
      <c r="Z260" s="92">
        <v>1</v>
      </c>
    </row>
    <row r="261" spans="21:26">
      <c r="U261" s="93">
        <v>45915</v>
      </c>
      <c r="V261" s="92" t="s">
        <v>435</v>
      </c>
      <c r="W261" s="92">
        <v>1</v>
      </c>
      <c r="X261" s="92">
        <v>1</v>
      </c>
      <c r="Y261" s="92">
        <v>1</v>
      </c>
      <c r="Z261" s="92">
        <v>1</v>
      </c>
    </row>
    <row r="262" spans="21:26">
      <c r="U262" s="93">
        <v>45916</v>
      </c>
      <c r="V262" s="92" t="s">
        <v>437</v>
      </c>
      <c r="W262" s="92">
        <v>1</v>
      </c>
      <c r="X262" s="92">
        <v>1</v>
      </c>
      <c r="Y262" s="92">
        <v>1</v>
      </c>
      <c r="Z262" s="92">
        <v>1</v>
      </c>
    </row>
    <row r="263" spans="21:26">
      <c r="U263" s="93">
        <v>45917</v>
      </c>
      <c r="V263" s="92" t="s">
        <v>439</v>
      </c>
      <c r="W263" s="92">
        <v>1</v>
      </c>
      <c r="X263" s="92">
        <v>1</v>
      </c>
      <c r="Y263" s="92">
        <v>1</v>
      </c>
      <c r="Z263" s="92">
        <v>1</v>
      </c>
    </row>
    <row r="264" spans="21:26">
      <c r="U264" s="93">
        <v>45918</v>
      </c>
      <c r="V264" s="92" t="s">
        <v>427</v>
      </c>
      <c r="W264" s="92">
        <v>1</v>
      </c>
      <c r="X264" s="92">
        <v>1</v>
      </c>
      <c r="Y264" s="92">
        <v>1</v>
      </c>
      <c r="Z264" s="92">
        <v>1</v>
      </c>
    </row>
    <row r="265" spans="21:26">
      <c r="U265" s="93">
        <v>45919</v>
      </c>
      <c r="V265" s="92" t="s">
        <v>429</v>
      </c>
      <c r="W265" s="92">
        <v>1</v>
      </c>
      <c r="X265" s="92">
        <v>1</v>
      </c>
      <c r="Y265" s="92">
        <v>1</v>
      </c>
      <c r="Z265" s="92">
        <v>1</v>
      </c>
    </row>
    <row r="266" spans="21:26">
      <c r="U266" s="93">
        <v>45920</v>
      </c>
      <c r="V266" s="92" t="s">
        <v>431</v>
      </c>
      <c r="W266" s="92">
        <v>1</v>
      </c>
      <c r="X266" s="92">
        <v>1</v>
      </c>
      <c r="Y266" s="92">
        <v>1</v>
      </c>
      <c r="Z266" s="92">
        <v>1</v>
      </c>
    </row>
    <row r="267" spans="21:26">
      <c r="U267" s="93">
        <v>45921</v>
      </c>
      <c r="V267" s="92" t="s">
        <v>433</v>
      </c>
      <c r="W267" s="92">
        <v>1</v>
      </c>
      <c r="X267" s="92">
        <v>1</v>
      </c>
      <c r="Y267" s="92">
        <v>1</v>
      </c>
      <c r="Z267" s="92">
        <v>1</v>
      </c>
    </row>
    <row r="268" spans="21:26">
      <c r="U268" s="93">
        <v>45922</v>
      </c>
      <c r="V268" s="92" t="s">
        <v>435</v>
      </c>
      <c r="W268" s="92">
        <v>1</v>
      </c>
      <c r="X268" s="92">
        <v>1</v>
      </c>
      <c r="Y268" s="92">
        <v>1</v>
      </c>
      <c r="Z268" s="92">
        <v>1</v>
      </c>
    </row>
    <row r="269" spans="21:26">
      <c r="U269" s="93">
        <v>45923</v>
      </c>
      <c r="V269" s="92" t="s">
        <v>437</v>
      </c>
      <c r="W269" s="92">
        <v>1</v>
      </c>
      <c r="X269" s="92">
        <v>1</v>
      </c>
      <c r="Y269" s="92">
        <v>1</v>
      </c>
      <c r="Z269" s="92">
        <v>1</v>
      </c>
    </row>
    <row r="270" spans="21:26">
      <c r="U270" s="93">
        <v>45924</v>
      </c>
      <c r="V270" s="92" t="s">
        <v>439</v>
      </c>
      <c r="W270" s="92">
        <v>1</v>
      </c>
      <c r="X270" s="92">
        <v>1</v>
      </c>
      <c r="Y270" s="92">
        <v>1</v>
      </c>
      <c r="Z270" s="92">
        <v>1</v>
      </c>
    </row>
    <row r="271" spans="21:26">
      <c r="U271" s="93">
        <v>45925</v>
      </c>
      <c r="V271" s="92" t="s">
        <v>427</v>
      </c>
      <c r="W271" s="92">
        <v>1</v>
      </c>
      <c r="X271" s="92">
        <v>1</v>
      </c>
      <c r="Y271" s="92">
        <v>1</v>
      </c>
      <c r="Z271" s="92">
        <v>1</v>
      </c>
    </row>
    <row r="272" spans="21:26">
      <c r="U272" s="93">
        <v>45926</v>
      </c>
      <c r="V272" s="92" t="s">
        <v>429</v>
      </c>
      <c r="W272" s="92">
        <v>1</v>
      </c>
      <c r="X272" s="92">
        <v>1</v>
      </c>
      <c r="Y272" s="92">
        <v>1</v>
      </c>
      <c r="Z272" s="92">
        <v>1</v>
      </c>
    </row>
    <row r="273" spans="21:26">
      <c r="U273" s="93">
        <v>45927</v>
      </c>
      <c r="V273" s="92" t="s">
        <v>431</v>
      </c>
      <c r="W273" s="92">
        <v>1</v>
      </c>
      <c r="X273" s="92">
        <v>1</v>
      </c>
      <c r="Y273" s="92">
        <v>1</v>
      </c>
      <c r="Z273" s="92">
        <v>1</v>
      </c>
    </row>
    <row r="274" spans="21:26">
      <c r="U274" s="93">
        <v>45928</v>
      </c>
      <c r="V274" s="92" t="s">
        <v>433</v>
      </c>
      <c r="W274" s="92">
        <v>1</v>
      </c>
      <c r="X274" s="92">
        <v>1</v>
      </c>
      <c r="Y274" s="92">
        <v>1</v>
      </c>
      <c r="Z274" s="92">
        <v>1</v>
      </c>
    </row>
    <row r="275" spans="21:26">
      <c r="U275" s="93">
        <v>45929</v>
      </c>
      <c r="V275" s="92" t="s">
        <v>435</v>
      </c>
      <c r="W275" s="92">
        <v>1</v>
      </c>
      <c r="X275" s="92">
        <v>1</v>
      </c>
      <c r="Y275" s="92">
        <v>1</v>
      </c>
      <c r="Z275" s="92">
        <v>1</v>
      </c>
    </row>
    <row r="276" spans="21:26">
      <c r="U276" s="93">
        <v>45930</v>
      </c>
      <c r="V276" s="92" t="s">
        <v>437</v>
      </c>
      <c r="W276" s="92">
        <v>1</v>
      </c>
      <c r="X276" s="92">
        <v>1</v>
      </c>
      <c r="Y276" s="92">
        <v>1</v>
      </c>
      <c r="Z276" s="92">
        <v>1</v>
      </c>
    </row>
    <row r="277" spans="21:26">
      <c r="U277" s="93">
        <v>45931</v>
      </c>
      <c r="V277" s="92" t="s">
        <v>439</v>
      </c>
      <c r="W277" s="92">
        <v>1</v>
      </c>
      <c r="Y277" s="92">
        <v>1</v>
      </c>
      <c r="Z277" s="92">
        <v>1</v>
      </c>
    </row>
    <row r="278" spans="21:26">
      <c r="U278" s="93">
        <v>45932</v>
      </c>
      <c r="V278" s="92" t="s">
        <v>427</v>
      </c>
      <c r="W278" s="92">
        <v>1</v>
      </c>
      <c r="Y278" s="92">
        <v>1</v>
      </c>
      <c r="Z278" s="92">
        <v>1</v>
      </c>
    </row>
    <row r="279" spans="21:26">
      <c r="U279" s="93">
        <v>45933</v>
      </c>
      <c r="V279" s="92" t="s">
        <v>429</v>
      </c>
      <c r="W279" s="92">
        <v>1</v>
      </c>
      <c r="Y279" s="92">
        <v>1</v>
      </c>
      <c r="Z279" s="92">
        <v>1</v>
      </c>
    </row>
    <row r="280" spans="21:26">
      <c r="U280" s="93">
        <v>45934</v>
      </c>
      <c r="V280" s="92" t="s">
        <v>431</v>
      </c>
      <c r="W280" s="92">
        <v>1</v>
      </c>
      <c r="Y280" s="92">
        <v>1</v>
      </c>
      <c r="Z280" s="92">
        <v>1</v>
      </c>
    </row>
    <row r="281" spans="21:26">
      <c r="U281" s="93">
        <v>45935</v>
      </c>
      <c r="V281" s="92" t="s">
        <v>433</v>
      </c>
      <c r="W281" s="92">
        <v>1</v>
      </c>
      <c r="Y281" s="92">
        <v>1</v>
      </c>
      <c r="Z281" s="92">
        <v>1</v>
      </c>
    </row>
    <row r="282" spans="21:26">
      <c r="U282" s="93">
        <v>45936</v>
      </c>
      <c r="V282" s="92" t="s">
        <v>435</v>
      </c>
      <c r="W282" s="92">
        <v>1</v>
      </c>
      <c r="Y282" s="92">
        <v>1</v>
      </c>
      <c r="Z282" s="92">
        <v>1</v>
      </c>
    </row>
    <row r="283" spans="21:26">
      <c r="U283" s="93">
        <v>45937</v>
      </c>
      <c r="V283" s="92" t="s">
        <v>437</v>
      </c>
      <c r="W283" s="92">
        <v>1</v>
      </c>
      <c r="Y283" s="92">
        <v>1</v>
      </c>
      <c r="Z283" s="92">
        <v>1</v>
      </c>
    </row>
    <row r="284" spans="21:26">
      <c r="U284" s="93">
        <v>45938</v>
      </c>
      <c r="V284" s="92" t="s">
        <v>439</v>
      </c>
      <c r="W284" s="92">
        <v>1</v>
      </c>
      <c r="Y284" s="92">
        <v>1</v>
      </c>
      <c r="Z284" s="92">
        <v>1</v>
      </c>
    </row>
    <row r="285" spans="21:26">
      <c r="U285" s="93">
        <v>45939</v>
      </c>
      <c r="V285" s="92" t="s">
        <v>427</v>
      </c>
      <c r="W285" s="92">
        <v>1</v>
      </c>
      <c r="Y285" s="92">
        <v>1</v>
      </c>
      <c r="Z285" s="92">
        <v>1</v>
      </c>
    </row>
    <row r="286" spans="21:26">
      <c r="U286" s="93">
        <v>45940</v>
      </c>
      <c r="V286" s="92" t="s">
        <v>429</v>
      </c>
      <c r="W286" s="92">
        <v>1</v>
      </c>
      <c r="Y286" s="92">
        <v>1</v>
      </c>
      <c r="Z286" s="92">
        <v>1</v>
      </c>
    </row>
    <row r="287" spans="21:26">
      <c r="U287" s="93">
        <v>45941</v>
      </c>
      <c r="V287" s="92" t="s">
        <v>431</v>
      </c>
      <c r="W287" s="92">
        <v>1</v>
      </c>
      <c r="Y287" s="92">
        <v>1</v>
      </c>
      <c r="Z287" s="92">
        <v>1</v>
      </c>
    </row>
    <row r="288" spans="21:26">
      <c r="U288" s="93">
        <v>45942</v>
      </c>
      <c r="V288" s="92" t="s">
        <v>433</v>
      </c>
      <c r="W288" s="92">
        <v>1</v>
      </c>
      <c r="Y288" s="92">
        <v>1</v>
      </c>
      <c r="Z288" s="92">
        <v>1</v>
      </c>
    </row>
    <row r="289" spans="21:28">
      <c r="U289" s="93">
        <v>45943</v>
      </c>
      <c r="V289" s="92" t="s">
        <v>435</v>
      </c>
      <c r="W289" s="92">
        <v>1</v>
      </c>
      <c r="Y289" s="92">
        <v>1</v>
      </c>
      <c r="Z289" s="92">
        <v>1</v>
      </c>
    </row>
    <row r="290" spans="21:28">
      <c r="U290" s="93">
        <v>45944</v>
      </c>
      <c r="V290" s="92" t="s">
        <v>437</v>
      </c>
      <c r="W290" s="92">
        <v>1</v>
      </c>
      <c r="Y290" s="92">
        <v>1</v>
      </c>
      <c r="Z290" s="92">
        <v>1</v>
      </c>
    </row>
    <row r="291" spans="21:28">
      <c r="U291" s="93">
        <v>45945</v>
      </c>
      <c r="V291" s="92" t="s">
        <v>439</v>
      </c>
      <c r="W291" s="92">
        <v>1</v>
      </c>
      <c r="Y291" s="92">
        <v>1</v>
      </c>
      <c r="Z291" s="92">
        <v>1</v>
      </c>
    </row>
    <row r="292" spans="21:28">
      <c r="U292" s="93">
        <v>45946</v>
      </c>
      <c r="V292" s="92" t="s">
        <v>427</v>
      </c>
      <c r="W292" s="92">
        <v>1</v>
      </c>
      <c r="Y292" s="92">
        <v>1</v>
      </c>
      <c r="Z292" s="92">
        <v>1</v>
      </c>
    </row>
    <row r="293" spans="21:28">
      <c r="U293" s="93">
        <v>45947</v>
      </c>
      <c r="V293" s="92" t="s">
        <v>429</v>
      </c>
      <c r="W293" s="92">
        <v>1</v>
      </c>
      <c r="Y293" s="92">
        <v>1</v>
      </c>
      <c r="Z293" s="92">
        <v>1</v>
      </c>
    </row>
    <row r="294" spans="21:28">
      <c r="U294" s="93">
        <v>45948</v>
      </c>
      <c r="V294" s="92" t="s">
        <v>431</v>
      </c>
      <c r="W294" s="92">
        <v>1</v>
      </c>
      <c r="Y294" s="92">
        <v>1</v>
      </c>
      <c r="Z294" s="92">
        <v>1</v>
      </c>
      <c r="AB294" s="92">
        <v>1</v>
      </c>
    </row>
    <row r="295" spans="21:28">
      <c r="U295" s="93">
        <v>45949</v>
      </c>
      <c r="V295" s="92" t="s">
        <v>433</v>
      </c>
      <c r="W295" s="92">
        <v>1</v>
      </c>
      <c r="Y295" s="92">
        <v>1</v>
      </c>
      <c r="Z295" s="92">
        <v>1</v>
      </c>
      <c r="AB295" s="92">
        <v>1</v>
      </c>
    </row>
    <row r="296" spans="21:28">
      <c r="U296" s="93">
        <v>45950</v>
      </c>
      <c r="V296" s="92" t="s">
        <v>435</v>
      </c>
      <c r="W296" s="92">
        <v>1</v>
      </c>
      <c r="Y296" s="92">
        <v>1</v>
      </c>
      <c r="Z296" s="92">
        <v>1</v>
      </c>
      <c r="AB296" s="92">
        <v>1</v>
      </c>
    </row>
    <row r="297" spans="21:28">
      <c r="U297" s="93">
        <v>45951</v>
      </c>
      <c r="V297" s="92" t="s">
        <v>437</v>
      </c>
      <c r="W297" s="92">
        <v>1</v>
      </c>
      <c r="Y297" s="92">
        <v>1</v>
      </c>
      <c r="Z297" s="92">
        <v>1</v>
      </c>
      <c r="AB297" s="92">
        <v>1</v>
      </c>
    </row>
    <row r="298" spans="21:28">
      <c r="U298" s="93">
        <v>45952</v>
      </c>
      <c r="V298" s="92" t="s">
        <v>439</v>
      </c>
      <c r="W298" s="92">
        <v>1</v>
      </c>
      <c r="Y298" s="92">
        <v>1</v>
      </c>
      <c r="Z298" s="92">
        <v>1</v>
      </c>
      <c r="AB298" s="92">
        <v>1</v>
      </c>
    </row>
    <row r="299" spans="21:28">
      <c r="U299" s="93">
        <v>45953</v>
      </c>
      <c r="V299" s="92" t="s">
        <v>427</v>
      </c>
      <c r="W299" s="92">
        <v>1</v>
      </c>
      <c r="Y299" s="92">
        <v>1</v>
      </c>
      <c r="Z299" s="92">
        <v>1</v>
      </c>
      <c r="AB299" s="92">
        <v>1</v>
      </c>
    </row>
    <row r="300" spans="21:28">
      <c r="U300" s="93">
        <v>45954</v>
      </c>
      <c r="V300" s="92" t="s">
        <v>429</v>
      </c>
      <c r="W300" s="92">
        <v>1</v>
      </c>
      <c r="Y300" s="92">
        <v>1</v>
      </c>
      <c r="Z300" s="92">
        <v>1</v>
      </c>
      <c r="AB300" s="92">
        <v>1</v>
      </c>
    </row>
    <row r="301" spans="21:28">
      <c r="U301" s="93">
        <v>45955</v>
      </c>
      <c r="V301" s="92" t="s">
        <v>431</v>
      </c>
      <c r="W301" s="92">
        <v>1</v>
      </c>
      <c r="Y301" s="92">
        <v>1</v>
      </c>
      <c r="Z301" s="92">
        <v>1</v>
      </c>
      <c r="AB301" s="92">
        <v>1</v>
      </c>
    </row>
    <row r="302" spans="21:28">
      <c r="U302" s="93">
        <v>45956</v>
      </c>
      <c r="V302" s="92" t="s">
        <v>433</v>
      </c>
      <c r="W302" s="92">
        <v>1</v>
      </c>
      <c r="Y302" s="92">
        <v>1</v>
      </c>
      <c r="Z302" s="92">
        <v>1</v>
      </c>
      <c r="AB302" s="92">
        <v>1</v>
      </c>
    </row>
    <row r="303" spans="21:28">
      <c r="U303" s="93">
        <v>45957</v>
      </c>
      <c r="V303" s="92" t="s">
        <v>435</v>
      </c>
      <c r="W303" s="92">
        <v>1</v>
      </c>
      <c r="Y303" s="92">
        <v>1</v>
      </c>
      <c r="Z303" s="92">
        <v>1</v>
      </c>
    </row>
    <row r="304" spans="21:28">
      <c r="U304" s="93">
        <v>45958</v>
      </c>
      <c r="V304" s="92" t="s">
        <v>437</v>
      </c>
      <c r="W304" s="92">
        <v>1</v>
      </c>
      <c r="Y304" s="92">
        <v>1</v>
      </c>
      <c r="Z304" s="92">
        <v>1</v>
      </c>
    </row>
    <row r="305" spans="21:26">
      <c r="U305" s="93">
        <v>45959</v>
      </c>
      <c r="V305" s="92" t="s">
        <v>439</v>
      </c>
      <c r="W305" s="92">
        <v>1</v>
      </c>
      <c r="Y305" s="92">
        <v>1</v>
      </c>
      <c r="Z305" s="92">
        <v>1</v>
      </c>
    </row>
    <row r="306" spans="21:26">
      <c r="U306" s="93">
        <v>45960</v>
      </c>
      <c r="V306" s="92" t="s">
        <v>427</v>
      </c>
      <c r="W306" s="92">
        <v>1</v>
      </c>
      <c r="Y306" s="92">
        <v>1</v>
      </c>
      <c r="Z306" s="92">
        <v>1</v>
      </c>
    </row>
    <row r="307" spans="21:26">
      <c r="U307" s="93">
        <v>45961</v>
      </c>
      <c r="V307" s="92" t="s">
        <v>429</v>
      </c>
      <c r="W307" s="92">
        <v>1</v>
      </c>
      <c r="Y307" s="92">
        <v>1</v>
      </c>
      <c r="Z307" s="92">
        <v>1</v>
      </c>
    </row>
    <row r="308" spans="21:26">
      <c r="U308" s="93">
        <v>45962</v>
      </c>
      <c r="V308" s="92" t="s">
        <v>431</v>
      </c>
      <c r="W308" s="92">
        <v>1</v>
      </c>
      <c r="Y308" s="92"/>
      <c r="Z308" s="92">
        <v>1</v>
      </c>
    </row>
    <row r="309" spans="21:26">
      <c r="U309" s="93">
        <v>45963</v>
      </c>
      <c r="V309" s="92" t="s">
        <v>433</v>
      </c>
      <c r="W309" s="92">
        <v>1</v>
      </c>
      <c r="Y309" s="92"/>
      <c r="Z309" s="92">
        <v>1</v>
      </c>
    </row>
    <row r="310" spans="21:26">
      <c r="U310" s="93">
        <v>45964</v>
      </c>
      <c r="V310" s="92" t="s">
        <v>435</v>
      </c>
      <c r="W310" s="92">
        <v>1</v>
      </c>
      <c r="Y310" s="92"/>
      <c r="Z310" s="92">
        <v>1</v>
      </c>
    </row>
    <row r="311" spans="21:26">
      <c r="U311" s="93">
        <v>45965</v>
      </c>
      <c r="V311" s="92" t="s">
        <v>437</v>
      </c>
      <c r="W311" s="92">
        <v>1</v>
      </c>
      <c r="Y311" s="92"/>
      <c r="Z311" s="92">
        <v>1</v>
      </c>
    </row>
    <row r="312" spans="21:26">
      <c r="U312" s="93">
        <v>45966</v>
      </c>
      <c r="V312" s="92" t="s">
        <v>439</v>
      </c>
      <c r="W312" s="92">
        <v>1</v>
      </c>
      <c r="Y312" s="92"/>
      <c r="Z312" s="92">
        <v>1</v>
      </c>
    </row>
    <row r="313" spans="21:26">
      <c r="U313" s="93">
        <v>45967</v>
      </c>
      <c r="V313" s="92" t="s">
        <v>427</v>
      </c>
      <c r="W313" s="92">
        <v>1</v>
      </c>
      <c r="Y313" s="92"/>
      <c r="Z313" s="92">
        <v>1</v>
      </c>
    </row>
    <row r="314" spans="21:26">
      <c r="U314" s="93">
        <v>45968</v>
      </c>
      <c r="V314" s="92" t="s">
        <v>429</v>
      </c>
      <c r="W314" s="92">
        <v>1</v>
      </c>
      <c r="Y314" s="92"/>
      <c r="Z314" s="92">
        <v>1</v>
      </c>
    </row>
    <row r="315" spans="21:26">
      <c r="U315" s="93">
        <v>45969</v>
      </c>
      <c r="V315" s="92" t="s">
        <v>431</v>
      </c>
      <c r="W315" s="92">
        <v>1</v>
      </c>
      <c r="Y315" s="92"/>
      <c r="Z315" s="92">
        <v>1</v>
      </c>
    </row>
    <row r="316" spans="21:26">
      <c r="U316" s="93">
        <v>45970</v>
      </c>
      <c r="V316" s="92" t="s">
        <v>433</v>
      </c>
      <c r="W316" s="92">
        <v>1</v>
      </c>
      <c r="Y316" s="92"/>
      <c r="Z316" s="92">
        <v>1</v>
      </c>
    </row>
    <row r="317" spans="21:26">
      <c r="U317" s="93">
        <v>45971</v>
      </c>
      <c r="V317" s="92" t="s">
        <v>435</v>
      </c>
      <c r="W317" s="92">
        <v>1</v>
      </c>
      <c r="Y317" s="92"/>
      <c r="Z317" s="92">
        <v>1</v>
      </c>
    </row>
    <row r="318" spans="21:26">
      <c r="U318" s="93">
        <v>45972</v>
      </c>
      <c r="V318" s="92" t="s">
        <v>437</v>
      </c>
      <c r="W318" s="92">
        <v>1</v>
      </c>
      <c r="Y318" s="92"/>
      <c r="Z318" s="92">
        <v>1</v>
      </c>
    </row>
    <row r="319" spans="21:26">
      <c r="U319" s="93">
        <v>45973</v>
      </c>
      <c r="V319" s="92" t="s">
        <v>439</v>
      </c>
      <c r="W319" s="92">
        <v>1</v>
      </c>
      <c r="Y319" s="92"/>
      <c r="Z319" s="92">
        <v>1</v>
      </c>
    </row>
    <row r="320" spans="21:26">
      <c r="U320" s="93">
        <v>45974</v>
      </c>
      <c r="V320" s="92" t="s">
        <v>427</v>
      </c>
      <c r="W320" s="92">
        <v>1</v>
      </c>
      <c r="Y320" s="92"/>
      <c r="Z320" s="92">
        <v>1</v>
      </c>
    </row>
    <row r="321" spans="21:26">
      <c r="U321" s="93">
        <v>45975</v>
      </c>
      <c r="V321" s="92" t="s">
        <v>429</v>
      </c>
      <c r="W321" s="92">
        <v>1</v>
      </c>
      <c r="Y321" s="92"/>
      <c r="Z321" s="92">
        <v>1</v>
      </c>
    </row>
    <row r="322" spans="21:26">
      <c r="U322" s="93">
        <v>45976</v>
      </c>
      <c r="V322" s="92" t="s">
        <v>431</v>
      </c>
      <c r="W322" s="92">
        <v>1</v>
      </c>
      <c r="Y322" s="92"/>
      <c r="Z322" s="92">
        <v>1</v>
      </c>
    </row>
    <row r="323" spans="21:26">
      <c r="U323" s="93">
        <v>45977</v>
      </c>
      <c r="V323" s="92" t="s">
        <v>433</v>
      </c>
      <c r="W323" s="92">
        <v>1</v>
      </c>
      <c r="Y323" s="92"/>
      <c r="Z323" s="92">
        <v>1</v>
      </c>
    </row>
    <row r="324" spans="21:26">
      <c r="U324" s="93">
        <v>45978</v>
      </c>
      <c r="V324" s="92" t="s">
        <v>435</v>
      </c>
      <c r="W324" s="92">
        <v>1</v>
      </c>
      <c r="Y324" s="92"/>
      <c r="Z324" s="92">
        <v>1</v>
      </c>
    </row>
    <row r="325" spans="21:26">
      <c r="U325" s="93">
        <v>45979</v>
      </c>
      <c r="V325" s="92" t="s">
        <v>437</v>
      </c>
      <c r="W325" s="92">
        <v>1</v>
      </c>
      <c r="Y325" s="92"/>
      <c r="Z325" s="92">
        <v>1</v>
      </c>
    </row>
    <row r="326" spans="21:26">
      <c r="U326" s="93">
        <v>45980</v>
      </c>
      <c r="V326" s="92" t="s">
        <v>439</v>
      </c>
      <c r="W326" s="92">
        <v>1</v>
      </c>
      <c r="Y326" s="92"/>
      <c r="Z326" s="92">
        <v>1</v>
      </c>
    </row>
    <row r="327" spans="21:26">
      <c r="U327" s="93">
        <v>45981</v>
      </c>
      <c r="V327" s="92" t="s">
        <v>427</v>
      </c>
      <c r="W327" s="92">
        <v>1</v>
      </c>
      <c r="Y327" s="92"/>
      <c r="Z327" s="92">
        <v>1</v>
      </c>
    </row>
    <row r="328" spans="21:26">
      <c r="U328" s="93">
        <v>45982</v>
      </c>
      <c r="V328" s="92" t="s">
        <v>429</v>
      </c>
      <c r="W328" s="92">
        <v>1</v>
      </c>
      <c r="Y328" s="92"/>
      <c r="Z328" s="92">
        <v>1</v>
      </c>
    </row>
    <row r="329" spans="21:26">
      <c r="U329" s="93">
        <v>45983</v>
      </c>
      <c r="V329" s="92" t="s">
        <v>431</v>
      </c>
      <c r="W329" s="92">
        <v>1</v>
      </c>
      <c r="Y329" s="92"/>
      <c r="Z329" s="92">
        <v>1</v>
      </c>
    </row>
    <row r="330" spans="21:26">
      <c r="U330" s="93">
        <v>45984</v>
      </c>
      <c r="V330" s="92" t="s">
        <v>433</v>
      </c>
      <c r="W330" s="92">
        <v>1</v>
      </c>
      <c r="Y330" s="92"/>
      <c r="Z330" s="92">
        <v>1</v>
      </c>
    </row>
    <row r="331" spans="21:26">
      <c r="U331" s="93">
        <v>45985</v>
      </c>
      <c r="V331" s="92" t="s">
        <v>435</v>
      </c>
      <c r="W331" s="92">
        <v>1</v>
      </c>
      <c r="Y331" s="92"/>
      <c r="Z331" s="92">
        <v>1</v>
      </c>
    </row>
    <row r="332" spans="21:26">
      <c r="U332" s="93">
        <v>45986</v>
      </c>
      <c r="V332" s="92" t="s">
        <v>437</v>
      </c>
      <c r="W332" s="92">
        <v>1</v>
      </c>
      <c r="Y332" s="92"/>
      <c r="Z332" s="92">
        <v>1</v>
      </c>
    </row>
    <row r="333" spans="21:26">
      <c r="U333" s="93">
        <v>45987</v>
      </c>
      <c r="V333" s="92" t="s">
        <v>439</v>
      </c>
      <c r="W333" s="92">
        <v>1</v>
      </c>
      <c r="Y333" s="92"/>
      <c r="Z333" s="92">
        <v>1</v>
      </c>
    </row>
    <row r="334" spans="21:26">
      <c r="U334" s="93">
        <v>45988</v>
      </c>
      <c r="V334" s="92" t="s">
        <v>427</v>
      </c>
      <c r="W334" s="92">
        <v>1</v>
      </c>
      <c r="Y334" s="92"/>
      <c r="Z334" s="92">
        <v>1</v>
      </c>
    </row>
    <row r="335" spans="21:26">
      <c r="U335" s="93">
        <v>45989</v>
      </c>
      <c r="V335" s="92" t="s">
        <v>429</v>
      </c>
      <c r="W335" s="92">
        <v>1</v>
      </c>
      <c r="Y335" s="92"/>
      <c r="Z335" s="92">
        <v>1</v>
      </c>
    </row>
    <row r="336" spans="21:26">
      <c r="U336" s="93">
        <v>45990</v>
      </c>
      <c r="V336" s="92" t="s">
        <v>431</v>
      </c>
      <c r="W336" s="92">
        <v>1</v>
      </c>
      <c r="Y336" s="92"/>
      <c r="Z336" s="92">
        <v>1</v>
      </c>
    </row>
    <row r="337" spans="21:29">
      <c r="U337" s="93">
        <v>45991</v>
      </c>
      <c r="V337" s="92" t="s">
        <v>433</v>
      </c>
      <c r="W337" s="92">
        <v>1</v>
      </c>
      <c r="Y337" s="92"/>
      <c r="Z337" s="92">
        <v>1</v>
      </c>
    </row>
    <row r="338" spans="21:29">
      <c r="U338" s="93">
        <v>45992</v>
      </c>
      <c r="V338" s="92" t="s">
        <v>435</v>
      </c>
      <c r="W338" s="92">
        <v>1</v>
      </c>
      <c r="Y338" s="92"/>
      <c r="Z338" s="92">
        <v>1</v>
      </c>
    </row>
    <row r="339" spans="21:29">
      <c r="U339" s="93">
        <v>45993</v>
      </c>
      <c r="V339" s="92" t="s">
        <v>437</v>
      </c>
      <c r="W339" s="92">
        <v>1</v>
      </c>
      <c r="Y339" s="92"/>
      <c r="Z339" s="92">
        <v>1</v>
      </c>
    </row>
    <row r="340" spans="21:29">
      <c r="U340" s="93">
        <v>45994</v>
      </c>
      <c r="V340" s="92" t="s">
        <v>439</v>
      </c>
      <c r="W340" s="92">
        <v>1</v>
      </c>
      <c r="Y340" s="92"/>
      <c r="Z340" s="92">
        <v>1</v>
      </c>
    </row>
    <row r="341" spans="21:29">
      <c r="U341" s="93">
        <v>45995</v>
      </c>
      <c r="V341" s="92" t="s">
        <v>427</v>
      </c>
      <c r="W341" s="92">
        <v>1</v>
      </c>
      <c r="Y341" s="92"/>
      <c r="Z341" s="92">
        <v>1</v>
      </c>
    </row>
    <row r="342" spans="21:29">
      <c r="U342" s="93">
        <v>45996</v>
      </c>
      <c r="V342" s="92" t="s">
        <v>429</v>
      </c>
      <c r="W342" s="92">
        <v>1</v>
      </c>
      <c r="Y342" s="92"/>
      <c r="Z342" s="92">
        <v>1</v>
      </c>
      <c r="AC342" s="92"/>
    </row>
    <row r="343" spans="21:29">
      <c r="U343" s="93">
        <v>45997</v>
      </c>
      <c r="V343" s="92" t="s">
        <v>431</v>
      </c>
      <c r="W343" s="92">
        <v>1</v>
      </c>
      <c r="Y343" s="92"/>
      <c r="Z343" s="92">
        <v>1</v>
      </c>
      <c r="AC343" s="92"/>
    </row>
    <row r="344" spans="21:29">
      <c r="U344" s="93">
        <v>45998</v>
      </c>
      <c r="V344" s="92" t="s">
        <v>433</v>
      </c>
      <c r="W344" s="92">
        <v>1</v>
      </c>
      <c r="Y344" s="92"/>
      <c r="Z344" s="92">
        <v>1</v>
      </c>
      <c r="AC344" s="92"/>
    </row>
    <row r="345" spans="21:29">
      <c r="U345" s="93">
        <v>45999</v>
      </c>
      <c r="V345" s="92" t="s">
        <v>435</v>
      </c>
      <c r="W345" s="92">
        <v>1</v>
      </c>
      <c r="Y345" s="92"/>
      <c r="Z345" s="92">
        <v>1</v>
      </c>
      <c r="AC345" s="92"/>
    </row>
    <row r="346" spans="21:29">
      <c r="U346" s="93">
        <v>46000</v>
      </c>
      <c r="V346" s="92" t="s">
        <v>437</v>
      </c>
      <c r="W346" s="92">
        <v>1</v>
      </c>
      <c r="Y346" s="92"/>
      <c r="Z346" s="92">
        <v>1</v>
      </c>
      <c r="AC346" s="92"/>
    </row>
    <row r="347" spans="21:29">
      <c r="U347" s="93">
        <v>46001</v>
      </c>
      <c r="V347" s="92" t="s">
        <v>439</v>
      </c>
      <c r="W347" s="92">
        <v>1</v>
      </c>
      <c r="Y347" s="92"/>
      <c r="Z347" s="92">
        <v>1</v>
      </c>
    </row>
    <row r="348" spans="21:29">
      <c r="U348" s="93">
        <v>46002</v>
      </c>
      <c r="V348" s="92" t="s">
        <v>427</v>
      </c>
      <c r="W348" s="92">
        <v>1</v>
      </c>
      <c r="Y348" s="92"/>
      <c r="Z348" s="92">
        <v>1</v>
      </c>
    </row>
    <row r="349" spans="21:29">
      <c r="U349" s="93">
        <v>46003</v>
      </c>
      <c r="V349" s="92" t="s">
        <v>429</v>
      </c>
      <c r="W349" s="92">
        <v>1</v>
      </c>
      <c r="Y349" s="92"/>
      <c r="Z349" s="92">
        <v>1</v>
      </c>
    </row>
    <row r="350" spans="21:29">
      <c r="U350" s="93">
        <v>46004</v>
      </c>
      <c r="V350" s="92" t="s">
        <v>431</v>
      </c>
      <c r="W350" s="92">
        <v>1</v>
      </c>
      <c r="Y350" s="92"/>
      <c r="Z350" s="92">
        <v>1</v>
      </c>
    </row>
    <row r="351" spans="21:29">
      <c r="U351" s="93">
        <v>46005</v>
      </c>
      <c r="V351" s="92" t="s">
        <v>433</v>
      </c>
      <c r="W351" s="92">
        <v>1</v>
      </c>
      <c r="Y351" s="92"/>
      <c r="Z351" s="92">
        <v>1</v>
      </c>
    </row>
    <row r="352" spans="21:29">
      <c r="U352" s="93">
        <v>46006</v>
      </c>
      <c r="V352" s="92" t="s">
        <v>435</v>
      </c>
      <c r="W352" s="92">
        <v>1</v>
      </c>
      <c r="Y352" s="92"/>
      <c r="Z352" s="92">
        <v>1</v>
      </c>
    </row>
    <row r="353" spans="21:28">
      <c r="U353" s="93">
        <v>46007</v>
      </c>
      <c r="V353" s="92" t="s">
        <v>437</v>
      </c>
      <c r="W353" s="92">
        <v>1</v>
      </c>
      <c r="Y353" s="92"/>
      <c r="Z353" s="92">
        <v>1</v>
      </c>
    </row>
    <row r="354" spans="21:28">
      <c r="U354" s="93">
        <v>46008</v>
      </c>
      <c r="V354" s="92" t="s">
        <v>439</v>
      </c>
      <c r="W354" s="92">
        <v>1</v>
      </c>
      <c r="Y354" s="92"/>
      <c r="Z354" s="92">
        <v>1</v>
      </c>
    </row>
    <row r="355" spans="21:28">
      <c r="U355" s="93">
        <v>46009</v>
      </c>
      <c r="V355" s="92" t="s">
        <v>427</v>
      </c>
      <c r="W355" s="92">
        <v>1</v>
      </c>
      <c r="Y355" s="92"/>
      <c r="Z355" s="92">
        <v>1</v>
      </c>
    </row>
    <row r="356" spans="21:28">
      <c r="U356" s="93">
        <v>46010</v>
      </c>
      <c r="V356" s="92" t="s">
        <v>429</v>
      </c>
      <c r="W356" s="92">
        <v>1</v>
      </c>
      <c r="Y356" s="92"/>
      <c r="Z356" s="92">
        <v>1</v>
      </c>
    </row>
    <row r="357" spans="21:28">
      <c r="U357" s="93">
        <v>46011</v>
      </c>
      <c r="V357" s="92" t="s">
        <v>431</v>
      </c>
      <c r="W357" s="92">
        <v>1</v>
      </c>
      <c r="Y357" s="92"/>
      <c r="Z357" s="92">
        <v>1</v>
      </c>
      <c r="AB357" s="92">
        <v>1</v>
      </c>
    </row>
    <row r="358" spans="21:28">
      <c r="U358" s="93">
        <v>46012</v>
      </c>
      <c r="V358" s="92" t="s">
        <v>433</v>
      </c>
      <c r="W358" s="92">
        <v>1</v>
      </c>
      <c r="Y358" s="92"/>
      <c r="Z358" s="92">
        <v>1</v>
      </c>
      <c r="AB358" s="92">
        <v>1</v>
      </c>
    </row>
    <row r="359" spans="21:28">
      <c r="U359" s="93">
        <v>46013</v>
      </c>
      <c r="V359" s="92" t="s">
        <v>435</v>
      </c>
      <c r="W359" s="92">
        <v>1</v>
      </c>
      <c r="Y359" s="92"/>
      <c r="Z359" s="92">
        <v>1</v>
      </c>
      <c r="AB359" s="92">
        <v>1</v>
      </c>
    </row>
    <row r="360" spans="21:28">
      <c r="U360" s="93">
        <v>46014</v>
      </c>
      <c r="V360" s="92" t="s">
        <v>437</v>
      </c>
      <c r="W360" s="92">
        <v>1</v>
      </c>
      <c r="Y360" s="92"/>
      <c r="Z360" s="92">
        <v>1</v>
      </c>
      <c r="AB360" s="92">
        <v>1</v>
      </c>
    </row>
    <row r="361" spans="21:28">
      <c r="U361" s="93">
        <v>46015</v>
      </c>
      <c r="V361" s="92" t="s">
        <v>439</v>
      </c>
      <c r="W361" s="92">
        <v>1</v>
      </c>
      <c r="Y361" s="92"/>
      <c r="Z361" s="92">
        <v>1</v>
      </c>
      <c r="AB361" s="92">
        <v>1</v>
      </c>
    </row>
    <row r="362" spans="21:28">
      <c r="U362" s="90">
        <v>46016</v>
      </c>
      <c r="V362" s="91" t="s">
        <v>425</v>
      </c>
      <c r="W362" s="92">
        <v>1</v>
      </c>
      <c r="Y362" s="92"/>
      <c r="Z362" s="92">
        <v>1</v>
      </c>
      <c r="AB362" s="92">
        <v>1</v>
      </c>
    </row>
    <row r="363" spans="21:28">
      <c r="U363" s="90">
        <v>46017</v>
      </c>
      <c r="V363" s="91" t="s">
        <v>425</v>
      </c>
      <c r="W363" s="92">
        <v>1</v>
      </c>
      <c r="Y363" s="92"/>
      <c r="Z363" s="92">
        <v>1</v>
      </c>
      <c r="AB363" s="92">
        <v>1</v>
      </c>
    </row>
    <row r="364" spans="21:28">
      <c r="U364" s="93">
        <v>46018</v>
      </c>
      <c r="V364" s="92" t="s">
        <v>431</v>
      </c>
      <c r="W364" s="92">
        <v>1</v>
      </c>
      <c r="Y364" s="92"/>
      <c r="Z364" s="92">
        <v>1</v>
      </c>
      <c r="AB364" s="92">
        <v>1</v>
      </c>
    </row>
    <row r="365" spans="21:28">
      <c r="U365" s="93">
        <v>46019</v>
      </c>
      <c r="V365" s="92" t="s">
        <v>433</v>
      </c>
      <c r="W365" s="92">
        <v>1</v>
      </c>
      <c r="Y365" s="92"/>
      <c r="Z365" s="92">
        <v>1</v>
      </c>
      <c r="AB365" s="92">
        <v>1</v>
      </c>
    </row>
    <row r="366" spans="21:28">
      <c r="U366" s="93">
        <v>46020</v>
      </c>
      <c r="V366" s="92" t="s">
        <v>435</v>
      </c>
      <c r="W366" s="92">
        <v>1</v>
      </c>
      <c r="Y366" s="92"/>
      <c r="Z366" s="92">
        <v>1</v>
      </c>
      <c r="AB366" s="92">
        <v>1</v>
      </c>
    </row>
    <row r="367" spans="21:28">
      <c r="U367" s="93">
        <v>46021</v>
      </c>
      <c r="V367" s="92" t="s">
        <v>437</v>
      </c>
      <c r="W367" s="92">
        <v>1</v>
      </c>
      <c r="Y367" s="92"/>
      <c r="Z367" s="92">
        <v>1</v>
      </c>
      <c r="AB367" s="92">
        <v>1</v>
      </c>
    </row>
    <row r="368" spans="21:28">
      <c r="U368" s="93">
        <v>46022</v>
      </c>
      <c r="V368" s="92" t="s">
        <v>439</v>
      </c>
      <c r="W368" s="92">
        <v>1</v>
      </c>
      <c r="Y368" s="92"/>
      <c r="Z368" s="92">
        <v>1</v>
      </c>
      <c r="AB368" s="92">
        <v>1</v>
      </c>
    </row>
    <row r="369" spans="22:32">
      <c r="V369" s="92"/>
      <c r="Y369" s="92"/>
    </row>
    <row r="377" spans="22:32">
      <c r="AF377" s="92"/>
    </row>
    <row r="378" spans="22:32">
      <c r="AF378" s="92"/>
    </row>
    <row r="379" spans="22:32">
      <c r="AF379" s="92"/>
    </row>
    <row r="380" spans="22:32">
      <c r="AF380" s="92"/>
    </row>
    <row r="381" spans="22:32">
      <c r="AF381" s="92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&amp;L&amp;F</oddHeader>
    <oddFooter>&amp;LGemeente Haarlem - KCK&amp;R&amp;A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AC4EA-ABDA-45D1-AAC1-5C848B39550B}">
  <sheetPr codeName="Blad6"/>
  <dimension ref="A1:AB153"/>
  <sheetViews>
    <sheetView showZeros="0" topLeftCell="C119" zoomScale="85" zoomScaleNormal="85" workbookViewId="0">
      <selection activeCell="K169" sqref="K169"/>
    </sheetView>
  </sheetViews>
  <sheetFormatPr defaultRowHeight="13.2"/>
  <cols>
    <col min="1" max="1" width="10.33203125" style="163" bestFit="1" customWidth="1"/>
    <col min="2" max="2" width="33.88671875" style="116" bestFit="1" customWidth="1"/>
    <col min="3" max="3" width="24.44140625" style="116" bestFit="1" customWidth="1"/>
    <col min="4" max="4" width="24.44140625" style="116" customWidth="1"/>
    <col min="5" max="6" width="11.5546875" style="163" customWidth="1"/>
    <col min="7" max="7" width="13.5546875" style="165" customWidth="1"/>
    <col min="8" max="8" width="16.6640625" style="165" customWidth="1"/>
    <col min="9" max="10" width="20.44140625" style="165" customWidth="1"/>
    <col min="11" max="11" width="20.6640625" style="116" customWidth="1"/>
    <col min="12" max="12" width="20.33203125" style="116" customWidth="1"/>
    <col min="13" max="13" width="16.33203125" style="163" customWidth="1"/>
    <col min="14" max="14" width="16.6640625" style="163" customWidth="1"/>
    <col min="15" max="15" width="19.109375" style="116" customWidth="1"/>
    <col min="16" max="17" width="15.6640625" style="116" customWidth="1"/>
    <col min="18" max="18" width="10" style="116" customWidth="1"/>
    <col min="19" max="19" width="4" style="116" customWidth="1"/>
    <col min="20" max="20" width="12.88671875" style="116" customWidth="1"/>
    <col min="21" max="21" width="9.33203125" style="163" bestFit="1" customWidth="1"/>
    <col min="22" max="22" width="4.5546875" style="116" customWidth="1"/>
    <col min="23" max="23" width="15" style="116" bestFit="1" customWidth="1"/>
    <col min="24" max="24" width="11" style="117" bestFit="1" customWidth="1"/>
    <col min="25" max="25" width="10.88671875" style="116" bestFit="1" customWidth="1"/>
    <col min="26" max="256" width="9.109375" style="116"/>
    <col min="257" max="257" width="10.33203125" style="116" bestFit="1" customWidth="1"/>
    <col min="258" max="258" width="33.88671875" style="116" bestFit="1" customWidth="1"/>
    <col min="259" max="259" width="24.44140625" style="116" bestFit="1" customWidth="1"/>
    <col min="260" max="260" width="24.44140625" style="116" customWidth="1"/>
    <col min="261" max="262" width="11.5546875" style="116" customWidth="1"/>
    <col min="263" max="263" width="13.5546875" style="116" customWidth="1"/>
    <col min="264" max="264" width="16.6640625" style="116" customWidth="1"/>
    <col min="265" max="266" width="20.44140625" style="116" customWidth="1"/>
    <col min="267" max="267" width="20.6640625" style="116" customWidth="1"/>
    <col min="268" max="268" width="20.33203125" style="116" customWidth="1"/>
    <col min="269" max="269" width="16.33203125" style="116" customWidth="1"/>
    <col min="270" max="270" width="16.6640625" style="116" customWidth="1"/>
    <col min="271" max="271" width="19.109375" style="116" customWidth="1"/>
    <col min="272" max="273" width="15.6640625" style="116" customWidth="1"/>
    <col min="274" max="274" width="10" style="116" customWidth="1"/>
    <col min="275" max="275" width="4" style="116" customWidth="1"/>
    <col min="276" max="276" width="12.88671875" style="116" customWidth="1"/>
    <col min="277" max="277" width="9.33203125" style="116" bestFit="1" customWidth="1"/>
    <col min="278" max="278" width="4.5546875" style="116" customWidth="1"/>
    <col min="279" max="279" width="15" style="116" bestFit="1" customWidth="1"/>
    <col min="280" max="280" width="11" style="116" bestFit="1" customWidth="1"/>
    <col min="281" max="281" width="10.88671875" style="116" bestFit="1" customWidth="1"/>
    <col min="282" max="512" width="9.109375" style="116"/>
    <col min="513" max="513" width="10.33203125" style="116" bestFit="1" customWidth="1"/>
    <col min="514" max="514" width="33.88671875" style="116" bestFit="1" customWidth="1"/>
    <col min="515" max="515" width="24.44140625" style="116" bestFit="1" customWidth="1"/>
    <col min="516" max="516" width="24.44140625" style="116" customWidth="1"/>
    <col min="517" max="518" width="11.5546875" style="116" customWidth="1"/>
    <col min="519" max="519" width="13.5546875" style="116" customWidth="1"/>
    <col min="520" max="520" width="16.6640625" style="116" customWidth="1"/>
    <col min="521" max="522" width="20.44140625" style="116" customWidth="1"/>
    <col min="523" max="523" width="20.6640625" style="116" customWidth="1"/>
    <col min="524" max="524" width="20.33203125" style="116" customWidth="1"/>
    <col min="525" max="525" width="16.33203125" style="116" customWidth="1"/>
    <col min="526" max="526" width="16.6640625" style="116" customWidth="1"/>
    <col min="527" max="527" width="19.109375" style="116" customWidth="1"/>
    <col min="528" max="529" width="15.6640625" style="116" customWidth="1"/>
    <col min="530" max="530" width="10" style="116" customWidth="1"/>
    <col min="531" max="531" width="4" style="116" customWidth="1"/>
    <col min="532" max="532" width="12.88671875" style="116" customWidth="1"/>
    <col min="533" max="533" width="9.33203125" style="116" bestFit="1" customWidth="1"/>
    <col min="534" max="534" width="4.5546875" style="116" customWidth="1"/>
    <col min="535" max="535" width="15" style="116" bestFit="1" customWidth="1"/>
    <col min="536" max="536" width="11" style="116" bestFit="1" customWidth="1"/>
    <col min="537" max="537" width="10.88671875" style="116" bestFit="1" customWidth="1"/>
    <col min="538" max="768" width="9.109375" style="116"/>
    <col min="769" max="769" width="10.33203125" style="116" bestFit="1" customWidth="1"/>
    <col min="770" max="770" width="33.88671875" style="116" bestFit="1" customWidth="1"/>
    <col min="771" max="771" width="24.44140625" style="116" bestFit="1" customWidth="1"/>
    <col min="772" max="772" width="24.44140625" style="116" customWidth="1"/>
    <col min="773" max="774" width="11.5546875" style="116" customWidth="1"/>
    <col min="775" max="775" width="13.5546875" style="116" customWidth="1"/>
    <col min="776" max="776" width="16.6640625" style="116" customWidth="1"/>
    <col min="777" max="778" width="20.44140625" style="116" customWidth="1"/>
    <col min="779" max="779" width="20.6640625" style="116" customWidth="1"/>
    <col min="780" max="780" width="20.33203125" style="116" customWidth="1"/>
    <col min="781" max="781" width="16.33203125" style="116" customWidth="1"/>
    <col min="782" max="782" width="16.6640625" style="116" customWidth="1"/>
    <col min="783" max="783" width="19.109375" style="116" customWidth="1"/>
    <col min="784" max="785" width="15.6640625" style="116" customWidth="1"/>
    <col min="786" max="786" width="10" style="116" customWidth="1"/>
    <col min="787" max="787" width="4" style="116" customWidth="1"/>
    <col min="788" max="788" width="12.88671875" style="116" customWidth="1"/>
    <col min="789" max="789" width="9.33203125" style="116" bestFit="1" customWidth="1"/>
    <col min="790" max="790" width="4.5546875" style="116" customWidth="1"/>
    <col min="791" max="791" width="15" style="116" bestFit="1" customWidth="1"/>
    <col min="792" max="792" width="11" style="116" bestFit="1" customWidth="1"/>
    <col min="793" max="793" width="10.88671875" style="116" bestFit="1" customWidth="1"/>
    <col min="794" max="1024" width="9.109375" style="116"/>
    <col min="1025" max="1025" width="10.33203125" style="116" bestFit="1" customWidth="1"/>
    <col min="1026" max="1026" width="33.88671875" style="116" bestFit="1" customWidth="1"/>
    <col min="1027" max="1027" width="24.44140625" style="116" bestFit="1" customWidth="1"/>
    <col min="1028" max="1028" width="24.44140625" style="116" customWidth="1"/>
    <col min="1029" max="1030" width="11.5546875" style="116" customWidth="1"/>
    <col min="1031" max="1031" width="13.5546875" style="116" customWidth="1"/>
    <col min="1032" max="1032" width="16.6640625" style="116" customWidth="1"/>
    <col min="1033" max="1034" width="20.44140625" style="116" customWidth="1"/>
    <col min="1035" max="1035" width="20.6640625" style="116" customWidth="1"/>
    <col min="1036" max="1036" width="20.33203125" style="116" customWidth="1"/>
    <col min="1037" max="1037" width="16.33203125" style="116" customWidth="1"/>
    <col min="1038" max="1038" width="16.6640625" style="116" customWidth="1"/>
    <col min="1039" max="1039" width="19.109375" style="116" customWidth="1"/>
    <col min="1040" max="1041" width="15.6640625" style="116" customWidth="1"/>
    <col min="1042" max="1042" width="10" style="116" customWidth="1"/>
    <col min="1043" max="1043" width="4" style="116" customWidth="1"/>
    <col min="1044" max="1044" width="12.88671875" style="116" customWidth="1"/>
    <col min="1045" max="1045" width="9.33203125" style="116" bestFit="1" customWidth="1"/>
    <col min="1046" max="1046" width="4.5546875" style="116" customWidth="1"/>
    <col min="1047" max="1047" width="15" style="116" bestFit="1" customWidth="1"/>
    <col min="1048" max="1048" width="11" style="116" bestFit="1" customWidth="1"/>
    <col min="1049" max="1049" width="10.88671875" style="116" bestFit="1" customWidth="1"/>
    <col min="1050" max="1280" width="9.109375" style="116"/>
    <col min="1281" max="1281" width="10.33203125" style="116" bestFit="1" customWidth="1"/>
    <col min="1282" max="1282" width="33.88671875" style="116" bestFit="1" customWidth="1"/>
    <col min="1283" max="1283" width="24.44140625" style="116" bestFit="1" customWidth="1"/>
    <col min="1284" max="1284" width="24.44140625" style="116" customWidth="1"/>
    <col min="1285" max="1286" width="11.5546875" style="116" customWidth="1"/>
    <col min="1287" max="1287" width="13.5546875" style="116" customWidth="1"/>
    <col min="1288" max="1288" width="16.6640625" style="116" customWidth="1"/>
    <col min="1289" max="1290" width="20.44140625" style="116" customWidth="1"/>
    <col min="1291" max="1291" width="20.6640625" style="116" customWidth="1"/>
    <col min="1292" max="1292" width="20.33203125" style="116" customWidth="1"/>
    <col min="1293" max="1293" width="16.33203125" style="116" customWidth="1"/>
    <col min="1294" max="1294" width="16.6640625" style="116" customWidth="1"/>
    <col min="1295" max="1295" width="19.109375" style="116" customWidth="1"/>
    <col min="1296" max="1297" width="15.6640625" style="116" customWidth="1"/>
    <col min="1298" max="1298" width="10" style="116" customWidth="1"/>
    <col min="1299" max="1299" width="4" style="116" customWidth="1"/>
    <col min="1300" max="1300" width="12.88671875" style="116" customWidth="1"/>
    <col min="1301" max="1301" width="9.33203125" style="116" bestFit="1" customWidth="1"/>
    <col min="1302" max="1302" width="4.5546875" style="116" customWidth="1"/>
    <col min="1303" max="1303" width="15" style="116" bestFit="1" customWidth="1"/>
    <col min="1304" max="1304" width="11" style="116" bestFit="1" customWidth="1"/>
    <col min="1305" max="1305" width="10.88671875" style="116" bestFit="1" customWidth="1"/>
    <col min="1306" max="1536" width="9.109375" style="116"/>
    <col min="1537" max="1537" width="10.33203125" style="116" bestFit="1" customWidth="1"/>
    <col min="1538" max="1538" width="33.88671875" style="116" bestFit="1" customWidth="1"/>
    <col min="1539" max="1539" width="24.44140625" style="116" bestFit="1" customWidth="1"/>
    <col min="1540" max="1540" width="24.44140625" style="116" customWidth="1"/>
    <col min="1541" max="1542" width="11.5546875" style="116" customWidth="1"/>
    <col min="1543" max="1543" width="13.5546875" style="116" customWidth="1"/>
    <col min="1544" max="1544" width="16.6640625" style="116" customWidth="1"/>
    <col min="1545" max="1546" width="20.44140625" style="116" customWidth="1"/>
    <col min="1547" max="1547" width="20.6640625" style="116" customWidth="1"/>
    <col min="1548" max="1548" width="20.33203125" style="116" customWidth="1"/>
    <col min="1549" max="1549" width="16.33203125" style="116" customWidth="1"/>
    <col min="1550" max="1550" width="16.6640625" style="116" customWidth="1"/>
    <col min="1551" max="1551" width="19.109375" style="116" customWidth="1"/>
    <col min="1552" max="1553" width="15.6640625" style="116" customWidth="1"/>
    <col min="1554" max="1554" width="10" style="116" customWidth="1"/>
    <col min="1555" max="1555" width="4" style="116" customWidth="1"/>
    <col min="1556" max="1556" width="12.88671875" style="116" customWidth="1"/>
    <col min="1557" max="1557" width="9.33203125" style="116" bestFit="1" customWidth="1"/>
    <col min="1558" max="1558" width="4.5546875" style="116" customWidth="1"/>
    <col min="1559" max="1559" width="15" style="116" bestFit="1" customWidth="1"/>
    <col min="1560" max="1560" width="11" style="116" bestFit="1" customWidth="1"/>
    <col min="1561" max="1561" width="10.88671875" style="116" bestFit="1" customWidth="1"/>
    <col min="1562" max="1792" width="9.109375" style="116"/>
    <col min="1793" max="1793" width="10.33203125" style="116" bestFit="1" customWidth="1"/>
    <col min="1794" max="1794" width="33.88671875" style="116" bestFit="1" customWidth="1"/>
    <col min="1795" max="1795" width="24.44140625" style="116" bestFit="1" customWidth="1"/>
    <col min="1796" max="1796" width="24.44140625" style="116" customWidth="1"/>
    <col min="1797" max="1798" width="11.5546875" style="116" customWidth="1"/>
    <col min="1799" max="1799" width="13.5546875" style="116" customWidth="1"/>
    <col min="1800" max="1800" width="16.6640625" style="116" customWidth="1"/>
    <col min="1801" max="1802" width="20.44140625" style="116" customWidth="1"/>
    <col min="1803" max="1803" width="20.6640625" style="116" customWidth="1"/>
    <col min="1804" max="1804" width="20.33203125" style="116" customWidth="1"/>
    <col min="1805" max="1805" width="16.33203125" style="116" customWidth="1"/>
    <col min="1806" max="1806" width="16.6640625" style="116" customWidth="1"/>
    <col min="1807" max="1807" width="19.109375" style="116" customWidth="1"/>
    <col min="1808" max="1809" width="15.6640625" style="116" customWidth="1"/>
    <col min="1810" max="1810" width="10" style="116" customWidth="1"/>
    <col min="1811" max="1811" width="4" style="116" customWidth="1"/>
    <col min="1812" max="1812" width="12.88671875" style="116" customWidth="1"/>
    <col min="1813" max="1813" width="9.33203125" style="116" bestFit="1" customWidth="1"/>
    <col min="1814" max="1814" width="4.5546875" style="116" customWidth="1"/>
    <col min="1815" max="1815" width="15" style="116" bestFit="1" customWidth="1"/>
    <col min="1816" max="1816" width="11" style="116" bestFit="1" customWidth="1"/>
    <col min="1817" max="1817" width="10.88671875" style="116" bestFit="1" customWidth="1"/>
    <col min="1818" max="2048" width="9.109375" style="116"/>
    <col min="2049" max="2049" width="10.33203125" style="116" bestFit="1" customWidth="1"/>
    <col min="2050" max="2050" width="33.88671875" style="116" bestFit="1" customWidth="1"/>
    <col min="2051" max="2051" width="24.44140625" style="116" bestFit="1" customWidth="1"/>
    <col min="2052" max="2052" width="24.44140625" style="116" customWidth="1"/>
    <col min="2053" max="2054" width="11.5546875" style="116" customWidth="1"/>
    <col min="2055" max="2055" width="13.5546875" style="116" customWidth="1"/>
    <col min="2056" max="2056" width="16.6640625" style="116" customWidth="1"/>
    <col min="2057" max="2058" width="20.44140625" style="116" customWidth="1"/>
    <col min="2059" max="2059" width="20.6640625" style="116" customWidth="1"/>
    <col min="2060" max="2060" width="20.33203125" style="116" customWidth="1"/>
    <col min="2061" max="2061" width="16.33203125" style="116" customWidth="1"/>
    <col min="2062" max="2062" width="16.6640625" style="116" customWidth="1"/>
    <col min="2063" max="2063" width="19.109375" style="116" customWidth="1"/>
    <col min="2064" max="2065" width="15.6640625" style="116" customWidth="1"/>
    <col min="2066" max="2066" width="10" style="116" customWidth="1"/>
    <col min="2067" max="2067" width="4" style="116" customWidth="1"/>
    <col min="2068" max="2068" width="12.88671875" style="116" customWidth="1"/>
    <col min="2069" max="2069" width="9.33203125" style="116" bestFit="1" customWidth="1"/>
    <col min="2070" max="2070" width="4.5546875" style="116" customWidth="1"/>
    <col min="2071" max="2071" width="15" style="116" bestFit="1" customWidth="1"/>
    <col min="2072" max="2072" width="11" style="116" bestFit="1" customWidth="1"/>
    <col min="2073" max="2073" width="10.88671875" style="116" bestFit="1" customWidth="1"/>
    <col min="2074" max="2304" width="9.109375" style="116"/>
    <col min="2305" max="2305" width="10.33203125" style="116" bestFit="1" customWidth="1"/>
    <col min="2306" max="2306" width="33.88671875" style="116" bestFit="1" customWidth="1"/>
    <col min="2307" max="2307" width="24.44140625" style="116" bestFit="1" customWidth="1"/>
    <col min="2308" max="2308" width="24.44140625" style="116" customWidth="1"/>
    <col min="2309" max="2310" width="11.5546875" style="116" customWidth="1"/>
    <col min="2311" max="2311" width="13.5546875" style="116" customWidth="1"/>
    <col min="2312" max="2312" width="16.6640625" style="116" customWidth="1"/>
    <col min="2313" max="2314" width="20.44140625" style="116" customWidth="1"/>
    <col min="2315" max="2315" width="20.6640625" style="116" customWidth="1"/>
    <col min="2316" max="2316" width="20.33203125" style="116" customWidth="1"/>
    <col min="2317" max="2317" width="16.33203125" style="116" customWidth="1"/>
    <col min="2318" max="2318" width="16.6640625" style="116" customWidth="1"/>
    <col min="2319" max="2319" width="19.109375" style="116" customWidth="1"/>
    <col min="2320" max="2321" width="15.6640625" style="116" customWidth="1"/>
    <col min="2322" max="2322" width="10" style="116" customWidth="1"/>
    <col min="2323" max="2323" width="4" style="116" customWidth="1"/>
    <col min="2324" max="2324" width="12.88671875" style="116" customWidth="1"/>
    <col min="2325" max="2325" width="9.33203125" style="116" bestFit="1" customWidth="1"/>
    <col min="2326" max="2326" width="4.5546875" style="116" customWidth="1"/>
    <col min="2327" max="2327" width="15" style="116" bestFit="1" customWidth="1"/>
    <col min="2328" max="2328" width="11" style="116" bestFit="1" customWidth="1"/>
    <col min="2329" max="2329" width="10.88671875" style="116" bestFit="1" customWidth="1"/>
    <col min="2330" max="2560" width="9.109375" style="116"/>
    <col min="2561" max="2561" width="10.33203125" style="116" bestFit="1" customWidth="1"/>
    <col min="2562" max="2562" width="33.88671875" style="116" bestFit="1" customWidth="1"/>
    <col min="2563" max="2563" width="24.44140625" style="116" bestFit="1" customWidth="1"/>
    <col min="2564" max="2564" width="24.44140625" style="116" customWidth="1"/>
    <col min="2565" max="2566" width="11.5546875" style="116" customWidth="1"/>
    <col min="2567" max="2567" width="13.5546875" style="116" customWidth="1"/>
    <col min="2568" max="2568" width="16.6640625" style="116" customWidth="1"/>
    <col min="2569" max="2570" width="20.44140625" style="116" customWidth="1"/>
    <col min="2571" max="2571" width="20.6640625" style="116" customWidth="1"/>
    <col min="2572" max="2572" width="20.33203125" style="116" customWidth="1"/>
    <col min="2573" max="2573" width="16.33203125" style="116" customWidth="1"/>
    <col min="2574" max="2574" width="16.6640625" style="116" customWidth="1"/>
    <col min="2575" max="2575" width="19.109375" style="116" customWidth="1"/>
    <col min="2576" max="2577" width="15.6640625" style="116" customWidth="1"/>
    <col min="2578" max="2578" width="10" style="116" customWidth="1"/>
    <col min="2579" max="2579" width="4" style="116" customWidth="1"/>
    <col min="2580" max="2580" width="12.88671875" style="116" customWidth="1"/>
    <col min="2581" max="2581" width="9.33203125" style="116" bestFit="1" customWidth="1"/>
    <col min="2582" max="2582" width="4.5546875" style="116" customWidth="1"/>
    <col min="2583" max="2583" width="15" style="116" bestFit="1" customWidth="1"/>
    <col min="2584" max="2584" width="11" style="116" bestFit="1" customWidth="1"/>
    <col min="2585" max="2585" width="10.88671875" style="116" bestFit="1" customWidth="1"/>
    <col min="2586" max="2816" width="9.109375" style="116"/>
    <col min="2817" max="2817" width="10.33203125" style="116" bestFit="1" customWidth="1"/>
    <col min="2818" max="2818" width="33.88671875" style="116" bestFit="1" customWidth="1"/>
    <col min="2819" max="2819" width="24.44140625" style="116" bestFit="1" customWidth="1"/>
    <col min="2820" max="2820" width="24.44140625" style="116" customWidth="1"/>
    <col min="2821" max="2822" width="11.5546875" style="116" customWidth="1"/>
    <col min="2823" max="2823" width="13.5546875" style="116" customWidth="1"/>
    <col min="2824" max="2824" width="16.6640625" style="116" customWidth="1"/>
    <col min="2825" max="2826" width="20.44140625" style="116" customWidth="1"/>
    <col min="2827" max="2827" width="20.6640625" style="116" customWidth="1"/>
    <col min="2828" max="2828" width="20.33203125" style="116" customWidth="1"/>
    <col min="2829" max="2829" width="16.33203125" style="116" customWidth="1"/>
    <col min="2830" max="2830" width="16.6640625" style="116" customWidth="1"/>
    <col min="2831" max="2831" width="19.109375" style="116" customWidth="1"/>
    <col min="2832" max="2833" width="15.6640625" style="116" customWidth="1"/>
    <col min="2834" max="2834" width="10" style="116" customWidth="1"/>
    <col min="2835" max="2835" width="4" style="116" customWidth="1"/>
    <col min="2836" max="2836" width="12.88671875" style="116" customWidth="1"/>
    <col min="2837" max="2837" width="9.33203125" style="116" bestFit="1" customWidth="1"/>
    <col min="2838" max="2838" width="4.5546875" style="116" customWidth="1"/>
    <col min="2839" max="2839" width="15" style="116" bestFit="1" customWidth="1"/>
    <col min="2840" max="2840" width="11" style="116" bestFit="1" customWidth="1"/>
    <col min="2841" max="2841" width="10.88671875" style="116" bestFit="1" customWidth="1"/>
    <col min="2842" max="3072" width="9.109375" style="116"/>
    <col min="3073" max="3073" width="10.33203125" style="116" bestFit="1" customWidth="1"/>
    <col min="3074" max="3074" width="33.88671875" style="116" bestFit="1" customWidth="1"/>
    <col min="3075" max="3075" width="24.44140625" style="116" bestFit="1" customWidth="1"/>
    <col min="3076" max="3076" width="24.44140625" style="116" customWidth="1"/>
    <col min="3077" max="3078" width="11.5546875" style="116" customWidth="1"/>
    <col min="3079" max="3079" width="13.5546875" style="116" customWidth="1"/>
    <col min="3080" max="3080" width="16.6640625" style="116" customWidth="1"/>
    <col min="3081" max="3082" width="20.44140625" style="116" customWidth="1"/>
    <col min="3083" max="3083" width="20.6640625" style="116" customWidth="1"/>
    <col min="3084" max="3084" width="20.33203125" style="116" customWidth="1"/>
    <col min="3085" max="3085" width="16.33203125" style="116" customWidth="1"/>
    <col min="3086" max="3086" width="16.6640625" style="116" customWidth="1"/>
    <col min="3087" max="3087" width="19.109375" style="116" customWidth="1"/>
    <col min="3088" max="3089" width="15.6640625" style="116" customWidth="1"/>
    <col min="3090" max="3090" width="10" style="116" customWidth="1"/>
    <col min="3091" max="3091" width="4" style="116" customWidth="1"/>
    <col min="3092" max="3092" width="12.88671875" style="116" customWidth="1"/>
    <col min="3093" max="3093" width="9.33203125" style="116" bestFit="1" customWidth="1"/>
    <col min="3094" max="3094" width="4.5546875" style="116" customWidth="1"/>
    <col min="3095" max="3095" width="15" style="116" bestFit="1" customWidth="1"/>
    <col min="3096" max="3096" width="11" style="116" bestFit="1" customWidth="1"/>
    <col min="3097" max="3097" width="10.88671875" style="116" bestFit="1" customWidth="1"/>
    <col min="3098" max="3328" width="9.109375" style="116"/>
    <col min="3329" max="3329" width="10.33203125" style="116" bestFit="1" customWidth="1"/>
    <col min="3330" max="3330" width="33.88671875" style="116" bestFit="1" customWidth="1"/>
    <col min="3331" max="3331" width="24.44140625" style="116" bestFit="1" customWidth="1"/>
    <col min="3332" max="3332" width="24.44140625" style="116" customWidth="1"/>
    <col min="3333" max="3334" width="11.5546875" style="116" customWidth="1"/>
    <col min="3335" max="3335" width="13.5546875" style="116" customWidth="1"/>
    <col min="3336" max="3336" width="16.6640625" style="116" customWidth="1"/>
    <col min="3337" max="3338" width="20.44140625" style="116" customWidth="1"/>
    <col min="3339" max="3339" width="20.6640625" style="116" customWidth="1"/>
    <col min="3340" max="3340" width="20.33203125" style="116" customWidth="1"/>
    <col min="3341" max="3341" width="16.33203125" style="116" customWidth="1"/>
    <col min="3342" max="3342" width="16.6640625" style="116" customWidth="1"/>
    <col min="3343" max="3343" width="19.109375" style="116" customWidth="1"/>
    <col min="3344" max="3345" width="15.6640625" style="116" customWidth="1"/>
    <col min="3346" max="3346" width="10" style="116" customWidth="1"/>
    <col min="3347" max="3347" width="4" style="116" customWidth="1"/>
    <col min="3348" max="3348" width="12.88671875" style="116" customWidth="1"/>
    <col min="3349" max="3349" width="9.33203125" style="116" bestFit="1" customWidth="1"/>
    <col min="3350" max="3350" width="4.5546875" style="116" customWidth="1"/>
    <col min="3351" max="3351" width="15" style="116" bestFit="1" customWidth="1"/>
    <col min="3352" max="3352" width="11" style="116" bestFit="1" customWidth="1"/>
    <col min="3353" max="3353" width="10.88671875" style="116" bestFit="1" customWidth="1"/>
    <col min="3354" max="3584" width="9.109375" style="116"/>
    <col min="3585" max="3585" width="10.33203125" style="116" bestFit="1" customWidth="1"/>
    <col min="3586" max="3586" width="33.88671875" style="116" bestFit="1" customWidth="1"/>
    <col min="3587" max="3587" width="24.44140625" style="116" bestFit="1" customWidth="1"/>
    <col min="3588" max="3588" width="24.44140625" style="116" customWidth="1"/>
    <col min="3589" max="3590" width="11.5546875" style="116" customWidth="1"/>
    <col min="3591" max="3591" width="13.5546875" style="116" customWidth="1"/>
    <col min="3592" max="3592" width="16.6640625" style="116" customWidth="1"/>
    <col min="3593" max="3594" width="20.44140625" style="116" customWidth="1"/>
    <col min="3595" max="3595" width="20.6640625" style="116" customWidth="1"/>
    <col min="3596" max="3596" width="20.33203125" style="116" customWidth="1"/>
    <col min="3597" max="3597" width="16.33203125" style="116" customWidth="1"/>
    <col min="3598" max="3598" width="16.6640625" style="116" customWidth="1"/>
    <col min="3599" max="3599" width="19.109375" style="116" customWidth="1"/>
    <col min="3600" max="3601" width="15.6640625" style="116" customWidth="1"/>
    <col min="3602" max="3602" width="10" style="116" customWidth="1"/>
    <col min="3603" max="3603" width="4" style="116" customWidth="1"/>
    <col min="3604" max="3604" width="12.88671875" style="116" customWidth="1"/>
    <col min="3605" max="3605" width="9.33203125" style="116" bestFit="1" customWidth="1"/>
    <col min="3606" max="3606" width="4.5546875" style="116" customWidth="1"/>
    <col min="3607" max="3607" width="15" style="116" bestFit="1" customWidth="1"/>
    <col min="3608" max="3608" width="11" style="116" bestFit="1" customWidth="1"/>
    <col min="3609" max="3609" width="10.88671875" style="116" bestFit="1" customWidth="1"/>
    <col min="3610" max="3840" width="9.109375" style="116"/>
    <col min="3841" max="3841" width="10.33203125" style="116" bestFit="1" customWidth="1"/>
    <col min="3842" max="3842" width="33.88671875" style="116" bestFit="1" customWidth="1"/>
    <col min="3843" max="3843" width="24.44140625" style="116" bestFit="1" customWidth="1"/>
    <col min="3844" max="3844" width="24.44140625" style="116" customWidth="1"/>
    <col min="3845" max="3846" width="11.5546875" style="116" customWidth="1"/>
    <col min="3847" max="3847" width="13.5546875" style="116" customWidth="1"/>
    <col min="3848" max="3848" width="16.6640625" style="116" customWidth="1"/>
    <col min="3849" max="3850" width="20.44140625" style="116" customWidth="1"/>
    <col min="3851" max="3851" width="20.6640625" style="116" customWidth="1"/>
    <col min="3852" max="3852" width="20.33203125" style="116" customWidth="1"/>
    <col min="3853" max="3853" width="16.33203125" style="116" customWidth="1"/>
    <col min="3854" max="3854" width="16.6640625" style="116" customWidth="1"/>
    <col min="3855" max="3855" width="19.109375" style="116" customWidth="1"/>
    <col min="3856" max="3857" width="15.6640625" style="116" customWidth="1"/>
    <col min="3858" max="3858" width="10" style="116" customWidth="1"/>
    <col min="3859" max="3859" width="4" style="116" customWidth="1"/>
    <col min="3860" max="3860" width="12.88671875" style="116" customWidth="1"/>
    <col min="3861" max="3861" width="9.33203125" style="116" bestFit="1" customWidth="1"/>
    <col min="3862" max="3862" width="4.5546875" style="116" customWidth="1"/>
    <col min="3863" max="3863" width="15" style="116" bestFit="1" customWidth="1"/>
    <col min="3864" max="3864" width="11" style="116" bestFit="1" customWidth="1"/>
    <col min="3865" max="3865" width="10.88671875" style="116" bestFit="1" customWidth="1"/>
    <col min="3866" max="4096" width="9.109375" style="116"/>
    <col min="4097" max="4097" width="10.33203125" style="116" bestFit="1" customWidth="1"/>
    <col min="4098" max="4098" width="33.88671875" style="116" bestFit="1" customWidth="1"/>
    <col min="4099" max="4099" width="24.44140625" style="116" bestFit="1" customWidth="1"/>
    <col min="4100" max="4100" width="24.44140625" style="116" customWidth="1"/>
    <col min="4101" max="4102" width="11.5546875" style="116" customWidth="1"/>
    <col min="4103" max="4103" width="13.5546875" style="116" customWidth="1"/>
    <col min="4104" max="4104" width="16.6640625" style="116" customWidth="1"/>
    <col min="4105" max="4106" width="20.44140625" style="116" customWidth="1"/>
    <col min="4107" max="4107" width="20.6640625" style="116" customWidth="1"/>
    <col min="4108" max="4108" width="20.33203125" style="116" customWidth="1"/>
    <col min="4109" max="4109" width="16.33203125" style="116" customWidth="1"/>
    <col min="4110" max="4110" width="16.6640625" style="116" customWidth="1"/>
    <col min="4111" max="4111" width="19.109375" style="116" customWidth="1"/>
    <col min="4112" max="4113" width="15.6640625" style="116" customWidth="1"/>
    <col min="4114" max="4114" width="10" style="116" customWidth="1"/>
    <col min="4115" max="4115" width="4" style="116" customWidth="1"/>
    <col min="4116" max="4116" width="12.88671875" style="116" customWidth="1"/>
    <col min="4117" max="4117" width="9.33203125" style="116" bestFit="1" customWidth="1"/>
    <col min="4118" max="4118" width="4.5546875" style="116" customWidth="1"/>
    <col min="4119" max="4119" width="15" style="116" bestFit="1" customWidth="1"/>
    <col min="4120" max="4120" width="11" style="116" bestFit="1" customWidth="1"/>
    <col min="4121" max="4121" width="10.88671875" style="116" bestFit="1" customWidth="1"/>
    <col min="4122" max="4352" width="9.109375" style="116"/>
    <col min="4353" max="4353" width="10.33203125" style="116" bestFit="1" customWidth="1"/>
    <col min="4354" max="4354" width="33.88671875" style="116" bestFit="1" customWidth="1"/>
    <col min="4355" max="4355" width="24.44140625" style="116" bestFit="1" customWidth="1"/>
    <col min="4356" max="4356" width="24.44140625" style="116" customWidth="1"/>
    <col min="4357" max="4358" width="11.5546875" style="116" customWidth="1"/>
    <col min="4359" max="4359" width="13.5546875" style="116" customWidth="1"/>
    <col min="4360" max="4360" width="16.6640625" style="116" customWidth="1"/>
    <col min="4361" max="4362" width="20.44140625" style="116" customWidth="1"/>
    <col min="4363" max="4363" width="20.6640625" style="116" customWidth="1"/>
    <col min="4364" max="4364" width="20.33203125" style="116" customWidth="1"/>
    <col min="4365" max="4365" width="16.33203125" style="116" customWidth="1"/>
    <col min="4366" max="4366" width="16.6640625" style="116" customWidth="1"/>
    <col min="4367" max="4367" width="19.109375" style="116" customWidth="1"/>
    <col min="4368" max="4369" width="15.6640625" style="116" customWidth="1"/>
    <col min="4370" max="4370" width="10" style="116" customWidth="1"/>
    <col min="4371" max="4371" width="4" style="116" customWidth="1"/>
    <col min="4372" max="4372" width="12.88671875" style="116" customWidth="1"/>
    <col min="4373" max="4373" width="9.33203125" style="116" bestFit="1" customWidth="1"/>
    <col min="4374" max="4374" width="4.5546875" style="116" customWidth="1"/>
    <col min="4375" max="4375" width="15" style="116" bestFit="1" customWidth="1"/>
    <col min="4376" max="4376" width="11" style="116" bestFit="1" customWidth="1"/>
    <col min="4377" max="4377" width="10.88671875" style="116" bestFit="1" customWidth="1"/>
    <col min="4378" max="4608" width="9.109375" style="116"/>
    <col min="4609" max="4609" width="10.33203125" style="116" bestFit="1" customWidth="1"/>
    <col min="4610" max="4610" width="33.88671875" style="116" bestFit="1" customWidth="1"/>
    <col min="4611" max="4611" width="24.44140625" style="116" bestFit="1" customWidth="1"/>
    <col min="4612" max="4612" width="24.44140625" style="116" customWidth="1"/>
    <col min="4613" max="4614" width="11.5546875" style="116" customWidth="1"/>
    <col min="4615" max="4615" width="13.5546875" style="116" customWidth="1"/>
    <col min="4616" max="4616" width="16.6640625" style="116" customWidth="1"/>
    <col min="4617" max="4618" width="20.44140625" style="116" customWidth="1"/>
    <col min="4619" max="4619" width="20.6640625" style="116" customWidth="1"/>
    <col min="4620" max="4620" width="20.33203125" style="116" customWidth="1"/>
    <col min="4621" max="4621" width="16.33203125" style="116" customWidth="1"/>
    <col min="4622" max="4622" width="16.6640625" style="116" customWidth="1"/>
    <col min="4623" max="4623" width="19.109375" style="116" customWidth="1"/>
    <col min="4624" max="4625" width="15.6640625" style="116" customWidth="1"/>
    <col min="4626" max="4626" width="10" style="116" customWidth="1"/>
    <col min="4627" max="4627" width="4" style="116" customWidth="1"/>
    <col min="4628" max="4628" width="12.88671875" style="116" customWidth="1"/>
    <col min="4629" max="4629" width="9.33203125" style="116" bestFit="1" customWidth="1"/>
    <col min="4630" max="4630" width="4.5546875" style="116" customWidth="1"/>
    <col min="4631" max="4631" width="15" style="116" bestFit="1" customWidth="1"/>
    <col min="4632" max="4632" width="11" style="116" bestFit="1" customWidth="1"/>
    <col min="4633" max="4633" width="10.88671875" style="116" bestFit="1" customWidth="1"/>
    <col min="4634" max="4864" width="9.109375" style="116"/>
    <col min="4865" max="4865" width="10.33203125" style="116" bestFit="1" customWidth="1"/>
    <col min="4866" max="4866" width="33.88671875" style="116" bestFit="1" customWidth="1"/>
    <col min="4867" max="4867" width="24.44140625" style="116" bestFit="1" customWidth="1"/>
    <col min="4868" max="4868" width="24.44140625" style="116" customWidth="1"/>
    <col min="4869" max="4870" width="11.5546875" style="116" customWidth="1"/>
    <col min="4871" max="4871" width="13.5546875" style="116" customWidth="1"/>
    <col min="4872" max="4872" width="16.6640625" style="116" customWidth="1"/>
    <col min="4873" max="4874" width="20.44140625" style="116" customWidth="1"/>
    <col min="4875" max="4875" width="20.6640625" style="116" customWidth="1"/>
    <col min="4876" max="4876" width="20.33203125" style="116" customWidth="1"/>
    <col min="4877" max="4877" width="16.33203125" style="116" customWidth="1"/>
    <col min="4878" max="4878" width="16.6640625" style="116" customWidth="1"/>
    <col min="4879" max="4879" width="19.109375" style="116" customWidth="1"/>
    <col min="4880" max="4881" width="15.6640625" style="116" customWidth="1"/>
    <col min="4882" max="4882" width="10" style="116" customWidth="1"/>
    <col min="4883" max="4883" width="4" style="116" customWidth="1"/>
    <col min="4884" max="4884" width="12.88671875" style="116" customWidth="1"/>
    <col min="4885" max="4885" width="9.33203125" style="116" bestFit="1" customWidth="1"/>
    <col min="4886" max="4886" width="4.5546875" style="116" customWidth="1"/>
    <col min="4887" max="4887" width="15" style="116" bestFit="1" customWidth="1"/>
    <col min="4888" max="4888" width="11" style="116" bestFit="1" customWidth="1"/>
    <col min="4889" max="4889" width="10.88671875" style="116" bestFit="1" customWidth="1"/>
    <col min="4890" max="5120" width="9.109375" style="116"/>
    <col min="5121" max="5121" width="10.33203125" style="116" bestFit="1" customWidth="1"/>
    <col min="5122" max="5122" width="33.88671875" style="116" bestFit="1" customWidth="1"/>
    <col min="5123" max="5123" width="24.44140625" style="116" bestFit="1" customWidth="1"/>
    <col min="5124" max="5124" width="24.44140625" style="116" customWidth="1"/>
    <col min="5125" max="5126" width="11.5546875" style="116" customWidth="1"/>
    <col min="5127" max="5127" width="13.5546875" style="116" customWidth="1"/>
    <col min="5128" max="5128" width="16.6640625" style="116" customWidth="1"/>
    <col min="5129" max="5130" width="20.44140625" style="116" customWidth="1"/>
    <col min="5131" max="5131" width="20.6640625" style="116" customWidth="1"/>
    <col min="5132" max="5132" width="20.33203125" style="116" customWidth="1"/>
    <col min="5133" max="5133" width="16.33203125" style="116" customWidth="1"/>
    <col min="5134" max="5134" width="16.6640625" style="116" customWidth="1"/>
    <col min="5135" max="5135" width="19.109375" style="116" customWidth="1"/>
    <col min="5136" max="5137" width="15.6640625" style="116" customWidth="1"/>
    <col min="5138" max="5138" width="10" style="116" customWidth="1"/>
    <col min="5139" max="5139" width="4" style="116" customWidth="1"/>
    <col min="5140" max="5140" width="12.88671875" style="116" customWidth="1"/>
    <col min="5141" max="5141" width="9.33203125" style="116" bestFit="1" customWidth="1"/>
    <col min="5142" max="5142" width="4.5546875" style="116" customWidth="1"/>
    <col min="5143" max="5143" width="15" style="116" bestFit="1" customWidth="1"/>
    <col min="5144" max="5144" width="11" style="116" bestFit="1" customWidth="1"/>
    <col min="5145" max="5145" width="10.88671875" style="116" bestFit="1" customWidth="1"/>
    <col min="5146" max="5376" width="9.109375" style="116"/>
    <col min="5377" max="5377" width="10.33203125" style="116" bestFit="1" customWidth="1"/>
    <col min="5378" max="5378" width="33.88671875" style="116" bestFit="1" customWidth="1"/>
    <col min="5379" max="5379" width="24.44140625" style="116" bestFit="1" customWidth="1"/>
    <col min="5380" max="5380" width="24.44140625" style="116" customWidth="1"/>
    <col min="5381" max="5382" width="11.5546875" style="116" customWidth="1"/>
    <col min="5383" max="5383" width="13.5546875" style="116" customWidth="1"/>
    <col min="5384" max="5384" width="16.6640625" style="116" customWidth="1"/>
    <col min="5385" max="5386" width="20.44140625" style="116" customWidth="1"/>
    <col min="5387" max="5387" width="20.6640625" style="116" customWidth="1"/>
    <col min="5388" max="5388" width="20.33203125" style="116" customWidth="1"/>
    <col min="5389" max="5389" width="16.33203125" style="116" customWidth="1"/>
    <col min="5390" max="5390" width="16.6640625" style="116" customWidth="1"/>
    <col min="5391" max="5391" width="19.109375" style="116" customWidth="1"/>
    <col min="5392" max="5393" width="15.6640625" style="116" customWidth="1"/>
    <col min="5394" max="5394" width="10" style="116" customWidth="1"/>
    <col min="5395" max="5395" width="4" style="116" customWidth="1"/>
    <col min="5396" max="5396" width="12.88671875" style="116" customWidth="1"/>
    <col min="5397" max="5397" width="9.33203125" style="116" bestFit="1" customWidth="1"/>
    <col min="5398" max="5398" width="4.5546875" style="116" customWidth="1"/>
    <col min="5399" max="5399" width="15" style="116" bestFit="1" customWidth="1"/>
    <col min="5400" max="5400" width="11" style="116" bestFit="1" customWidth="1"/>
    <col min="5401" max="5401" width="10.88671875" style="116" bestFit="1" customWidth="1"/>
    <col min="5402" max="5632" width="9.109375" style="116"/>
    <col min="5633" max="5633" width="10.33203125" style="116" bestFit="1" customWidth="1"/>
    <col min="5634" max="5634" width="33.88671875" style="116" bestFit="1" customWidth="1"/>
    <col min="5635" max="5635" width="24.44140625" style="116" bestFit="1" customWidth="1"/>
    <col min="5636" max="5636" width="24.44140625" style="116" customWidth="1"/>
    <col min="5637" max="5638" width="11.5546875" style="116" customWidth="1"/>
    <col min="5639" max="5639" width="13.5546875" style="116" customWidth="1"/>
    <col min="5640" max="5640" width="16.6640625" style="116" customWidth="1"/>
    <col min="5641" max="5642" width="20.44140625" style="116" customWidth="1"/>
    <col min="5643" max="5643" width="20.6640625" style="116" customWidth="1"/>
    <col min="5644" max="5644" width="20.33203125" style="116" customWidth="1"/>
    <col min="5645" max="5645" width="16.33203125" style="116" customWidth="1"/>
    <col min="5646" max="5646" width="16.6640625" style="116" customWidth="1"/>
    <col min="5647" max="5647" width="19.109375" style="116" customWidth="1"/>
    <col min="5648" max="5649" width="15.6640625" style="116" customWidth="1"/>
    <col min="5650" max="5650" width="10" style="116" customWidth="1"/>
    <col min="5651" max="5651" width="4" style="116" customWidth="1"/>
    <col min="5652" max="5652" width="12.88671875" style="116" customWidth="1"/>
    <col min="5653" max="5653" width="9.33203125" style="116" bestFit="1" customWidth="1"/>
    <col min="5654" max="5654" width="4.5546875" style="116" customWidth="1"/>
    <col min="5655" max="5655" width="15" style="116" bestFit="1" customWidth="1"/>
    <col min="5656" max="5656" width="11" style="116" bestFit="1" customWidth="1"/>
    <col min="5657" max="5657" width="10.88671875" style="116" bestFit="1" customWidth="1"/>
    <col min="5658" max="5888" width="9.109375" style="116"/>
    <col min="5889" max="5889" width="10.33203125" style="116" bestFit="1" customWidth="1"/>
    <col min="5890" max="5890" width="33.88671875" style="116" bestFit="1" customWidth="1"/>
    <col min="5891" max="5891" width="24.44140625" style="116" bestFit="1" customWidth="1"/>
    <col min="5892" max="5892" width="24.44140625" style="116" customWidth="1"/>
    <col min="5893" max="5894" width="11.5546875" style="116" customWidth="1"/>
    <col min="5895" max="5895" width="13.5546875" style="116" customWidth="1"/>
    <col min="5896" max="5896" width="16.6640625" style="116" customWidth="1"/>
    <col min="5897" max="5898" width="20.44140625" style="116" customWidth="1"/>
    <col min="5899" max="5899" width="20.6640625" style="116" customWidth="1"/>
    <col min="5900" max="5900" width="20.33203125" style="116" customWidth="1"/>
    <col min="5901" max="5901" width="16.33203125" style="116" customWidth="1"/>
    <col min="5902" max="5902" width="16.6640625" style="116" customWidth="1"/>
    <col min="5903" max="5903" width="19.109375" style="116" customWidth="1"/>
    <col min="5904" max="5905" width="15.6640625" style="116" customWidth="1"/>
    <col min="5906" max="5906" width="10" style="116" customWidth="1"/>
    <col min="5907" max="5907" width="4" style="116" customWidth="1"/>
    <col min="5908" max="5908" width="12.88671875" style="116" customWidth="1"/>
    <col min="5909" max="5909" width="9.33203125" style="116" bestFit="1" customWidth="1"/>
    <col min="5910" max="5910" width="4.5546875" style="116" customWidth="1"/>
    <col min="5911" max="5911" width="15" style="116" bestFit="1" customWidth="1"/>
    <col min="5912" max="5912" width="11" style="116" bestFit="1" customWidth="1"/>
    <col min="5913" max="5913" width="10.88671875" style="116" bestFit="1" customWidth="1"/>
    <col min="5914" max="6144" width="9.109375" style="116"/>
    <col min="6145" max="6145" width="10.33203125" style="116" bestFit="1" customWidth="1"/>
    <col min="6146" max="6146" width="33.88671875" style="116" bestFit="1" customWidth="1"/>
    <col min="6147" max="6147" width="24.44140625" style="116" bestFit="1" customWidth="1"/>
    <col min="6148" max="6148" width="24.44140625" style="116" customWidth="1"/>
    <col min="6149" max="6150" width="11.5546875" style="116" customWidth="1"/>
    <col min="6151" max="6151" width="13.5546875" style="116" customWidth="1"/>
    <col min="6152" max="6152" width="16.6640625" style="116" customWidth="1"/>
    <col min="6153" max="6154" width="20.44140625" style="116" customWidth="1"/>
    <col min="6155" max="6155" width="20.6640625" style="116" customWidth="1"/>
    <col min="6156" max="6156" width="20.33203125" style="116" customWidth="1"/>
    <col min="6157" max="6157" width="16.33203125" style="116" customWidth="1"/>
    <col min="6158" max="6158" width="16.6640625" style="116" customWidth="1"/>
    <col min="6159" max="6159" width="19.109375" style="116" customWidth="1"/>
    <col min="6160" max="6161" width="15.6640625" style="116" customWidth="1"/>
    <col min="6162" max="6162" width="10" style="116" customWidth="1"/>
    <col min="6163" max="6163" width="4" style="116" customWidth="1"/>
    <col min="6164" max="6164" width="12.88671875" style="116" customWidth="1"/>
    <col min="6165" max="6165" width="9.33203125" style="116" bestFit="1" customWidth="1"/>
    <col min="6166" max="6166" width="4.5546875" style="116" customWidth="1"/>
    <col min="6167" max="6167" width="15" style="116" bestFit="1" customWidth="1"/>
    <col min="6168" max="6168" width="11" style="116" bestFit="1" customWidth="1"/>
    <col min="6169" max="6169" width="10.88671875" style="116" bestFit="1" customWidth="1"/>
    <col min="6170" max="6400" width="9.109375" style="116"/>
    <col min="6401" max="6401" width="10.33203125" style="116" bestFit="1" customWidth="1"/>
    <col min="6402" max="6402" width="33.88671875" style="116" bestFit="1" customWidth="1"/>
    <col min="6403" max="6403" width="24.44140625" style="116" bestFit="1" customWidth="1"/>
    <col min="6404" max="6404" width="24.44140625" style="116" customWidth="1"/>
    <col min="6405" max="6406" width="11.5546875" style="116" customWidth="1"/>
    <col min="6407" max="6407" width="13.5546875" style="116" customWidth="1"/>
    <col min="6408" max="6408" width="16.6640625" style="116" customWidth="1"/>
    <col min="6409" max="6410" width="20.44140625" style="116" customWidth="1"/>
    <col min="6411" max="6411" width="20.6640625" style="116" customWidth="1"/>
    <col min="6412" max="6412" width="20.33203125" style="116" customWidth="1"/>
    <col min="6413" max="6413" width="16.33203125" style="116" customWidth="1"/>
    <col min="6414" max="6414" width="16.6640625" style="116" customWidth="1"/>
    <col min="6415" max="6415" width="19.109375" style="116" customWidth="1"/>
    <col min="6416" max="6417" width="15.6640625" style="116" customWidth="1"/>
    <col min="6418" max="6418" width="10" style="116" customWidth="1"/>
    <col min="6419" max="6419" width="4" style="116" customWidth="1"/>
    <col min="6420" max="6420" width="12.88671875" style="116" customWidth="1"/>
    <col min="6421" max="6421" width="9.33203125" style="116" bestFit="1" customWidth="1"/>
    <col min="6422" max="6422" width="4.5546875" style="116" customWidth="1"/>
    <col min="6423" max="6423" width="15" style="116" bestFit="1" customWidth="1"/>
    <col min="6424" max="6424" width="11" style="116" bestFit="1" customWidth="1"/>
    <col min="6425" max="6425" width="10.88671875" style="116" bestFit="1" customWidth="1"/>
    <col min="6426" max="6656" width="9.109375" style="116"/>
    <col min="6657" max="6657" width="10.33203125" style="116" bestFit="1" customWidth="1"/>
    <col min="6658" max="6658" width="33.88671875" style="116" bestFit="1" customWidth="1"/>
    <col min="6659" max="6659" width="24.44140625" style="116" bestFit="1" customWidth="1"/>
    <col min="6660" max="6660" width="24.44140625" style="116" customWidth="1"/>
    <col min="6661" max="6662" width="11.5546875" style="116" customWidth="1"/>
    <col min="6663" max="6663" width="13.5546875" style="116" customWidth="1"/>
    <col min="6664" max="6664" width="16.6640625" style="116" customWidth="1"/>
    <col min="6665" max="6666" width="20.44140625" style="116" customWidth="1"/>
    <col min="6667" max="6667" width="20.6640625" style="116" customWidth="1"/>
    <col min="6668" max="6668" width="20.33203125" style="116" customWidth="1"/>
    <col min="6669" max="6669" width="16.33203125" style="116" customWidth="1"/>
    <col min="6670" max="6670" width="16.6640625" style="116" customWidth="1"/>
    <col min="6671" max="6671" width="19.109375" style="116" customWidth="1"/>
    <col min="6672" max="6673" width="15.6640625" style="116" customWidth="1"/>
    <col min="6674" max="6674" width="10" style="116" customWidth="1"/>
    <col min="6675" max="6675" width="4" style="116" customWidth="1"/>
    <col min="6676" max="6676" width="12.88671875" style="116" customWidth="1"/>
    <col min="6677" max="6677" width="9.33203125" style="116" bestFit="1" customWidth="1"/>
    <col min="6678" max="6678" width="4.5546875" style="116" customWidth="1"/>
    <col min="6679" max="6679" width="15" style="116" bestFit="1" customWidth="1"/>
    <col min="6680" max="6680" width="11" style="116" bestFit="1" customWidth="1"/>
    <col min="6681" max="6681" width="10.88671875" style="116" bestFit="1" customWidth="1"/>
    <col min="6682" max="6912" width="9.109375" style="116"/>
    <col min="6913" max="6913" width="10.33203125" style="116" bestFit="1" customWidth="1"/>
    <col min="6914" max="6914" width="33.88671875" style="116" bestFit="1" customWidth="1"/>
    <col min="6915" max="6915" width="24.44140625" style="116" bestFit="1" customWidth="1"/>
    <col min="6916" max="6916" width="24.44140625" style="116" customWidth="1"/>
    <col min="6917" max="6918" width="11.5546875" style="116" customWidth="1"/>
    <col min="6919" max="6919" width="13.5546875" style="116" customWidth="1"/>
    <col min="6920" max="6920" width="16.6640625" style="116" customWidth="1"/>
    <col min="6921" max="6922" width="20.44140625" style="116" customWidth="1"/>
    <col min="6923" max="6923" width="20.6640625" style="116" customWidth="1"/>
    <col min="6924" max="6924" width="20.33203125" style="116" customWidth="1"/>
    <col min="6925" max="6925" width="16.33203125" style="116" customWidth="1"/>
    <col min="6926" max="6926" width="16.6640625" style="116" customWidth="1"/>
    <col min="6927" max="6927" width="19.109375" style="116" customWidth="1"/>
    <col min="6928" max="6929" width="15.6640625" style="116" customWidth="1"/>
    <col min="6930" max="6930" width="10" style="116" customWidth="1"/>
    <col min="6931" max="6931" width="4" style="116" customWidth="1"/>
    <col min="6932" max="6932" width="12.88671875" style="116" customWidth="1"/>
    <col min="6933" max="6933" width="9.33203125" style="116" bestFit="1" customWidth="1"/>
    <col min="6934" max="6934" width="4.5546875" style="116" customWidth="1"/>
    <col min="6935" max="6935" width="15" style="116" bestFit="1" customWidth="1"/>
    <col min="6936" max="6936" width="11" style="116" bestFit="1" customWidth="1"/>
    <col min="6937" max="6937" width="10.88671875" style="116" bestFit="1" customWidth="1"/>
    <col min="6938" max="7168" width="9.109375" style="116"/>
    <col min="7169" max="7169" width="10.33203125" style="116" bestFit="1" customWidth="1"/>
    <col min="7170" max="7170" width="33.88671875" style="116" bestFit="1" customWidth="1"/>
    <col min="7171" max="7171" width="24.44140625" style="116" bestFit="1" customWidth="1"/>
    <col min="7172" max="7172" width="24.44140625" style="116" customWidth="1"/>
    <col min="7173" max="7174" width="11.5546875" style="116" customWidth="1"/>
    <col min="7175" max="7175" width="13.5546875" style="116" customWidth="1"/>
    <col min="7176" max="7176" width="16.6640625" style="116" customWidth="1"/>
    <col min="7177" max="7178" width="20.44140625" style="116" customWidth="1"/>
    <col min="7179" max="7179" width="20.6640625" style="116" customWidth="1"/>
    <col min="7180" max="7180" width="20.33203125" style="116" customWidth="1"/>
    <col min="7181" max="7181" width="16.33203125" style="116" customWidth="1"/>
    <col min="7182" max="7182" width="16.6640625" style="116" customWidth="1"/>
    <col min="7183" max="7183" width="19.109375" style="116" customWidth="1"/>
    <col min="7184" max="7185" width="15.6640625" style="116" customWidth="1"/>
    <col min="7186" max="7186" width="10" style="116" customWidth="1"/>
    <col min="7187" max="7187" width="4" style="116" customWidth="1"/>
    <col min="7188" max="7188" width="12.88671875" style="116" customWidth="1"/>
    <col min="7189" max="7189" width="9.33203125" style="116" bestFit="1" customWidth="1"/>
    <col min="7190" max="7190" width="4.5546875" style="116" customWidth="1"/>
    <col min="7191" max="7191" width="15" style="116" bestFit="1" customWidth="1"/>
    <col min="7192" max="7192" width="11" style="116" bestFit="1" customWidth="1"/>
    <col min="7193" max="7193" width="10.88671875" style="116" bestFit="1" customWidth="1"/>
    <col min="7194" max="7424" width="9.109375" style="116"/>
    <col min="7425" max="7425" width="10.33203125" style="116" bestFit="1" customWidth="1"/>
    <col min="7426" max="7426" width="33.88671875" style="116" bestFit="1" customWidth="1"/>
    <col min="7427" max="7427" width="24.44140625" style="116" bestFit="1" customWidth="1"/>
    <col min="7428" max="7428" width="24.44140625" style="116" customWidth="1"/>
    <col min="7429" max="7430" width="11.5546875" style="116" customWidth="1"/>
    <col min="7431" max="7431" width="13.5546875" style="116" customWidth="1"/>
    <col min="7432" max="7432" width="16.6640625" style="116" customWidth="1"/>
    <col min="7433" max="7434" width="20.44140625" style="116" customWidth="1"/>
    <col min="7435" max="7435" width="20.6640625" style="116" customWidth="1"/>
    <col min="7436" max="7436" width="20.33203125" style="116" customWidth="1"/>
    <col min="7437" max="7437" width="16.33203125" style="116" customWidth="1"/>
    <col min="7438" max="7438" width="16.6640625" style="116" customWidth="1"/>
    <col min="7439" max="7439" width="19.109375" style="116" customWidth="1"/>
    <col min="7440" max="7441" width="15.6640625" style="116" customWidth="1"/>
    <col min="7442" max="7442" width="10" style="116" customWidth="1"/>
    <col min="7443" max="7443" width="4" style="116" customWidth="1"/>
    <col min="7444" max="7444" width="12.88671875" style="116" customWidth="1"/>
    <col min="7445" max="7445" width="9.33203125" style="116" bestFit="1" customWidth="1"/>
    <col min="7446" max="7446" width="4.5546875" style="116" customWidth="1"/>
    <col min="7447" max="7447" width="15" style="116" bestFit="1" customWidth="1"/>
    <col min="7448" max="7448" width="11" style="116" bestFit="1" customWidth="1"/>
    <col min="7449" max="7449" width="10.88671875" style="116" bestFit="1" customWidth="1"/>
    <col min="7450" max="7680" width="9.109375" style="116"/>
    <col min="7681" max="7681" width="10.33203125" style="116" bestFit="1" customWidth="1"/>
    <col min="7682" max="7682" width="33.88671875" style="116" bestFit="1" customWidth="1"/>
    <col min="7683" max="7683" width="24.44140625" style="116" bestFit="1" customWidth="1"/>
    <col min="7684" max="7684" width="24.44140625" style="116" customWidth="1"/>
    <col min="7685" max="7686" width="11.5546875" style="116" customWidth="1"/>
    <col min="7687" max="7687" width="13.5546875" style="116" customWidth="1"/>
    <col min="7688" max="7688" width="16.6640625" style="116" customWidth="1"/>
    <col min="7689" max="7690" width="20.44140625" style="116" customWidth="1"/>
    <col min="7691" max="7691" width="20.6640625" style="116" customWidth="1"/>
    <col min="7692" max="7692" width="20.33203125" style="116" customWidth="1"/>
    <col min="7693" max="7693" width="16.33203125" style="116" customWidth="1"/>
    <col min="7694" max="7694" width="16.6640625" style="116" customWidth="1"/>
    <col min="7695" max="7695" width="19.109375" style="116" customWidth="1"/>
    <col min="7696" max="7697" width="15.6640625" style="116" customWidth="1"/>
    <col min="7698" max="7698" width="10" style="116" customWidth="1"/>
    <col min="7699" max="7699" width="4" style="116" customWidth="1"/>
    <col min="7700" max="7700" width="12.88671875" style="116" customWidth="1"/>
    <col min="7701" max="7701" width="9.33203125" style="116" bestFit="1" customWidth="1"/>
    <col min="7702" max="7702" width="4.5546875" style="116" customWidth="1"/>
    <col min="7703" max="7703" width="15" style="116" bestFit="1" customWidth="1"/>
    <col min="7704" max="7704" width="11" style="116" bestFit="1" customWidth="1"/>
    <col min="7705" max="7705" width="10.88671875" style="116" bestFit="1" customWidth="1"/>
    <col min="7706" max="7936" width="9.109375" style="116"/>
    <col min="7937" max="7937" width="10.33203125" style="116" bestFit="1" customWidth="1"/>
    <col min="7938" max="7938" width="33.88671875" style="116" bestFit="1" customWidth="1"/>
    <col min="7939" max="7939" width="24.44140625" style="116" bestFit="1" customWidth="1"/>
    <col min="7940" max="7940" width="24.44140625" style="116" customWidth="1"/>
    <col min="7941" max="7942" width="11.5546875" style="116" customWidth="1"/>
    <col min="7943" max="7943" width="13.5546875" style="116" customWidth="1"/>
    <col min="7944" max="7944" width="16.6640625" style="116" customWidth="1"/>
    <col min="7945" max="7946" width="20.44140625" style="116" customWidth="1"/>
    <col min="7947" max="7947" width="20.6640625" style="116" customWidth="1"/>
    <col min="7948" max="7948" width="20.33203125" style="116" customWidth="1"/>
    <col min="7949" max="7949" width="16.33203125" style="116" customWidth="1"/>
    <col min="7950" max="7950" width="16.6640625" style="116" customWidth="1"/>
    <col min="7951" max="7951" width="19.109375" style="116" customWidth="1"/>
    <col min="7952" max="7953" width="15.6640625" style="116" customWidth="1"/>
    <col min="7954" max="7954" width="10" style="116" customWidth="1"/>
    <col min="7955" max="7955" width="4" style="116" customWidth="1"/>
    <col min="7956" max="7956" width="12.88671875" style="116" customWidth="1"/>
    <col min="7957" max="7957" width="9.33203125" style="116" bestFit="1" customWidth="1"/>
    <col min="7958" max="7958" width="4.5546875" style="116" customWidth="1"/>
    <col min="7959" max="7959" width="15" style="116" bestFit="1" customWidth="1"/>
    <col min="7960" max="7960" width="11" style="116" bestFit="1" customWidth="1"/>
    <col min="7961" max="7961" width="10.88671875" style="116" bestFit="1" customWidth="1"/>
    <col min="7962" max="8192" width="9.109375" style="116"/>
    <col min="8193" max="8193" width="10.33203125" style="116" bestFit="1" customWidth="1"/>
    <col min="8194" max="8194" width="33.88671875" style="116" bestFit="1" customWidth="1"/>
    <col min="8195" max="8195" width="24.44140625" style="116" bestFit="1" customWidth="1"/>
    <col min="8196" max="8196" width="24.44140625" style="116" customWidth="1"/>
    <col min="8197" max="8198" width="11.5546875" style="116" customWidth="1"/>
    <col min="8199" max="8199" width="13.5546875" style="116" customWidth="1"/>
    <col min="8200" max="8200" width="16.6640625" style="116" customWidth="1"/>
    <col min="8201" max="8202" width="20.44140625" style="116" customWidth="1"/>
    <col min="8203" max="8203" width="20.6640625" style="116" customWidth="1"/>
    <col min="8204" max="8204" width="20.33203125" style="116" customWidth="1"/>
    <col min="8205" max="8205" width="16.33203125" style="116" customWidth="1"/>
    <col min="8206" max="8206" width="16.6640625" style="116" customWidth="1"/>
    <col min="8207" max="8207" width="19.109375" style="116" customWidth="1"/>
    <col min="8208" max="8209" width="15.6640625" style="116" customWidth="1"/>
    <col min="8210" max="8210" width="10" style="116" customWidth="1"/>
    <col min="8211" max="8211" width="4" style="116" customWidth="1"/>
    <col min="8212" max="8212" width="12.88671875" style="116" customWidth="1"/>
    <col min="8213" max="8213" width="9.33203125" style="116" bestFit="1" customWidth="1"/>
    <col min="8214" max="8214" width="4.5546875" style="116" customWidth="1"/>
    <col min="8215" max="8215" width="15" style="116" bestFit="1" customWidth="1"/>
    <col min="8216" max="8216" width="11" style="116" bestFit="1" customWidth="1"/>
    <col min="8217" max="8217" width="10.88671875" style="116" bestFit="1" customWidth="1"/>
    <col min="8218" max="8448" width="9.109375" style="116"/>
    <col min="8449" max="8449" width="10.33203125" style="116" bestFit="1" customWidth="1"/>
    <col min="8450" max="8450" width="33.88671875" style="116" bestFit="1" customWidth="1"/>
    <col min="8451" max="8451" width="24.44140625" style="116" bestFit="1" customWidth="1"/>
    <col min="8452" max="8452" width="24.44140625" style="116" customWidth="1"/>
    <col min="8453" max="8454" width="11.5546875" style="116" customWidth="1"/>
    <col min="8455" max="8455" width="13.5546875" style="116" customWidth="1"/>
    <col min="8456" max="8456" width="16.6640625" style="116" customWidth="1"/>
    <col min="8457" max="8458" width="20.44140625" style="116" customWidth="1"/>
    <col min="8459" max="8459" width="20.6640625" style="116" customWidth="1"/>
    <col min="8460" max="8460" width="20.33203125" style="116" customWidth="1"/>
    <col min="8461" max="8461" width="16.33203125" style="116" customWidth="1"/>
    <col min="8462" max="8462" width="16.6640625" style="116" customWidth="1"/>
    <col min="8463" max="8463" width="19.109375" style="116" customWidth="1"/>
    <col min="8464" max="8465" width="15.6640625" style="116" customWidth="1"/>
    <col min="8466" max="8466" width="10" style="116" customWidth="1"/>
    <col min="8467" max="8467" width="4" style="116" customWidth="1"/>
    <col min="8468" max="8468" width="12.88671875" style="116" customWidth="1"/>
    <col min="8469" max="8469" width="9.33203125" style="116" bestFit="1" customWidth="1"/>
    <col min="8470" max="8470" width="4.5546875" style="116" customWidth="1"/>
    <col min="8471" max="8471" width="15" style="116" bestFit="1" customWidth="1"/>
    <col min="8472" max="8472" width="11" style="116" bestFit="1" customWidth="1"/>
    <col min="8473" max="8473" width="10.88671875" style="116" bestFit="1" customWidth="1"/>
    <col min="8474" max="8704" width="9.109375" style="116"/>
    <col min="8705" max="8705" width="10.33203125" style="116" bestFit="1" customWidth="1"/>
    <col min="8706" max="8706" width="33.88671875" style="116" bestFit="1" customWidth="1"/>
    <col min="8707" max="8707" width="24.44140625" style="116" bestFit="1" customWidth="1"/>
    <col min="8708" max="8708" width="24.44140625" style="116" customWidth="1"/>
    <col min="8709" max="8710" width="11.5546875" style="116" customWidth="1"/>
    <col min="8711" max="8711" width="13.5546875" style="116" customWidth="1"/>
    <col min="8712" max="8712" width="16.6640625" style="116" customWidth="1"/>
    <col min="8713" max="8714" width="20.44140625" style="116" customWidth="1"/>
    <col min="8715" max="8715" width="20.6640625" style="116" customWidth="1"/>
    <col min="8716" max="8716" width="20.33203125" style="116" customWidth="1"/>
    <col min="8717" max="8717" width="16.33203125" style="116" customWidth="1"/>
    <col min="8718" max="8718" width="16.6640625" style="116" customWidth="1"/>
    <col min="8719" max="8719" width="19.109375" style="116" customWidth="1"/>
    <col min="8720" max="8721" width="15.6640625" style="116" customWidth="1"/>
    <col min="8722" max="8722" width="10" style="116" customWidth="1"/>
    <col min="8723" max="8723" width="4" style="116" customWidth="1"/>
    <col min="8724" max="8724" width="12.88671875" style="116" customWidth="1"/>
    <col min="8725" max="8725" width="9.33203125" style="116" bestFit="1" customWidth="1"/>
    <col min="8726" max="8726" width="4.5546875" style="116" customWidth="1"/>
    <col min="8727" max="8727" width="15" style="116" bestFit="1" customWidth="1"/>
    <col min="8728" max="8728" width="11" style="116" bestFit="1" customWidth="1"/>
    <col min="8729" max="8729" width="10.88671875" style="116" bestFit="1" customWidth="1"/>
    <col min="8730" max="8960" width="9.109375" style="116"/>
    <col min="8961" max="8961" width="10.33203125" style="116" bestFit="1" customWidth="1"/>
    <col min="8962" max="8962" width="33.88671875" style="116" bestFit="1" customWidth="1"/>
    <col min="8963" max="8963" width="24.44140625" style="116" bestFit="1" customWidth="1"/>
    <col min="8964" max="8964" width="24.44140625" style="116" customWidth="1"/>
    <col min="8965" max="8966" width="11.5546875" style="116" customWidth="1"/>
    <col min="8967" max="8967" width="13.5546875" style="116" customWidth="1"/>
    <col min="8968" max="8968" width="16.6640625" style="116" customWidth="1"/>
    <col min="8969" max="8970" width="20.44140625" style="116" customWidth="1"/>
    <col min="8971" max="8971" width="20.6640625" style="116" customWidth="1"/>
    <col min="8972" max="8972" width="20.33203125" style="116" customWidth="1"/>
    <col min="8973" max="8973" width="16.33203125" style="116" customWidth="1"/>
    <col min="8974" max="8974" width="16.6640625" style="116" customWidth="1"/>
    <col min="8975" max="8975" width="19.109375" style="116" customWidth="1"/>
    <col min="8976" max="8977" width="15.6640625" style="116" customWidth="1"/>
    <col min="8978" max="8978" width="10" style="116" customWidth="1"/>
    <col min="8979" max="8979" width="4" style="116" customWidth="1"/>
    <col min="8980" max="8980" width="12.88671875" style="116" customWidth="1"/>
    <col min="8981" max="8981" width="9.33203125" style="116" bestFit="1" customWidth="1"/>
    <col min="8982" max="8982" width="4.5546875" style="116" customWidth="1"/>
    <col min="8983" max="8983" width="15" style="116" bestFit="1" customWidth="1"/>
    <col min="8984" max="8984" width="11" style="116" bestFit="1" customWidth="1"/>
    <col min="8985" max="8985" width="10.88671875" style="116" bestFit="1" customWidth="1"/>
    <col min="8986" max="9216" width="9.109375" style="116"/>
    <col min="9217" max="9217" width="10.33203125" style="116" bestFit="1" customWidth="1"/>
    <col min="9218" max="9218" width="33.88671875" style="116" bestFit="1" customWidth="1"/>
    <col min="9219" max="9219" width="24.44140625" style="116" bestFit="1" customWidth="1"/>
    <col min="9220" max="9220" width="24.44140625" style="116" customWidth="1"/>
    <col min="9221" max="9222" width="11.5546875" style="116" customWidth="1"/>
    <col min="9223" max="9223" width="13.5546875" style="116" customWidth="1"/>
    <col min="9224" max="9224" width="16.6640625" style="116" customWidth="1"/>
    <col min="9225" max="9226" width="20.44140625" style="116" customWidth="1"/>
    <col min="9227" max="9227" width="20.6640625" style="116" customWidth="1"/>
    <col min="9228" max="9228" width="20.33203125" style="116" customWidth="1"/>
    <col min="9229" max="9229" width="16.33203125" style="116" customWidth="1"/>
    <col min="9230" max="9230" width="16.6640625" style="116" customWidth="1"/>
    <col min="9231" max="9231" width="19.109375" style="116" customWidth="1"/>
    <col min="9232" max="9233" width="15.6640625" style="116" customWidth="1"/>
    <col min="9234" max="9234" width="10" style="116" customWidth="1"/>
    <col min="9235" max="9235" width="4" style="116" customWidth="1"/>
    <col min="9236" max="9236" width="12.88671875" style="116" customWidth="1"/>
    <col min="9237" max="9237" width="9.33203125" style="116" bestFit="1" customWidth="1"/>
    <col min="9238" max="9238" width="4.5546875" style="116" customWidth="1"/>
    <col min="9239" max="9239" width="15" style="116" bestFit="1" customWidth="1"/>
    <col min="9240" max="9240" width="11" style="116" bestFit="1" customWidth="1"/>
    <col min="9241" max="9241" width="10.88671875" style="116" bestFit="1" customWidth="1"/>
    <col min="9242" max="9472" width="9.109375" style="116"/>
    <col min="9473" max="9473" width="10.33203125" style="116" bestFit="1" customWidth="1"/>
    <col min="9474" max="9474" width="33.88671875" style="116" bestFit="1" customWidth="1"/>
    <col min="9475" max="9475" width="24.44140625" style="116" bestFit="1" customWidth="1"/>
    <col min="9476" max="9476" width="24.44140625" style="116" customWidth="1"/>
    <col min="9477" max="9478" width="11.5546875" style="116" customWidth="1"/>
    <col min="9479" max="9479" width="13.5546875" style="116" customWidth="1"/>
    <col min="9480" max="9480" width="16.6640625" style="116" customWidth="1"/>
    <col min="9481" max="9482" width="20.44140625" style="116" customWidth="1"/>
    <col min="9483" max="9483" width="20.6640625" style="116" customWidth="1"/>
    <col min="9484" max="9484" width="20.33203125" style="116" customWidth="1"/>
    <col min="9485" max="9485" width="16.33203125" style="116" customWidth="1"/>
    <col min="9486" max="9486" width="16.6640625" style="116" customWidth="1"/>
    <col min="9487" max="9487" width="19.109375" style="116" customWidth="1"/>
    <col min="9488" max="9489" width="15.6640625" style="116" customWidth="1"/>
    <col min="9490" max="9490" width="10" style="116" customWidth="1"/>
    <col min="9491" max="9491" width="4" style="116" customWidth="1"/>
    <col min="9492" max="9492" width="12.88671875" style="116" customWidth="1"/>
    <col min="9493" max="9493" width="9.33203125" style="116" bestFit="1" customWidth="1"/>
    <col min="9494" max="9494" width="4.5546875" style="116" customWidth="1"/>
    <col min="9495" max="9495" width="15" style="116" bestFit="1" customWidth="1"/>
    <col min="9496" max="9496" width="11" style="116" bestFit="1" customWidth="1"/>
    <col min="9497" max="9497" width="10.88671875" style="116" bestFit="1" customWidth="1"/>
    <col min="9498" max="9728" width="9.109375" style="116"/>
    <col min="9729" max="9729" width="10.33203125" style="116" bestFit="1" customWidth="1"/>
    <col min="9730" max="9730" width="33.88671875" style="116" bestFit="1" customWidth="1"/>
    <col min="9731" max="9731" width="24.44140625" style="116" bestFit="1" customWidth="1"/>
    <col min="9732" max="9732" width="24.44140625" style="116" customWidth="1"/>
    <col min="9733" max="9734" width="11.5546875" style="116" customWidth="1"/>
    <col min="9735" max="9735" width="13.5546875" style="116" customWidth="1"/>
    <col min="9736" max="9736" width="16.6640625" style="116" customWidth="1"/>
    <col min="9737" max="9738" width="20.44140625" style="116" customWidth="1"/>
    <col min="9739" max="9739" width="20.6640625" style="116" customWidth="1"/>
    <col min="9740" max="9740" width="20.33203125" style="116" customWidth="1"/>
    <col min="9741" max="9741" width="16.33203125" style="116" customWidth="1"/>
    <col min="9742" max="9742" width="16.6640625" style="116" customWidth="1"/>
    <col min="9743" max="9743" width="19.109375" style="116" customWidth="1"/>
    <col min="9744" max="9745" width="15.6640625" style="116" customWidth="1"/>
    <col min="9746" max="9746" width="10" style="116" customWidth="1"/>
    <col min="9747" max="9747" width="4" style="116" customWidth="1"/>
    <col min="9748" max="9748" width="12.88671875" style="116" customWidth="1"/>
    <col min="9749" max="9749" width="9.33203125" style="116" bestFit="1" customWidth="1"/>
    <col min="9750" max="9750" width="4.5546875" style="116" customWidth="1"/>
    <col min="9751" max="9751" width="15" style="116" bestFit="1" customWidth="1"/>
    <col min="9752" max="9752" width="11" style="116" bestFit="1" customWidth="1"/>
    <col min="9753" max="9753" width="10.88671875" style="116" bestFit="1" customWidth="1"/>
    <col min="9754" max="9984" width="9.109375" style="116"/>
    <col min="9985" max="9985" width="10.33203125" style="116" bestFit="1" customWidth="1"/>
    <col min="9986" max="9986" width="33.88671875" style="116" bestFit="1" customWidth="1"/>
    <col min="9987" max="9987" width="24.44140625" style="116" bestFit="1" customWidth="1"/>
    <col min="9988" max="9988" width="24.44140625" style="116" customWidth="1"/>
    <col min="9989" max="9990" width="11.5546875" style="116" customWidth="1"/>
    <col min="9991" max="9991" width="13.5546875" style="116" customWidth="1"/>
    <col min="9992" max="9992" width="16.6640625" style="116" customWidth="1"/>
    <col min="9993" max="9994" width="20.44140625" style="116" customWidth="1"/>
    <col min="9995" max="9995" width="20.6640625" style="116" customWidth="1"/>
    <col min="9996" max="9996" width="20.33203125" style="116" customWidth="1"/>
    <col min="9997" max="9997" width="16.33203125" style="116" customWidth="1"/>
    <col min="9998" max="9998" width="16.6640625" style="116" customWidth="1"/>
    <col min="9999" max="9999" width="19.109375" style="116" customWidth="1"/>
    <col min="10000" max="10001" width="15.6640625" style="116" customWidth="1"/>
    <col min="10002" max="10002" width="10" style="116" customWidth="1"/>
    <col min="10003" max="10003" width="4" style="116" customWidth="1"/>
    <col min="10004" max="10004" width="12.88671875" style="116" customWidth="1"/>
    <col min="10005" max="10005" width="9.33203125" style="116" bestFit="1" customWidth="1"/>
    <col min="10006" max="10006" width="4.5546875" style="116" customWidth="1"/>
    <col min="10007" max="10007" width="15" style="116" bestFit="1" customWidth="1"/>
    <col min="10008" max="10008" width="11" style="116" bestFit="1" customWidth="1"/>
    <col min="10009" max="10009" width="10.88671875" style="116" bestFit="1" customWidth="1"/>
    <col min="10010" max="10240" width="9.109375" style="116"/>
    <col min="10241" max="10241" width="10.33203125" style="116" bestFit="1" customWidth="1"/>
    <col min="10242" max="10242" width="33.88671875" style="116" bestFit="1" customWidth="1"/>
    <col min="10243" max="10243" width="24.44140625" style="116" bestFit="1" customWidth="1"/>
    <col min="10244" max="10244" width="24.44140625" style="116" customWidth="1"/>
    <col min="10245" max="10246" width="11.5546875" style="116" customWidth="1"/>
    <col min="10247" max="10247" width="13.5546875" style="116" customWidth="1"/>
    <col min="10248" max="10248" width="16.6640625" style="116" customWidth="1"/>
    <col min="10249" max="10250" width="20.44140625" style="116" customWidth="1"/>
    <col min="10251" max="10251" width="20.6640625" style="116" customWidth="1"/>
    <col min="10252" max="10252" width="20.33203125" style="116" customWidth="1"/>
    <col min="10253" max="10253" width="16.33203125" style="116" customWidth="1"/>
    <col min="10254" max="10254" width="16.6640625" style="116" customWidth="1"/>
    <col min="10255" max="10255" width="19.109375" style="116" customWidth="1"/>
    <col min="10256" max="10257" width="15.6640625" style="116" customWidth="1"/>
    <col min="10258" max="10258" width="10" style="116" customWidth="1"/>
    <col min="10259" max="10259" width="4" style="116" customWidth="1"/>
    <col min="10260" max="10260" width="12.88671875" style="116" customWidth="1"/>
    <col min="10261" max="10261" width="9.33203125" style="116" bestFit="1" customWidth="1"/>
    <col min="10262" max="10262" width="4.5546875" style="116" customWidth="1"/>
    <col min="10263" max="10263" width="15" style="116" bestFit="1" customWidth="1"/>
    <col min="10264" max="10264" width="11" style="116" bestFit="1" customWidth="1"/>
    <col min="10265" max="10265" width="10.88671875" style="116" bestFit="1" customWidth="1"/>
    <col min="10266" max="10496" width="9.109375" style="116"/>
    <col min="10497" max="10497" width="10.33203125" style="116" bestFit="1" customWidth="1"/>
    <col min="10498" max="10498" width="33.88671875" style="116" bestFit="1" customWidth="1"/>
    <col min="10499" max="10499" width="24.44140625" style="116" bestFit="1" customWidth="1"/>
    <col min="10500" max="10500" width="24.44140625" style="116" customWidth="1"/>
    <col min="10501" max="10502" width="11.5546875" style="116" customWidth="1"/>
    <col min="10503" max="10503" width="13.5546875" style="116" customWidth="1"/>
    <col min="10504" max="10504" width="16.6640625" style="116" customWidth="1"/>
    <col min="10505" max="10506" width="20.44140625" style="116" customWidth="1"/>
    <col min="10507" max="10507" width="20.6640625" style="116" customWidth="1"/>
    <col min="10508" max="10508" width="20.33203125" style="116" customWidth="1"/>
    <col min="10509" max="10509" width="16.33203125" style="116" customWidth="1"/>
    <col min="10510" max="10510" width="16.6640625" style="116" customWidth="1"/>
    <col min="10511" max="10511" width="19.109375" style="116" customWidth="1"/>
    <col min="10512" max="10513" width="15.6640625" style="116" customWidth="1"/>
    <col min="10514" max="10514" width="10" style="116" customWidth="1"/>
    <col min="10515" max="10515" width="4" style="116" customWidth="1"/>
    <col min="10516" max="10516" width="12.88671875" style="116" customWidth="1"/>
    <col min="10517" max="10517" width="9.33203125" style="116" bestFit="1" customWidth="1"/>
    <col min="10518" max="10518" width="4.5546875" style="116" customWidth="1"/>
    <col min="10519" max="10519" width="15" style="116" bestFit="1" customWidth="1"/>
    <col min="10520" max="10520" width="11" style="116" bestFit="1" customWidth="1"/>
    <col min="10521" max="10521" width="10.88671875" style="116" bestFit="1" customWidth="1"/>
    <col min="10522" max="10752" width="9.109375" style="116"/>
    <col min="10753" max="10753" width="10.33203125" style="116" bestFit="1" customWidth="1"/>
    <col min="10754" max="10754" width="33.88671875" style="116" bestFit="1" customWidth="1"/>
    <col min="10755" max="10755" width="24.44140625" style="116" bestFit="1" customWidth="1"/>
    <col min="10756" max="10756" width="24.44140625" style="116" customWidth="1"/>
    <col min="10757" max="10758" width="11.5546875" style="116" customWidth="1"/>
    <col min="10759" max="10759" width="13.5546875" style="116" customWidth="1"/>
    <col min="10760" max="10760" width="16.6640625" style="116" customWidth="1"/>
    <col min="10761" max="10762" width="20.44140625" style="116" customWidth="1"/>
    <col min="10763" max="10763" width="20.6640625" style="116" customWidth="1"/>
    <col min="10764" max="10764" width="20.33203125" style="116" customWidth="1"/>
    <col min="10765" max="10765" width="16.33203125" style="116" customWidth="1"/>
    <col min="10766" max="10766" width="16.6640625" style="116" customWidth="1"/>
    <col min="10767" max="10767" width="19.109375" style="116" customWidth="1"/>
    <col min="10768" max="10769" width="15.6640625" style="116" customWidth="1"/>
    <col min="10770" max="10770" width="10" style="116" customWidth="1"/>
    <col min="10771" max="10771" width="4" style="116" customWidth="1"/>
    <col min="10772" max="10772" width="12.88671875" style="116" customWidth="1"/>
    <col min="10773" max="10773" width="9.33203125" style="116" bestFit="1" customWidth="1"/>
    <col min="10774" max="10774" width="4.5546875" style="116" customWidth="1"/>
    <col min="10775" max="10775" width="15" style="116" bestFit="1" customWidth="1"/>
    <col min="10776" max="10776" width="11" style="116" bestFit="1" customWidth="1"/>
    <col min="10777" max="10777" width="10.88671875" style="116" bestFit="1" customWidth="1"/>
    <col min="10778" max="11008" width="9.109375" style="116"/>
    <col min="11009" max="11009" width="10.33203125" style="116" bestFit="1" customWidth="1"/>
    <col min="11010" max="11010" width="33.88671875" style="116" bestFit="1" customWidth="1"/>
    <col min="11011" max="11011" width="24.44140625" style="116" bestFit="1" customWidth="1"/>
    <col min="11012" max="11012" width="24.44140625" style="116" customWidth="1"/>
    <col min="11013" max="11014" width="11.5546875" style="116" customWidth="1"/>
    <col min="11015" max="11015" width="13.5546875" style="116" customWidth="1"/>
    <col min="11016" max="11016" width="16.6640625" style="116" customWidth="1"/>
    <col min="11017" max="11018" width="20.44140625" style="116" customWidth="1"/>
    <col min="11019" max="11019" width="20.6640625" style="116" customWidth="1"/>
    <col min="11020" max="11020" width="20.33203125" style="116" customWidth="1"/>
    <col min="11021" max="11021" width="16.33203125" style="116" customWidth="1"/>
    <col min="11022" max="11022" width="16.6640625" style="116" customWidth="1"/>
    <col min="11023" max="11023" width="19.109375" style="116" customWidth="1"/>
    <col min="11024" max="11025" width="15.6640625" style="116" customWidth="1"/>
    <col min="11026" max="11026" width="10" style="116" customWidth="1"/>
    <col min="11027" max="11027" width="4" style="116" customWidth="1"/>
    <col min="11028" max="11028" width="12.88671875" style="116" customWidth="1"/>
    <col min="11029" max="11029" width="9.33203125" style="116" bestFit="1" customWidth="1"/>
    <col min="11030" max="11030" width="4.5546875" style="116" customWidth="1"/>
    <col min="11031" max="11031" width="15" style="116" bestFit="1" customWidth="1"/>
    <col min="11032" max="11032" width="11" style="116" bestFit="1" customWidth="1"/>
    <col min="11033" max="11033" width="10.88671875" style="116" bestFit="1" customWidth="1"/>
    <col min="11034" max="11264" width="9.109375" style="116"/>
    <col min="11265" max="11265" width="10.33203125" style="116" bestFit="1" customWidth="1"/>
    <col min="11266" max="11266" width="33.88671875" style="116" bestFit="1" customWidth="1"/>
    <col min="11267" max="11267" width="24.44140625" style="116" bestFit="1" customWidth="1"/>
    <col min="11268" max="11268" width="24.44140625" style="116" customWidth="1"/>
    <col min="11269" max="11270" width="11.5546875" style="116" customWidth="1"/>
    <col min="11271" max="11271" width="13.5546875" style="116" customWidth="1"/>
    <col min="11272" max="11272" width="16.6640625" style="116" customWidth="1"/>
    <col min="11273" max="11274" width="20.44140625" style="116" customWidth="1"/>
    <col min="11275" max="11275" width="20.6640625" style="116" customWidth="1"/>
    <col min="11276" max="11276" width="20.33203125" style="116" customWidth="1"/>
    <col min="11277" max="11277" width="16.33203125" style="116" customWidth="1"/>
    <col min="11278" max="11278" width="16.6640625" style="116" customWidth="1"/>
    <col min="11279" max="11279" width="19.109375" style="116" customWidth="1"/>
    <col min="11280" max="11281" width="15.6640625" style="116" customWidth="1"/>
    <col min="11282" max="11282" width="10" style="116" customWidth="1"/>
    <col min="11283" max="11283" width="4" style="116" customWidth="1"/>
    <col min="11284" max="11284" width="12.88671875" style="116" customWidth="1"/>
    <col min="11285" max="11285" width="9.33203125" style="116" bestFit="1" customWidth="1"/>
    <col min="11286" max="11286" width="4.5546875" style="116" customWidth="1"/>
    <col min="11287" max="11287" width="15" style="116" bestFit="1" customWidth="1"/>
    <col min="11288" max="11288" width="11" style="116" bestFit="1" customWidth="1"/>
    <col min="11289" max="11289" width="10.88671875" style="116" bestFit="1" customWidth="1"/>
    <col min="11290" max="11520" width="9.109375" style="116"/>
    <col min="11521" max="11521" width="10.33203125" style="116" bestFit="1" customWidth="1"/>
    <col min="11522" max="11522" width="33.88671875" style="116" bestFit="1" customWidth="1"/>
    <col min="11523" max="11523" width="24.44140625" style="116" bestFit="1" customWidth="1"/>
    <col min="11524" max="11524" width="24.44140625" style="116" customWidth="1"/>
    <col min="11525" max="11526" width="11.5546875" style="116" customWidth="1"/>
    <col min="11527" max="11527" width="13.5546875" style="116" customWidth="1"/>
    <col min="11528" max="11528" width="16.6640625" style="116" customWidth="1"/>
    <col min="11529" max="11530" width="20.44140625" style="116" customWidth="1"/>
    <col min="11531" max="11531" width="20.6640625" style="116" customWidth="1"/>
    <col min="11532" max="11532" width="20.33203125" style="116" customWidth="1"/>
    <col min="11533" max="11533" width="16.33203125" style="116" customWidth="1"/>
    <col min="11534" max="11534" width="16.6640625" style="116" customWidth="1"/>
    <col min="11535" max="11535" width="19.109375" style="116" customWidth="1"/>
    <col min="11536" max="11537" width="15.6640625" style="116" customWidth="1"/>
    <col min="11538" max="11538" width="10" style="116" customWidth="1"/>
    <col min="11539" max="11539" width="4" style="116" customWidth="1"/>
    <col min="11540" max="11540" width="12.88671875" style="116" customWidth="1"/>
    <col min="11541" max="11541" width="9.33203125" style="116" bestFit="1" customWidth="1"/>
    <col min="11542" max="11542" width="4.5546875" style="116" customWidth="1"/>
    <col min="11543" max="11543" width="15" style="116" bestFit="1" customWidth="1"/>
    <col min="11544" max="11544" width="11" style="116" bestFit="1" customWidth="1"/>
    <col min="11545" max="11545" width="10.88671875" style="116" bestFit="1" customWidth="1"/>
    <col min="11546" max="11776" width="9.109375" style="116"/>
    <col min="11777" max="11777" width="10.33203125" style="116" bestFit="1" customWidth="1"/>
    <col min="11778" max="11778" width="33.88671875" style="116" bestFit="1" customWidth="1"/>
    <col min="11779" max="11779" width="24.44140625" style="116" bestFit="1" customWidth="1"/>
    <col min="11780" max="11780" width="24.44140625" style="116" customWidth="1"/>
    <col min="11781" max="11782" width="11.5546875" style="116" customWidth="1"/>
    <col min="11783" max="11783" width="13.5546875" style="116" customWidth="1"/>
    <col min="11784" max="11784" width="16.6640625" style="116" customWidth="1"/>
    <col min="11785" max="11786" width="20.44140625" style="116" customWidth="1"/>
    <col min="11787" max="11787" width="20.6640625" style="116" customWidth="1"/>
    <col min="11788" max="11788" width="20.33203125" style="116" customWidth="1"/>
    <col min="11789" max="11789" width="16.33203125" style="116" customWidth="1"/>
    <col min="11790" max="11790" width="16.6640625" style="116" customWidth="1"/>
    <col min="11791" max="11791" width="19.109375" style="116" customWidth="1"/>
    <col min="11792" max="11793" width="15.6640625" style="116" customWidth="1"/>
    <col min="11794" max="11794" width="10" style="116" customWidth="1"/>
    <col min="11795" max="11795" width="4" style="116" customWidth="1"/>
    <col min="11796" max="11796" width="12.88671875" style="116" customWidth="1"/>
    <col min="11797" max="11797" width="9.33203125" style="116" bestFit="1" customWidth="1"/>
    <col min="11798" max="11798" width="4.5546875" style="116" customWidth="1"/>
    <col min="11799" max="11799" width="15" style="116" bestFit="1" customWidth="1"/>
    <col min="11800" max="11800" width="11" style="116" bestFit="1" customWidth="1"/>
    <col min="11801" max="11801" width="10.88671875" style="116" bestFit="1" customWidth="1"/>
    <col min="11802" max="12032" width="9.109375" style="116"/>
    <col min="12033" max="12033" width="10.33203125" style="116" bestFit="1" customWidth="1"/>
    <col min="12034" max="12034" width="33.88671875" style="116" bestFit="1" customWidth="1"/>
    <col min="12035" max="12035" width="24.44140625" style="116" bestFit="1" customWidth="1"/>
    <col min="12036" max="12036" width="24.44140625" style="116" customWidth="1"/>
    <col min="12037" max="12038" width="11.5546875" style="116" customWidth="1"/>
    <col min="12039" max="12039" width="13.5546875" style="116" customWidth="1"/>
    <col min="12040" max="12040" width="16.6640625" style="116" customWidth="1"/>
    <col min="12041" max="12042" width="20.44140625" style="116" customWidth="1"/>
    <col min="12043" max="12043" width="20.6640625" style="116" customWidth="1"/>
    <col min="12044" max="12044" width="20.33203125" style="116" customWidth="1"/>
    <col min="12045" max="12045" width="16.33203125" style="116" customWidth="1"/>
    <col min="12046" max="12046" width="16.6640625" style="116" customWidth="1"/>
    <col min="12047" max="12047" width="19.109375" style="116" customWidth="1"/>
    <col min="12048" max="12049" width="15.6640625" style="116" customWidth="1"/>
    <col min="12050" max="12050" width="10" style="116" customWidth="1"/>
    <col min="12051" max="12051" width="4" style="116" customWidth="1"/>
    <col min="12052" max="12052" width="12.88671875" style="116" customWidth="1"/>
    <col min="12053" max="12053" width="9.33203125" style="116" bestFit="1" customWidth="1"/>
    <col min="12054" max="12054" width="4.5546875" style="116" customWidth="1"/>
    <col min="12055" max="12055" width="15" style="116" bestFit="1" customWidth="1"/>
    <col min="12056" max="12056" width="11" style="116" bestFit="1" customWidth="1"/>
    <col min="12057" max="12057" width="10.88671875" style="116" bestFit="1" customWidth="1"/>
    <col min="12058" max="12288" width="9.109375" style="116"/>
    <col min="12289" max="12289" width="10.33203125" style="116" bestFit="1" customWidth="1"/>
    <col min="12290" max="12290" width="33.88671875" style="116" bestFit="1" customWidth="1"/>
    <col min="12291" max="12291" width="24.44140625" style="116" bestFit="1" customWidth="1"/>
    <col min="12292" max="12292" width="24.44140625" style="116" customWidth="1"/>
    <col min="12293" max="12294" width="11.5546875" style="116" customWidth="1"/>
    <col min="12295" max="12295" width="13.5546875" style="116" customWidth="1"/>
    <col min="12296" max="12296" width="16.6640625" style="116" customWidth="1"/>
    <col min="12297" max="12298" width="20.44140625" style="116" customWidth="1"/>
    <col min="12299" max="12299" width="20.6640625" style="116" customWidth="1"/>
    <col min="12300" max="12300" width="20.33203125" style="116" customWidth="1"/>
    <col min="12301" max="12301" width="16.33203125" style="116" customWidth="1"/>
    <col min="12302" max="12302" width="16.6640625" style="116" customWidth="1"/>
    <col min="12303" max="12303" width="19.109375" style="116" customWidth="1"/>
    <col min="12304" max="12305" width="15.6640625" style="116" customWidth="1"/>
    <col min="12306" max="12306" width="10" style="116" customWidth="1"/>
    <col min="12307" max="12307" width="4" style="116" customWidth="1"/>
    <col min="12308" max="12308" width="12.88671875" style="116" customWidth="1"/>
    <col min="12309" max="12309" width="9.33203125" style="116" bestFit="1" customWidth="1"/>
    <col min="12310" max="12310" width="4.5546875" style="116" customWidth="1"/>
    <col min="12311" max="12311" width="15" style="116" bestFit="1" customWidth="1"/>
    <col min="12312" max="12312" width="11" style="116" bestFit="1" customWidth="1"/>
    <col min="12313" max="12313" width="10.88671875" style="116" bestFit="1" customWidth="1"/>
    <col min="12314" max="12544" width="9.109375" style="116"/>
    <col min="12545" max="12545" width="10.33203125" style="116" bestFit="1" customWidth="1"/>
    <col min="12546" max="12546" width="33.88671875" style="116" bestFit="1" customWidth="1"/>
    <col min="12547" max="12547" width="24.44140625" style="116" bestFit="1" customWidth="1"/>
    <col min="12548" max="12548" width="24.44140625" style="116" customWidth="1"/>
    <col min="12549" max="12550" width="11.5546875" style="116" customWidth="1"/>
    <col min="12551" max="12551" width="13.5546875" style="116" customWidth="1"/>
    <col min="12552" max="12552" width="16.6640625" style="116" customWidth="1"/>
    <col min="12553" max="12554" width="20.44140625" style="116" customWidth="1"/>
    <col min="12555" max="12555" width="20.6640625" style="116" customWidth="1"/>
    <col min="12556" max="12556" width="20.33203125" style="116" customWidth="1"/>
    <col min="12557" max="12557" width="16.33203125" style="116" customWidth="1"/>
    <col min="12558" max="12558" width="16.6640625" style="116" customWidth="1"/>
    <col min="12559" max="12559" width="19.109375" style="116" customWidth="1"/>
    <col min="12560" max="12561" width="15.6640625" style="116" customWidth="1"/>
    <col min="12562" max="12562" width="10" style="116" customWidth="1"/>
    <col min="12563" max="12563" width="4" style="116" customWidth="1"/>
    <col min="12564" max="12564" width="12.88671875" style="116" customWidth="1"/>
    <col min="12565" max="12565" width="9.33203125" style="116" bestFit="1" customWidth="1"/>
    <col min="12566" max="12566" width="4.5546875" style="116" customWidth="1"/>
    <col min="12567" max="12567" width="15" style="116" bestFit="1" customWidth="1"/>
    <col min="12568" max="12568" width="11" style="116" bestFit="1" customWidth="1"/>
    <col min="12569" max="12569" width="10.88671875" style="116" bestFit="1" customWidth="1"/>
    <col min="12570" max="12800" width="9.109375" style="116"/>
    <col min="12801" max="12801" width="10.33203125" style="116" bestFit="1" customWidth="1"/>
    <col min="12802" max="12802" width="33.88671875" style="116" bestFit="1" customWidth="1"/>
    <col min="12803" max="12803" width="24.44140625" style="116" bestFit="1" customWidth="1"/>
    <col min="12804" max="12804" width="24.44140625" style="116" customWidth="1"/>
    <col min="12805" max="12806" width="11.5546875" style="116" customWidth="1"/>
    <col min="12807" max="12807" width="13.5546875" style="116" customWidth="1"/>
    <col min="12808" max="12808" width="16.6640625" style="116" customWidth="1"/>
    <col min="12809" max="12810" width="20.44140625" style="116" customWidth="1"/>
    <col min="12811" max="12811" width="20.6640625" style="116" customWidth="1"/>
    <col min="12812" max="12812" width="20.33203125" style="116" customWidth="1"/>
    <col min="12813" max="12813" width="16.33203125" style="116" customWidth="1"/>
    <col min="12814" max="12814" width="16.6640625" style="116" customWidth="1"/>
    <col min="12815" max="12815" width="19.109375" style="116" customWidth="1"/>
    <col min="12816" max="12817" width="15.6640625" style="116" customWidth="1"/>
    <col min="12818" max="12818" width="10" style="116" customWidth="1"/>
    <col min="12819" max="12819" width="4" style="116" customWidth="1"/>
    <col min="12820" max="12820" width="12.88671875" style="116" customWidth="1"/>
    <col min="12821" max="12821" width="9.33203125" style="116" bestFit="1" customWidth="1"/>
    <col min="12822" max="12822" width="4.5546875" style="116" customWidth="1"/>
    <col min="12823" max="12823" width="15" style="116" bestFit="1" customWidth="1"/>
    <col min="12824" max="12824" width="11" style="116" bestFit="1" customWidth="1"/>
    <col min="12825" max="12825" width="10.88671875" style="116" bestFit="1" customWidth="1"/>
    <col min="12826" max="13056" width="9.109375" style="116"/>
    <col min="13057" max="13057" width="10.33203125" style="116" bestFit="1" customWidth="1"/>
    <col min="13058" max="13058" width="33.88671875" style="116" bestFit="1" customWidth="1"/>
    <col min="13059" max="13059" width="24.44140625" style="116" bestFit="1" customWidth="1"/>
    <col min="13060" max="13060" width="24.44140625" style="116" customWidth="1"/>
    <col min="13061" max="13062" width="11.5546875" style="116" customWidth="1"/>
    <col min="13063" max="13063" width="13.5546875" style="116" customWidth="1"/>
    <col min="13064" max="13064" width="16.6640625" style="116" customWidth="1"/>
    <col min="13065" max="13066" width="20.44140625" style="116" customWidth="1"/>
    <col min="13067" max="13067" width="20.6640625" style="116" customWidth="1"/>
    <col min="13068" max="13068" width="20.33203125" style="116" customWidth="1"/>
    <col min="13069" max="13069" width="16.33203125" style="116" customWidth="1"/>
    <col min="13070" max="13070" width="16.6640625" style="116" customWidth="1"/>
    <col min="13071" max="13071" width="19.109375" style="116" customWidth="1"/>
    <col min="13072" max="13073" width="15.6640625" style="116" customWidth="1"/>
    <col min="13074" max="13074" width="10" style="116" customWidth="1"/>
    <col min="13075" max="13075" width="4" style="116" customWidth="1"/>
    <col min="13076" max="13076" width="12.88671875" style="116" customWidth="1"/>
    <col min="13077" max="13077" width="9.33203125" style="116" bestFit="1" customWidth="1"/>
    <col min="13078" max="13078" width="4.5546875" style="116" customWidth="1"/>
    <col min="13079" max="13079" width="15" style="116" bestFit="1" customWidth="1"/>
    <col min="13080" max="13080" width="11" style="116" bestFit="1" customWidth="1"/>
    <col min="13081" max="13081" width="10.88671875" style="116" bestFit="1" customWidth="1"/>
    <col min="13082" max="13312" width="9.109375" style="116"/>
    <col min="13313" max="13313" width="10.33203125" style="116" bestFit="1" customWidth="1"/>
    <col min="13314" max="13314" width="33.88671875" style="116" bestFit="1" customWidth="1"/>
    <col min="13315" max="13315" width="24.44140625" style="116" bestFit="1" customWidth="1"/>
    <col min="13316" max="13316" width="24.44140625" style="116" customWidth="1"/>
    <col min="13317" max="13318" width="11.5546875" style="116" customWidth="1"/>
    <col min="13319" max="13319" width="13.5546875" style="116" customWidth="1"/>
    <col min="13320" max="13320" width="16.6640625" style="116" customWidth="1"/>
    <col min="13321" max="13322" width="20.44140625" style="116" customWidth="1"/>
    <col min="13323" max="13323" width="20.6640625" style="116" customWidth="1"/>
    <col min="13324" max="13324" width="20.33203125" style="116" customWidth="1"/>
    <col min="13325" max="13325" width="16.33203125" style="116" customWidth="1"/>
    <col min="13326" max="13326" width="16.6640625" style="116" customWidth="1"/>
    <col min="13327" max="13327" width="19.109375" style="116" customWidth="1"/>
    <col min="13328" max="13329" width="15.6640625" style="116" customWidth="1"/>
    <col min="13330" max="13330" width="10" style="116" customWidth="1"/>
    <col min="13331" max="13331" width="4" style="116" customWidth="1"/>
    <col min="13332" max="13332" width="12.88671875" style="116" customWidth="1"/>
    <col min="13333" max="13333" width="9.33203125" style="116" bestFit="1" customWidth="1"/>
    <col min="13334" max="13334" width="4.5546875" style="116" customWidth="1"/>
    <col min="13335" max="13335" width="15" style="116" bestFit="1" customWidth="1"/>
    <col min="13336" max="13336" width="11" style="116" bestFit="1" customWidth="1"/>
    <col min="13337" max="13337" width="10.88671875" style="116" bestFit="1" customWidth="1"/>
    <col min="13338" max="13568" width="9.109375" style="116"/>
    <col min="13569" max="13569" width="10.33203125" style="116" bestFit="1" customWidth="1"/>
    <col min="13570" max="13570" width="33.88671875" style="116" bestFit="1" customWidth="1"/>
    <col min="13571" max="13571" width="24.44140625" style="116" bestFit="1" customWidth="1"/>
    <col min="13572" max="13572" width="24.44140625" style="116" customWidth="1"/>
    <col min="13573" max="13574" width="11.5546875" style="116" customWidth="1"/>
    <col min="13575" max="13575" width="13.5546875" style="116" customWidth="1"/>
    <col min="13576" max="13576" width="16.6640625" style="116" customWidth="1"/>
    <col min="13577" max="13578" width="20.44140625" style="116" customWidth="1"/>
    <col min="13579" max="13579" width="20.6640625" style="116" customWidth="1"/>
    <col min="13580" max="13580" width="20.33203125" style="116" customWidth="1"/>
    <col min="13581" max="13581" width="16.33203125" style="116" customWidth="1"/>
    <col min="13582" max="13582" width="16.6640625" style="116" customWidth="1"/>
    <col min="13583" max="13583" width="19.109375" style="116" customWidth="1"/>
    <col min="13584" max="13585" width="15.6640625" style="116" customWidth="1"/>
    <col min="13586" max="13586" width="10" style="116" customWidth="1"/>
    <col min="13587" max="13587" width="4" style="116" customWidth="1"/>
    <col min="13588" max="13588" width="12.88671875" style="116" customWidth="1"/>
    <col min="13589" max="13589" width="9.33203125" style="116" bestFit="1" customWidth="1"/>
    <col min="13590" max="13590" width="4.5546875" style="116" customWidth="1"/>
    <col min="13591" max="13591" width="15" style="116" bestFit="1" customWidth="1"/>
    <col min="13592" max="13592" width="11" style="116" bestFit="1" customWidth="1"/>
    <col min="13593" max="13593" width="10.88671875" style="116" bestFit="1" customWidth="1"/>
    <col min="13594" max="13824" width="9.109375" style="116"/>
    <col min="13825" max="13825" width="10.33203125" style="116" bestFit="1" customWidth="1"/>
    <col min="13826" max="13826" width="33.88671875" style="116" bestFit="1" customWidth="1"/>
    <col min="13827" max="13827" width="24.44140625" style="116" bestFit="1" customWidth="1"/>
    <col min="13828" max="13828" width="24.44140625" style="116" customWidth="1"/>
    <col min="13829" max="13830" width="11.5546875" style="116" customWidth="1"/>
    <col min="13831" max="13831" width="13.5546875" style="116" customWidth="1"/>
    <col min="13832" max="13832" width="16.6640625" style="116" customWidth="1"/>
    <col min="13833" max="13834" width="20.44140625" style="116" customWidth="1"/>
    <col min="13835" max="13835" width="20.6640625" style="116" customWidth="1"/>
    <col min="13836" max="13836" width="20.33203125" style="116" customWidth="1"/>
    <col min="13837" max="13837" width="16.33203125" style="116" customWidth="1"/>
    <col min="13838" max="13838" width="16.6640625" style="116" customWidth="1"/>
    <col min="13839" max="13839" width="19.109375" style="116" customWidth="1"/>
    <col min="13840" max="13841" width="15.6640625" style="116" customWidth="1"/>
    <col min="13842" max="13842" width="10" style="116" customWidth="1"/>
    <col min="13843" max="13843" width="4" style="116" customWidth="1"/>
    <col min="13844" max="13844" width="12.88671875" style="116" customWidth="1"/>
    <col min="13845" max="13845" width="9.33203125" style="116" bestFit="1" customWidth="1"/>
    <col min="13846" max="13846" width="4.5546875" style="116" customWidth="1"/>
    <col min="13847" max="13847" width="15" style="116" bestFit="1" customWidth="1"/>
    <col min="13848" max="13848" width="11" style="116" bestFit="1" customWidth="1"/>
    <col min="13849" max="13849" width="10.88671875" style="116" bestFit="1" customWidth="1"/>
    <col min="13850" max="14080" width="9.109375" style="116"/>
    <col min="14081" max="14081" width="10.33203125" style="116" bestFit="1" customWidth="1"/>
    <col min="14082" max="14082" width="33.88671875" style="116" bestFit="1" customWidth="1"/>
    <col min="14083" max="14083" width="24.44140625" style="116" bestFit="1" customWidth="1"/>
    <col min="14084" max="14084" width="24.44140625" style="116" customWidth="1"/>
    <col min="14085" max="14086" width="11.5546875" style="116" customWidth="1"/>
    <col min="14087" max="14087" width="13.5546875" style="116" customWidth="1"/>
    <col min="14088" max="14088" width="16.6640625" style="116" customWidth="1"/>
    <col min="14089" max="14090" width="20.44140625" style="116" customWidth="1"/>
    <col min="14091" max="14091" width="20.6640625" style="116" customWidth="1"/>
    <col min="14092" max="14092" width="20.33203125" style="116" customWidth="1"/>
    <col min="14093" max="14093" width="16.33203125" style="116" customWidth="1"/>
    <col min="14094" max="14094" width="16.6640625" style="116" customWidth="1"/>
    <col min="14095" max="14095" width="19.109375" style="116" customWidth="1"/>
    <col min="14096" max="14097" width="15.6640625" style="116" customWidth="1"/>
    <col min="14098" max="14098" width="10" style="116" customWidth="1"/>
    <col min="14099" max="14099" width="4" style="116" customWidth="1"/>
    <col min="14100" max="14100" width="12.88671875" style="116" customWidth="1"/>
    <col min="14101" max="14101" width="9.33203125" style="116" bestFit="1" customWidth="1"/>
    <col min="14102" max="14102" width="4.5546875" style="116" customWidth="1"/>
    <col min="14103" max="14103" width="15" style="116" bestFit="1" customWidth="1"/>
    <col min="14104" max="14104" width="11" style="116" bestFit="1" customWidth="1"/>
    <col min="14105" max="14105" width="10.88671875" style="116" bestFit="1" customWidth="1"/>
    <col min="14106" max="14336" width="9.109375" style="116"/>
    <col min="14337" max="14337" width="10.33203125" style="116" bestFit="1" customWidth="1"/>
    <col min="14338" max="14338" width="33.88671875" style="116" bestFit="1" customWidth="1"/>
    <col min="14339" max="14339" width="24.44140625" style="116" bestFit="1" customWidth="1"/>
    <col min="14340" max="14340" width="24.44140625" style="116" customWidth="1"/>
    <col min="14341" max="14342" width="11.5546875" style="116" customWidth="1"/>
    <col min="14343" max="14343" width="13.5546875" style="116" customWidth="1"/>
    <col min="14344" max="14344" width="16.6640625" style="116" customWidth="1"/>
    <col min="14345" max="14346" width="20.44140625" style="116" customWidth="1"/>
    <col min="14347" max="14347" width="20.6640625" style="116" customWidth="1"/>
    <col min="14348" max="14348" width="20.33203125" style="116" customWidth="1"/>
    <col min="14349" max="14349" width="16.33203125" style="116" customWidth="1"/>
    <col min="14350" max="14350" width="16.6640625" style="116" customWidth="1"/>
    <col min="14351" max="14351" width="19.109375" style="116" customWidth="1"/>
    <col min="14352" max="14353" width="15.6640625" style="116" customWidth="1"/>
    <col min="14354" max="14354" width="10" style="116" customWidth="1"/>
    <col min="14355" max="14355" width="4" style="116" customWidth="1"/>
    <col min="14356" max="14356" width="12.88671875" style="116" customWidth="1"/>
    <col min="14357" max="14357" width="9.33203125" style="116" bestFit="1" customWidth="1"/>
    <col min="14358" max="14358" width="4.5546875" style="116" customWidth="1"/>
    <col min="14359" max="14359" width="15" style="116" bestFit="1" customWidth="1"/>
    <col min="14360" max="14360" width="11" style="116" bestFit="1" customWidth="1"/>
    <col min="14361" max="14361" width="10.88671875" style="116" bestFit="1" customWidth="1"/>
    <col min="14362" max="14592" width="9.109375" style="116"/>
    <col min="14593" max="14593" width="10.33203125" style="116" bestFit="1" customWidth="1"/>
    <col min="14594" max="14594" width="33.88671875" style="116" bestFit="1" customWidth="1"/>
    <col min="14595" max="14595" width="24.44140625" style="116" bestFit="1" customWidth="1"/>
    <col min="14596" max="14596" width="24.44140625" style="116" customWidth="1"/>
    <col min="14597" max="14598" width="11.5546875" style="116" customWidth="1"/>
    <col min="14599" max="14599" width="13.5546875" style="116" customWidth="1"/>
    <col min="14600" max="14600" width="16.6640625" style="116" customWidth="1"/>
    <col min="14601" max="14602" width="20.44140625" style="116" customWidth="1"/>
    <col min="14603" max="14603" width="20.6640625" style="116" customWidth="1"/>
    <col min="14604" max="14604" width="20.33203125" style="116" customWidth="1"/>
    <col min="14605" max="14605" width="16.33203125" style="116" customWidth="1"/>
    <col min="14606" max="14606" width="16.6640625" style="116" customWidth="1"/>
    <col min="14607" max="14607" width="19.109375" style="116" customWidth="1"/>
    <col min="14608" max="14609" width="15.6640625" style="116" customWidth="1"/>
    <col min="14610" max="14610" width="10" style="116" customWidth="1"/>
    <col min="14611" max="14611" width="4" style="116" customWidth="1"/>
    <col min="14612" max="14612" width="12.88671875" style="116" customWidth="1"/>
    <col min="14613" max="14613" width="9.33203125" style="116" bestFit="1" customWidth="1"/>
    <col min="14614" max="14614" width="4.5546875" style="116" customWidth="1"/>
    <col min="14615" max="14615" width="15" style="116" bestFit="1" customWidth="1"/>
    <col min="14616" max="14616" width="11" style="116" bestFit="1" customWidth="1"/>
    <col min="14617" max="14617" width="10.88671875" style="116" bestFit="1" customWidth="1"/>
    <col min="14618" max="14848" width="9.109375" style="116"/>
    <col min="14849" max="14849" width="10.33203125" style="116" bestFit="1" customWidth="1"/>
    <col min="14850" max="14850" width="33.88671875" style="116" bestFit="1" customWidth="1"/>
    <col min="14851" max="14851" width="24.44140625" style="116" bestFit="1" customWidth="1"/>
    <col min="14852" max="14852" width="24.44140625" style="116" customWidth="1"/>
    <col min="14853" max="14854" width="11.5546875" style="116" customWidth="1"/>
    <col min="14855" max="14855" width="13.5546875" style="116" customWidth="1"/>
    <col min="14856" max="14856" width="16.6640625" style="116" customWidth="1"/>
    <col min="14857" max="14858" width="20.44140625" style="116" customWidth="1"/>
    <col min="14859" max="14859" width="20.6640625" style="116" customWidth="1"/>
    <col min="14860" max="14860" width="20.33203125" style="116" customWidth="1"/>
    <col min="14861" max="14861" width="16.33203125" style="116" customWidth="1"/>
    <col min="14862" max="14862" width="16.6640625" style="116" customWidth="1"/>
    <col min="14863" max="14863" width="19.109375" style="116" customWidth="1"/>
    <col min="14864" max="14865" width="15.6640625" style="116" customWidth="1"/>
    <col min="14866" max="14866" width="10" style="116" customWidth="1"/>
    <col min="14867" max="14867" width="4" style="116" customWidth="1"/>
    <col min="14868" max="14868" width="12.88671875" style="116" customWidth="1"/>
    <col min="14869" max="14869" width="9.33203125" style="116" bestFit="1" customWidth="1"/>
    <col min="14870" max="14870" width="4.5546875" style="116" customWidth="1"/>
    <col min="14871" max="14871" width="15" style="116" bestFit="1" customWidth="1"/>
    <col min="14872" max="14872" width="11" style="116" bestFit="1" customWidth="1"/>
    <col min="14873" max="14873" width="10.88671875" style="116" bestFit="1" customWidth="1"/>
    <col min="14874" max="15104" width="9.109375" style="116"/>
    <col min="15105" max="15105" width="10.33203125" style="116" bestFit="1" customWidth="1"/>
    <col min="15106" max="15106" width="33.88671875" style="116" bestFit="1" customWidth="1"/>
    <col min="15107" max="15107" width="24.44140625" style="116" bestFit="1" customWidth="1"/>
    <col min="15108" max="15108" width="24.44140625" style="116" customWidth="1"/>
    <col min="15109" max="15110" width="11.5546875" style="116" customWidth="1"/>
    <col min="15111" max="15111" width="13.5546875" style="116" customWidth="1"/>
    <col min="15112" max="15112" width="16.6640625" style="116" customWidth="1"/>
    <col min="15113" max="15114" width="20.44140625" style="116" customWidth="1"/>
    <col min="15115" max="15115" width="20.6640625" style="116" customWidth="1"/>
    <col min="15116" max="15116" width="20.33203125" style="116" customWidth="1"/>
    <col min="15117" max="15117" width="16.33203125" style="116" customWidth="1"/>
    <col min="15118" max="15118" width="16.6640625" style="116" customWidth="1"/>
    <col min="15119" max="15119" width="19.109375" style="116" customWidth="1"/>
    <col min="15120" max="15121" width="15.6640625" style="116" customWidth="1"/>
    <col min="15122" max="15122" width="10" style="116" customWidth="1"/>
    <col min="15123" max="15123" width="4" style="116" customWidth="1"/>
    <col min="15124" max="15124" width="12.88671875" style="116" customWidth="1"/>
    <col min="15125" max="15125" width="9.33203125" style="116" bestFit="1" customWidth="1"/>
    <col min="15126" max="15126" width="4.5546875" style="116" customWidth="1"/>
    <col min="15127" max="15127" width="15" style="116" bestFit="1" customWidth="1"/>
    <col min="15128" max="15128" width="11" style="116" bestFit="1" customWidth="1"/>
    <col min="15129" max="15129" width="10.88671875" style="116" bestFit="1" customWidth="1"/>
    <col min="15130" max="15360" width="9.109375" style="116"/>
    <col min="15361" max="15361" width="10.33203125" style="116" bestFit="1" customWidth="1"/>
    <col min="15362" max="15362" width="33.88671875" style="116" bestFit="1" customWidth="1"/>
    <col min="15363" max="15363" width="24.44140625" style="116" bestFit="1" customWidth="1"/>
    <col min="15364" max="15364" width="24.44140625" style="116" customWidth="1"/>
    <col min="15365" max="15366" width="11.5546875" style="116" customWidth="1"/>
    <col min="15367" max="15367" width="13.5546875" style="116" customWidth="1"/>
    <col min="15368" max="15368" width="16.6640625" style="116" customWidth="1"/>
    <col min="15369" max="15370" width="20.44140625" style="116" customWidth="1"/>
    <col min="15371" max="15371" width="20.6640625" style="116" customWidth="1"/>
    <col min="15372" max="15372" width="20.33203125" style="116" customWidth="1"/>
    <col min="15373" max="15373" width="16.33203125" style="116" customWidth="1"/>
    <col min="15374" max="15374" width="16.6640625" style="116" customWidth="1"/>
    <col min="15375" max="15375" width="19.109375" style="116" customWidth="1"/>
    <col min="15376" max="15377" width="15.6640625" style="116" customWidth="1"/>
    <col min="15378" max="15378" width="10" style="116" customWidth="1"/>
    <col min="15379" max="15379" width="4" style="116" customWidth="1"/>
    <col min="15380" max="15380" width="12.88671875" style="116" customWidth="1"/>
    <col min="15381" max="15381" width="9.33203125" style="116" bestFit="1" customWidth="1"/>
    <col min="15382" max="15382" width="4.5546875" style="116" customWidth="1"/>
    <col min="15383" max="15383" width="15" style="116" bestFit="1" customWidth="1"/>
    <col min="15384" max="15384" width="11" style="116" bestFit="1" customWidth="1"/>
    <col min="15385" max="15385" width="10.88671875" style="116" bestFit="1" customWidth="1"/>
    <col min="15386" max="15616" width="9.109375" style="116"/>
    <col min="15617" max="15617" width="10.33203125" style="116" bestFit="1" customWidth="1"/>
    <col min="15618" max="15618" width="33.88671875" style="116" bestFit="1" customWidth="1"/>
    <col min="15619" max="15619" width="24.44140625" style="116" bestFit="1" customWidth="1"/>
    <col min="15620" max="15620" width="24.44140625" style="116" customWidth="1"/>
    <col min="15621" max="15622" width="11.5546875" style="116" customWidth="1"/>
    <col min="15623" max="15623" width="13.5546875" style="116" customWidth="1"/>
    <col min="15624" max="15624" width="16.6640625" style="116" customWidth="1"/>
    <col min="15625" max="15626" width="20.44140625" style="116" customWidth="1"/>
    <col min="15627" max="15627" width="20.6640625" style="116" customWidth="1"/>
    <col min="15628" max="15628" width="20.33203125" style="116" customWidth="1"/>
    <col min="15629" max="15629" width="16.33203125" style="116" customWidth="1"/>
    <col min="15630" max="15630" width="16.6640625" style="116" customWidth="1"/>
    <col min="15631" max="15631" width="19.109375" style="116" customWidth="1"/>
    <col min="15632" max="15633" width="15.6640625" style="116" customWidth="1"/>
    <col min="15634" max="15634" width="10" style="116" customWidth="1"/>
    <col min="15635" max="15635" width="4" style="116" customWidth="1"/>
    <col min="15636" max="15636" width="12.88671875" style="116" customWidth="1"/>
    <col min="15637" max="15637" width="9.33203125" style="116" bestFit="1" customWidth="1"/>
    <col min="15638" max="15638" width="4.5546875" style="116" customWidth="1"/>
    <col min="15639" max="15639" width="15" style="116" bestFit="1" customWidth="1"/>
    <col min="15640" max="15640" width="11" style="116" bestFit="1" customWidth="1"/>
    <col min="15641" max="15641" width="10.88671875" style="116" bestFit="1" customWidth="1"/>
    <col min="15642" max="15872" width="9.109375" style="116"/>
    <col min="15873" max="15873" width="10.33203125" style="116" bestFit="1" customWidth="1"/>
    <col min="15874" max="15874" width="33.88671875" style="116" bestFit="1" customWidth="1"/>
    <col min="15875" max="15875" width="24.44140625" style="116" bestFit="1" customWidth="1"/>
    <col min="15876" max="15876" width="24.44140625" style="116" customWidth="1"/>
    <col min="15877" max="15878" width="11.5546875" style="116" customWidth="1"/>
    <col min="15879" max="15879" width="13.5546875" style="116" customWidth="1"/>
    <col min="15880" max="15880" width="16.6640625" style="116" customWidth="1"/>
    <col min="15881" max="15882" width="20.44140625" style="116" customWidth="1"/>
    <col min="15883" max="15883" width="20.6640625" style="116" customWidth="1"/>
    <col min="15884" max="15884" width="20.33203125" style="116" customWidth="1"/>
    <col min="15885" max="15885" width="16.33203125" style="116" customWidth="1"/>
    <col min="15886" max="15886" width="16.6640625" style="116" customWidth="1"/>
    <col min="15887" max="15887" width="19.109375" style="116" customWidth="1"/>
    <col min="15888" max="15889" width="15.6640625" style="116" customWidth="1"/>
    <col min="15890" max="15890" width="10" style="116" customWidth="1"/>
    <col min="15891" max="15891" width="4" style="116" customWidth="1"/>
    <col min="15892" max="15892" width="12.88671875" style="116" customWidth="1"/>
    <col min="15893" max="15893" width="9.33203125" style="116" bestFit="1" customWidth="1"/>
    <col min="15894" max="15894" width="4.5546875" style="116" customWidth="1"/>
    <col min="15895" max="15895" width="15" style="116" bestFit="1" customWidth="1"/>
    <col min="15896" max="15896" width="11" style="116" bestFit="1" customWidth="1"/>
    <col min="15897" max="15897" width="10.88671875" style="116" bestFit="1" customWidth="1"/>
    <col min="15898" max="16128" width="9.109375" style="116"/>
    <col min="16129" max="16129" width="10.33203125" style="116" bestFit="1" customWidth="1"/>
    <col min="16130" max="16130" width="33.88671875" style="116" bestFit="1" customWidth="1"/>
    <col min="16131" max="16131" width="24.44140625" style="116" bestFit="1" customWidth="1"/>
    <col min="16132" max="16132" width="24.44140625" style="116" customWidth="1"/>
    <col min="16133" max="16134" width="11.5546875" style="116" customWidth="1"/>
    <col min="16135" max="16135" width="13.5546875" style="116" customWidth="1"/>
    <col min="16136" max="16136" width="16.6640625" style="116" customWidth="1"/>
    <col min="16137" max="16138" width="20.44140625" style="116" customWidth="1"/>
    <col min="16139" max="16139" width="20.6640625" style="116" customWidth="1"/>
    <col min="16140" max="16140" width="20.33203125" style="116" customWidth="1"/>
    <col min="16141" max="16141" width="16.33203125" style="116" customWidth="1"/>
    <col min="16142" max="16142" width="16.6640625" style="116" customWidth="1"/>
    <col min="16143" max="16143" width="19.109375" style="116" customWidth="1"/>
    <col min="16144" max="16145" width="15.6640625" style="116" customWidth="1"/>
    <col min="16146" max="16146" width="10" style="116" customWidth="1"/>
    <col min="16147" max="16147" width="4" style="116" customWidth="1"/>
    <col min="16148" max="16148" width="12.88671875" style="116" customWidth="1"/>
    <col min="16149" max="16149" width="9.33203125" style="116" bestFit="1" customWidth="1"/>
    <col min="16150" max="16150" width="4.5546875" style="116" customWidth="1"/>
    <col min="16151" max="16151" width="15" style="116" bestFit="1" customWidth="1"/>
    <col min="16152" max="16152" width="11" style="116" bestFit="1" customWidth="1"/>
    <col min="16153" max="16153" width="10.88671875" style="116" bestFit="1" customWidth="1"/>
    <col min="16154" max="16384" width="9.109375" style="116"/>
  </cols>
  <sheetData>
    <row r="1" spans="1:28" ht="13.5" customHeight="1">
      <c r="A1" s="112" t="s">
        <v>98</v>
      </c>
      <c r="B1" s="112" t="s">
        <v>99</v>
      </c>
      <c r="C1" s="112" t="s">
        <v>100</v>
      </c>
      <c r="D1" s="112" t="s">
        <v>507</v>
      </c>
      <c r="E1" s="113" t="s">
        <v>106</v>
      </c>
      <c r="F1" s="113" t="s">
        <v>508</v>
      </c>
      <c r="G1" s="114" t="s">
        <v>509</v>
      </c>
      <c r="H1" s="304" t="s">
        <v>510</v>
      </c>
      <c r="I1" s="304" t="s">
        <v>511</v>
      </c>
      <c r="J1" s="304" t="s">
        <v>512</v>
      </c>
      <c r="K1" s="113" t="s">
        <v>513</v>
      </c>
      <c r="L1" s="113" t="s">
        <v>514</v>
      </c>
      <c r="M1" s="113" t="s">
        <v>515</v>
      </c>
      <c r="N1" s="113" t="s">
        <v>513</v>
      </c>
      <c r="O1" s="113" t="s">
        <v>516</v>
      </c>
      <c r="P1" s="307" t="s">
        <v>517</v>
      </c>
      <c r="Q1" s="308"/>
      <c r="R1" s="113" t="s">
        <v>518</v>
      </c>
      <c r="S1" s="115"/>
      <c r="T1" s="113" t="s">
        <v>519</v>
      </c>
      <c r="U1" s="113" t="s">
        <v>129</v>
      </c>
    </row>
    <row r="2" spans="1:28">
      <c r="A2" s="118" t="s">
        <v>520</v>
      </c>
      <c r="B2" s="118"/>
      <c r="C2" s="118"/>
      <c r="D2" s="118"/>
      <c r="E2" s="119" t="s">
        <v>521</v>
      </c>
      <c r="F2" s="119" t="s">
        <v>521</v>
      </c>
      <c r="G2" s="120" t="s">
        <v>522</v>
      </c>
      <c r="H2" s="305"/>
      <c r="I2" s="305"/>
      <c r="J2" s="305"/>
      <c r="K2" s="119" t="s">
        <v>523</v>
      </c>
      <c r="L2" s="119"/>
      <c r="M2" s="119" t="s">
        <v>128</v>
      </c>
      <c r="N2" s="119" t="s">
        <v>524</v>
      </c>
      <c r="O2" s="119"/>
      <c r="P2" s="119" t="s">
        <v>525</v>
      </c>
      <c r="Q2" s="119" t="s">
        <v>526</v>
      </c>
      <c r="R2" s="119" t="s">
        <v>527</v>
      </c>
      <c r="S2" s="115"/>
      <c r="T2" s="119"/>
      <c r="U2" s="119"/>
    </row>
    <row r="3" spans="1:28" ht="15.75" customHeight="1">
      <c r="A3" s="118"/>
      <c r="B3" s="118"/>
      <c r="C3" s="121"/>
      <c r="D3" s="121"/>
      <c r="E3" s="122"/>
      <c r="F3" s="122"/>
      <c r="G3" s="123" t="s">
        <v>528</v>
      </c>
      <c r="H3" s="306"/>
      <c r="I3" s="123" t="s">
        <v>529</v>
      </c>
      <c r="J3" s="123" t="s">
        <v>530</v>
      </c>
      <c r="K3" s="122" t="s">
        <v>531</v>
      </c>
      <c r="L3" s="122" t="s">
        <v>532</v>
      </c>
      <c r="M3" s="122" t="s">
        <v>533</v>
      </c>
      <c r="N3" s="122" t="s">
        <v>534</v>
      </c>
      <c r="O3" s="122" t="s">
        <v>535</v>
      </c>
      <c r="P3" s="122" t="s">
        <v>536</v>
      </c>
      <c r="Q3" s="124">
        <v>0.21</v>
      </c>
      <c r="R3" s="122" t="s">
        <v>537</v>
      </c>
      <c r="S3" s="115"/>
      <c r="T3" s="122"/>
      <c r="U3" s="122"/>
    </row>
    <row r="4" spans="1:28">
      <c r="A4" s="125"/>
      <c r="B4" s="126" t="s">
        <v>538</v>
      </c>
      <c r="C4" s="127"/>
      <c r="D4" s="128"/>
      <c r="E4" s="129"/>
      <c r="F4" s="129"/>
      <c r="G4" s="130"/>
      <c r="H4" s="130"/>
      <c r="I4" s="131"/>
      <c r="J4" s="131"/>
      <c r="K4" s="132"/>
      <c r="L4" s="133"/>
      <c r="M4" s="134"/>
      <c r="N4" s="135"/>
      <c r="O4" s="136"/>
      <c r="P4" s="136"/>
      <c r="Q4" s="136"/>
      <c r="R4" s="136"/>
      <c r="T4" s="137"/>
      <c r="U4" s="130"/>
    </row>
    <row r="5" spans="1:28">
      <c r="A5" s="125"/>
      <c r="B5" s="138"/>
      <c r="C5" s="127"/>
      <c r="D5" s="128"/>
      <c r="E5" s="129"/>
      <c r="F5" s="131"/>
      <c r="G5" s="131"/>
      <c r="H5" s="131"/>
      <c r="I5" s="131"/>
      <c r="J5" s="131"/>
      <c r="K5" s="139"/>
      <c r="L5" s="133"/>
      <c r="M5" s="140"/>
      <c r="N5" s="141"/>
      <c r="O5" s="133"/>
      <c r="P5" s="136"/>
      <c r="Q5" s="136"/>
      <c r="R5" s="136"/>
      <c r="T5" s="137"/>
      <c r="U5" s="131"/>
    </row>
    <row r="6" spans="1:28">
      <c r="A6" s="142">
        <v>1</v>
      </c>
      <c r="B6" s="143" t="s">
        <v>130</v>
      </c>
      <c r="C6" s="143" t="s">
        <v>131</v>
      </c>
      <c r="D6" s="143" t="s">
        <v>133</v>
      </c>
      <c r="E6" s="144">
        <v>260</v>
      </c>
      <c r="F6" s="144">
        <v>255</v>
      </c>
      <c r="G6" s="131">
        <v>156</v>
      </c>
      <c r="H6" s="131"/>
      <c r="I6" s="131"/>
      <c r="J6" s="131"/>
      <c r="K6" s="145"/>
      <c r="L6" s="145"/>
      <c r="M6" s="146"/>
      <c r="N6" s="147"/>
      <c r="O6" s="145"/>
      <c r="P6" s="145"/>
      <c r="Q6" s="148"/>
      <c r="R6" s="145"/>
      <c r="T6" s="149"/>
      <c r="U6" s="150"/>
      <c r="X6" s="151"/>
      <c r="AB6" s="152"/>
    </row>
    <row r="7" spans="1:28">
      <c r="A7" s="142">
        <v>2</v>
      </c>
      <c r="B7" s="143" t="s">
        <v>161</v>
      </c>
      <c r="C7" s="143" t="s">
        <v>162</v>
      </c>
      <c r="D7" s="143" t="s">
        <v>163</v>
      </c>
      <c r="E7" s="144">
        <v>260</v>
      </c>
      <c r="F7" s="144">
        <v>255</v>
      </c>
      <c r="G7" s="130">
        <v>1017</v>
      </c>
      <c r="H7" s="130"/>
      <c r="I7" s="130"/>
      <c r="J7" s="131"/>
      <c r="K7" s="145"/>
      <c r="L7" s="145"/>
      <c r="M7" s="146"/>
      <c r="N7" s="147"/>
      <c r="O7" s="145"/>
      <c r="P7" s="145"/>
      <c r="Q7" s="148"/>
      <c r="R7" s="145"/>
      <c r="T7" s="149"/>
      <c r="U7" s="150"/>
      <c r="AB7" s="152"/>
    </row>
    <row r="8" spans="1:28">
      <c r="A8" s="142">
        <v>3</v>
      </c>
      <c r="B8" s="143" t="s">
        <v>177</v>
      </c>
      <c r="C8" s="143" t="s">
        <v>178</v>
      </c>
      <c r="D8" s="143" t="s">
        <v>163</v>
      </c>
      <c r="E8" s="144">
        <v>260</v>
      </c>
      <c r="F8" s="144">
        <v>255</v>
      </c>
      <c r="G8" s="130">
        <v>348</v>
      </c>
      <c r="H8" s="130"/>
      <c r="I8" s="130"/>
      <c r="J8" s="131"/>
      <c r="K8" s="145"/>
      <c r="L8" s="145"/>
      <c r="M8" s="146"/>
      <c r="N8" s="147"/>
      <c r="O8" s="145"/>
      <c r="P8" s="145"/>
      <c r="Q8" s="148"/>
      <c r="R8" s="145"/>
      <c r="T8" s="149"/>
      <c r="U8" s="150"/>
      <c r="AB8" s="152"/>
    </row>
    <row r="9" spans="1:28">
      <c r="A9" s="142">
        <v>4</v>
      </c>
      <c r="B9" s="143" t="s">
        <v>210</v>
      </c>
      <c r="C9" s="143" t="s">
        <v>211</v>
      </c>
      <c r="D9" s="143" t="s">
        <v>163</v>
      </c>
      <c r="E9" s="144">
        <v>260</v>
      </c>
      <c r="F9" s="144">
        <v>255</v>
      </c>
      <c r="G9" s="130">
        <v>500.59</v>
      </c>
      <c r="H9" s="130"/>
      <c r="I9" s="130"/>
      <c r="J9" s="131"/>
      <c r="K9" s="145"/>
      <c r="L9" s="145"/>
      <c r="M9" s="146"/>
      <c r="N9" s="147"/>
      <c r="O9" s="145"/>
      <c r="P9" s="145"/>
      <c r="Q9" s="148"/>
      <c r="R9" s="145"/>
      <c r="T9" s="149"/>
      <c r="U9" s="150"/>
      <c r="AB9" s="152"/>
    </row>
    <row r="10" spans="1:28">
      <c r="A10" s="142">
        <v>5</v>
      </c>
      <c r="B10" s="143" t="s">
        <v>263</v>
      </c>
      <c r="C10" s="143" t="s">
        <v>264</v>
      </c>
      <c r="D10" s="143" t="s">
        <v>163</v>
      </c>
      <c r="E10" s="144">
        <v>52</v>
      </c>
      <c r="F10" s="144">
        <v>52</v>
      </c>
      <c r="G10" s="130">
        <v>256</v>
      </c>
      <c r="H10" s="130"/>
      <c r="I10" s="130"/>
      <c r="J10" s="131"/>
      <c r="K10" s="145"/>
      <c r="L10" s="145"/>
      <c r="M10" s="146"/>
      <c r="N10" s="147"/>
      <c r="O10" s="145"/>
      <c r="P10" s="145"/>
      <c r="Q10" s="148"/>
      <c r="R10" s="145"/>
      <c r="T10" s="149"/>
      <c r="U10" s="150"/>
      <c r="AB10" s="152"/>
    </row>
    <row r="11" spans="1:28">
      <c r="A11" s="142">
        <v>7</v>
      </c>
      <c r="B11" s="143" t="s">
        <v>266</v>
      </c>
      <c r="C11" s="143" t="s">
        <v>267</v>
      </c>
      <c r="D11" s="143" t="s">
        <v>163</v>
      </c>
      <c r="E11" s="144">
        <v>260</v>
      </c>
      <c r="F11" s="144">
        <v>255</v>
      </c>
      <c r="G11" s="130">
        <v>307.97000000000003</v>
      </c>
      <c r="H11" s="130"/>
      <c r="I11" s="130"/>
      <c r="J11" s="131"/>
      <c r="K11" s="145"/>
      <c r="L11" s="145"/>
      <c r="M11" s="146"/>
      <c r="N11" s="147"/>
      <c r="O11" s="145"/>
      <c r="P11" s="145"/>
      <c r="Q11" s="148"/>
      <c r="R11" s="145"/>
      <c r="T11" s="149"/>
      <c r="U11" s="150"/>
      <c r="AB11" s="152"/>
    </row>
    <row r="12" spans="1:28">
      <c r="A12" s="142">
        <v>8</v>
      </c>
      <c r="B12" s="143" t="s">
        <v>289</v>
      </c>
      <c r="C12" s="143" t="s">
        <v>290</v>
      </c>
      <c r="D12" s="143" t="s">
        <v>163</v>
      </c>
      <c r="E12" s="144">
        <v>260</v>
      </c>
      <c r="F12" s="144">
        <v>255</v>
      </c>
      <c r="G12" s="130">
        <v>226.6</v>
      </c>
      <c r="H12" s="130"/>
      <c r="I12" s="130"/>
      <c r="J12" s="131"/>
      <c r="K12" s="145"/>
      <c r="L12" s="145"/>
      <c r="M12" s="146"/>
      <c r="N12" s="147"/>
      <c r="O12" s="145"/>
      <c r="P12" s="145"/>
      <c r="Q12" s="148"/>
      <c r="R12" s="145"/>
      <c r="T12" s="149"/>
      <c r="U12" s="150"/>
      <c r="AB12" s="152"/>
    </row>
    <row r="13" spans="1:28">
      <c r="A13" s="142">
        <v>9</v>
      </c>
      <c r="B13" s="143" t="s">
        <v>289</v>
      </c>
      <c r="C13" s="143" t="s">
        <v>315</v>
      </c>
      <c r="D13" s="143" t="s">
        <v>163</v>
      </c>
      <c r="E13" s="144">
        <v>260</v>
      </c>
      <c r="F13" s="144">
        <v>255</v>
      </c>
      <c r="G13" s="130">
        <v>307.62000000000006</v>
      </c>
      <c r="H13" s="130"/>
      <c r="I13" s="130"/>
      <c r="J13" s="131"/>
      <c r="K13" s="145"/>
      <c r="L13" s="145"/>
      <c r="M13" s="146"/>
      <c r="N13" s="147"/>
      <c r="O13" s="145"/>
      <c r="P13" s="145"/>
      <c r="Q13" s="148"/>
      <c r="R13" s="145"/>
      <c r="T13" s="149"/>
      <c r="U13" s="150"/>
      <c r="AB13" s="152"/>
    </row>
    <row r="14" spans="1:28">
      <c r="A14" s="142">
        <v>10</v>
      </c>
      <c r="B14" s="143" t="s">
        <v>328</v>
      </c>
      <c r="C14" s="143" t="s">
        <v>329</v>
      </c>
      <c r="D14" s="143" t="s">
        <v>330</v>
      </c>
      <c r="E14" s="144">
        <v>156</v>
      </c>
      <c r="F14" s="144">
        <v>76</v>
      </c>
      <c r="G14" s="130">
        <v>73</v>
      </c>
      <c r="H14" s="130"/>
      <c r="I14" s="130"/>
      <c r="J14" s="131"/>
      <c r="K14" s="145"/>
      <c r="L14" s="145"/>
      <c r="M14" s="146"/>
      <c r="N14" s="147"/>
      <c r="O14" s="145"/>
      <c r="P14" s="145"/>
      <c r="Q14" s="148"/>
      <c r="R14" s="145"/>
      <c r="T14" s="149"/>
      <c r="U14" s="150"/>
      <c r="AB14" s="152"/>
    </row>
    <row r="15" spans="1:28">
      <c r="A15" s="142">
        <v>11</v>
      </c>
      <c r="B15" s="143" t="s">
        <v>335</v>
      </c>
      <c r="C15" s="143" t="s">
        <v>336</v>
      </c>
      <c r="D15" s="143" t="s">
        <v>330</v>
      </c>
      <c r="E15" s="144">
        <v>156</v>
      </c>
      <c r="F15" s="144">
        <v>76</v>
      </c>
      <c r="G15" s="130">
        <v>51</v>
      </c>
      <c r="H15" s="130"/>
      <c r="I15" s="130"/>
      <c r="J15" s="131"/>
      <c r="K15" s="145"/>
      <c r="L15" s="145"/>
      <c r="M15" s="146"/>
      <c r="N15" s="147"/>
      <c r="O15" s="145"/>
      <c r="P15" s="145"/>
      <c r="Q15" s="148"/>
      <c r="R15" s="145"/>
      <c r="T15" s="149"/>
      <c r="U15" s="150"/>
      <c r="AB15" s="152"/>
    </row>
    <row r="16" spans="1:28">
      <c r="A16" s="142" t="s">
        <v>342</v>
      </c>
      <c r="B16" s="143" t="s">
        <v>343</v>
      </c>
      <c r="C16" s="143" t="s">
        <v>344</v>
      </c>
      <c r="D16" s="143" t="s">
        <v>345</v>
      </c>
      <c r="E16" s="144">
        <v>260</v>
      </c>
      <c r="F16" s="144">
        <v>151</v>
      </c>
      <c r="G16" s="130">
        <v>12</v>
      </c>
      <c r="H16" s="130"/>
      <c r="I16" s="130"/>
      <c r="J16" s="131"/>
      <c r="K16" s="145"/>
      <c r="L16" s="145"/>
      <c r="M16" s="146"/>
      <c r="N16" s="147"/>
      <c r="O16" s="145"/>
      <c r="P16" s="145"/>
      <c r="Q16" s="148"/>
      <c r="R16" s="145"/>
      <c r="T16" s="149"/>
      <c r="U16" s="150"/>
      <c r="AB16" s="152"/>
    </row>
    <row r="17" spans="1:28">
      <c r="A17" s="142" t="s">
        <v>351</v>
      </c>
      <c r="B17" s="143" t="s">
        <v>343</v>
      </c>
      <c r="C17" s="143" t="s">
        <v>352</v>
      </c>
      <c r="D17" s="143" t="s">
        <v>353</v>
      </c>
      <c r="E17" s="144">
        <v>260</v>
      </c>
      <c r="F17" s="144">
        <v>255</v>
      </c>
      <c r="G17" s="130">
        <v>18</v>
      </c>
      <c r="H17" s="130"/>
      <c r="I17" s="130"/>
      <c r="J17" s="131"/>
      <c r="K17" s="145"/>
      <c r="L17" s="145"/>
      <c r="M17" s="146"/>
      <c r="N17" s="147"/>
      <c r="O17" s="145"/>
      <c r="P17" s="145"/>
      <c r="Q17" s="148"/>
      <c r="R17" s="145"/>
      <c r="T17" s="149"/>
      <c r="U17" s="150"/>
      <c r="AB17" s="152"/>
    </row>
    <row r="18" spans="1:28">
      <c r="A18" s="142">
        <v>13</v>
      </c>
      <c r="B18" s="143" t="s">
        <v>359</v>
      </c>
      <c r="C18" s="143" t="s">
        <v>360</v>
      </c>
      <c r="D18" s="143" t="s">
        <v>330</v>
      </c>
      <c r="E18" s="144">
        <v>156</v>
      </c>
      <c r="F18" s="144">
        <v>76</v>
      </c>
      <c r="G18" s="130">
        <v>8</v>
      </c>
      <c r="H18" s="130"/>
      <c r="I18" s="130"/>
      <c r="J18" s="131"/>
      <c r="K18" s="145"/>
      <c r="L18" s="145"/>
      <c r="M18" s="146"/>
      <c r="N18" s="147"/>
      <c r="O18" s="145"/>
      <c r="P18" s="145"/>
      <c r="Q18" s="148"/>
      <c r="R18" s="145"/>
      <c r="T18" s="149"/>
      <c r="U18" s="150"/>
      <c r="AB18" s="152"/>
    </row>
    <row r="19" spans="1:28">
      <c r="A19" s="142">
        <v>14</v>
      </c>
      <c r="B19" s="143" t="s">
        <v>361</v>
      </c>
      <c r="C19" s="143" t="s">
        <v>362</v>
      </c>
      <c r="D19" s="143" t="s">
        <v>163</v>
      </c>
      <c r="E19" s="144">
        <v>156</v>
      </c>
      <c r="F19" s="144">
        <v>153</v>
      </c>
      <c r="G19" s="130">
        <v>14</v>
      </c>
      <c r="H19" s="130"/>
      <c r="I19" s="130"/>
      <c r="J19" s="131"/>
      <c r="K19" s="145"/>
      <c r="L19" s="145"/>
      <c r="M19" s="146"/>
      <c r="N19" s="147"/>
      <c r="O19" s="145"/>
      <c r="P19" s="145"/>
      <c r="Q19" s="148"/>
      <c r="R19" s="145"/>
      <c r="T19" s="149"/>
      <c r="U19" s="150"/>
      <c r="AB19" s="152"/>
    </row>
    <row r="20" spans="1:28">
      <c r="A20" s="142">
        <v>15</v>
      </c>
      <c r="B20" s="143" t="s">
        <v>366</v>
      </c>
      <c r="C20" s="143" t="s">
        <v>367</v>
      </c>
      <c r="D20" s="143" t="s">
        <v>163</v>
      </c>
      <c r="E20" s="144">
        <v>260</v>
      </c>
      <c r="F20" s="144">
        <v>255</v>
      </c>
      <c r="G20" s="130">
        <v>106</v>
      </c>
      <c r="H20" s="130"/>
      <c r="I20" s="130"/>
      <c r="J20" s="131"/>
      <c r="K20" s="145"/>
      <c r="L20" s="145"/>
      <c r="M20" s="146"/>
      <c r="N20" s="147"/>
      <c r="O20" s="145"/>
      <c r="P20" s="145"/>
      <c r="Q20" s="148"/>
      <c r="R20" s="145"/>
      <c r="T20" s="149"/>
      <c r="U20" s="150"/>
      <c r="AB20" s="152"/>
    </row>
    <row r="21" spans="1:28">
      <c r="A21" s="142">
        <v>16</v>
      </c>
      <c r="B21" s="143" t="s">
        <v>370</v>
      </c>
      <c r="C21" s="143" t="s">
        <v>371</v>
      </c>
      <c r="D21" s="143" t="s">
        <v>163</v>
      </c>
      <c r="E21" s="144">
        <v>52</v>
      </c>
      <c r="F21" s="144">
        <v>52</v>
      </c>
      <c r="G21" s="130">
        <v>799</v>
      </c>
      <c r="H21" s="130"/>
      <c r="I21" s="130"/>
      <c r="J21" s="131"/>
      <c r="K21" s="145"/>
      <c r="L21" s="145"/>
      <c r="M21" s="146"/>
      <c r="N21" s="147"/>
      <c r="O21" s="145"/>
      <c r="P21" s="145"/>
      <c r="Q21" s="148"/>
      <c r="R21" s="145"/>
      <c r="T21" s="149"/>
      <c r="U21" s="150"/>
      <c r="AB21" s="152"/>
    </row>
    <row r="22" spans="1:28">
      <c r="A22" s="142">
        <v>17</v>
      </c>
      <c r="B22" s="143" t="s">
        <v>375</v>
      </c>
      <c r="C22" s="143" t="s">
        <v>376</v>
      </c>
      <c r="D22" s="143" t="s">
        <v>377</v>
      </c>
      <c r="E22" s="144">
        <v>83</v>
      </c>
      <c r="F22" s="144">
        <v>82</v>
      </c>
      <c r="G22" s="130">
        <v>16.47</v>
      </c>
      <c r="H22" s="130"/>
      <c r="I22" s="130"/>
      <c r="J22" s="131"/>
      <c r="K22" s="145"/>
      <c r="L22" s="145"/>
      <c r="M22" s="146"/>
      <c r="N22" s="147"/>
      <c r="O22" s="145"/>
      <c r="P22" s="145"/>
      <c r="Q22" s="148"/>
      <c r="R22" s="145"/>
      <c r="T22" s="149"/>
      <c r="U22" s="150"/>
      <c r="AB22" s="152"/>
    </row>
    <row r="23" spans="1:28">
      <c r="A23" s="142">
        <v>18</v>
      </c>
      <c r="B23" s="143" t="s">
        <v>379</v>
      </c>
      <c r="C23" s="143" t="s">
        <v>380</v>
      </c>
      <c r="D23" s="143" t="s">
        <v>377</v>
      </c>
      <c r="E23" s="144">
        <v>83</v>
      </c>
      <c r="F23" s="144">
        <v>82</v>
      </c>
      <c r="G23" s="130">
        <v>12.34</v>
      </c>
      <c r="H23" s="130"/>
      <c r="I23" s="130"/>
      <c r="J23" s="131"/>
      <c r="K23" s="145"/>
      <c r="L23" s="145"/>
      <c r="M23" s="146"/>
      <c r="N23" s="147"/>
      <c r="O23" s="145"/>
      <c r="P23" s="145"/>
      <c r="Q23" s="148"/>
      <c r="R23" s="145"/>
      <c r="T23" s="149"/>
      <c r="U23" s="150"/>
      <c r="AB23" s="152"/>
    </row>
    <row r="24" spans="1:28">
      <c r="A24" s="142">
        <v>19</v>
      </c>
      <c r="B24" s="143" t="s">
        <v>381</v>
      </c>
      <c r="C24" s="143" t="s">
        <v>382</v>
      </c>
      <c r="D24" s="143" t="s">
        <v>377</v>
      </c>
      <c r="E24" s="144">
        <v>83</v>
      </c>
      <c r="F24" s="144">
        <v>82</v>
      </c>
      <c r="G24" s="130">
        <v>22.93</v>
      </c>
      <c r="H24" s="130"/>
      <c r="I24" s="130"/>
      <c r="J24" s="131"/>
      <c r="K24" s="145"/>
      <c r="L24" s="145"/>
      <c r="M24" s="146"/>
      <c r="N24" s="147"/>
      <c r="O24" s="145"/>
      <c r="P24" s="145"/>
      <c r="Q24" s="148"/>
      <c r="R24" s="145"/>
      <c r="T24" s="149"/>
      <c r="U24" s="150"/>
      <c r="AB24" s="152"/>
    </row>
    <row r="25" spans="1:28">
      <c r="A25" s="142">
        <v>20</v>
      </c>
      <c r="B25" s="153" t="s">
        <v>383</v>
      </c>
      <c r="C25" s="153" t="s">
        <v>384</v>
      </c>
      <c r="D25" s="153" t="s">
        <v>377</v>
      </c>
      <c r="E25" s="144">
        <v>83</v>
      </c>
      <c r="F25" s="144">
        <v>82</v>
      </c>
      <c r="G25" s="130">
        <v>18.63</v>
      </c>
      <c r="H25" s="130"/>
      <c r="I25" s="130"/>
      <c r="J25" s="131"/>
      <c r="K25" s="145"/>
      <c r="L25" s="145"/>
      <c r="M25" s="146"/>
      <c r="N25" s="147"/>
      <c r="O25" s="145"/>
      <c r="P25" s="145"/>
      <c r="Q25" s="148"/>
      <c r="R25" s="145"/>
      <c r="T25" s="149"/>
      <c r="U25" s="150"/>
      <c r="AB25" s="152"/>
    </row>
    <row r="26" spans="1:28">
      <c r="A26" s="142">
        <v>21</v>
      </c>
      <c r="B26" s="143" t="s">
        <v>385</v>
      </c>
      <c r="C26" s="143" t="s">
        <v>386</v>
      </c>
      <c r="D26" s="143" t="s">
        <v>163</v>
      </c>
      <c r="E26" s="144">
        <v>2</v>
      </c>
      <c r="F26" s="144">
        <v>2</v>
      </c>
      <c r="G26" s="130">
        <v>500</v>
      </c>
      <c r="H26" s="130"/>
      <c r="I26" s="130"/>
      <c r="J26" s="131"/>
      <c r="K26" s="145"/>
      <c r="L26" s="145"/>
      <c r="M26" s="146"/>
      <c r="N26" s="147"/>
      <c r="O26" s="145"/>
      <c r="P26" s="145"/>
      <c r="Q26" s="148"/>
      <c r="R26" s="145"/>
      <c r="T26" s="149"/>
      <c r="U26" s="150"/>
      <c r="AB26" s="152"/>
    </row>
    <row r="27" spans="1:28">
      <c r="A27" s="154"/>
      <c r="B27" s="155"/>
      <c r="C27" s="156"/>
      <c r="D27" s="156"/>
      <c r="E27" s="157"/>
      <c r="F27" s="157"/>
      <c r="G27" s="131"/>
      <c r="H27" s="131"/>
      <c r="I27" s="131"/>
      <c r="J27" s="131"/>
      <c r="K27" s="145"/>
      <c r="L27" s="145"/>
      <c r="M27" s="146"/>
      <c r="N27" s="147"/>
      <c r="O27" s="145"/>
      <c r="P27" s="145"/>
      <c r="Q27" s="148"/>
      <c r="R27" s="145"/>
      <c r="T27" s="150"/>
      <c r="U27" s="131"/>
      <c r="AB27" s="152"/>
    </row>
    <row r="28" spans="1:28">
      <c r="A28" s="158"/>
      <c r="B28" s="158"/>
      <c r="C28" s="121" t="s">
        <v>391</v>
      </c>
      <c r="D28" s="121"/>
      <c r="E28" s="122"/>
      <c r="F28" s="122"/>
      <c r="G28" s="123">
        <v>4771.1500000000015</v>
      </c>
      <c r="H28" s="123"/>
      <c r="I28" s="123"/>
      <c r="J28" s="123"/>
      <c r="K28" s="159"/>
      <c r="L28" s="159"/>
      <c r="M28" s="123"/>
      <c r="N28" s="160"/>
      <c r="O28" s="159"/>
      <c r="P28" s="161"/>
      <c r="Q28" s="161"/>
      <c r="R28" s="161"/>
      <c r="T28" s="162"/>
      <c r="U28" s="123"/>
      <c r="AB28" s="152"/>
    </row>
    <row r="29" spans="1:28">
      <c r="B29" s="16"/>
      <c r="C29" s="35"/>
      <c r="D29" s="35"/>
      <c r="E29" s="35"/>
      <c r="F29" s="35"/>
      <c r="G29" s="164"/>
      <c r="M29" s="166"/>
      <c r="O29" s="167"/>
      <c r="U29" s="168"/>
      <c r="AB29" s="152"/>
    </row>
    <row r="30" spans="1:28" ht="13.5" customHeight="1">
      <c r="A30" s="112" t="s">
        <v>98</v>
      </c>
      <c r="B30" s="112" t="s">
        <v>99</v>
      </c>
      <c r="C30" s="112" t="s">
        <v>100</v>
      </c>
      <c r="D30" s="112" t="s">
        <v>507</v>
      </c>
      <c r="E30" s="113" t="s">
        <v>106</v>
      </c>
      <c r="F30" s="113" t="s">
        <v>508</v>
      </c>
      <c r="G30" s="114" t="s">
        <v>509</v>
      </c>
      <c r="H30" s="304"/>
      <c r="I30" s="304"/>
      <c r="J30" s="304"/>
      <c r="K30" s="113"/>
      <c r="L30" s="113"/>
      <c r="M30" s="113"/>
      <c r="N30" s="113"/>
      <c r="O30" s="113"/>
      <c r="P30" s="307"/>
      <c r="Q30" s="308"/>
      <c r="R30" s="113"/>
      <c r="S30" s="115"/>
      <c r="T30" s="113"/>
      <c r="U30" s="113"/>
    </row>
    <row r="31" spans="1:28">
      <c r="A31" s="118" t="s">
        <v>520</v>
      </c>
      <c r="B31" s="118"/>
      <c r="C31" s="118"/>
      <c r="D31" s="118"/>
      <c r="E31" s="119" t="s">
        <v>521</v>
      </c>
      <c r="F31" s="119" t="s">
        <v>521</v>
      </c>
      <c r="G31" s="120" t="s">
        <v>522</v>
      </c>
      <c r="H31" s="305"/>
      <c r="I31" s="305"/>
      <c r="J31" s="305"/>
      <c r="K31" s="119"/>
      <c r="L31" s="119"/>
      <c r="M31" s="119"/>
      <c r="N31" s="119"/>
      <c r="O31" s="119"/>
      <c r="P31" s="119"/>
      <c r="Q31" s="119"/>
      <c r="R31" s="119"/>
      <c r="S31" s="115"/>
      <c r="T31" s="119"/>
      <c r="U31" s="119"/>
    </row>
    <row r="32" spans="1:28" ht="15.75" customHeight="1">
      <c r="A32" s="118"/>
      <c r="B32" s="118"/>
      <c r="C32" s="121"/>
      <c r="D32" s="121"/>
      <c r="E32" s="122"/>
      <c r="F32" s="122"/>
      <c r="G32" s="123" t="s">
        <v>528</v>
      </c>
      <c r="H32" s="306"/>
      <c r="I32" s="123"/>
      <c r="J32" s="123"/>
      <c r="K32" s="122"/>
      <c r="L32" s="122"/>
      <c r="M32" s="122"/>
      <c r="N32" s="122"/>
      <c r="O32" s="122"/>
      <c r="P32" s="122"/>
      <c r="Q32" s="124"/>
      <c r="R32" s="122"/>
      <c r="S32" s="115"/>
      <c r="T32" s="122"/>
      <c r="U32" s="122"/>
    </row>
    <row r="33" spans="1:28">
      <c r="A33" s="125"/>
      <c r="B33" s="126" t="s">
        <v>408</v>
      </c>
      <c r="C33" s="127"/>
      <c r="D33" s="128"/>
      <c r="E33" s="131"/>
      <c r="F33" s="131"/>
      <c r="G33" s="131"/>
      <c r="H33" s="131"/>
      <c r="I33" s="131"/>
      <c r="J33" s="131"/>
      <c r="K33" s="132"/>
      <c r="L33" s="133"/>
      <c r="M33" s="134"/>
      <c r="N33" s="132"/>
      <c r="O33" s="136"/>
      <c r="P33" s="136"/>
      <c r="Q33" s="136"/>
      <c r="R33" s="136"/>
      <c r="T33" s="137"/>
      <c r="U33" s="130"/>
    </row>
    <row r="34" spans="1:28">
      <c r="A34" s="125"/>
      <c r="B34" s="138"/>
      <c r="C34" s="127"/>
      <c r="D34" s="128"/>
      <c r="E34" s="131"/>
      <c r="F34" s="131"/>
      <c r="G34" s="131"/>
      <c r="H34" s="131"/>
      <c r="I34" s="131"/>
      <c r="J34" s="131"/>
      <c r="K34" s="139"/>
      <c r="L34" s="133"/>
      <c r="M34" s="140"/>
      <c r="N34" s="141"/>
      <c r="O34" s="133"/>
      <c r="P34" s="136"/>
      <c r="Q34" s="136"/>
      <c r="R34" s="136"/>
      <c r="T34" s="137"/>
      <c r="U34" s="131"/>
    </row>
    <row r="35" spans="1:28">
      <c r="A35" s="142">
        <v>1</v>
      </c>
      <c r="B35" s="143" t="s">
        <v>130</v>
      </c>
      <c r="C35" s="143" t="s">
        <v>131</v>
      </c>
      <c r="D35" s="143" t="s">
        <v>133</v>
      </c>
      <c r="E35" s="144">
        <v>52</v>
      </c>
      <c r="F35" s="144">
        <v>9</v>
      </c>
      <c r="G35" s="131">
        <v>156</v>
      </c>
      <c r="H35" s="131"/>
      <c r="I35" s="131"/>
      <c r="J35" s="131"/>
      <c r="K35" s="145"/>
      <c r="L35" s="145"/>
      <c r="M35" s="146"/>
      <c r="N35" s="147"/>
      <c r="O35" s="145"/>
      <c r="P35" s="145"/>
      <c r="Q35" s="148"/>
      <c r="R35" s="145"/>
      <c r="T35" s="149"/>
      <c r="U35" s="150"/>
      <c r="AB35" s="152"/>
    </row>
    <row r="36" spans="1:28">
      <c r="A36" s="142">
        <v>2</v>
      </c>
      <c r="B36" s="143" t="s">
        <v>161</v>
      </c>
      <c r="C36" s="143" t="s">
        <v>162</v>
      </c>
      <c r="D36" s="143" t="s">
        <v>163</v>
      </c>
      <c r="E36" s="131">
        <v>0</v>
      </c>
      <c r="F36" s="131">
        <v>0</v>
      </c>
      <c r="G36" s="131">
        <v>0</v>
      </c>
      <c r="H36" s="131"/>
      <c r="I36" s="131"/>
      <c r="J36" s="131"/>
      <c r="K36" s="145"/>
      <c r="L36" s="145"/>
      <c r="M36" s="146"/>
      <c r="N36" s="147"/>
      <c r="O36" s="145"/>
      <c r="P36" s="145"/>
      <c r="Q36" s="148"/>
      <c r="R36" s="145"/>
      <c r="T36" s="149"/>
      <c r="U36" s="150"/>
      <c r="AB36" s="152"/>
    </row>
    <row r="37" spans="1:28">
      <c r="A37" s="142">
        <v>3</v>
      </c>
      <c r="B37" s="143" t="s">
        <v>177</v>
      </c>
      <c r="C37" s="143" t="s">
        <v>178</v>
      </c>
      <c r="D37" s="143" t="s">
        <v>163</v>
      </c>
      <c r="E37" s="144">
        <v>0</v>
      </c>
      <c r="F37" s="144">
        <v>0</v>
      </c>
      <c r="G37" s="130">
        <v>0</v>
      </c>
      <c r="H37" s="130"/>
      <c r="I37" s="130"/>
      <c r="J37" s="131"/>
      <c r="K37" s="145"/>
      <c r="L37" s="145"/>
      <c r="M37" s="146"/>
      <c r="N37" s="147"/>
      <c r="O37" s="145"/>
      <c r="P37" s="145"/>
      <c r="Q37" s="148"/>
      <c r="R37" s="145"/>
      <c r="T37" s="149"/>
      <c r="U37" s="150"/>
      <c r="AB37" s="152"/>
    </row>
    <row r="38" spans="1:28">
      <c r="A38" s="142">
        <v>4</v>
      </c>
      <c r="B38" s="143" t="s">
        <v>210</v>
      </c>
      <c r="C38" s="143" t="s">
        <v>211</v>
      </c>
      <c r="D38" s="143" t="s">
        <v>163</v>
      </c>
      <c r="E38" s="144">
        <v>0</v>
      </c>
      <c r="F38" s="144">
        <v>0</v>
      </c>
      <c r="G38" s="130">
        <v>0</v>
      </c>
      <c r="H38" s="130"/>
      <c r="I38" s="130"/>
      <c r="J38" s="131"/>
      <c r="K38" s="145"/>
      <c r="L38" s="145"/>
      <c r="M38" s="146"/>
      <c r="N38" s="147"/>
      <c r="O38" s="145"/>
      <c r="P38" s="145"/>
      <c r="Q38" s="148"/>
      <c r="R38" s="145"/>
      <c r="T38" s="149"/>
      <c r="U38" s="150"/>
      <c r="AB38" s="152"/>
    </row>
    <row r="39" spans="1:28">
      <c r="A39" s="142">
        <v>5</v>
      </c>
      <c r="B39" s="143" t="s">
        <v>263</v>
      </c>
      <c r="C39" s="143" t="s">
        <v>264</v>
      </c>
      <c r="D39" s="143" t="s">
        <v>163</v>
      </c>
      <c r="E39" s="144">
        <v>0</v>
      </c>
      <c r="F39" s="144">
        <v>0</v>
      </c>
      <c r="G39" s="130">
        <v>0</v>
      </c>
      <c r="H39" s="130"/>
      <c r="I39" s="130"/>
      <c r="J39" s="131"/>
      <c r="K39" s="145"/>
      <c r="L39" s="145"/>
      <c r="M39" s="146"/>
      <c r="N39" s="147"/>
      <c r="O39" s="145"/>
      <c r="P39" s="145"/>
      <c r="Q39" s="148"/>
      <c r="R39" s="145"/>
      <c r="T39" s="149"/>
      <c r="U39" s="150"/>
      <c r="AB39" s="152"/>
    </row>
    <row r="40" spans="1:28">
      <c r="A40" s="142">
        <v>7</v>
      </c>
      <c r="B40" s="143" t="s">
        <v>266</v>
      </c>
      <c r="C40" s="143" t="s">
        <v>267</v>
      </c>
      <c r="D40" s="143" t="s">
        <v>163</v>
      </c>
      <c r="E40" s="144">
        <v>0</v>
      </c>
      <c r="F40" s="144">
        <v>0</v>
      </c>
      <c r="G40" s="130">
        <v>0</v>
      </c>
      <c r="H40" s="130"/>
      <c r="I40" s="130"/>
      <c r="J40" s="131"/>
      <c r="K40" s="145"/>
      <c r="L40" s="145"/>
      <c r="M40" s="146"/>
      <c r="N40" s="147"/>
      <c r="O40" s="145"/>
      <c r="P40" s="145"/>
      <c r="Q40" s="148"/>
      <c r="R40" s="145"/>
      <c r="T40" s="149"/>
      <c r="U40" s="150"/>
      <c r="AB40" s="152"/>
    </row>
    <row r="41" spans="1:28">
      <c r="A41" s="142">
        <v>8</v>
      </c>
      <c r="B41" s="143" t="s">
        <v>289</v>
      </c>
      <c r="C41" s="143" t="s">
        <v>290</v>
      </c>
      <c r="D41" s="143" t="s">
        <v>163</v>
      </c>
      <c r="E41" s="144">
        <v>0</v>
      </c>
      <c r="F41" s="144">
        <v>0</v>
      </c>
      <c r="G41" s="130">
        <v>0</v>
      </c>
      <c r="H41" s="130"/>
      <c r="I41" s="130"/>
      <c r="J41" s="131"/>
      <c r="K41" s="145"/>
      <c r="L41" s="145"/>
      <c r="M41" s="146"/>
      <c r="N41" s="147"/>
      <c r="O41" s="145"/>
      <c r="P41" s="145"/>
      <c r="Q41" s="148"/>
      <c r="R41" s="145"/>
      <c r="T41" s="149"/>
      <c r="U41" s="150"/>
      <c r="AB41" s="152"/>
    </row>
    <row r="42" spans="1:28">
      <c r="A42" s="142">
        <v>9</v>
      </c>
      <c r="B42" s="143" t="s">
        <v>289</v>
      </c>
      <c r="C42" s="143" t="s">
        <v>315</v>
      </c>
      <c r="D42" s="143" t="s">
        <v>163</v>
      </c>
      <c r="E42" s="144">
        <v>0</v>
      </c>
      <c r="F42" s="144">
        <v>0</v>
      </c>
      <c r="G42" s="130">
        <v>0</v>
      </c>
      <c r="H42" s="130"/>
      <c r="I42" s="130"/>
      <c r="J42" s="131"/>
      <c r="K42" s="145"/>
      <c r="L42" s="145"/>
      <c r="M42" s="146"/>
      <c r="N42" s="147"/>
      <c r="O42" s="145"/>
      <c r="P42" s="145"/>
      <c r="Q42" s="148"/>
      <c r="R42" s="145"/>
      <c r="T42" s="149"/>
      <c r="U42" s="150"/>
      <c r="AB42" s="152"/>
    </row>
    <row r="43" spans="1:28">
      <c r="A43" s="142">
        <v>10</v>
      </c>
      <c r="B43" s="143" t="s">
        <v>328</v>
      </c>
      <c r="C43" s="143" t="s">
        <v>329</v>
      </c>
      <c r="D43" s="143" t="s">
        <v>330</v>
      </c>
      <c r="E43" s="144">
        <v>0</v>
      </c>
      <c r="F43" s="144">
        <v>0</v>
      </c>
      <c r="G43" s="130">
        <v>0</v>
      </c>
      <c r="H43" s="130"/>
      <c r="I43" s="130"/>
      <c r="J43" s="131"/>
      <c r="K43" s="145"/>
      <c r="L43" s="145"/>
      <c r="M43" s="146"/>
      <c r="N43" s="147"/>
      <c r="O43" s="145"/>
      <c r="P43" s="145"/>
      <c r="Q43" s="148"/>
      <c r="R43" s="145"/>
      <c r="T43" s="149"/>
      <c r="U43" s="150"/>
      <c r="AB43" s="152"/>
    </row>
    <row r="44" spans="1:28">
      <c r="A44" s="142">
        <v>11</v>
      </c>
      <c r="B44" s="143" t="s">
        <v>335</v>
      </c>
      <c r="C44" s="143" t="s">
        <v>336</v>
      </c>
      <c r="D44" s="143" t="s">
        <v>330</v>
      </c>
      <c r="E44" s="144">
        <v>0</v>
      </c>
      <c r="F44" s="144">
        <v>0</v>
      </c>
      <c r="G44" s="130">
        <v>0</v>
      </c>
      <c r="H44" s="130"/>
      <c r="I44" s="130"/>
      <c r="J44" s="131"/>
      <c r="K44" s="145"/>
      <c r="L44" s="145"/>
      <c r="M44" s="146"/>
      <c r="N44" s="147"/>
      <c r="O44" s="145"/>
      <c r="P44" s="145"/>
      <c r="Q44" s="148"/>
      <c r="R44" s="145"/>
      <c r="T44" s="149"/>
      <c r="U44" s="150"/>
      <c r="AB44" s="152"/>
    </row>
    <row r="45" spans="1:28">
      <c r="A45" s="142" t="s">
        <v>342</v>
      </c>
      <c r="B45" s="143" t="s">
        <v>343</v>
      </c>
      <c r="C45" s="143" t="s">
        <v>344</v>
      </c>
      <c r="D45" s="143" t="s">
        <v>345</v>
      </c>
      <c r="E45" s="144">
        <v>52</v>
      </c>
      <c r="F45" s="144">
        <v>25</v>
      </c>
      <c r="G45" s="130">
        <v>12</v>
      </c>
      <c r="H45" s="130"/>
      <c r="I45" s="130"/>
      <c r="J45" s="131"/>
      <c r="K45" s="145"/>
      <c r="L45" s="145"/>
      <c r="M45" s="146"/>
      <c r="N45" s="147"/>
      <c r="O45" s="145"/>
      <c r="P45" s="145"/>
      <c r="Q45" s="148"/>
      <c r="R45" s="145"/>
      <c r="T45" s="149"/>
      <c r="U45" s="150"/>
      <c r="AB45" s="152"/>
    </row>
    <row r="46" spans="1:28">
      <c r="A46" s="142" t="s">
        <v>351</v>
      </c>
      <c r="B46" s="143" t="s">
        <v>343</v>
      </c>
      <c r="C46" s="143" t="s">
        <v>352</v>
      </c>
      <c r="D46" s="143" t="s">
        <v>353</v>
      </c>
      <c r="E46" s="144">
        <v>52</v>
      </c>
      <c r="F46" s="144">
        <v>51</v>
      </c>
      <c r="G46" s="130">
        <v>18</v>
      </c>
      <c r="H46" s="130"/>
      <c r="I46" s="130"/>
      <c r="J46" s="131"/>
      <c r="K46" s="145"/>
      <c r="L46" s="145"/>
      <c r="M46" s="146"/>
      <c r="N46" s="147"/>
      <c r="O46" s="145"/>
      <c r="P46" s="145"/>
      <c r="Q46" s="148"/>
      <c r="R46" s="145"/>
      <c r="T46" s="149"/>
      <c r="U46" s="150"/>
      <c r="AB46" s="152"/>
    </row>
    <row r="47" spans="1:28">
      <c r="A47" s="142">
        <v>13</v>
      </c>
      <c r="B47" s="143" t="s">
        <v>359</v>
      </c>
      <c r="C47" s="143" t="s">
        <v>360</v>
      </c>
      <c r="D47" s="143" t="s">
        <v>330</v>
      </c>
      <c r="E47" s="144">
        <v>0</v>
      </c>
      <c r="F47" s="144">
        <v>0</v>
      </c>
      <c r="G47" s="130">
        <v>0</v>
      </c>
      <c r="H47" s="130"/>
      <c r="I47" s="130"/>
      <c r="J47" s="131"/>
      <c r="K47" s="145"/>
      <c r="L47" s="145"/>
      <c r="M47" s="146"/>
      <c r="N47" s="147"/>
      <c r="O47" s="145"/>
      <c r="P47" s="145"/>
      <c r="Q47" s="148"/>
      <c r="R47" s="145"/>
      <c r="T47" s="149"/>
      <c r="U47" s="150"/>
      <c r="AB47" s="152"/>
    </row>
    <row r="48" spans="1:28">
      <c r="A48" s="142">
        <v>14</v>
      </c>
      <c r="B48" s="143" t="s">
        <v>361</v>
      </c>
      <c r="C48" s="143" t="s">
        <v>362</v>
      </c>
      <c r="D48" s="143" t="s">
        <v>163</v>
      </c>
      <c r="E48" s="144">
        <v>0</v>
      </c>
      <c r="F48" s="144">
        <v>0</v>
      </c>
      <c r="G48" s="130">
        <v>0</v>
      </c>
      <c r="H48" s="130"/>
      <c r="I48" s="130"/>
      <c r="J48" s="131"/>
      <c r="K48" s="145"/>
      <c r="L48" s="145"/>
      <c r="M48" s="146"/>
      <c r="N48" s="147"/>
      <c r="O48" s="145"/>
      <c r="P48" s="145"/>
      <c r="Q48" s="148"/>
      <c r="R48" s="145"/>
      <c r="T48" s="149"/>
      <c r="U48" s="150"/>
      <c r="AB48" s="152"/>
    </row>
    <row r="49" spans="1:28">
      <c r="A49" s="142">
        <v>15</v>
      </c>
      <c r="B49" s="143" t="s">
        <v>366</v>
      </c>
      <c r="C49" s="143" t="s">
        <v>367</v>
      </c>
      <c r="D49" s="143" t="s">
        <v>163</v>
      </c>
      <c r="E49" s="144">
        <v>52</v>
      </c>
      <c r="F49" s="144">
        <v>51</v>
      </c>
      <c r="G49" s="130">
        <v>90</v>
      </c>
      <c r="H49" s="130"/>
      <c r="I49" s="130"/>
      <c r="J49" s="131"/>
      <c r="K49" s="145"/>
      <c r="L49" s="145"/>
      <c r="M49" s="146"/>
      <c r="N49" s="147"/>
      <c r="O49" s="145"/>
      <c r="P49" s="145"/>
      <c r="Q49" s="148"/>
      <c r="R49" s="145"/>
      <c r="T49" s="149"/>
      <c r="U49" s="150"/>
      <c r="AB49" s="152"/>
    </row>
    <row r="50" spans="1:28">
      <c r="A50" s="142">
        <v>16</v>
      </c>
      <c r="B50" s="143" t="s">
        <v>370</v>
      </c>
      <c r="C50" s="143" t="s">
        <v>371</v>
      </c>
      <c r="D50" s="143" t="s">
        <v>163</v>
      </c>
      <c r="E50" s="144">
        <v>0</v>
      </c>
      <c r="F50" s="144">
        <v>0</v>
      </c>
      <c r="G50" s="130">
        <v>0</v>
      </c>
      <c r="H50" s="130"/>
      <c r="I50" s="130"/>
      <c r="J50" s="131"/>
      <c r="K50" s="145"/>
      <c r="L50" s="145"/>
      <c r="M50" s="146"/>
      <c r="N50" s="147"/>
      <c r="O50" s="145"/>
      <c r="P50" s="145"/>
      <c r="Q50" s="148"/>
      <c r="R50" s="145"/>
      <c r="T50" s="149"/>
      <c r="U50" s="150"/>
      <c r="AB50" s="152"/>
    </row>
    <row r="51" spans="1:28">
      <c r="A51" s="142">
        <v>17</v>
      </c>
      <c r="B51" s="143" t="s">
        <v>375</v>
      </c>
      <c r="C51" s="143" t="s">
        <v>376</v>
      </c>
      <c r="D51" s="143" t="s">
        <v>377</v>
      </c>
      <c r="E51" s="144">
        <v>0</v>
      </c>
      <c r="F51" s="144">
        <v>0</v>
      </c>
      <c r="G51" s="130">
        <v>0</v>
      </c>
      <c r="H51" s="130"/>
      <c r="I51" s="130"/>
      <c r="J51" s="131"/>
      <c r="K51" s="145"/>
      <c r="L51" s="145"/>
      <c r="M51" s="146"/>
      <c r="N51" s="147"/>
      <c r="O51" s="145"/>
      <c r="P51" s="145"/>
      <c r="Q51" s="148"/>
      <c r="R51" s="145"/>
      <c r="T51" s="149"/>
      <c r="U51" s="150"/>
      <c r="AB51" s="152"/>
    </row>
    <row r="52" spans="1:28">
      <c r="A52" s="142">
        <v>18</v>
      </c>
      <c r="B52" s="143" t="s">
        <v>379</v>
      </c>
      <c r="C52" s="143" t="s">
        <v>380</v>
      </c>
      <c r="D52" s="143" t="s">
        <v>377</v>
      </c>
      <c r="E52" s="144">
        <v>0</v>
      </c>
      <c r="F52" s="144">
        <v>0</v>
      </c>
      <c r="G52" s="130">
        <v>0</v>
      </c>
      <c r="H52" s="130"/>
      <c r="I52" s="130"/>
      <c r="J52" s="131"/>
      <c r="K52" s="145"/>
      <c r="L52" s="145"/>
      <c r="M52" s="146"/>
      <c r="N52" s="147"/>
      <c r="O52" s="145"/>
      <c r="P52" s="145"/>
      <c r="Q52" s="148"/>
      <c r="R52" s="145"/>
      <c r="T52" s="149"/>
      <c r="U52" s="150"/>
      <c r="AB52" s="152"/>
    </row>
    <row r="53" spans="1:28">
      <c r="A53" s="142">
        <v>19</v>
      </c>
      <c r="B53" s="143" t="s">
        <v>381</v>
      </c>
      <c r="C53" s="143" t="s">
        <v>382</v>
      </c>
      <c r="D53" s="143" t="s">
        <v>377</v>
      </c>
      <c r="E53" s="144">
        <v>0</v>
      </c>
      <c r="F53" s="144">
        <v>0</v>
      </c>
      <c r="G53" s="130">
        <v>0</v>
      </c>
      <c r="H53" s="130"/>
      <c r="I53" s="130"/>
      <c r="J53" s="131"/>
      <c r="K53" s="145"/>
      <c r="L53" s="145"/>
      <c r="M53" s="146"/>
      <c r="N53" s="147"/>
      <c r="O53" s="145"/>
      <c r="P53" s="145"/>
      <c r="Q53" s="148"/>
      <c r="R53" s="145"/>
      <c r="T53" s="149"/>
      <c r="U53" s="150"/>
      <c r="AB53" s="152"/>
    </row>
    <row r="54" spans="1:28">
      <c r="A54" s="142">
        <v>20</v>
      </c>
      <c r="B54" s="153" t="s">
        <v>383</v>
      </c>
      <c r="C54" s="153" t="s">
        <v>384</v>
      </c>
      <c r="D54" s="153" t="s">
        <v>377</v>
      </c>
      <c r="E54" s="144">
        <v>0</v>
      </c>
      <c r="F54" s="144">
        <v>0</v>
      </c>
      <c r="G54" s="130">
        <v>0</v>
      </c>
      <c r="H54" s="130"/>
      <c r="I54" s="130"/>
      <c r="J54" s="131"/>
      <c r="K54" s="145"/>
      <c r="L54" s="145"/>
      <c r="M54" s="146"/>
      <c r="N54" s="147"/>
      <c r="O54" s="145"/>
      <c r="P54" s="145"/>
      <c r="Q54" s="148"/>
      <c r="R54" s="145"/>
      <c r="T54" s="149"/>
      <c r="U54" s="150"/>
      <c r="AB54" s="152"/>
    </row>
    <row r="55" spans="1:28">
      <c r="A55" s="142">
        <v>21</v>
      </c>
      <c r="B55" s="143" t="s">
        <v>385</v>
      </c>
      <c r="C55" s="143" t="s">
        <v>386</v>
      </c>
      <c r="D55" s="143" t="s">
        <v>163</v>
      </c>
      <c r="E55" s="144">
        <v>0</v>
      </c>
      <c r="F55" s="144">
        <v>0</v>
      </c>
      <c r="G55" s="130">
        <v>0</v>
      </c>
      <c r="H55" s="130"/>
      <c r="I55" s="130"/>
      <c r="J55" s="131"/>
      <c r="K55" s="145"/>
      <c r="L55" s="145"/>
      <c r="M55" s="146"/>
      <c r="N55" s="147"/>
      <c r="O55" s="145"/>
      <c r="P55" s="145"/>
      <c r="Q55" s="148"/>
      <c r="R55" s="145"/>
      <c r="T55" s="149"/>
      <c r="U55" s="150"/>
      <c r="AB55" s="152"/>
    </row>
    <row r="56" spans="1:28">
      <c r="A56" s="154"/>
      <c r="B56" s="155"/>
      <c r="C56" s="156"/>
      <c r="D56" s="156"/>
      <c r="E56" s="157"/>
      <c r="F56" s="157"/>
      <c r="G56" s="131"/>
      <c r="H56" s="131"/>
      <c r="I56" s="131"/>
      <c r="J56" s="131"/>
      <c r="K56" s="145"/>
      <c r="L56" s="145"/>
      <c r="M56" s="146"/>
      <c r="N56" s="147"/>
      <c r="O56" s="145"/>
      <c r="P56" s="145"/>
      <c r="Q56" s="148"/>
      <c r="R56" s="145"/>
      <c r="T56" s="150"/>
      <c r="U56" s="131"/>
      <c r="AB56" s="152"/>
    </row>
    <row r="57" spans="1:28">
      <c r="A57" s="158"/>
      <c r="B57" s="158"/>
      <c r="C57" s="121" t="s">
        <v>391</v>
      </c>
      <c r="D57" s="121"/>
      <c r="E57" s="122"/>
      <c r="F57" s="122"/>
      <c r="G57" s="123">
        <v>276</v>
      </c>
      <c r="H57" s="123"/>
      <c r="I57" s="123"/>
      <c r="J57" s="123"/>
      <c r="K57" s="159"/>
      <c r="L57" s="159"/>
      <c r="M57" s="123"/>
      <c r="N57" s="160"/>
      <c r="O57" s="159"/>
      <c r="P57" s="161"/>
      <c r="Q57" s="161"/>
      <c r="R57" s="161"/>
      <c r="T57" s="162"/>
      <c r="U57" s="123"/>
      <c r="AB57" s="152"/>
    </row>
    <row r="58" spans="1:28">
      <c r="B58" s="16"/>
      <c r="C58" s="35"/>
      <c r="D58" s="35"/>
      <c r="E58" s="35"/>
      <c r="F58" s="35"/>
      <c r="G58" s="164"/>
      <c r="M58" s="166"/>
      <c r="O58" s="167"/>
      <c r="U58" s="168"/>
      <c r="AB58" s="152"/>
    </row>
    <row r="59" spans="1:28" ht="13.5" customHeight="1">
      <c r="A59" s="112" t="s">
        <v>98</v>
      </c>
      <c r="B59" s="112" t="s">
        <v>99</v>
      </c>
      <c r="C59" s="112" t="s">
        <v>100</v>
      </c>
      <c r="D59" s="112" t="s">
        <v>507</v>
      </c>
      <c r="E59" s="113" t="s">
        <v>106</v>
      </c>
      <c r="F59" s="113" t="s">
        <v>508</v>
      </c>
      <c r="G59" s="114" t="s">
        <v>509</v>
      </c>
      <c r="H59" s="304"/>
      <c r="I59" s="304"/>
      <c r="J59" s="304"/>
      <c r="K59" s="113"/>
      <c r="L59" s="113"/>
      <c r="M59" s="113"/>
      <c r="N59" s="113"/>
      <c r="O59" s="113"/>
      <c r="P59" s="307"/>
      <c r="Q59" s="308"/>
      <c r="R59" s="113"/>
      <c r="S59" s="115"/>
      <c r="T59" s="113"/>
      <c r="U59" s="113"/>
    </row>
    <row r="60" spans="1:28">
      <c r="A60" s="118" t="s">
        <v>520</v>
      </c>
      <c r="B60" s="118"/>
      <c r="C60" s="118"/>
      <c r="D60" s="118"/>
      <c r="E60" s="119" t="s">
        <v>521</v>
      </c>
      <c r="F60" s="119" t="s">
        <v>521</v>
      </c>
      <c r="G60" s="120" t="s">
        <v>522</v>
      </c>
      <c r="H60" s="305"/>
      <c r="I60" s="305"/>
      <c r="J60" s="305"/>
      <c r="K60" s="119"/>
      <c r="L60" s="119"/>
      <c r="M60" s="119"/>
      <c r="N60" s="119"/>
      <c r="O60" s="119"/>
      <c r="P60" s="119"/>
      <c r="Q60" s="119"/>
      <c r="R60" s="119"/>
      <c r="S60" s="115"/>
      <c r="T60" s="119"/>
      <c r="U60" s="119"/>
    </row>
    <row r="61" spans="1:28" ht="15.75" customHeight="1">
      <c r="A61" s="118"/>
      <c r="B61" s="118"/>
      <c r="C61" s="121"/>
      <c r="D61" s="121"/>
      <c r="E61" s="122"/>
      <c r="F61" s="122"/>
      <c r="G61" s="123" t="s">
        <v>528</v>
      </c>
      <c r="H61" s="306"/>
      <c r="I61" s="123"/>
      <c r="J61" s="123"/>
      <c r="K61" s="122"/>
      <c r="L61" s="122"/>
      <c r="M61" s="122"/>
      <c r="N61" s="122"/>
      <c r="O61" s="122"/>
      <c r="P61" s="122"/>
      <c r="Q61" s="124"/>
      <c r="R61" s="122"/>
      <c r="S61" s="115"/>
      <c r="T61" s="122"/>
      <c r="U61" s="122"/>
    </row>
    <row r="62" spans="1:28">
      <c r="A62" s="125"/>
      <c r="B62" s="126" t="s">
        <v>409</v>
      </c>
      <c r="C62" s="127"/>
      <c r="D62" s="128"/>
      <c r="E62" s="129"/>
      <c r="F62" s="129"/>
      <c r="G62" s="130"/>
      <c r="H62" s="130"/>
      <c r="I62" s="131"/>
      <c r="J62" s="131"/>
      <c r="K62" s="132"/>
      <c r="L62" s="133"/>
      <c r="M62" s="134"/>
      <c r="N62" s="132"/>
      <c r="O62" s="136"/>
      <c r="P62" s="136"/>
      <c r="Q62" s="136"/>
      <c r="R62" s="136"/>
      <c r="T62" s="137"/>
      <c r="U62" s="130"/>
    </row>
    <row r="63" spans="1:28">
      <c r="A63" s="125"/>
      <c r="B63" s="138"/>
      <c r="C63" s="127"/>
      <c r="D63" s="128"/>
      <c r="E63" s="129"/>
      <c r="F63" s="130"/>
      <c r="G63" s="130"/>
      <c r="H63" s="130"/>
      <c r="I63" s="130"/>
      <c r="J63" s="130"/>
      <c r="K63" s="139"/>
      <c r="L63" s="133"/>
      <c r="M63" s="140"/>
      <c r="N63" s="141"/>
      <c r="O63" s="133"/>
      <c r="P63" s="136"/>
      <c r="Q63" s="136"/>
      <c r="R63" s="136"/>
      <c r="T63" s="137"/>
      <c r="U63" s="131"/>
    </row>
    <row r="64" spans="1:28">
      <c r="A64" s="142">
        <v>1</v>
      </c>
      <c r="B64" s="143" t="s">
        <v>130</v>
      </c>
      <c r="C64" s="143" t="s">
        <v>131</v>
      </c>
      <c r="D64" s="143" t="s">
        <v>133</v>
      </c>
      <c r="E64" s="144">
        <v>0</v>
      </c>
      <c r="F64" s="130">
        <v>0</v>
      </c>
      <c r="G64" s="130">
        <v>0</v>
      </c>
      <c r="H64" s="130"/>
      <c r="I64" s="130"/>
      <c r="J64" s="130"/>
      <c r="K64" s="145"/>
      <c r="L64" s="145"/>
      <c r="M64" s="146"/>
      <c r="N64" s="147"/>
      <c r="O64" s="145"/>
      <c r="P64" s="145"/>
      <c r="Q64" s="148"/>
      <c r="R64" s="145"/>
      <c r="T64" s="149"/>
      <c r="U64" s="150"/>
      <c r="AB64" s="152"/>
    </row>
    <row r="65" spans="1:28">
      <c r="A65" s="142">
        <v>2</v>
      </c>
      <c r="B65" s="143" t="s">
        <v>161</v>
      </c>
      <c r="C65" s="143" t="s">
        <v>162</v>
      </c>
      <c r="D65" s="143" t="s">
        <v>163</v>
      </c>
      <c r="E65" s="144">
        <v>0</v>
      </c>
      <c r="F65" s="144">
        <v>0</v>
      </c>
      <c r="G65" s="130">
        <v>0</v>
      </c>
      <c r="H65" s="130"/>
      <c r="I65" s="130"/>
      <c r="J65" s="131"/>
      <c r="K65" s="145"/>
      <c r="L65" s="145"/>
      <c r="M65" s="146"/>
      <c r="N65" s="147"/>
      <c r="O65" s="145"/>
      <c r="P65" s="145"/>
      <c r="Q65" s="148"/>
      <c r="R65" s="145"/>
      <c r="T65" s="149"/>
      <c r="U65" s="150"/>
      <c r="AB65" s="152"/>
    </row>
    <row r="66" spans="1:28">
      <c r="A66" s="142">
        <v>3</v>
      </c>
      <c r="B66" s="143" t="s">
        <v>177</v>
      </c>
      <c r="C66" s="143" t="s">
        <v>178</v>
      </c>
      <c r="D66" s="143" t="s">
        <v>163</v>
      </c>
      <c r="E66" s="144">
        <v>0</v>
      </c>
      <c r="F66" s="144">
        <v>0</v>
      </c>
      <c r="G66" s="130">
        <v>0</v>
      </c>
      <c r="H66" s="130"/>
      <c r="I66" s="130"/>
      <c r="J66" s="131"/>
      <c r="K66" s="145"/>
      <c r="L66" s="145"/>
      <c r="M66" s="146"/>
      <c r="N66" s="147"/>
      <c r="O66" s="145"/>
      <c r="P66" s="145"/>
      <c r="Q66" s="148"/>
      <c r="R66" s="145"/>
      <c r="T66" s="149"/>
      <c r="U66" s="150"/>
      <c r="AB66" s="152"/>
    </row>
    <row r="67" spans="1:28">
      <c r="A67" s="142">
        <v>4</v>
      </c>
      <c r="B67" s="143" t="s">
        <v>210</v>
      </c>
      <c r="C67" s="143" t="s">
        <v>211</v>
      </c>
      <c r="D67" s="143" t="s">
        <v>163</v>
      </c>
      <c r="E67" s="144">
        <v>0</v>
      </c>
      <c r="F67" s="144">
        <v>0</v>
      </c>
      <c r="G67" s="130">
        <v>0</v>
      </c>
      <c r="H67" s="130"/>
      <c r="I67" s="130"/>
      <c r="J67" s="131"/>
      <c r="K67" s="145"/>
      <c r="L67" s="145"/>
      <c r="M67" s="146"/>
      <c r="N67" s="147"/>
      <c r="O67" s="145"/>
      <c r="P67" s="145"/>
      <c r="Q67" s="148"/>
      <c r="R67" s="145"/>
      <c r="T67" s="149"/>
      <c r="U67" s="150"/>
      <c r="AB67" s="152"/>
    </row>
    <row r="68" spans="1:28">
      <c r="A68" s="142">
        <v>5</v>
      </c>
      <c r="B68" s="143" t="s">
        <v>263</v>
      </c>
      <c r="C68" s="143" t="s">
        <v>264</v>
      </c>
      <c r="D68" s="143" t="s">
        <v>163</v>
      </c>
      <c r="E68" s="144">
        <v>0</v>
      </c>
      <c r="F68" s="144">
        <v>0</v>
      </c>
      <c r="G68" s="130">
        <v>0</v>
      </c>
      <c r="H68" s="130"/>
      <c r="I68" s="130"/>
      <c r="J68" s="131"/>
      <c r="K68" s="145"/>
      <c r="L68" s="145"/>
      <c r="M68" s="146"/>
      <c r="N68" s="147"/>
      <c r="O68" s="145"/>
      <c r="P68" s="145"/>
      <c r="Q68" s="148"/>
      <c r="R68" s="145"/>
      <c r="T68" s="149"/>
      <c r="U68" s="150"/>
      <c r="AB68" s="152"/>
    </row>
    <row r="69" spans="1:28">
      <c r="A69" s="142">
        <v>7</v>
      </c>
      <c r="B69" s="143" t="s">
        <v>266</v>
      </c>
      <c r="C69" s="143" t="s">
        <v>267</v>
      </c>
      <c r="D69" s="143" t="s">
        <v>163</v>
      </c>
      <c r="E69" s="144">
        <v>0</v>
      </c>
      <c r="F69" s="144">
        <v>0</v>
      </c>
      <c r="G69" s="130">
        <v>0</v>
      </c>
      <c r="H69" s="130"/>
      <c r="I69" s="130"/>
      <c r="J69" s="131"/>
      <c r="K69" s="145"/>
      <c r="L69" s="145"/>
      <c r="M69" s="146"/>
      <c r="N69" s="147"/>
      <c r="O69" s="145"/>
      <c r="P69" s="145"/>
      <c r="Q69" s="148"/>
      <c r="R69" s="145"/>
      <c r="T69" s="149"/>
      <c r="U69" s="150"/>
      <c r="AB69" s="152"/>
    </row>
    <row r="70" spans="1:28">
      <c r="A70" s="142">
        <v>8</v>
      </c>
      <c r="B70" s="143" t="s">
        <v>289</v>
      </c>
      <c r="C70" s="143" t="s">
        <v>290</v>
      </c>
      <c r="D70" s="143" t="s">
        <v>163</v>
      </c>
      <c r="E70" s="144">
        <v>0</v>
      </c>
      <c r="F70" s="144">
        <v>0</v>
      </c>
      <c r="G70" s="130">
        <v>0</v>
      </c>
      <c r="H70" s="130"/>
      <c r="I70" s="130"/>
      <c r="J70" s="131"/>
      <c r="K70" s="145"/>
      <c r="L70" s="145"/>
      <c r="M70" s="146"/>
      <c r="N70" s="147"/>
      <c r="O70" s="145"/>
      <c r="P70" s="145"/>
      <c r="Q70" s="148"/>
      <c r="R70" s="145"/>
      <c r="T70" s="149"/>
      <c r="U70" s="150"/>
      <c r="AB70" s="152"/>
    </row>
    <row r="71" spans="1:28">
      <c r="A71" s="142">
        <v>9</v>
      </c>
      <c r="B71" s="143" t="s">
        <v>289</v>
      </c>
      <c r="C71" s="143" t="s">
        <v>315</v>
      </c>
      <c r="D71" s="143" t="s">
        <v>163</v>
      </c>
      <c r="E71" s="144">
        <v>0</v>
      </c>
      <c r="F71" s="144">
        <v>0</v>
      </c>
      <c r="G71" s="130">
        <v>0</v>
      </c>
      <c r="H71" s="130"/>
      <c r="I71" s="130"/>
      <c r="J71" s="131"/>
      <c r="K71" s="145"/>
      <c r="L71" s="145"/>
      <c r="M71" s="146"/>
      <c r="N71" s="147"/>
      <c r="O71" s="145"/>
      <c r="P71" s="145"/>
      <c r="Q71" s="148"/>
      <c r="R71" s="145"/>
      <c r="T71" s="149"/>
      <c r="U71" s="150"/>
      <c r="AB71" s="152"/>
    </row>
    <row r="72" spans="1:28">
      <c r="A72" s="142">
        <v>10</v>
      </c>
      <c r="B72" s="143" t="s">
        <v>328</v>
      </c>
      <c r="C72" s="143" t="s">
        <v>329</v>
      </c>
      <c r="D72" s="143" t="s">
        <v>330</v>
      </c>
      <c r="E72" s="144">
        <v>0</v>
      </c>
      <c r="F72" s="144">
        <v>0</v>
      </c>
      <c r="G72" s="130">
        <v>0</v>
      </c>
      <c r="H72" s="130"/>
      <c r="I72" s="130"/>
      <c r="J72" s="131"/>
      <c r="K72" s="145"/>
      <c r="L72" s="145"/>
      <c r="M72" s="146"/>
      <c r="N72" s="147"/>
      <c r="O72" s="145"/>
      <c r="P72" s="145"/>
      <c r="Q72" s="148"/>
      <c r="R72" s="145"/>
      <c r="T72" s="149"/>
      <c r="U72" s="150"/>
      <c r="AB72" s="152"/>
    </row>
    <row r="73" spans="1:28">
      <c r="A73" s="142">
        <v>11</v>
      </c>
      <c r="B73" s="143" t="s">
        <v>335</v>
      </c>
      <c r="C73" s="143" t="s">
        <v>336</v>
      </c>
      <c r="D73" s="143" t="s">
        <v>330</v>
      </c>
      <c r="E73" s="144">
        <v>0</v>
      </c>
      <c r="F73" s="144">
        <v>0</v>
      </c>
      <c r="G73" s="130">
        <v>0</v>
      </c>
      <c r="H73" s="130"/>
      <c r="I73" s="130"/>
      <c r="J73" s="131"/>
      <c r="K73" s="145"/>
      <c r="L73" s="145"/>
      <c r="M73" s="146"/>
      <c r="N73" s="147"/>
      <c r="O73" s="145"/>
      <c r="P73" s="145"/>
      <c r="Q73" s="148"/>
      <c r="R73" s="145"/>
      <c r="T73" s="149"/>
      <c r="U73" s="150"/>
      <c r="AB73" s="152"/>
    </row>
    <row r="74" spans="1:28">
      <c r="A74" s="142" t="s">
        <v>342</v>
      </c>
      <c r="B74" s="143" t="s">
        <v>343</v>
      </c>
      <c r="C74" s="143" t="s">
        <v>344</v>
      </c>
      <c r="D74" s="143" t="s">
        <v>345</v>
      </c>
      <c r="E74" s="144">
        <v>52</v>
      </c>
      <c r="F74" s="144">
        <v>24</v>
      </c>
      <c r="G74" s="130">
        <v>12</v>
      </c>
      <c r="H74" s="130"/>
      <c r="I74" s="130"/>
      <c r="J74" s="131"/>
      <c r="K74" s="145"/>
      <c r="L74" s="145"/>
      <c r="M74" s="146"/>
      <c r="N74" s="147"/>
      <c r="O74" s="145"/>
      <c r="P74" s="145"/>
      <c r="Q74" s="148"/>
      <c r="R74" s="145"/>
      <c r="T74" s="149"/>
      <c r="U74" s="150"/>
      <c r="AB74" s="152"/>
    </row>
    <row r="75" spans="1:28">
      <c r="A75" s="142" t="s">
        <v>351</v>
      </c>
      <c r="B75" s="143" t="s">
        <v>343</v>
      </c>
      <c r="C75" s="143" t="s">
        <v>352</v>
      </c>
      <c r="D75" s="143" t="s">
        <v>353</v>
      </c>
      <c r="E75" s="144">
        <v>52</v>
      </c>
      <c r="F75" s="144">
        <v>50</v>
      </c>
      <c r="G75" s="130">
        <v>18</v>
      </c>
      <c r="H75" s="130"/>
      <c r="I75" s="130"/>
      <c r="J75" s="131"/>
      <c r="K75" s="145"/>
      <c r="L75" s="145"/>
      <c r="M75" s="146"/>
      <c r="N75" s="147"/>
      <c r="O75" s="145"/>
      <c r="P75" s="145"/>
      <c r="Q75" s="148"/>
      <c r="R75" s="145"/>
      <c r="T75" s="149"/>
      <c r="U75" s="150"/>
      <c r="AB75" s="152"/>
    </row>
    <row r="76" spans="1:28">
      <c r="A76" s="142">
        <v>13</v>
      </c>
      <c r="B76" s="143" t="s">
        <v>359</v>
      </c>
      <c r="C76" s="143" t="s">
        <v>360</v>
      </c>
      <c r="D76" s="143" t="s">
        <v>330</v>
      </c>
      <c r="E76" s="144">
        <v>0</v>
      </c>
      <c r="F76" s="144">
        <v>0</v>
      </c>
      <c r="G76" s="130">
        <v>0</v>
      </c>
      <c r="H76" s="130"/>
      <c r="I76" s="130"/>
      <c r="J76" s="131"/>
      <c r="K76" s="145"/>
      <c r="L76" s="145"/>
      <c r="M76" s="146"/>
      <c r="N76" s="147"/>
      <c r="O76" s="145"/>
      <c r="P76" s="145"/>
      <c r="Q76" s="148"/>
      <c r="R76" s="145"/>
      <c r="T76" s="149"/>
      <c r="U76" s="150"/>
      <c r="AB76" s="152"/>
    </row>
    <row r="77" spans="1:28">
      <c r="A77" s="142">
        <v>14</v>
      </c>
      <c r="B77" s="143" t="s">
        <v>361</v>
      </c>
      <c r="C77" s="143" t="s">
        <v>362</v>
      </c>
      <c r="D77" s="143" t="s">
        <v>163</v>
      </c>
      <c r="E77" s="144">
        <v>0</v>
      </c>
      <c r="F77" s="144">
        <v>0</v>
      </c>
      <c r="G77" s="130">
        <v>0</v>
      </c>
      <c r="H77" s="130"/>
      <c r="I77" s="130"/>
      <c r="J77" s="131"/>
      <c r="K77" s="145"/>
      <c r="L77" s="145"/>
      <c r="M77" s="146"/>
      <c r="N77" s="147"/>
      <c r="O77" s="145"/>
      <c r="P77" s="145"/>
      <c r="Q77" s="148"/>
      <c r="R77" s="145"/>
      <c r="T77" s="149"/>
      <c r="U77" s="150"/>
      <c r="AB77" s="152"/>
    </row>
    <row r="78" spans="1:28">
      <c r="A78" s="142">
        <v>15</v>
      </c>
      <c r="B78" s="143" t="s">
        <v>366</v>
      </c>
      <c r="C78" s="143" t="s">
        <v>367</v>
      </c>
      <c r="D78" s="143" t="s">
        <v>163</v>
      </c>
      <c r="E78" s="144">
        <v>52</v>
      </c>
      <c r="F78" s="144">
        <v>50</v>
      </c>
      <c r="G78" s="130">
        <v>90</v>
      </c>
      <c r="H78" s="130"/>
      <c r="I78" s="130"/>
      <c r="J78" s="131"/>
      <c r="K78" s="145"/>
      <c r="L78" s="145"/>
      <c r="M78" s="146"/>
      <c r="N78" s="147"/>
      <c r="O78" s="145"/>
      <c r="P78" s="145"/>
      <c r="Q78" s="148"/>
      <c r="R78" s="145"/>
      <c r="T78" s="149"/>
      <c r="U78" s="150"/>
      <c r="AB78" s="152"/>
    </row>
    <row r="79" spans="1:28">
      <c r="A79" s="142">
        <v>16</v>
      </c>
      <c r="B79" s="143" t="s">
        <v>370</v>
      </c>
      <c r="C79" s="143" t="s">
        <v>371</v>
      </c>
      <c r="D79" s="143" t="s">
        <v>163</v>
      </c>
      <c r="E79" s="144">
        <v>0</v>
      </c>
      <c r="F79" s="144">
        <v>0</v>
      </c>
      <c r="G79" s="130">
        <v>0</v>
      </c>
      <c r="H79" s="130"/>
      <c r="I79" s="130"/>
      <c r="J79" s="131"/>
      <c r="K79" s="145"/>
      <c r="L79" s="145"/>
      <c r="M79" s="146"/>
      <c r="N79" s="147"/>
      <c r="O79" s="145"/>
      <c r="P79" s="145"/>
      <c r="Q79" s="148"/>
      <c r="R79" s="145"/>
      <c r="T79" s="149"/>
      <c r="U79" s="150"/>
      <c r="AB79" s="152"/>
    </row>
    <row r="80" spans="1:28">
      <c r="A80" s="142">
        <v>17</v>
      </c>
      <c r="B80" s="143" t="s">
        <v>375</v>
      </c>
      <c r="C80" s="143" t="s">
        <v>376</v>
      </c>
      <c r="D80" s="143" t="s">
        <v>377</v>
      </c>
      <c r="E80" s="144">
        <v>0</v>
      </c>
      <c r="F80" s="144">
        <v>0</v>
      </c>
      <c r="G80" s="130">
        <v>0</v>
      </c>
      <c r="H80" s="130"/>
      <c r="I80" s="130"/>
      <c r="J80" s="131"/>
      <c r="K80" s="145"/>
      <c r="L80" s="145"/>
      <c r="M80" s="146"/>
      <c r="N80" s="147"/>
      <c r="O80" s="145"/>
      <c r="P80" s="145"/>
      <c r="Q80" s="148"/>
      <c r="R80" s="145"/>
      <c r="T80" s="149"/>
      <c r="U80" s="150"/>
      <c r="AB80" s="152"/>
    </row>
    <row r="81" spans="1:28">
      <c r="A81" s="142">
        <v>18</v>
      </c>
      <c r="B81" s="143" t="s">
        <v>379</v>
      </c>
      <c r="C81" s="143" t="s">
        <v>380</v>
      </c>
      <c r="D81" s="143" t="s">
        <v>377</v>
      </c>
      <c r="E81" s="144">
        <v>0</v>
      </c>
      <c r="F81" s="144">
        <v>0</v>
      </c>
      <c r="G81" s="130">
        <v>0</v>
      </c>
      <c r="H81" s="130"/>
      <c r="I81" s="130"/>
      <c r="J81" s="131"/>
      <c r="K81" s="145"/>
      <c r="L81" s="145"/>
      <c r="M81" s="146"/>
      <c r="N81" s="147"/>
      <c r="O81" s="145"/>
      <c r="P81" s="145"/>
      <c r="Q81" s="148"/>
      <c r="R81" s="145"/>
      <c r="T81" s="149"/>
      <c r="U81" s="150"/>
      <c r="AB81" s="152"/>
    </row>
    <row r="82" spans="1:28">
      <c r="A82" s="142">
        <v>19</v>
      </c>
      <c r="B82" s="143" t="s">
        <v>381</v>
      </c>
      <c r="C82" s="143" t="s">
        <v>382</v>
      </c>
      <c r="D82" s="143" t="s">
        <v>377</v>
      </c>
      <c r="E82" s="144">
        <v>0</v>
      </c>
      <c r="F82" s="144">
        <v>0</v>
      </c>
      <c r="G82" s="130">
        <v>0</v>
      </c>
      <c r="H82" s="130"/>
      <c r="I82" s="130"/>
      <c r="J82" s="131"/>
      <c r="K82" s="145"/>
      <c r="L82" s="145"/>
      <c r="M82" s="146"/>
      <c r="N82" s="147"/>
      <c r="O82" s="145"/>
      <c r="P82" s="145"/>
      <c r="Q82" s="148"/>
      <c r="R82" s="145"/>
      <c r="T82" s="149"/>
      <c r="U82" s="150"/>
      <c r="AB82" s="152"/>
    </row>
    <row r="83" spans="1:28">
      <c r="A83" s="142">
        <v>20</v>
      </c>
      <c r="B83" s="153" t="s">
        <v>383</v>
      </c>
      <c r="C83" s="153" t="s">
        <v>384</v>
      </c>
      <c r="D83" s="153" t="s">
        <v>377</v>
      </c>
      <c r="E83" s="144">
        <v>0</v>
      </c>
      <c r="F83" s="144">
        <v>0</v>
      </c>
      <c r="G83" s="130">
        <v>0</v>
      </c>
      <c r="H83" s="130"/>
      <c r="I83" s="130"/>
      <c r="J83" s="131"/>
      <c r="K83" s="145"/>
      <c r="L83" s="145"/>
      <c r="M83" s="146"/>
      <c r="N83" s="147"/>
      <c r="O83" s="145"/>
      <c r="P83" s="145"/>
      <c r="Q83" s="148"/>
      <c r="R83" s="145"/>
      <c r="T83" s="149"/>
      <c r="U83" s="150"/>
      <c r="AB83" s="152"/>
    </row>
    <row r="84" spans="1:28">
      <c r="A84" s="142">
        <v>21</v>
      </c>
      <c r="B84" s="143" t="s">
        <v>385</v>
      </c>
      <c r="C84" s="143" t="s">
        <v>386</v>
      </c>
      <c r="D84" s="143" t="s">
        <v>163</v>
      </c>
      <c r="E84" s="144">
        <v>0</v>
      </c>
      <c r="F84" s="144">
        <v>0</v>
      </c>
      <c r="G84" s="130">
        <v>0</v>
      </c>
      <c r="H84" s="130"/>
      <c r="I84" s="130"/>
      <c r="J84" s="131"/>
      <c r="K84" s="145"/>
      <c r="L84" s="145"/>
      <c r="M84" s="146"/>
      <c r="N84" s="147"/>
      <c r="O84" s="145"/>
      <c r="P84" s="145"/>
      <c r="Q84" s="148"/>
      <c r="R84" s="145"/>
      <c r="T84" s="149"/>
      <c r="U84" s="150"/>
      <c r="AB84" s="152"/>
    </row>
    <row r="85" spans="1:28">
      <c r="A85" s="154"/>
      <c r="B85" s="155"/>
      <c r="C85" s="156"/>
      <c r="D85" s="156"/>
      <c r="E85" s="157"/>
      <c r="F85" s="157"/>
      <c r="G85" s="131"/>
      <c r="H85" s="131"/>
      <c r="I85" s="131"/>
      <c r="J85" s="131"/>
      <c r="K85" s="145"/>
      <c r="L85" s="145"/>
      <c r="M85" s="146"/>
      <c r="N85" s="147"/>
      <c r="O85" s="145"/>
      <c r="P85" s="145"/>
      <c r="Q85" s="148"/>
      <c r="R85" s="145"/>
      <c r="T85" s="150"/>
      <c r="U85" s="131"/>
      <c r="AB85" s="152"/>
    </row>
    <row r="86" spans="1:28">
      <c r="A86" s="158"/>
      <c r="B86" s="158"/>
      <c r="C86" s="121" t="s">
        <v>391</v>
      </c>
      <c r="D86" s="121"/>
      <c r="E86" s="122"/>
      <c r="F86" s="122"/>
      <c r="G86" s="123">
        <v>120</v>
      </c>
      <c r="H86" s="123"/>
      <c r="I86" s="123"/>
      <c r="J86" s="123"/>
      <c r="K86" s="159"/>
      <c r="L86" s="159"/>
      <c r="M86" s="123"/>
      <c r="N86" s="160"/>
      <c r="O86" s="159"/>
      <c r="P86" s="161"/>
      <c r="Q86" s="161"/>
      <c r="R86" s="161"/>
      <c r="T86" s="162"/>
      <c r="U86" s="123"/>
      <c r="W86" s="169"/>
      <c r="AB86" s="152"/>
    </row>
    <row r="87" spans="1:28">
      <c r="B87" s="16"/>
      <c r="C87" s="35"/>
      <c r="D87" s="35"/>
      <c r="E87" s="35"/>
      <c r="F87" s="35"/>
      <c r="G87" s="164"/>
      <c r="M87" s="166"/>
      <c r="O87" s="167"/>
      <c r="U87" s="168"/>
      <c r="AB87" s="152"/>
    </row>
    <row r="88" spans="1:28" ht="13.5" customHeight="1">
      <c r="A88" s="112" t="s">
        <v>98</v>
      </c>
      <c r="B88" s="112" t="s">
        <v>99</v>
      </c>
      <c r="C88" s="112" t="s">
        <v>100</v>
      </c>
      <c r="D88" s="112" t="s">
        <v>507</v>
      </c>
      <c r="E88" s="113" t="s">
        <v>106</v>
      </c>
      <c r="F88" s="113" t="s">
        <v>508</v>
      </c>
      <c r="G88" s="114" t="s">
        <v>509</v>
      </c>
      <c r="H88" s="304"/>
      <c r="I88" s="304"/>
      <c r="J88" s="304"/>
      <c r="K88" s="113"/>
      <c r="L88" s="113"/>
      <c r="M88" s="113"/>
      <c r="N88" s="113"/>
      <c r="O88" s="113"/>
      <c r="P88" s="307"/>
      <c r="Q88" s="308"/>
      <c r="R88" s="113"/>
      <c r="S88" s="115"/>
      <c r="T88" s="113"/>
      <c r="U88" s="113"/>
    </row>
    <row r="89" spans="1:28">
      <c r="A89" s="118" t="s">
        <v>520</v>
      </c>
      <c r="B89" s="118"/>
      <c r="C89" s="118"/>
      <c r="D89" s="118"/>
      <c r="E89" s="119" t="s">
        <v>521</v>
      </c>
      <c r="F89" s="119" t="s">
        <v>521</v>
      </c>
      <c r="G89" s="120" t="s">
        <v>522</v>
      </c>
      <c r="H89" s="305"/>
      <c r="I89" s="305"/>
      <c r="J89" s="305"/>
      <c r="K89" s="119"/>
      <c r="L89" s="119"/>
      <c r="M89" s="119"/>
      <c r="N89" s="119"/>
      <c r="O89" s="119"/>
      <c r="P89" s="119"/>
      <c r="Q89" s="119"/>
      <c r="R89" s="119"/>
      <c r="S89" s="115"/>
      <c r="T89" s="119"/>
      <c r="U89" s="119"/>
    </row>
    <row r="90" spans="1:28" ht="15.75" customHeight="1">
      <c r="A90" s="118"/>
      <c r="B90" s="118"/>
      <c r="C90" s="121"/>
      <c r="D90" s="121"/>
      <c r="E90" s="122"/>
      <c r="F90" s="122"/>
      <c r="G90" s="123" t="s">
        <v>528</v>
      </c>
      <c r="H90" s="306"/>
      <c r="I90" s="123"/>
      <c r="J90" s="123"/>
      <c r="K90" s="122"/>
      <c r="L90" s="122"/>
      <c r="M90" s="122"/>
      <c r="N90" s="122"/>
      <c r="O90" s="122"/>
      <c r="P90" s="122"/>
      <c r="Q90" s="124"/>
      <c r="R90" s="122"/>
      <c r="S90" s="115"/>
      <c r="T90" s="122"/>
      <c r="U90" s="122"/>
    </row>
    <row r="91" spans="1:28">
      <c r="A91" s="125"/>
      <c r="B91" s="126" t="s">
        <v>539</v>
      </c>
      <c r="C91" s="127"/>
      <c r="D91" s="128"/>
      <c r="E91" s="129"/>
      <c r="F91" s="129"/>
      <c r="G91" s="130"/>
      <c r="H91" s="130"/>
      <c r="I91" s="131"/>
      <c r="J91" s="131"/>
      <c r="K91" s="132"/>
      <c r="L91" s="133"/>
      <c r="M91" s="134"/>
      <c r="N91" s="132"/>
      <c r="O91" s="136"/>
      <c r="P91" s="136"/>
      <c r="Q91" s="136"/>
      <c r="R91" s="136"/>
      <c r="T91" s="137"/>
      <c r="U91" s="130"/>
    </row>
    <row r="92" spans="1:28">
      <c r="A92" s="125"/>
      <c r="B92" s="138"/>
      <c r="C92" s="127"/>
      <c r="D92" s="128"/>
      <c r="E92" s="129"/>
      <c r="F92" s="130"/>
      <c r="G92" s="130"/>
      <c r="H92" s="130"/>
      <c r="I92" s="130"/>
      <c r="J92" s="130"/>
      <c r="K92" s="139"/>
      <c r="L92" s="133"/>
      <c r="M92" s="140"/>
      <c r="N92" s="141"/>
      <c r="O92" s="133"/>
      <c r="P92" s="136"/>
      <c r="Q92" s="136"/>
      <c r="R92" s="136"/>
      <c r="T92" s="137"/>
      <c r="U92" s="131"/>
    </row>
    <row r="93" spans="1:28">
      <c r="A93" s="142">
        <v>1</v>
      </c>
      <c r="B93" s="143" t="s">
        <v>130</v>
      </c>
      <c r="C93" s="143" t="s">
        <v>131</v>
      </c>
      <c r="D93" s="143" t="s">
        <v>133</v>
      </c>
      <c r="E93" s="144">
        <v>0</v>
      </c>
      <c r="F93" s="144">
        <v>0</v>
      </c>
      <c r="G93" s="130">
        <v>0</v>
      </c>
      <c r="H93" s="130"/>
      <c r="I93" s="130"/>
      <c r="J93" s="131"/>
      <c r="K93" s="145"/>
      <c r="L93" s="145"/>
      <c r="M93" s="146"/>
      <c r="N93" s="147"/>
      <c r="O93" s="145"/>
      <c r="P93" s="145"/>
      <c r="Q93" s="148"/>
      <c r="R93" s="145"/>
      <c r="T93" s="149"/>
      <c r="U93" s="150"/>
      <c r="AB93" s="152"/>
    </row>
    <row r="94" spans="1:28">
      <c r="A94" s="142">
        <v>2</v>
      </c>
      <c r="B94" s="143" t="s">
        <v>161</v>
      </c>
      <c r="C94" s="143" t="s">
        <v>162</v>
      </c>
      <c r="D94" s="143" t="s">
        <v>163</v>
      </c>
      <c r="E94" s="144">
        <v>0</v>
      </c>
      <c r="F94" s="144">
        <v>0</v>
      </c>
      <c r="G94" s="130">
        <v>0</v>
      </c>
      <c r="H94" s="130"/>
      <c r="I94" s="130"/>
      <c r="J94" s="131"/>
      <c r="K94" s="145"/>
      <c r="L94" s="145"/>
      <c r="M94" s="146"/>
      <c r="N94" s="147"/>
      <c r="O94" s="145"/>
      <c r="P94" s="145"/>
      <c r="Q94" s="148"/>
      <c r="R94" s="145"/>
      <c r="T94" s="149"/>
      <c r="U94" s="150"/>
      <c r="AB94" s="152"/>
    </row>
    <row r="95" spans="1:28">
      <c r="A95" s="142">
        <v>3</v>
      </c>
      <c r="B95" s="143" t="s">
        <v>177</v>
      </c>
      <c r="C95" s="143" t="s">
        <v>178</v>
      </c>
      <c r="D95" s="143" t="s">
        <v>163</v>
      </c>
      <c r="E95" s="144">
        <v>0</v>
      </c>
      <c r="F95" s="144">
        <v>0</v>
      </c>
      <c r="G95" s="130">
        <v>0</v>
      </c>
      <c r="H95" s="130"/>
      <c r="I95" s="130"/>
      <c r="J95" s="131"/>
      <c r="K95" s="145"/>
      <c r="L95" s="145"/>
      <c r="M95" s="146"/>
      <c r="N95" s="147"/>
      <c r="O95" s="145"/>
      <c r="P95" s="145"/>
      <c r="Q95" s="148"/>
      <c r="R95" s="145"/>
      <c r="T95" s="149"/>
      <c r="U95" s="150"/>
      <c r="AB95" s="152"/>
    </row>
    <row r="96" spans="1:28">
      <c r="A96" s="142">
        <v>4</v>
      </c>
      <c r="B96" s="143" t="s">
        <v>210</v>
      </c>
      <c r="C96" s="143" t="s">
        <v>211</v>
      </c>
      <c r="D96" s="143" t="s">
        <v>163</v>
      </c>
      <c r="E96" s="144">
        <v>0</v>
      </c>
      <c r="F96" s="144">
        <v>0</v>
      </c>
      <c r="G96" s="130">
        <v>0</v>
      </c>
      <c r="H96" s="130"/>
      <c r="I96" s="130"/>
      <c r="J96" s="131"/>
      <c r="K96" s="145"/>
      <c r="L96" s="145"/>
      <c r="M96" s="146"/>
      <c r="N96" s="147"/>
      <c r="O96" s="145"/>
      <c r="P96" s="145"/>
      <c r="Q96" s="148"/>
      <c r="R96" s="145"/>
      <c r="T96" s="149"/>
      <c r="U96" s="150"/>
      <c r="AB96" s="152"/>
    </row>
    <row r="97" spans="1:28">
      <c r="A97" s="142">
        <v>5</v>
      </c>
      <c r="B97" s="143" t="s">
        <v>263</v>
      </c>
      <c r="C97" s="143" t="s">
        <v>264</v>
      </c>
      <c r="D97" s="143" t="s">
        <v>163</v>
      </c>
      <c r="E97" s="144">
        <v>0</v>
      </c>
      <c r="F97" s="144">
        <v>0</v>
      </c>
      <c r="G97" s="130">
        <v>0</v>
      </c>
      <c r="H97" s="130"/>
      <c r="I97" s="130"/>
      <c r="J97" s="131"/>
      <c r="K97" s="145"/>
      <c r="L97" s="145"/>
      <c r="M97" s="146"/>
      <c r="N97" s="147"/>
      <c r="O97" s="145"/>
      <c r="P97" s="145"/>
      <c r="Q97" s="148"/>
      <c r="R97" s="145"/>
      <c r="T97" s="149"/>
      <c r="U97" s="150"/>
      <c r="AB97" s="152"/>
    </row>
    <row r="98" spans="1:28">
      <c r="A98" s="142">
        <v>7</v>
      </c>
      <c r="B98" s="143" t="s">
        <v>266</v>
      </c>
      <c r="C98" s="143" t="s">
        <v>267</v>
      </c>
      <c r="D98" s="143" t="s">
        <v>163</v>
      </c>
      <c r="E98" s="144">
        <v>0</v>
      </c>
      <c r="F98" s="144">
        <v>0</v>
      </c>
      <c r="G98" s="130">
        <v>0</v>
      </c>
      <c r="H98" s="130"/>
      <c r="I98" s="130"/>
      <c r="J98" s="131"/>
      <c r="K98" s="145"/>
      <c r="L98" s="145"/>
      <c r="M98" s="146"/>
      <c r="N98" s="147"/>
      <c r="O98" s="145"/>
      <c r="P98" s="145"/>
      <c r="Q98" s="148"/>
      <c r="R98" s="145"/>
      <c r="T98" s="149"/>
      <c r="U98" s="150"/>
      <c r="AB98" s="152"/>
    </row>
    <row r="99" spans="1:28">
      <c r="A99" s="142">
        <v>8</v>
      </c>
      <c r="B99" s="143" t="s">
        <v>289</v>
      </c>
      <c r="C99" s="143" t="s">
        <v>290</v>
      </c>
      <c r="D99" s="143" t="s">
        <v>163</v>
      </c>
      <c r="E99" s="144">
        <v>0</v>
      </c>
      <c r="F99" s="144">
        <v>0</v>
      </c>
      <c r="G99" s="130">
        <v>0</v>
      </c>
      <c r="H99" s="130"/>
      <c r="I99" s="130"/>
      <c r="J99" s="131"/>
      <c r="K99" s="145"/>
      <c r="L99" s="145"/>
      <c r="M99" s="146"/>
      <c r="N99" s="147"/>
      <c r="O99" s="145"/>
      <c r="P99" s="145"/>
      <c r="Q99" s="148"/>
      <c r="R99" s="145"/>
      <c r="T99" s="149"/>
      <c r="U99" s="150"/>
      <c r="AB99" s="152"/>
    </row>
    <row r="100" spans="1:28">
      <c r="A100" s="142">
        <v>9</v>
      </c>
      <c r="B100" s="143" t="s">
        <v>289</v>
      </c>
      <c r="C100" s="143" t="s">
        <v>315</v>
      </c>
      <c r="D100" s="143" t="s">
        <v>163</v>
      </c>
      <c r="E100" s="144">
        <v>0</v>
      </c>
      <c r="F100" s="144">
        <v>0</v>
      </c>
      <c r="G100" s="130">
        <v>0</v>
      </c>
      <c r="H100" s="130"/>
      <c r="I100" s="130"/>
      <c r="J100" s="131"/>
      <c r="K100" s="145"/>
      <c r="L100" s="145"/>
      <c r="M100" s="146"/>
      <c r="N100" s="147"/>
      <c r="O100" s="145"/>
      <c r="P100" s="145"/>
      <c r="Q100" s="148"/>
      <c r="R100" s="145"/>
      <c r="T100" s="149"/>
      <c r="U100" s="150"/>
      <c r="AB100" s="152"/>
    </row>
    <row r="101" spans="1:28">
      <c r="A101" s="142">
        <v>10</v>
      </c>
      <c r="B101" s="143" t="s">
        <v>328</v>
      </c>
      <c r="C101" s="143" t="s">
        <v>329</v>
      </c>
      <c r="D101" s="143" t="s">
        <v>330</v>
      </c>
      <c r="E101" s="144">
        <v>0</v>
      </c>
      <c r="F101" s="144">
        <v>0</v>
      </c>
      <c r="G101" s="130">
        <v>0</v>
      </c>
      <c r="H101" s="130"/>
      <c r="I101" s="130"/>
      <c r="J101" s="131"/>
      <c r="K101" s="145"/>
      <c r="L101" s="145"/>
      <c r="M101" s="146"/>
      <c r="N101" s="147"/>
      <c r="O101" s="145"/>
      <c r="P101" s="145"/>
      <c r="Q101" s="148"/>
      <c r="R101" s="145"/>
      <c r="T101" s="149"/>
      <c r="U101" s="150"/>
      <c r="AB101" s="152"/>
    </row>
    <row r="102" spans="1:28">
      <c r="A102" s="142">
        <v>11</v>
      </c>
      <c r="B102" s="143" t="s">
        <v>335</v>
      </c>
      <c r="C102" s="143" t="s">
        <v>336</v>
      </c>
      <c r="D102" s="143" t="s">
        <v>330</v>
      </c>
      <c r="E102" s="144">
        <v>0</v>
      </c>
      <c r="F102" s="144">
        <v>0</v>
      </c>
      <c r="G102" s="130">
        <v>0</v>
      </c>
      <c r="H102" s="130"/>
      <c r="I102" s="130"/>
      <c r="J102" s="131"/>
      <c r="K102" s="145"/>
      <c r="L102" s="145"/>
      <c r="M102" s="146"/>
      <c r="N102" s="147"/>
      <c r="O102" s="145"/>
      <c r="P102" s="145"/>
      <c r="Q102" s="148"/>
      <c r="R102" s="145"/>
      <c r="T102" s="149"/>
      <c r="U102" s="150"/>
      <c r="AB102" s="152"/>
    </row>
    <row r="103" spans="1:28">
      <c r="A103" s="142" t="s">
        <v>342</v>
      </c>
      <c r="B103" s="143" t="s">
        <v>343</v>
      </c>
      <c r="C103" s="143" t="s">
        <v>344</v>
      </c>
      <c r="D103" s="143" t="s">
        <v>345</v>
      </c>
      <c r="E103" s="144">
        <v>9</v>
      </c>
      <c r="F103" s="144">
        <v>6</v>
      </c>
      <c r="G103" s="130">
        <v>12</v>
      </c>
      <c r="H103" s="130"/>
      <c r="I103" s="130"/>
      <c r="J103" s="131"/>
      <c r="K103" s="145"/>
      <c r="L103" s="145"/>
      <c r="M103" s="146"/>
      <c r="N103" s="147"/>
      <c r="O103" s="145"/>
      <c r="P103" s="145"/>
      <c r="Q103" s="148"/>
      <c r="R103" s="145"/>
      <c r="T103" s="149"/>
      <c r="U103" s="150"/>
      <c r="AB103" s="152"/>
    </row>
    <row r="104" spans="1:28">
      <c r="A104" s="142" t="s">
        <v>351</v>
      </c>
      <c r="B104" s="143" t="s">
        <v>343</v>
      </c>
      <c r="C104" s="143" t="s">
        <v>352</v>
      </c>
      <c r="D104" s="143" t="s">
        <v>353</v>
      </c>
      <c r="E104" s="144">
        <v>9</v>
      </c>
      <c r="F104" s="144">
        <v>9</v>
      </c>
      <c r="G104" s="130">
        <v>18</v>
      </c>
      <c r="H104" s="130"/>
      <c r="I104" s="130"/>
      <c r="J104" s="131"/>
      <c r="K104" s="145"/>
      <c r="L104" s="145"/>
      <c r="M104" s="146"/>
      <c r="N104" s="147"/>
      <c r="O104" s="145"/>
      <c r="P104" s="145"/>
      <c r="Q104" s="148"/>
      <c r="R104" s="145"/>
      <c r="T104" s="149"/>
      <c r="U104" s="150"/>
      <c r="AB104" s="152"/>
    </row>
    <row r="105" spans="1:28">
      <c r="A105" s="142">
        <v>13</v>
      </c>
      <c r="B105" s="143" t="s">
        <v>359</v>
      </c>
      <c r="C105" s="143" t="s">
        <v>360</v>
      </c>
      <c r="D105" s="143" t="s">
        <v>330</v>
      </c>
      <c r="E105" s="144">
        <v>0</v>
      </c>
      <c r="F105" s="144">
        <v>0</v>
      </c>
      <c r="G105" s="130">
        <v>0</v>
      </c>
      <c r="H105" s="130"/>
      <c r="I105" s="130"/>
      <c r="J105" s="131"/>
      <c r="K105" s="145"/>
      <c r="L105" s="145"/>
      <c r="M105" s="146"/>
      <c r="N105" s="147"/>
      <c r="O105" s="145"/>
      <c r="P105" s="145"/>
      <c r="Q105" s="148"/>
      <c r="R105" s="145"/>
      <c r="T105" s="149"/>
      <c r="U105" s="150"/>
      <c r="AB105" s="152"/>
    </row>
    <row r="106" spans="1:28">
      <c r="A106" s="142">
        <v>14</v>
      </c>
      <c r="B106" s="143" t="s">
        <v>361</v>
      </c>
      <c r="C106" s="143" t="s">
        <v>362</v>
      </c>
      <c r="D106" s="143" t="s">
        <v>163</v>
      </c>
      <c r="E106" s="144">
        <v>0</v>
      </c>
      <c r="F106" s="144">
        <v>0</v>
      </c>
      <c r="G106" s="130">
        <v>0</v>
      </c>
      <c r="H106" s="130"/>
      <c r="I106" s="130"/>
      <c r="J106" s="131"/>
      <c r="K106" s="145"/>
      <c r="L106" s="145"/>
      <c r="M106" s="146"/>
      <c r="N106" s="147"/>
      <c r="O106" s="145"/>
      <c r="P106" s="145"/>
      <c r="Q106" s="148"/>
      <c r="R106" s="145"/>
      <c r="T106" s="149"/>
      <c r="U106" s="150"/>
      <c r="AB106" s="152"/>
    </row>
    <row r="107" spans="1:28">
      <c r="A107" s="142">
        <v>15</v>
      </c>
      <c r="B107" s="143" t="s">
        <v>366</v>
      </c>
      <c r="C107" s="143" t="s">
        <v>367</v>
      </c>
      <c r="D107" s="143" t="s">
        <v>163</v>
      </c>
      <c r="E107" s="144">
        <v>9</v>
      </c>
      <c r="F107" s="144">
        <v>9</v>
      </c>
      <c r="G107" s="130">
        <v>90</v>
      </c>
      <c r="H107" s="130"/>
      <c r="I107" s="130"/>
      <c r="J107" s="131"/>
      <c r="K107" s="145"/>
      <c r="L107" s="145"/>
      <c r="M107" s="146"/>
      <c r="N107" s="147"/>
      <c r="O107" s="145"/>
      <c r="P107" s="145"/>
      <c r="Q107" s="148"/>
      <c r="R107" s="145"/>
      <c r="T107" s="149"/>
      <c r="U107" s="150"/>
      <c r="AB107" s="152"/>
    </row>
    <row r="108" spans="1:28">
      <c r="A108" s="142">
        <v>16</v>
      </c>
      <c r="B108" s="143" t="s">
        <v>370</v>
      </c>
      <c r="C108" s="143" t="s">
        <v>371</v>
      </c>
      <c r="D108" s="143" t="s">
        <v>163</v>
      </c>
      <c r="E108" s="144">
        <v>0</v>
      </c>
      <c r="F108" s="144">
        <v>0</v>
      </c>
      <c r="G108" s="130">
        <v>0</v>
      </c>
      <c r="H108" s="130"/>
      <c r="I108" s="130"/>
      <c r="J108" s="131"/>
      <c r="K108" s="145"/>
      <c r="L108" s="145"/>
      <c r="M108" s="146"/>
      <c r="N108" s="147"/>
      <c r="O108" s="145"/>
      <c r="P108" s="145"/>
      <c r="Q108" s="148"/>
      <c r="R108" s="145"/>
      <c r="T108" s="149"/>
      <c r="U108" s="150"/>
      <c r="AB108" s="152"/>
    </row>
    <row r="109" spans="1:28">
      <c r="A109" s="142">
        <v>17</v>
      </c>
      <c r="B109" s="143" t="s">
        <v>375</v>
      </c>
      <c r="C109" s="143" t="s">
        <v>376</v>
      </c>
      <c r="D109" s="143" t="s">
        <v>377</v>
      </c>
      <c r="E109" s="144">
        <v>0</v>
      </c>
      <c r="F109" s="144">
        <v>0</v>
      </c>
      <c r="G109" s="130">
        <v>0</v>
      </c>
      <c r="H109" s="130"/>
      <c r="I109" s="130"/>
      <c r="J109" s="131"/>
      <c r="K109" s="145"/>
      <c r="L109" s="145"/>
      <c r="M109" s="146"/>
      <c r="N109" s="147"/>
      <c r="O109" s="145"/>
      <c r="P109" s="145"/>
      <c r="Q109" s="148"/>
      <c r="R109" s="145"/>
      <c r="T109" s="149"/>
      <c r="U109" s="150"/>
      <c r="AB109" s="152"/>
    </row>
    <row r="110" spans="1:28">
      <c r="A110" s="142">
        <v>18</v>
      </c>
      <c r="B110" s="143" t="s">
        <v>379</v>
      </c>
      <c r="C110" s="143" t="s">
        <v>380</v>
      </c>
      <c r="D110" s="143" t="s">
        <v>377</v>
      </c>
      <c r="E110" s="144">
        <v>0</v>
      </c>
      <c r="F110" s="144">
        <v>0</v>
      </c>
      <c r="G110" s="130">
        <v>0</v>
      </c>
      <c r="H110" s="130"/>
      <c r="I110" s="130"/>
      <c r="J110" s="131"/>
      <c r="K110" s="145"/>
      <c r="L110" s="145"/>
      <c r="M110" s="146"/>
      <c r="N110" s="147"/>
      <c r="O110" s="145"/>
      <c r="P110" s="145"/>
      <c r="Q110" s="148"/>
      <c r="R110" s="145"/>
      <c r="T110" s="149"/>
      <c r="U110" s="150"/>
      <c r="AB110" s="152"/>
    </row>
    <row r="111" spans="1:28">
      <c r="A111" s="142">
        <v>19</v>
      </c>
      <c r="B111" s="143" t="s">
        <v>381</v>
      </c>
      <c r="C111" s="143" t="s">
        <v>382</v>
      </c>
      <c r="D111" s="143" t="s">
        <v>377</v>
      </c>
      <c r="E111" s="144">
        <v>0</v>
      </c>
      <c r="F111" s="144">
        <v>0</v>
      </c>
      <c r="G111" s="130">
        <v>0</v>
      </c>
      <c r="H111" s="130"/>
      <c r="I111" s="130"/>
      <c r="J111" s="131"/>
      <c r="K111" s="145"/>
      <c r="L111" s="145"/>
      <c r="M111" s="146"/>
      <c r="N111" s="147"/>
      <c r="O111" s="145"/>
      <c r="P111" s="145"/>
      <c r="Q111" s="148"/>
      <c r="R111" s="145"/>
      <c r="T111" s="149"/>
      <c r="U111" s="150"/>
      <c r="AB111" s="152"/>
    </row>
    <row r="112" spans="1:28">
      <c r="A112" s="142">
        <v>20</v>
      </c>
      <c r="B112" s="153" t="s">
        <v>383</v>
      </c>
      <c r="C112" s="153" t="s">
        <v>384</v>
      </c>
      <c r="D112" s="153" t="s">
        <v>377</v>
      </c>
      <c r="E112" s="144">
        <v>0</v>
      </c>
      <c r="F112" s="144">
        <v>0</v>
      </c>
      <c r="G112" s="130">
        <v>0</v>
      </c>
      <c r="H112" s="130"/>
      <c r="I112" s="130"/>
      <c r="J112" s="131"/>
      <c r="K112" s="145"/>
      <c r="L112" s="145"/>
      <c r="M112" s="146"/>
      <c r="N112" s="147"/>
      <c r="O112" s="145"/>
      <c r="P112" s="145"/>
      <c r="Q112" s="148"/>
      <c r="R112" s="145"/>
      <c r="T112" s="149"/>
      <c r="U112" s="150"/>
      <c r="AB112" s="152"/>
    </row>
    <row r="113" spans="1:28">
      <c r="A113" s="142">
        <v>21</v>
      </c>
      <c r="B113" s="143" t="s">
        <v>385</v>
      </c>
      <c r="C113" s="143" t="s">
        <v>386</v>
      </c>
      <c r="D113" s="143" t="s">
        <v>163</v>
      </c>
      <c r="E113" s="144">
        <v>0</v>
      </c>
      <c r="F113" s="144">
        <v>0</v>
      </c>
      <c r="G113" s="130">
        <v>0</v>
      </c>
      <c r="H113" s="130"/>
      <c r="I113" s="130"/>
      <c r="J113" s="131"/>
      <c r="K113" s="145"/>
      <c r="L113" s="145"/>
      <c r="M113" s="146"/>
      <c r="N113" s="147"/>
      <c r="O113" s="145"/>
      <c r="P113" s="145"/>
      <c r="Q113" s="148"/>
      <c r="R113" s="145"/>
      <c r="T113" s="149"/>
      <c r="U113" s="150"/>
      <c r="AB113" s="152"/>
    </row>
    <row r="114" spans="1:28">
      <c r="A114" s="154"/>
      <c r="B114" s="155"/>
      <c r="C114" s="156"/>
      <c r="D114" s="156"/>
      <c r="E114" s="157"/>
      <c r="F114" s="157"/>
      <c r="G114" s="131"/>
      <c r="H114" s="131"/>
      <c r="I114" s="131"/>
      <c r="J114" s="131"/>
      <c r="K114" s="145"/>
      <c r="L114" s="145"/>
      <c r="M114" s="146"/>
      <c r="N114" s="147"/>
      <c r="O114" s="145"/>
      <c r="P114" s="145"/>
      <c r="Q114" s="148"/>
      <c r="R114" s="145"/>
      <c r="T114" s="150"/>
      <c r="U114" s="131"/>
      <c r="AB114" s="152"/>
    </row>
    <row r="115" spans="1:28">
      <c r="A115" s="158"/>
      <c r="B115" s="158"/>
      <c r="C115" s="121" t="s">
        <v>391</v>
      </c>
      <c r="D115" s="121"/>
      <c r="E115" s="122"/>
      <c r="F115" s="122"/>
      <c r="G115" s="123">
        <v>120</v>
      </c>
      <c r="H115" s="123"/>
      <c r="I115" s="123"/>
      <c r="J115" s="123"/>
      <c r="K115" s="159"/>
      <c r="L115" s="159"/>
      <c r="M115" s="123"/>
      <c r="N115" s="160"/>
      <c r="O115" s="159"/>
      <c r="P115" s="161"/>
      <c r="Q115" s="161"/>
      <c r="R115" s="161"/>
      <c r="T115" s="162"/>
      <c r="U115" s="123"/>
      <c r="AB115" s="152"/>
    </row>
    <row r="116" spans="1:28">
      <c r="B116" s="16"/>
      <c r="C116" s="35"/>
      <c r="D116" s="35"/>
      <c r="E116" s="35"/>
      <c r="F116" s="35"/>
      <c r="G116" s="164"/>
      <c r="M116" s="166"/>
      <c r="O116" s="167"/>
      <c r="U116" s="168"/>
      <c r="AB116" s="152"/>
    </row>
    <row r="117" spans="1:28">
      <c r="P117" s="169"/>
      <c r="AB117" s="152"/>
    </row>
    <row r="118" spans="1:28" ht="13.5" customHeight="1">
      <c r="A118" s="112" t="s">
        <v>98</v>
      </c>
      <c r="B118" s="112" t="s">
        <v>99</v>
      </c>
      <c r="C118" s="112" t="s">
        <v>100</v>
      </c>
      <c r="D118" s="112" t="s">
        <v>507</v>
      </c>
      <c r="E118" s="113" t="s">
        <v>106</v>
      </c>
      <c r="F118" s="113" t="s">
        <v>508</v>
      </c>
      <c r="G118" s="114" t="s">
        <v>509</v>
      </c>
      <c r="H118" s="304"/>
      <c r="I118" s="304"/>
      <c r="J118" s="304"/>
      <c r="K118" s="113"/>
      <c r="L118" s="113"/>
      <c r="M118" s="113"/>
      <c r="N118" s="113"/>
      <c r="O118" s="113"/>
      <c r="P118" s="307"/>
      <c r="Q118" s="308"/>
      <c r="R118" s="113"/>
      <c r="S118" s="115"/>
      <c r="T118" s="113"/>
      <c r="U118" s="113"/>
    </row>
    <row r="119" spans="1:28">
      <c r="A119" s="118" t="s">
        <v>520</v>
      </c>
      <c r="B119" s="118"/>
      <c r="C119" s="118"/>
      <c r="D119" s="118"/>
      <c r="E119" s="119" t="s">
        <v>521</v>
      </c>
      <c r="F119" s="119" t="s">
        <v>521</v>
      </c>
      <c r="G119" s="120" t="s">
        <v>522</v>
      </c>
      <c r="H119" s="305"/>
      <c r="I119" s="305"/>
      <c r="J119" s="305"/>
      <c r="K119" s="119"/>
      <c r="L119" s="119"/>
      <c r="M119" s="119"/>
      <c r="N119" s="119"/>
      <c r="O119" s="119"/>
      <c r="P119" s="119"/>
      <c r="Q119" s="119"/>
      <c r="R119" s="119"/>
      <c r="S119" s="115"/>
      <c r="T119" s="119"/>
      <c r="U119" s="119"/>
    </row>
    <row r="120" spans="1:28" ht="15.75" customHeight="1">
      <c r="A120" s="118"/>
      <c r="B120" s="118"/>
      <c r="C120" s="121"/>
      <c r="D120" s="121"/>
      <c r="E120" s="122"/>
      <c r="F120" s="122"/>
      <c r="G120" s="123" t="s">
        <v>528</v>
      </c>
      <c r="H120" s="306"/>
      <c r="I120" s="123"/>
      <c r="J120" s="123"/>
      <c r="K120" s="122"/>
      <c r="L120" s="122"/>
      <c r="M120" s="122"/>
      <c r="N120" s="122"/>
      <c r="O120" s="122"/>
      <c r="P120" s="122"/>
      <c r="Q120" s="124"/>
      <c r="R120" s="122"/>
      <c r="S120" s="115"/>
      <c r="T120" s="122"/>
      <c r="U120" s="122"/>
    </row>
    <row r="121" spans="1:28">
      <c r="A121" s="125"/>
      <c r="B121" s="126" t="s">
        <v>391</v>
      </c>
      <c r="C121" s="170"/>
      <c r="D121" s="170"/>
      <c r="E121" s="125"/>
      <c r="F121" s="125"/>
      <c r="G121" s="130"/>
      <c r="H121" s="130"/>
      <c r="I121" s="130"/>
      <c r="J121" s="130"/>
      <c r="K121" s="171"/>
      <c r="L121" s="172"/>
      <c r="M121" s="173"/>
      <c r="N121" s="174"/>
      <c r="O121" s="133"/>
      <c r="P121" s="136"/>
      <c r="Q121" s="136"/>
      <c r="R121" s="136"/>
      <c r="T121" s="137"/>
      <c r="U121" s="130"/>
      <c r="X121" s="175"/>
      <c r="AB121" s="152"/>
    </row>
    <row r="122" spans="1:28">
      <c r="A122" s="125"/>
      <c r="B122" s="138"/>
      <c r="C122" s="170"/>
      <c r="D122" s="170"/>
      <c r="E122" s="125"/>
      <c r="F122" s="125"/>
      <c r="G122" s="130"/>
      <c r="H122" s="130"/>
      <c r="I122" s="130"/>
      <c r="J122" s="130"/>
      <c r="K122" s="171"/>
      <c r="L122" s="172"/>
      <c r="M122" s="173"/>
      <c r="N122" s="174"/>
      <c r="O122" s="133"/>
      <c r="P122" s="136"/>
      <c r="Q122" s="136"/>
      <c r="R122" s="136"/>
      <c r="T122" s="137"/>
      <c r="U122" s="131"/>
      <c r="X122" s="175"/>
      <c r="AB122" s="152"/>
    </row>
    <row r="123" spans="1:28">
      <c r="A123" s="142">
        <v>1</v>
      </c>
      <c r="B123" s="143" t="s">
        <v>130</v>
      </c>
      <c r="C123" s="143" t="s">
        <v>131</v>
      </c>
      <c r="D123" s="143" t="s">
        <v>133</v>
      </c>
      <c r="E123" s="144"/>
      <c r="F123" s="144"/>
      <c r="G123" s="130">
        <v>312</v>
      </c>
      <c r="H123" s="130"/>
      <c r="I123" s="130"/>
      <c r="J123" s="131"/>
      <c r="K123" s="145"/>
      <c r="L123" s="174"/>
      <c r="M123" s="130"/>
      <c r="N123" s="147"/>
      <c r="O123" s="174"/>
      <c r="P123" s="174"/>
      <c r="Q123" s="174"/>
      <c r="R123" s="145"/>
      <c r="T123" s="149"/>
      <c r="U123" s="150"/>
      <c r="W123" s="167"/>
      <c r="AB123" s="152"/>
    </row>
    <row r="124" spans="1:28">
      <c r="A124" s="142">
        <v>2</v>
      </c>
      <c r="B124" s="143" t="s">
        <v>161</v>
      </c>
      <c r="C124" s="143" t="s">
        <v>162</v>
      </c>
      <c r="D124" s="143" t="s">
        <v>163</v>
      </c>
      <c r="E124" s="144"/>
      <c r="F124" s="144"/>
      <c r="G124" s="130">
        <v>1017</v>
      </c>
      <c r="H124" s="130"/>
      <c r="I124" s="130"/>
      <c r="J124" s="131"/>
      <c r="K124" s="145"/>
      <c r="L124" s="174"/>
      <c r="M124" s="130"/>
      <c r="N124" s="147"/>
      <c r="O124" s="174"/>
      <c r="P124" s="174"/>
      <c r="Q124" s="174"/>
      <c r="R124" s="145"/>
      <c r="T124" s="149"/>
      <c r="U124" s="150"/>
      <c r="W124" s="167"/>
      <c r="AB124" s="152"/>
    </row>
    <row r="125" spans="1:28">
      <c r="A125" s="142">
        <v>3</v>
      </c>
      <c r="B125" s="143" t="s">
        <v>177</v>
      </c>
      <c r="C125" s="143" t="s">
        <v>178</v>
      </c>
      <c r="D125" s="143" t="s">
        <v>163</v>
      </c>
      <c r="E125" s="144"/>
      <c r="F125" s="144"/>
      <c r="G125" s="130">
        <v>348</v>
      </c>
      <c r="H125" s="130"/>
      <c r="I125" s="130"/>
      <c r="J125" s="131"/>
      <c r="K125" s="145"/>
      <c r="L125" s="174"/>
      <c r="M125" s="130"/>
      <c r="N125" s="147"/>
      <c r="O125" s="174"/>
      <c r="P125" s="174"/>
      <c r="Q125" s="174"/>
      <c r="R125" s="145"/>
      <c r="T125" s="149"/>
      <c r="U125" s="150"/>
      <c r="W125" s="167"/>
      <c r="AB125" s="152"/>
    </row>
    <row r="126" spans="1:28">
      <c r="A126" s="142">
        <v>4</v>
      </c>
      <c r="B126" s="143" t="s">
        <v>210</v>
      </c>
      <c r="C126" s="143" t="s">
        <v>211</v>
      </c>
      <c r="D126" s="143" t="s">
        <v>163</v>
      </c>
      <c r="E126" s="144"/>
      <c r="F126" s="144"/>
      <c r="G126" s="130">
        <v>500.59</v>
      </c>
      <c r="H126" s="130"/>
      <c r="I126" s="130"/>
      <c r="J126" s="131"/>
      <c r="K126" s="145"/>
      <c r="L126" s="174"/>
      <c r="M126" s="130"/>
      <c r="N126" s="147"/>
      <c r="O126" s="174"/>
      <c r="P126" s="174"/>
      <c r="Q126" s="174"/>
      <c r="R126" s="145"/>
      <c r="T126" s="149"/>
      <c r="U126" s="150"/>
      <c r="W126" s="167"/>
      <c r="AB126" s="152"/>
    </row>
    <row r="127" spans="1:28">
      <c r="A127" s="142">
        <v>5</v>
      </c>
      <c r="B127" s="143" t="s">
        <v>263</v>
      </c>
      <c r="C127" s="143" t="s">
        <v>264</v>
      </c>
      <c r="D127" s="143" t="s">
        <v>163</v>
      </c>
      <c r="E127" s="144"/>
      <c r="F127" s="144"/>
      <c r="G127" s="130">
        <v>256</v>
      </c>
      <c r="H127" s="130"/>
      <c r="I127" s="130"/>
      <c r="J127" s="131"/>
      <c r="K127" s="145"/>
      <c r="L127" s="174"/>
      <c r="M127" s="130"/>
      <c r="N127" s="147"/>
      <c r="O127" s="174"/>
      <c r="P127" s="174"/>
      <c r="Q127" s="174"/>
      <c r="R127" s="145"/>
      <c r="T127" s="149"/>
      <c r="U127" s="150"/>
      <c r="W127" s="167"/>
      <c r="AB127" s="152"/>
    </row>
    <row r="128" spans="1:28">
      <c r="A128" s="142">
        <v>7</v>
      </c>
      <c r="B128" s="143" t="s">
        <v>266</v>
      </c>
      <c r="C128" s="143" t="s">
        <v>267</v>
      </c>
      <c r="D128" s="143" t="s">
        <v>163</v>
      </c>
      <c r="E128" s="144"/>
      <c r="F128" s="144"/>
      <c r="G128" s="130">
        <v>307.97000000000003</v>
      </c>
      <c r="H128" s="130"/>
      <c r="I128" s="130"/>
      <c r="J128" s="131"/>
      <c r="K128" s="145"/>
      <c r="L128" s="174"/>
      <c r="M128" s="130"/>
      <c r="N128" s="147"/>
      <c r="O128" s="174"/>
      <c r="P128" s="174"/>
      <c r="Q128" s="174"/>
      <c r="R128" s="145"/>
      <c r="T128" s="149"/>
      <c r="U128" s="150"/>
      <c r="W128" s="167"/>
      <c r="AB128" s="152"/>
    </row>
    <row r="129" spans="1:28">
      <c r="A129" s="142">
        <v>8</v>
      </c>
      <c r="B129" s="143" t="s">
        <v>289</v>
      </c>
      <c r="C129" s="143" t="s">
        <v>290</v>
      </c>
      <c r="D129" s="143" t="s">
        <v>163</v>
      </c>
      <c r="E129" s="144"/>
      <c r="F129" s="144"/>
      <c r="G129" s="130">
        <v>226.6</v>
      </c>
      <c r="H129" s="130"/>
      <c r="I129" s="130"/>
      <c r="J129" s="131"/>
      <c r="K129" s="145"/>
      <c r="L129" s="174"/>
      <c r="M129" s="130"/>
      <c r="N129" s="147"/>
      <c r="O129" s="174"/>
      <c r="P129" s="174"/>
      <c r="Q129" s="174"/>
      <c r="R129" s="145"/>
      <c r="T129" s="149"/>
      <c r="U129" s="150"/>
      <c r="W129" s="167"/>
      <c r="AB129" s="152"/>
    </row>
    <row r="130" spans="1:28">
      <c r="A130" s="142">
        <v>9</v>
      </c>
      <c r="B130" s="143" t="s">
        <v>289</v>
      </c>
      <c r="C130" s="143" t="s">
        <v>315</v>
      </c>
      <c r="D130" s="143" t="s">
        <v>163</v>
      </c>
      <c r="E130" s="144"/>
      <c r="F130" s="144"/>
      <c r="G130" s="130">
        <v>307.62000000000006</v>
      </c>
      <c r="H130" s="130"/>
      <c r="I130" s="130"/>
      <c r="J130" s="131"/>
      <c r="K130" s="145"/>
      <c r="L130" s="174"/>
      <c r="M130" s="130"/>
      <c r="N130" s="147"/>
      <c r="O130" s="174"/>
      <c r="P130" s="174"/>
      <c r="Q130" s="174"/>
      <c r="R130" s="145"/>
      <c r="T130" s="149"/>
      <c r="U130" s="150"/>
      <c r="W130" s="167"/>
      <c r="AB130" s="152"/>
    </row>
    <row r="131" spans="1:28">
      <c r="A131" s="142">
        <v>10</v>
      </c>
      <c r="B131" s="143" t="s">
        <v>328</v>
      </c>
      <c r="C131" s="143" t="s">
        <v>329</v>
      </c>
      <c r="D131" s="143" t="s">
        <v>330</v>
      </c>
      <c r="E131" s="144"/>
      <c r="F131" s="144"/>
      <c r="G131" s="130">
        <v>73</v>
      </c>
      <c r="H131" s="130"/>
      <c r="I131" s="130"/>
      <c r="J131" s="131"/>
      <c r="K131" s="145"/>
      <c r="L131" s="174"/>
      <c r="M131" s="130"/>
      <c r="N131" s="147"/>
      <c r="O131" s="174"/>
      <c r="P131" s="174"/>
      <c r="Q131" s="174"/>
      <c r="R131" s="145"/>
      <c r="T131" s="149"/>
      <c r="U131" s="150"/>
      <c r="W131" s="167"/>
      <c r="AB131" s="152"/>
    </row>
    <row r="132" spans="1:28">
      <c r="A132" s="142">
        <v>11</v>
      </c>
      <c r="B132" s="143" t="s">
        <v>335</v>
      </c>
      <c r="C132" s="143" t="s">
        <v>336</v>
      </c>
      <c r="D132" s="143" t="s">
        <v>330</v>
      </c>
      <c r="E132" s="144"/>
      <c r="F132" s="144"/>
      <c r="G132" s="130">
        <v>51</v>
      </c>
      <c r="H132" s="130"/>
      <c r="I132" s="130"/>
      <c r="J132" s="131"/>
      <c r="K132" s="145"/>
      <c r="L132" s="174"/>
      <c r="M132" s="130"/>
      <c r="N132" s="147"/>
      <c r="O132" s="174"/>
      <c r="P132" s="174"/>
      <c r="Q132" s="174"/>
      <c r="R132" s="145"/>
      <c r="T132" s="149"/>
      <c r="U132" s="150"/>
      <c r="W132" s="167"/>
      <c r="AB132" s="152"/>
    </row>
    <row r="133" spans="1:28">
      <c r="A133" s="142" t="s">
        <v>342</v>
      </c>
      <c r="B133" s="143" t="s">
        <v>343</v>
      </c>
      <c r="C133" s="143" t="s">
        <v>344</v>
      </c>
      <c r="D133" s="143" t="s">
        <v>345</v>
      </c>
      <c r="E133" s="144"/>
      <c r="F133" s="144"/>
      <c r="G133" s="130">
        <v>48</v>
      </c>
      <c r="H133" s="130"/>
      <c r="I133" s="130"/>
      <c r="J133" s="131"/>
      <c r="K133" s="145"/>
      <c r="L133" s="174"/>
      <c r="M133" s="130"/>
      <c r="N133" s="147"/>
      <c r="O133" s="174"/>
      <c r="P133" s="174"/>
      <c r="Q133" s="174"/>
      <c r="R133" s="145"/>
      <c r="T133" s="149"/>
      <c r="U133" s="150"/>
      <c r="W133" s="167"/>
      <c r="AB133" s="152"/>
    </row>
    <row r="134" spans="1:28">
      <c r="A134" s="142" t="s">
        <v>351</v>
      </c>
      <c r="B134" s="143" t="s">
        <v>343</v>
      </c>
      <c r="C134" s="143" t="s">
        <v>352</v>
      </c>
      <c r="D134" s="143" t="s">
        <v>353</v>
      </c>
      <c r="E134" s="144"/>
      <c r="F134" s="144"/>
      <c r="G134" s="130">
        <v>72</v>
      </c>
      <c r="H134" s="130"/>
      <c r="I134" s="130"/>
      <c r="J134" s="131"/>
      <c r="K134" s="145"/>
      <c r="L134" s="174"/>
      <c r="M134" s="130"/>
      <c r="N134" s="147"/>
      <c r="O134" s="174"/>
      <c r="P134" s="174"/>
      <c r="Q134" s="174"/>
      <c r="R134" s="145"/>
      <c r="T134" s="149"/>
      <c r="U134" s="150"/>
      <c r="W134" s="167"/>
      <c r="AB134" s="152"/>
    </row>
    <row r="135" spans="1:28">
      <c r="A135" s="142">
        <v>13</v>
      </c>
      <c r="B135" s="143" t="s">
        <v>359</v>
      </c>
      <c r="C135" s="143" t="s">
        <v>360</v>
      </c>
      <c r="D135" s="143" t="s">
        <v>330</v>
      </c>
      <c r="E135" s="144"/>
      <c r="F135" s="144"/>
      <c r="G135" s="130">
        <v>8</v>
      </c>
      <c r="H135" s="130"/>
      <c r="I135" s="130"/>
      <c r="J135" s="131"/>
      <c r="K135" s="145"/>
      <c r="L135" s="174"/>
      <c r="M135" s="130"/>
      <c r="N135" s="147"/>
      <c r="O135" s="174"/>
      <c r="P135" s="174"/>
      <c r="Q135" s="174"/>
      <c r="R135" s="145"/>
      <c r="T135" s="149"/>
      <c r="U135" s="150"/>
      <c r="W135" s="167"/>
      <c r="AB135" s="152"/>
    </row>
    <row r="136" spans="1:28">
      <c r="A136" s="142">
        <v>14</v>
      </c>
      <c r="B136" s="143" t="s">
        <v>361</v>
      </c>
      <c r="C136" s="143" t="s">
        <v>362</v>
      </c>
      <c r="D136" s="143" t="s">
        <v>163</v>
      </c>
      <c r="E136" s="144"/>
      <c r="F136" s="144"/>
      <c r="G136" s="130">
        <v>14</v>
      </c>
      <c r="H136" s="130"/>
      <c r="I136" s="130"/>
      <c r="J136" s="131"/>
      <c r="K136" s="145"/>
      <c r="L136" s="174"/>
      <c r="M136" s="130"/>
      <c r="N136" s="147"/>
      <c r="O136" s="174"/>
      <c r="P136" s="174"/>
      <c r="Q136" s="174"/>
      <c r="R136" s="145"/>
      <c r="T136" s="149"/>
      <c r="U136" s="150"/>
      <c r="W136" s="167"/>
      <c r="AB136" s="152"/>
    </row>
    <row r="137" spans="1:28">
      <c r="A137" s="142">
        <v>15</v>
      </c>
      <c r="B137" s="143" t="s">
        <v>366</v>
      </c>
      <c r="C137" s="143" t="s">
        <v>367</v>
      </c>
      <c r="D137" s="143" t="s">
        <v>163</v>
      </c>
      <c r="E137" s="144"/>
      <c r="F137" s="144"/>
      <c r="G137" s="130">
        <v>376</v>
      </c>
      <c r="H137" s="130"/>
      <c r="I137" s="130"/>
      <c r="J137" s="131"/>
      <c r="K137" s="145"/>
      <c r="L137" s="174"/>
      <c r="M137" s="130"/>
      <c r="N137" s="147"/>
      <c r="O137" s="174"/>
      <c r="P137" s="174"/>
      <c r="Q137" s="174"/>
      <c r="R137" s="145"/>
      <c r="T137" s="149"/>
      <c r="U137" s="150"/>
      <c r="W137" s="167"/>
      <c r="AB137" s="152"/>
    </row>
    <row r="138" spans="1:28">
      <c r="A138" s="142">
        <v>16</v>
      </c>
      <c r="B138" s="143" t="s">
        <v>370</v>
      </c>
      <c r="C138" s="143" t="s">
        <v>371</v>
      </c>
      <c r="D138" s="143" t="s">
        <v>163</v>
      </c>
      <c r="E138" s="144"/>
      <c r="F138" s="144"/>
      <c r="G138" s="130">
        <v>799</v>
      </c>
      <c r="H138" s="130"/>
      <c r="I138" s="130"/>
      <c r="J138" s="131"/>
      <c r="K138" s="145"/>
      <c r="L138" s="174"/>
      <c r="M138" s="130"/>
      <c r="N138" s="147"/>
      <c r="O138" s="174"/>
      <c r="P138" s="174"/>
      <c r="Q138" s="174"/>
      <c r="R138" s="145"/>
      <c r="T138" s="149"/>
      <c r="U138" s="150"/>
      <c r="W138" s="167"/>
      <c r="AB138" s="152"/>
    </row>
    <row r="139" spans="1:28">
      <c r="A139" s="142">
        <v>17</v>
      </c>
      <c r="B139" s="143" t="s">
        <v>375</v>
      </c>
      <c r="C139" s="143" t="s">
        <v>376</v>
      </c>
      <c r="D139" s="143" t="s">
        <v>377</v>
      </c>
      <c r="E139" s="144"/>
      <c r="F139" s="144"/>
      <c r="G139" s="130">
        <v>16.47</v>
      </c>
      <c r="H139" s="130"/>
      <c r="I139" s="130"/>
      <c r="J139" s="131"/>
      <c r="K139" s="145"/>
      <c r="L139" s="174"/>
      <c r="M139" s="130"/>
      <c r="N139" s="147"/>
      <c r="O139" s="174"/>
      <c r="P139" s="174"/>
      <c r="Q139" s="174"/>
      <c r="R139" s="145"/>
      <c r="T139" s="149"/>
      <c r="U139" s="150"/>
      <c r="W139" s="167"/>
      <c r="AB139" s="152"/>
    </row>
    <row r="140" spans="1:28">
      <c r="A140" s="142">
        <v>18</v>
      </c>
      <c r="B140" s="143" t="s">
        <v>379</v>
      </c>
      <c r="C140" s="143" t="s">
        <v>380</v>
      </c>
      <c r="D140" s="143" t="s">
        <v>377</v>
      </c>
      <c r="E140" s="144"/>
      <c r="F140" s="144"/>
      <c r="G140" s="130">
        <v>12.34</v>
      </c>
      <c r="H140" s="130"/>
      <c r="I140" s="130"/>
      <c r="J140" s="131"/>
      <c r="K140" s="145"/>
      <c r="L140" s="174"/>
      <c r="M140" s="130"/>
      <c r="N140" s="147"/>
      <c r="O140" s="174"/>
      <c r="P140" s="174"/>
      <c r="Q140" s="174"/>
      <c r="R140" s="145"/>
      <c r="T140" s="149"/>
      <c r="U140" s="150"/>
      <c r="W140" s="167"/>
      <c r="AB140" s="152"/>
    </row>
    <row r="141" spans="1:28">
      <c r="A141" s="142">
        <v>19</v>
      </c>
      <c r="B141" s="143" t="s">
        <v>381</v>
      </c>
      <c r="C141" s="143" t="s">
        <v>382</v>
      </c>
      <c r="D141" s="143" t="s">
        <v>377</v>
      </c>
      <c r="E141" s="144"/>
      <c r="F141" s="144"/>
      <c r="G141" s="130">
        <v>22.93</v>
      </c>
      <c r="H141" s="130"/>
      <c r="I141" s="130"/>
      <c r="J141" s="131"/>
      <c r="K141" s="145"/>
      <c r="L141" s="174"/>
      <c r="M141" s="130"/>
      <c r="N141" s="147"/>
      <c r="O141" s="174"/>
      <c r="P141" s="174"/>
      <c r="Q141" s="174"/>
      <c r="R141" s="145"/>
      <c r="T141" s="149"/>
      <c r="U141" s="150"/>
      <c r="W141" s="167"/>
      <c r="AB141" s="152"/>
    </row>
    <row r="142" spans="1:28">
      <c r="A142" s="142">
        <v>20</v>
      </c>
      <c r="B142" s="153" t="s">
        <v>383</v>
      </c>
      <c r="C142" s="153" t="s">
        <v>384</v>
      </c>
      <c r="D142" s="153" t="s">
        <v>377</v>
      </c>
      <c r="E142" s="144"/>
      <c r="F142" s="144"/>
      <c r="G142" s="130">
        <v>18.63</v>
      </c>
      <c r="H142" s="130"/>
      <c r="I142" s="130"/>
      <c r="J142" s="131"/>
      <c r="K142" s="145"/>
      <c r="L142" s="174"/>
      <c r="M142" s="130"/>
      <c r="N142" s="147"/>
      <c r="O142" s="174"/>
      <c r="P142" s="174"/>
      <c r="Q142" s="174"/>
      <c r="R142" s="145"/>
      <c r="T142" s="149"/>
      <c r="U142" s="150"/>
      <c r="W142" s="167"/>
      <c r="AB142" s="152"/>
    </row>
    <row r="143" spans="1:28">
      <c r="A143" s="142">
        <v>21</v>
      </c>
      <c r="B143" s="143" t="s">
        <v>385</v>
      </c>
      <c r="C143" s="153" t="s">
        <v>384</v>
      </c>
      <c r="D143" s="143" t="s">
        <v>163</v>
      </c>
      <c r="E143" s="144"/>
      <c r="F143" s="144"/>
      <c r="G143" s="130">
        <v>500</v>
      </c>
      <c r="H143" s="130"/>
      <c r="I143" s="130"/>
      <c r="J143" s="131"/>
      <c r="K143" s="145"/>
      <c r="L143" s="174"/>
      <c r="M143" s="130"/>
      <c r="N143" s="147"/>
      <c r="O143" s="174"/>
      <c r="P143" s="174"/>
      <c r="Q143" s="174"/>
      <c r="R143" s="145"/>
      <c r="T143" s="149"/>
      <c r="U143" s="150"/>
      <c r="W143" s="167"/>
      <c r="AB143" s="152"/>
    </row>
    <row r="144" spans="1:28" ht="12" customHeight="1">
      <c r="A144" s="154"/>
      <c r="B144" s="155"/>
      <c r="C144" s="156"/>
      <c r="D144" s="156"/>
      <c r="E144" s="157"/>
      <c r="F144" s="157"/>
      <c r="G144" s="130">
        <v>0</v>
      </c>
      <c r="H144" s="130"/>
      <c r="I144" s="130"/>
      <c r="J144" s="131"/>
      <c r="K144" s="145"/>
      <c r="L144" s="174"/>
      <c r="M144" s="130"/>
      <c r="N144" s="147"/>
      <c r="O144" s="174"/>
      <c r="P144" s="174"/>
      <c r="Q144" s="174"/>
      <c r="R144" s="145"/>
      <c r="T144" s="149"/>
      <c r="U144" s="150"/>
      <c r="AB144" s="152"/>
    </row>
    <row r="145" spans="1:28">
      <c r="A145" s="158"/>
      <c r="B145" s="158"/>
      <c r="C145" s="121" t="s">
        <v>391</v>
      </c>
      <c r="D145" s="121"/>
      <c r="E145" s="122"/>
      <c r="F145" s="122"/>
      <c r="G145" s="123">
        <v>5287.1500000000015</v>
      </c>
      <c r="H145" s="123"/>
      <c r="I145" s="203"/>
      <c r="J145" s="203"/>
      <c r="K145" s="159"/>
      <c r="L145" s="159"/>
      <c r="M145" s="203"/>
      <c r="N145" s="160"/>
      <c r="O145" s="159"/>
      <c r="P145" s="202"/>
      <c r="Q145" s="161"/>
      <c r="R145" s="161"/>
      <c r="T145" s="162"/>
      <c r="U145" s="123"/>
      <c r="AB145" s="152"/>
    </row>
    <row r="146" spans="1:28">
      <c r="W146" s="117"/>
      <c r="AB146" s="152"/>
    </row>
    <row r="147" spans="1:28">
      <c r="L147" s="169"/>
      <c r="O147" s="169"/>
      <c r="P147" s="169"/>
      <c r="Q147" s="169"/>
      <c r="AB147" s="152"/>
    </row>
    <row r="148" spans="1:28">
      <c r="K148" s="165"/>
      <c r="L148" s="165"/>
      <c r="M148" s="165"/>
      <c r="N148" s="165"/>
      <c r="O148" s="165"/>
      <c r="P148" s="165"/>
      <c r="Q148" s="165"/>
      <c r="R148" s="165"/>
      <c r="S148" s="165"/>
      <c r="T148" s="165"/>
      <c r="U148" s="165"/>
      <c r="W148" s="117"/>
      <c r="AB148" s="152"/>
    </row>
    <row r="149" spans="1:28">
      <c r="AB149" s="152"/>
    </row>
    <row r="150" spans="1:28">
      <c r="P150" s="176"/>
      <c r="Q150" s="176"/>
      <c r="AB150" s="152"/>
    </row>
    <row r="151" spans="1:28">
      <c r="P151" s="169"/>
      <c r="Q151" s="169"/>
      <c r="AB151" s="152"/>
    </row>
    <row r="152" spans="1:28">
      <c r="AB152" s="152"/>
    </row>
    <row r="153" spans="1:28">
      <c r="P153" s="169"/>
      <c r="Q153" s="169"/>
    </row>
  </sheetData>
  <autoFilter ref="A4:U145" xr:uid="{39A92084-88A5-4C18-851E-1BA566145AB4}"/>
  <mergeCells count="20">
    <mergeCell ref="H118:H120"/>
    <mergeCell ref="I118:I119"/>
    <mergeCell ref="J118:J119"/>
    <mergeCell ref="P118:Q118"/>
    <mergeCell ref="H59:H61"/>
    <mergeCell ref="I59:I60"/>
    <mergeCell ref="J59:J60"/>
    <mergeCell ref="P59:Q59"/>
    <mergeCell ref="H88:H90"/>
    <mergeCell ref="I88:I89"/>
    <mergeCell ref="J88:J89"/>
    <mergeCell ref="P88:Q88"/>
    <mergeCell ref="H1:H3"/>
    <mergeCell ref="I1:I2"/>
    <mergeCell ref="J1:J2"/>
    <mergeCell ref="P1:Q1"/>
    <mergeCell ref="H30:H32"/>
    <mergeCell ref="I30:I31"/>
    <mergeCell ref="J30:J31"/>
    <mergeCell ref="P30:Q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&amp;L&amp;F</oddHeader>
    <oddFooter>&amp;LGemeente Haarlem - KCK&amp;R&amp;A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E78E7-84AE-4310-940A-39A22AD6C69D}">
  <sheetPr codeName="Blad11"/>
  <dimension ref="A1:AN31"/>
  <sheetViews>
    <sheetView showZeros="0" topLeftCell="H1" zoomScale="85" zoomScaleNormal="85" workbookViewId="0">
      <selection activeCell="W28" sqref="W28"/>
    </sheetView>
  </sheetViews>
  <sheetFormatPr defaultRowHeight="13.2"/>
  <cols>
    <col min="1" max="1" width="10.33203125" style="163" bestFit="1" customWidth="1"/>
    <col min="2" max="2" width="33.88671875" style="116" bestFit="1" customWidth="1"/>
    <col min="3" max="3" width="24.44140625" style="116" bestFit="1" customWidth="1"/>
    <col min="4" max="4" width="24.44140625" style="116" customWidth="1"/>
    <col min="5" max="5" width="74.5546875" style="116" bestFit="1" customWidth="1"/>
    <col min="6" max="6" width="24.44140625" style="116" customWidth="1"/>
    <col min="7" max="7" width="11.5546875" style="163" customWidth="1"/>
    <col min="8" max="8" width="22.88671875" style="163" bestFit="1" customWidth="1"/>
    <col min="9" max="9" width="11.5546875" style="163" customWidth="1"/>
    <col min="10" max="10" width="13.5546875" style="165" customWidth="1"/>
    <col min="11" max="11" width="16.6640625" style="165" customWidth="1"/>
    <col min="12" max="12" width="20.44140625" style="165" customWidth="1"/>
    <col min="13" max="13" width="20.6640625" style="116" customWidth="1"/>
    <col min="14" max="14" width="20.33203125" style="116" customWidth="1"/>
    <col min="15" max="15" width="16.33203125" style="163" customWidth="1"/>
    <col min="16" max="16" width="16.6640625" style="163" customWidth="1"/>
    <col min="17" max="17" width="19.109375" style="116" customWidth="1"/>
    <col min="18" max="19" width="15.6640625" style="116" customWidth="1"/>
    <col min="20" max="20" width="10.88671875" style="116" bestFit="1" customWidth="1"/>
    <col min="21" max="256" width="9.109375" style="116"/>
    <col min="257" max="257" width="10.33203125" style="116" bestFit="1" customWidth="1"/>
    <col min="258" max="258" width="33.88671875" style="116" bestFit="1" customWidth="1"/>
    <col min="259" max="259" width="24.44140625" style="116" bestFit="1" customWidth="1"/>
    <col min="260" max="260" width="24.44140625" style="116" customWidth="1"/>
    <col min="261" max="261" width="74.5546875" style="116" bestFit="1" customWidth="1"/>
    <col min="262" max="262" width="24.44140625" style="116" customWidth="1"/>
    <col min="263" max="263" width="11.5546875" style="116" customWidth="1"/>
    <col min="264" max="264" width="22.88671875" style="116" bestFit="1" customWidth="1"/>
    <col min="265" max="265" width="11.5546875" style="116" customWidth="1"/>
    <col min="266" max="266" width="13.5546875" style="116" customWidth="1"/>
    <col min="267" max="267" width="16.6640625" style="116" customWidth="1"/>
    <col min="268" max="268" width="20.44140625" style="116" customWidth="1"/>
    <col min="269" max="269" width="20.6640625" style="116" customWidth="1"/>
    <col min="270" max="270" width="20.33203125" style="116" customWidth="1"/>
    <col min="271" max="271" width="16.33203125" style="116" customWidth="1"/>
    <col min="272" max="272" width="16.6640625" style="116" customWidth="1"/>
    <col min="273" max="273" width="19.109375" style="116" customWidth="1"/>
    <col min="274" max="275" width="15.6640625" style="116" customWidth="1"/>
    <col min="276" max="276" width="10.88671875" style="116" bestFit="1" customWidth="1"/>
    <col min="277" max="512" width="9.109375" style="116"/>
    <col min="513" max="513" width="10.33203125" style="116" bestFit="1" customWidth="1"/>
    <col min="514" max="514" width="33.88671875" style="116" bestFit="1" customWidth="1"/>
    <col min="515" max="515" width="24.44140625" style="116" bestFit="1" customWidth="1"/>
    <col min="516" max="516" width="24.44140625" style="116" customWidth="1"/>
    <col min="517" max="517" width="74.5546875" style="116" bestFit="1" customWidth="1"/>
    <col min="518" max="518" width="24.44140625" style="116" customWidth="1"/>
    <col min="519" max="519" width="11.5546875" style="116" customWidth="1"/>
    <col min="520" max="520" width="22.88671875" style="116" bestFit="1" customWidth="1"/>
    <col min="521" max="521" width="11.5546875" style="116" customWidth="1"/>
    <col min="522" max="522" width="13.5546875" style="116" customWidth="1"/>
    <col min="523" max="523" width="16.6640625" style="116" customWidth="1"/>
    <col min="524" max="524" width="20.44140625" style="116" customWidth="1"/>
    <col min="525" max="525" width="20.6640625" style="116" customWidth="1"/>
    <col min="526" max="526" width="20.33203125" style="116" customWidth="1"/>
    <col min="527" max="527" width="16.33203125" style="116" customWidth="1"/>
    <col min="528" max="528" width="16.6640625" style="116" customWidth="1"/>
    <col min="529" max="529" width="19.109375" style="116" customWidth="1"/>
    <col min="530" max="531" width="15.6640625" style="116" customWidth="1"/>
    <col min="532" max="532" width="10.88671875" style="116" bestFit="1" customWidth="1"/>
    <col min="533" max="768" width="9.109375" style="116"/>
    <col min="769" max="769" width="10.33203125" style="116" bestFit="1" customWidth="1"/>
    <col min="770" max="770" width="33.88671875" style="116" bestFit="1" customWidth="1"/>
    <col min="771" max="771" width="24.44140625" style="116" bestFit="1" customWidth="1"/>
    <col min="772" max="772" width="24.44140625" style="116" customWidth="1"/>
    <col min="773" max="773" width="74.5546875" style="116" bestFit="1" customWidth="1"/>
    <col min="774" max="774" width="24.44140625" style="116" customWidth="1"/>
    <col min="775" max="775" width="11.5546875" style="116" customWidth="1"/>
    <col min="776" max="776" width="22.88671875" style="116" bestFit="1" customWidth="1"/>
    <col min="777" max="777" width="11.5546875" style="116" customWidth="1"/>
    <col min="778" max="778" width="13.5546875" style="116" customWidth="1"/>
    <col min="779" max="779" width="16.6640625" style="116" customWidth="1"/>
    <col min="780" max="780" width="20.44140625" style="116" customWidth="1"/>
    <col min="781" max="781" width="20.6640625" style="116" customWidth="1"/>
    <col min="782" max="782" width="20.33203125" style="116" customWidth="1"/>
    <col min="783" max="783" width="16.33203125" style="116" customWidth="1"/>
    <col min="784" max="784" width="16.6640625" style="116" customWidth="1"/>
    <col min="785" max="785" width="19.109375" style="116" customWidth="1"/>
    <col min="786" max="787" width="15.6640625" style="116" customWidth="1"/>
    <col min="788" max="788" width="10.88671875" style="116" bestFit="1" customWidth="1"/>
    <col min="789" max="1024" width="9.109375" style="116"/>
    <col min="1025" max="1025" width="10.33203125" style="116" bestFit="1" customWidth="1"/>
    <col min="1026" max="1026" width="33.88671875" style="116" bestFit="1" customWidth="1"/>
    <col min="1027" max="1027" width="24.44140625" style="116" bestFit="1" customWidth="1"/>
    <col min="1028" max="1028" width="24.44140625" style="116" customWidth="1"/>
    <col min="1029" max="1029" width="74.5546875" style="116" bestFit="1" customWidth="1"/>
    <col min="1030" max="1030" width="24.44140625" style="116" customWidth="1"/>
    <col min="1031" max="1031" width="11.5546875" style="116" customWidth="1"/>
    <col min="1032" max="1032" width="22.88671875" style="116" bestFit="1" customWidth="1"/>
    <col min="1033" max="1033" width="11.5546875" style="116" customWidth="1"/>
    <col min="1034" max="1034" width="13.5546875" style="116" customWidth="1"/>
    <col min="1035" max="1035" width="16.6640625" style="116" customWidth="1"/>
    <col min="1036" max="1036" width="20.44140625" style="116" customWidth="1"/>
    <col min="1037" max="1037" width="20.6640625" style="116" customWidth="1"/>
    <col min="1038" max="1038" width="20.33203125" style="116" customWidth="1"/>
    <col min="1039" max="1039" width="16.33203125" style="116" customWidth="1"/>
    <col min="1040" max="1040" width="16.6640625" style="116" customWidth="1"/>
    <col min="1041" max="1041" width="19.109375" style="116" customWidth="1"/>
    <col min="1042" max="1043" width="15.6640625" style="116" customWidth="1"/>
    <col min="1044" max="1044" width="10.88671875" style="116" bestFit="1" customWidth="1"/>
    <col min="1045" max="1280" width="9.109375" style="116"/>
    <col min="1281" max="1281" width="10.33203125" style="116" bestFit="1" customWidth="1"/>
    <col min="1282" max="1282" width="33.88671875" style="116" bestFit="1" customWidth="1"/>
    <col min="1283" max="1283" width="24.44140625" style="116" bestFit="1" customWidth="1"/>
    <col min="1284" max="1284" width="24.44140625" style="116" customWidth="1"/>
    <col min="1285" max="1285" width="74.5546875" style="116" bestFit="1" customWidth="1"/>
    <col min="1286" max="1286" width="24.44140625" style="116" customWidth="1"/>
    <col min="1287" max="1287" width="11.5546875" style="116" customWidth="1"/>
    <col min="1288" max="1288" width="22.88671875" style="116" bestFit="1" customWidth="1"/>
    <col min="1289" max="1289" width="11.5546875" style="116" customWidth="1"/>
    <col min="1290" max="1290" width="13.5546875" style="116" customWidth="1"/>
    <col min="1291" max="1291" width="16.6640625" style="116" customWidth="1"/>
    <col min="1292" max="1292" width="20.44140625" style="116" customWidth="1"/>
    <col min="1293" max="1293" width="20.6640625" style="116" customWidth="1"/>
    <col min="1294" max="1294" width="20.33203125" style="116" customWidth="1"/>
    <col min="1295" max="1295" width="16.33203125" style="116" customWidth="1"/>
    <col min="1296" max="1296" width="16.6640625" style="116" customWidth="1"/>
    <col min="1297" max="1297" width="19.109375" style="116" customWidth="1"/>
    <col min="1298" max="1299" width="15.6640625" style="116" customWidth="1"/>
    <col min="1300" max="1300" width="10.88671875" style="116" bestFit="1" customWidth="1"/>
    <col min="1301" max="1536" width="9.109375" style="116"/>
    <col min="1537" max="1537" width="10.33203125" style="116" bestFit="1" customWidth="1"/>
    <col min="1538" max="1538" width="33.88671875" style="116" bestFit="1" customWidth="1"/>
    <col min="1539" max="1539" width="24.44140625" style="116" bestFit="1" customWidth="1"/>
    <col min="1540" max="1540" width="24.44140625" style="116" customWidth="1"/>
    <col min="1541" max="1541" width="74.5546875" style="116" bestFit="1" customWidth="1"/>
    <col min="1542" max="1542" width="24.44140625" style="116" customWidth="1"/>
    <col min="1543" max="1543" width="11.5546875" style="116" customWidth="1"/>
    <col min="1544" max="1544" width="22.88671875" style="116" bestFit="1" customWidth="1"/>
    <col min="1545" max="1545" width="11.5546875" style="116" customWidth="1"/>
    <col min="1546" max="1546" width="13.5546875" style="116" customWidth="1"/>
    <col min="1547" max="1547" width="16.6640625" style="116" customWidth="1"/>
    <col min="1548" max="1548" width="20.44140625" style="116" customWidth="1"/>
    <col min="1549" max="1549" width="20.6640625" style="116" customWidth="1"/>
    <col min="1550" max="1550" width="20.33203125" style="116" customWidth="1"/>
    <col min="1551" max="1551" width="16.33203125" style="116" customWidth="1"/>
    <col min="1552" max="1552" width="16.6640625" style="116" customWidth="1"/>
    <col min="1553" max="1553" width="19.109375" style="116" customWidth="1"/>
    <col min="1554" max="1555" width="15.6640625" style="116" customWidth="1"/>
    <col min="1556" max="1556" width="10.88671875" style="116" bestFit="1" customWidth="1"/>
    <col min="1557" max="1792" width="9.109375" style="116"/>
    <col min="1793" max="1793" width="10.33203125" style="116" bestFit="1" customWidth="1"/>
    <col min="1794" max="1794" width="33.88671875" style="116" bestFit="1" customWidth="1"/>
    <col min="1795" max="1795" width="24.44140625" style="116" bestFit="1" customWidth="1"/>
    <col min="1796" max="1796" width="24.44140625" style="116" customWidth="1"/>
    <col min="1797" max="1797" width="74.5546875" style="116" bestFit="1" customWidth="1"/>
    <col min="1798" max="1798" width="24.44140625" style="116" customWidth="1"/>
    <col min="1799" max="1799" width="11.5546875" style="116" customWidth="1"/>
    <col min="1800" max="1800" width="22.88671875" style="116" bestFit="1" customWidth="1"/>
    <col min="1801" max="1801" width="11.5546875" style="116" customWidth="1"/>
    <col min="1802" max="1802" width="13.5546875" style="116" customWidth="1"/>
    <col min="1803" max="1803" width="16.6640625" style="116" customWidth="1"/>
    <col min="1804" max="1804" width="20.44140625" style="116" customWidth="1"/>
    <col min="1805" max="1805" width="20.6640625" style="116" customWidth="1"/>
    <col min="1806" max="1806" width="20.33203125" style="116" customWidth="1"/>
    <col min="1807" max="1807" width="16.33203125" style="116" customWidth="1"/>
    <col min="1808" max="1808" width="16.6640625" style="116" customWidth="1"/>
    <col min="1809" max="1809" width="19.109375" style="116" customWidth="1"/>
    <col min="1810" max="1811" width="15.6640625" style="116" customWidth="1"/>
    <col min="1812" max="1812" width="10.88671875" style="116" bestFit="1" customWidth="1"/>
    <col min="1813" max="2048" width="9.109375" style="116"/>
    <col min="2049" max="2049" width="10.33203125" style="116" bestFit="1" customWidth="1"/>
    <col min="2050" max="2050" width="33.88671875" style="116" bestFit="1" customWidth="1"/>
    <col min="2051" max="2051" width="24.44140625" style="116" bestFit="1" customWidth="1"/>
    <col min="2052" max="2052" width="24.44140625" style="116" customWidth="1"/>
    <col min="2053" max="2053" width="74.5546875" style="116" bestFit="1" customWidth="1"/>
    <col min="2054" max="2054" width="24.44140625" style="116" customWidth="1"/>
    <col min="2055" max="2055" width="11.5546875" style="116" customWidth="1"/>
    <col min="2056" max="2056" width="22.88671875" style="116" bestFit="1" customWidth="1"/>
    <col min="2057" max="2057" width="11.5546875" style="116" customWidth="1"/>
    <col min="2058" max="2058" width="13.5546875" style="116" customWidth="1"/>
    <col min="2059" max="2059" width="16.6640625" style="116" customWidth="1"/>
    <col min="2060" max="2060" width="20.44140625" style="116" customWidth="1"/>
    <col min="2061" max="2061" width="20.6640625" style="116" customWidth="1"/>
    <col min="2062" max="2062" width="20.33203125" style="116" customWidth="1"/>
    <col min="2063" max="2063" width="16.33203125" style="116" customWidth="1"/>
    <col min="2064" max="2064" width="16.6640625" style="116" customWidth="1"/>
    <col min="2065" max="2065" width="19.109375" style="116" customWidth="1"/>
    <col min="2066" max="2067" width="15.6640625" style="116" customWidth="1"/>
    <col min="2068" max="2068" width="10.88671875" style="116" bestFit="1" customWidth="1"/>
    <col min="2069" max="2304" width="9.109375" style="116"/>
    <col min="2305" max="2305" width="10.33203125" style="116" bestFit="1" customWidth="1"/>
    <col min="2306" max="2306" width="33.88671875" style="116" bestFit="1" customWidth="1"/>
    <col min="2307" max="2307" width="24.44140625" style="116" bestFit="1" customWidth="1"/>
    <col min="2308" max="2308" width="24.44140625" style="116" customWidth="1"/>
    <col min="2309" max="2309" width="74.5546875" style="116" bestFit="1" customWidth="1"/>
    <col min="2310" max="2310" width="24.44140625" style="116" customWidth="1"/>
    <col min="2311" max="2311" width="11.5546875" style="116" customWidth="1"/>
    <col min="2312" max="2312" width="22.88671875" style="116" bestFit="1" customWidth="1"/>
    <col min="2313" max="2313" width="11.5546875" style="116" customWidth="1"/>
    <col min="2314" max="2314" width="13.5546875" style="116" customWidth="1"/>
    <col min="2315" max="2315" width="16.6640625" style="116" customWidth="1"/>
    <col min="2316" max="2316" width="20.44140625" style="116" customWidth="1"/>
    <col min="2317" max="2317" width="20.6640625" style="116" customWidth="1"/>
    <col min="2318" max="2318" width="20.33203125" style="116" customWidth="1"/>
    <col min="2319" max="2319" width="16.33203125" style="116" customWidth="1"/>
    <col min="2320" max="2320" width="16.6640625" style="116" customWidth="1"/>
    <col min="2321" max="2321" width="19.109375" style="116" customWidth="1"/>
    <col min="2322" max="2323" width="15.6640625" style="116" customWidth="1"/>
    <col min="2324" max="2324" width="10.88671875" style="116" bestFit="1" customWidth="1"/>
    <col min="2325" max="2560" width="9.109375" style="116"/>
    <col min="2561" max="2561" width="10.33203125" style="116" bestFit="1" customWidth="1"/>
    <col min="2562" max="2562" width="33.88671875" style="116" bestFit="1" customWidth="1"/>
    <col min="2563" max="2563" width="24.44140625" style="116" bestFit="1" customWidth="1"/>
    <col min="2564" max="2564" width="24.44140625" style="116" customWidth="1"/>
    <col min="2565" max="2565" width="74.5546875" style="116" bestFit="1" customWidth="1"/>
    <col min="2566" max="2566" width="24.44140625" style="116" customWidth="1"/>
    <col min="2567" max="2567" width="11.5546875" style="116" customWidth="1"/>
    <col min="2568" max="2568" width="22.88671875" style="116" bestFit="1" customWidth="1"/>
    <col min="2569" max="2569" width="11.5546875" style="116" customWidth="1"/>
    <col min="2570" max="2570" width="13.5546875" style="116" customWidth="1"/>
    <col min="2571" max="2571" width="16.6640625" style="116" customWidth="1"/>
    <col min="2572" max="2572" width="20.44140625" style="116" customWidth="1"/>
    <col min="2573" max="2573" width="20.6640625" style="116" customWidth="1"/>
    <col min="2574" max="2574" width="20.33203125" style="116" customWidth="1"/>
    <col min="2575" max="2575" width="16.33203125" style="116" customWidth="1"/>
    <col min="2576" max="2576" width="16.6640625" style="116" customWidth="1"/>
    <col min="2577" max="2577" width="19.109375" style="116" customWidth="1"/>
    <col min="2578" max="2579" width="15.6640625" style="116" customWidth="1"/>
    <col min="2580" max="2580" width="10.88671875" style="116" bestFit="1" customWidth="1"/>
    <col min="2581" max="2816" width="9.109375" style="116"/>
    <col min="2817" max="2817" width="10.33203125" style="116" bestFit="1" customWidth="1"/>
    <col min="2818" max="2818" width="33.88671875" style="116" bestFit="1" customWidth="1"/>
    <col min="2819" max="2819" width="24.44140625" style="116" bestFit="1" customWidth="1"/>
    <col min="2820" max="2820" width="24.44140625" style="116" customWidth="1"/>
    <col min="2821" max="2821" width="74.5546875" style="116" bestFit="1" customWidth="1"/>
    <col min="2822" max="2822" width="24.44140625" style="116" customWidth="1"/>
    <col min="2823" max="2823" width="11.5546875" style="116" customWidth="1"/>
    <col min="2824" max="2824" width="22.88671875" style="116" bestFit="1" customWidth="1"/>
    <col min="2825" max="2825" width="11.5546875" style="116" customWidth="1"/>
    <col min="2826" max="2826" width="13.5546875" style="116" customWidth="1"/>
    <col min="2827" max="2827" width="16.6640625" style="116" customWidth="1"/>
    <col min="2828" max="2828" width="20.44140625" style="116" customWidth="1"/>
    <col min="2829" max="2829" width="20.6640625" style="116" customWidth="1"/>
    <col min="2830" max="2830" width="20.33203125" style="116" customWidth="1"/>
    <col min="2831" max="2831" width="16.33203125" style="116" customWidth="1"/>
    <col min="2832" max="2832" width="16.6640625" style="116" customWidth="1"/>
    <col min="2833" max="2833" width="19.109375" style="116" customWidth="1"/>
    <col min="2834" max="2835" width="15.6640625" style="116" customWidth="1"/>
    <col min="2836" max="2836" width="10.88671875" style="116" bestFit="1" customWidth="1"/>
    <col min="2837" max="3072" width="9.109375" style="116"/>
    <col min="3073" max="3073" width="10.33203125" style="116" bestFit="1" customWidth="1"/>
    <col min="3074" max="3074" width="33.88671875" style="116" bestFit="1" customWidth="1"/>
    <col min="3075" max="3075" width="24.44140625" style="116" bestFit="1" customWidth="1"/>
    <col min="3076" max="3076" width="24.44140625" style="116" customWidth="1"/>
    <col min="3077" max="3077" width="74.5546875" style="116" bestFit="1" customWidth="1"/>
    <col min="3078" max="3078" width="24.44140625" style="116" customWidth="1"/>
    <col min="3079" max="3079" width="11.5546875" style="116" customWidth="1"/>
    <col min="3080" max="3080" width="22.88671875" style="116" bestFit="1" customWidth="1"/>
    <col min="3081" max="3081" width="11.5546875" style="116" customWidth="1"/>
    <col min="3082" max="3082" width="13.5546875" style="116" customWidth="1"/>
    <col min="3083" max="3083" width="16.6640625" style="116" customWidth="1"/>
    <col min="3084" max="3084" width="20.44140625" style="116" customWidth="1"/>
    <col min="3085" max="3085" width="20.6640625" style="116" customWidth="1"/>
    <col min="3086" max="3086" width="20.33203125" style="116" customWidth="1"/>
    <col min="3087" max="3087" width="16.33203125" style="116" customWidth="1"/>
    <col min="3088" max="3088" width="16.6640625" style="116" customWidth="1"/>
    <col min="3089" max="3089" width="19.109375" style="116" customWidth="1"/>
    <col min="3090" max="3091" width="15.6640625" style="116" customWidth="1"/>
    <col min="3092" max="3092" width="10.88671875" style="116" bestFit="1" customWidth="1"/>
    <col min="3093" max="3328" width="9.109375" style="116"/>
    <col min="3329" max="3329" width="10.33203125" style="116" bestFit="1" customWidth="1"/>
    <col min="3330" max="3330" width="33.88671875" style="116" bestFit="1" customWidth="1"/>
    <col min="3331" max="3331" width="24.44140625" style="116" bestFit="1" customWidth="1"/>
    <col min="3332" max="3332" width="24.44140625" style="116" customWidth="1"/>
    <col min="3333" max="3333" width="74.5546875" style="116" bestFit="1" customWidth="1"/>
    <col min="3334" max="3334" width="24.44140625" style="116" customWidth="1"/>
    <col min="3335" max="3335" width="11.5546875" style="116" customWidth="1"/>
    <col min="3336" max="3336" width="22.88671875" style="116" bestFit="1" customWidth="1"/>
    <col min="3337" max="3337" width="11.5546875" style="116" customWidth="1"/>
    <col min="3338" max="3338" width="13.5546875" style="116" customWidth="1"/>
    <col min="3339" max="3339" width="16.6640625" style="116" customWidth="1"/>
    <col min="3340" max="3340" width="20.44140625" style="116" customWidth="1"/>
    <col min="3341" max="3341" width="20.6640625" style="116" customWidth="1"/>
    <col min="3342" max="3342" width="20.33203125" style="116" customWidth="1"/>
    <col min="3343" max="3343" width="16.33203125" style="116" customWidth="1"/>
    <col min="3344" max="3344" width="16.6640625" style="116" customWidth="1"/>
    <col min="3345" max="3345" width="19.109375" style="116" customWidth="1"/>
    <col min="3346" max="3347" width="15.6640625" style="116" customWidth="1"/>
    <col min="3348" max="3348" width="10.88671875" style="116" bestFit="1" customWidth="1"/>
    <col min="3349" max="3584" width="9.109375" style="116"/>
    <col min="3585" max="3585" width="10.33203125" style="116" bestFit="1" customWidth="1"/>
    <col min="3586" max="3586" width="33.88671875" style="116" bestFit="1" customWidth="1"/>
    <col min="3587" max="3587" width="24.44140625" style="116" bestFit="1" customWidth="1"/>
    <col min="3588" max="3588" width="24.44140625" style="116" customWidth="1"/>
    <col min="3589" max="3589" width="74.5546875" style="116" bestFit="1" customWidth="1"/>
    <col min="3590" max="3590" width="24.44140625" style="116" customWidth="1"/>
    <col min="3591" max="3591" width="11.5546875" style="116" customWidth="1"/>
    <col min="3592" max="3592" width="22.88671875" style="116" bestFit="1" customWidth="1"/>
    <col min="3593" max="3593" width="11.5546875" style="116" customWidth="1"/>
    <col min="3594" max="3594" width="13.5546875" style="116" customWidth="1"/>
    <col min="3595" max="3595" width="16.6640625" style="116" customWidth="1"/>
    <col min="3596" max="3596" width="20.44140625" style="116" customWidth="1"/>
    <col min="3597" max="3597" width="20.6640625" style="116" customWidth="1"/>
    <col min="3598" max="3598" width="20.33203125" style="116" customWidth="1"/>
    <col min="3599" max="3599" width="16.33203125" style="116" customWidth="1"/>
    <col min="3600" max="3600" width="16.6640625" style="116" customWidth="1"/>
    <col min="3601" max="3601" width="19.109375" style="116" customWidth="1"/>
    <col min="3602" max="3603" width="15.6640625" style="116" customWidth="1"/>
    <col min="3604" max="3604" width="10.88671875" style="116" bestFit="1" customWidth="1"/>
    <col min="3605" max="3840" width="9.109375" style="116"/>
    <col min="3841" max="3841" width="10.33203125" style="116" bestFit="1" customWidth="1"/>
    <col min="3842" max="3842" width="33.88671875" style="116" bestFit="1" customWidth="1"/>
    <col min="3843" max="3843" width="24.44140625" style="116" bestFit="1" customWidth="1"/>
    <col min="3844" max="3844" width="24.44140625" style="116" customWidth="1"/>
    <col min="3845" max="3845" width="74.5546875" style="116" bestFit="1" customWidth="1"/>
    <col min="3846" max="3846" width="24.44140625" style="116" customWidth="1"/>
    <col min="3847" max="3847" width="11.5546875" style="116" customWidth="1"/>
    <col min="3848" max="3848" width="22.88671875" style="116" bestFit="1" customWidth="1"/>
    <col min="3849" max="3849" width="11.5546875" style="116" customWidth="1"/>
    <col min="3850" max="3850" width="13.5546875" style="116" customWidth="1"/>
    <col min="3851" max="3851" width="16.6640625" style="116" customWidth="1"/>
    <col min="3852" max="3852" width="20.44140625" style="116" customWidth="1"/>
    <col min="3853" max="3853" width="20.6640625" style="116" customWidth="1"/>
    <col min="3854" max="3854" width="20.33203125" style="116" customWidth="1"/>
    <col min="3855" max="3855" width="16.33203125" style="116" customWidth="1"/>
    <col min="3856" max="3856" width="16.6640625" style="116" customWidth="1"/>
    <col min="3857" max="3857" width="19.109375" style="116" customWidth="1"/>
    <col min="3858" max="3859" width="15.6640625" style="116" customWidth="1"/>
    <col min="3860" max="3860" width="10.88671875" style="116" bestFit="1" customWidth="1"/>
    <col min="3861" max="4096" width="9.109375" style="116"/>
    <col min="4097" max="4097" width="10.33203125" style="116" bestFit="1" customWidth="1"/>
    <col min="4098" max="4098" width="33.88671875" style="116" bestFit="1" customWidth="1"/>
    <col min="4099" max="4099" width="24.44140625" style="116" bestFit="1" customWidth="1"/>
    <col min="4100" max="4100" width="24.44140625" style="116" customWidth="1"/>
    <col min="4101" max="4101" width="74.5546875" style="116" bestFit="1" customWidth="1"/>
    <col min="4102" max="4102" width="24.44140625" style="116" customWidth="1"/>
    <col min="4103" max="4103" width="11.5546875" style="116" customWidth="1"/>
    <col min="4104" max="4104" width="22.88671875" style="116" bestFit="1" customWidth="1"/>
    <col min="4105" max="4105" width="11.5546875" style="116" customWidth="1"/>
    <col min="4106" max="4106" width="13.5546875" style="116" customWidth="1"/>
    <col min="4107" max="4107" width="16.6640625" style="116" customWidth="1"/>
    <col min="4108" max="4108" width="20.44140625" style="116" customWidth="1"/>
    <col min="4109" max="4109" width="20.6640625" style="116" customWidth="1"/>
    <col min="4110" max="4110" width="20.33203125" style="116" customWidth="1"/>
    <col min="4111" max="4111" width="16.33203125" style="116" customWidth="1"/>
    <col min="4112" max="4112" width="16.6640625" style="116" customWidth="1"/>
    <col min="4113" max="4113" width="19.109375" style="116" customWidth="1"/>
    <col min="4114" max="4115" width="15.6640625" style="116" customWidth="1"/>
    <col min="4116" max="4116" width="10.88671875" style="116" bestFit="1" customWidth="1"/>
    <col min="4117" max="4352" width="9.109375" style="116"/>
    <col min="4353" max="4353" width="10.33203125" style="116" bestFit="1" customWidth="1"/>
    <col min="4354" max="4354" width="33.88671875" style="116" bestFit="1" customWidth="1"/>
    <col min="4355" max="4355" width="24.44140625" style="116" bestFit="1" customWidth="1"/>
    <col min="4356" max="4356" width="24.44140625" style="116" customWidth="1"/>
    <col min="4357" max="4357" width="74.5546875" style="116" bestFit="1" customWidth="1"/>
    <col min="4358" max="4358" width="24.44140625" style="116" customWidth="1"/>
    <col min="4359" max="4359" width="11.5546875" style="116" customWidth="1"/>
    <col min="4360" max="4360" width="22.88671875" style="116" bestFit="1" customWidth="1"/>
    <col min="4361" max="4361" width="11.5546875" style="116" customWidth="1"/>
    <col min="4362" max="4362" width="13.5546875" style="116" customWidth="1"/>
    <col min="4363" max="4363" width="16.6640625" style="116" customWidth="1"/>
    <col min="4364" max="4364" width="20.44140625" style="116" customWidth="1"/>
    <col min="4365" max="4365" width="20.6640625" style="116" customWidth="1"/>
    <col min="4366" max="4366" width="20.33203125" style="116" customWidth="1"/>
    <col min="4367" max="4367" width="16.33203125" style="116" customWidth="1"/>
    <col min="4368" max="4368" width="16.6640625" style="116" customWidth="1"/>
    <col min="4369" max="4369" width="19.109375" style="116" customWidth="1"/>
    <col min="4370" max="4371" width="15.6640625" style="116" customWidth="1"/>
    <col min="4372" max="4372" width="10.88671875" style="116" bestFit="1" customWidth="1"/>
    <col min="4373" max="4608" width="9.109375" style="116"/>
    <col min="4609" max="4609" width="10.33203125" style="116" bestFit="1" customWidth="1"/>
    <col min="4610" max="4610" width="33.88671875" style="116" bestFit="1" customWidth="1"/>
    <col min="4611" max="4611" width="24.44140625" style="116" bestFit="1" customWidth="1"/>
    <col min="4612" max="4612" width="24.44140625" style="116" customWidth="1"/>
    <col min="4613" max="4613" width="74.5546875" style="116" bestFit="1" customWidth="1"/>
    <col min="4614" max="4614" width="24.44140625" style="116" customWidth="1"/>
    <col min="4615" max="4615" width="11.5546875" style="116" customWidth="1"/>
    <col min="4616" max="4616" width="22.88671875" style="116" bestFit="1" customWidth="1"/>
    <col min="4617" max="4617" width="11.5546875" style="116" customWidth="1"/>
    <col min="4618" max="4618" width="13.5546875" style="116" customWidth="1"/>
    <col min="4619" max="4619" width="16.6640625" style="116" customWidth="1"/>
    <col min="4620" max="4620" width="20.44140625" style="116" customWidth="1"/>
    <col min="4621" max="4621" width="20.6640625" style="116" customWidth="1"/>
    <col min="4622" max="4622" width="20.33203125" style="116" customWidth="1"/>
    <col min="4623" max="4623" width="16.33203125" style="116" customWidth="1"/>
    <col min="4624" max="4624" width="16.6640625" style="116" customWidth="1"/>
    <col min="4625" max="4625" width="19.109375" style="116" customWidth="1"/>
    <col min="4626" max="4627" width="15.6640625" style="116" customWidth="1"/>
    <col min="4628" max="4628" width="10.88671875" style="116" bestFit="1" customWidth="1"/>
    <col min="4629" max="4864" width="9.109375" style="116"/>
    <col min="4865" max="4865" width="10.33203125" style="116" bestFit="1" customWidth="1"/>
    <col min="4866" max="4866" width="33.88671875" style="116" bestFit="1" customWidth="1"/>
    <col min="4867" max="4867" width="24.44140625" style="116" bestFit="1" customWidth="1"/>
    <col min="4868" max="4868" width="24.44140625" style="116" customWidth="1"/>
    <col min="4869" max="4869" width="74.5546875" style="116" bestFit="1" customWidth="1"/>
    <col min="4870" max="4870" width="24.44140625" style="116" customWidth="1"/>
    <col min="4871" max="4871" width="11.5546875" style="116" customWidth="1"/>
    <col min="4872" max="4872" width="22.88671875" style="116" bestFit="1" customWidth="1"/>
    <col min="4873" max="4873" width="11.5546875" style="116" customWidth="1"/>
    <col min="4874" max="4874" width="13.5546875" style="116" customWidth="1"/>
    <col min="4875" max="4875" width="16.6640625" style="116" customWidth="1"/>
    <col min="4876" max="4876" width="20.44140625" style="116" customWidth="1"/>
    <col min="4877" max="4877" width="20.6640625" style="116" customWidth="1"/>
    <col min="4878" max="4878" width="20.33203125" style="116" customWidth="1"/>
    <col min="4879" max="4879" width="16.33203125" style="116" customWidth="1"/>
    <col min="4880" max="4880" width="16.6640625" style="116" customWidth="1"/>
    <col min="4881" max="4881" width="19.109375" style="116" customWidth="1"/>
    <col min="4882" max="4883" width="15.6640625" style="116" customWidth="1"/>
    <col min="4884" max="4884" width="10.88671875" style="116" bestFit="1" customWidth="1"/>
    <col min="4885" max="5120" width="9.109375" style="116"/>
    <col min="5121" max="5121" width="10.33203125" style="116" bestFit="1" customWidth="1"/>
    <col min="5122" max="5122" width="33.88671875" style="116" bestFit="1" customWidth="1"/>
    <col min="5123" max="5123" width="24.44140625" style="116" bestFit="1" customWidth="1"/>
    <col min="5124" max="5124" width="24.44140625" style="116" customWidth="1"/>
    <col min="5125" max="5125" width="74.5546875" style="116" bestFit="1" customWidth="1"/>
    <col min="5126" max="5126" width="24.44140625" style="116" customWidth="1"/>
    <col min="5127" max="5127" width="11.5546875" style="116" customWidth="1"/>
    <col min="5128" max="5128" width="22.88671875" style="116" bestFit="1" customWidth="1"/>
    <col min="5129" max="5129" width="11.5546875" style="116" customWidth="1"/>
    <col min="5130" max="5130" width="13.5546875" style="116" customWidth="1"/>
    <col min="5131" max="5131" width="16.6640625" style="116" customWidth="1"/>
    <col min="5132" max="5132" width="20.44140625" style="116" customWidth="1"/>
    <col min="5133" max="5133" width="20.6640625" style="116" customWidth="1"/>
    <col min="5134" max="5134" width="20.33203125" style="116" customWidth="1"/>
    <col min="5135" max="5135" width="16.33203125" style="116" customWidth="1"/>
    <col min="5136" max="5136" width="16.6640625" style="116" customWidth="1"/>
    <col min="5137" max="5137" width="19.109375" style="116" customWidth="1"/>
    <col min="5138" max="5139" width="15.6640625" style="116" customWidth="1"/>
    <col min="5140" max="5140" width="10.88671875" style="116" bestFit="1" customWidth="1"/>
    <col min="5141" max="5376" width="9.109375" style="116"/>
    <col min="5377" max="5377" width="10.33203125" style="116" bestFit="1" customWidth="1"/>
    <col min="5378" max="5378" width="33.88671875" style="116" bestFit="1" customWidth="1"/>
    <col min="5379" max="5379" width="24.44140625" style="116" bestFit="1" customWidth="1"/>
    <col min="5380" max="5380" width="24.44140625" style="116" customWidth="1"/>
    <col min="5381" max="5381" width="74.5546875" style="116" bestFit="1" customWidth="1"/>
    <col min="5382" max="5382" width="24.44140625" style="116" customWidth="1"/>
    <col min="5383" max="5383" width="11.5546875" style="116" customWidth="1"/>
    <col min="5384" max="5384" width="22.88671875" style="116" bestFit="1" customWidth="1"/>
    <col min="5385" max="5385" width="11.5546875" style="116" customWidth="1"/>
    <col min="5386" max="5386" width="13.5546875" style="116" customWidth="1"/>
    <col min="5387" max="5387" width="16.6640625" style="116" customWidth="1"/>
    <col min="5388" max="5388" width="20.44140625" style="116" customWidth="1"/>
    <col min="5389" max="5389" width="20.6640625" style="116" customWidth="1"/>
    <col min="5390" max="5390" width="20.33203125" style="116" customWidth="1"/>
    <col min="5391" max="5391" width="16.33203125" style="116" customWidth="1"/>
    <col min="5392" max="5392" width="16.6640625" style="116" customWidth="1"/>
    <col min="5393" max="5393" width="19.109375" style="116" customWidth="1"/>
    <col min="5394" max="5395" width="15.6640625" style="116" customWidth="1"/>
    <col min="5396" max="5396" width="10.88671875" style="116" bestFit="1" customWidth="1"/>
    <col min="5397" max="5632" width="9.109375" style="116"/>
    <col min="5633" max="5633" width="10.33203125" style="116" bestFit="1" customWidth="1"/>
    <col min="5634" max="5634" width="33.88671875" style="116" bestFit="1" customWidth="1"/>
    <col min="5635" max="5635" width="24.44140625" style="116" bestFit="1" customWidth="1"/>
    <col min="5636" max="5636" width="24.44140625" style="116" customWidth="1"/>
    <col min="5637" max="5637" width="74.5546875" style="116" bestFit="1" customWidth="1"/>
    <col min="5638" max="5638" width="24.44140625" style="116" customWidth="1"/>
    <col min="5639" max="5639" width="11.5546875" style="116" customWidth="1"/>
    <col min="5640" max="5640" width="22.88671875" style="116" bestFit="1" customWidth="1"/>
    <col min="5641" max="5641" width="11.5546875" style="116" customWidth="1"/>
    <col min="5642" max="5642" width="13.5546875" style="116" customWidth="1"/>
    <col min="5643" max="5643" width="16.6640625" style="116" customWidth="1"/>
    <col min="5644" max="5644" width="20.44140625" style="116" customWidth="1"/>
    <col min="5645" max="5645" width="20.6640625" style="116" customWidth="1"/>
    <col min="5646" max="5646" width="20.33203125" style="116" customWidth="1"/>
    <col min="5647" max="5647" width="16.33203125" style="116" customWidth="1"/>
    <col min="5648" max="5648" width="16.6640625" style="116" customWidth="1"/>
    <col min="5649" max="5649" width="19.109375" style="116" customWidth="1"/>
    <col min="5650" max="5651" width="15.6640625" style="116" customWidth="1"/>
    <col min="5652" max="5652" width="10.88671875" style="116" bestFit="1" customWidth="1"/>
    <col min="5653" max="5888" width="9.109375" style="116"/>
    <col min="5889" max="5889" width="10.33203125" style="116" bestFit="1" customWidth="1"/>
    <col min="5890" max="5890" width="33.88671875" style="116" bestFit="1" customWidth="1"/>
    <col min="5891" max="5891" width="24.44140625" style="116" bestFit="1" customWidth="1"/>
    <col min="5892" max="5892" width="24.44140625" style="116" customWidth="1"/>
    <col min="5893" max="5893" width="74.5546875" style="116" bestFit="1" customWidth="1"/>
    <col min="5894" max="5894" width="24.44140625" style="116" customWidth="1"/>
    <col min="5895" max="5895" width="11.5546875" style="116" customWidth="1"/>
    <col min="5896" max="5896" width="22.88671875" style="116" bestFit="1" customWidth="1"/>
    <col min="5897" max="5897" width="11.5546875" style="116" customWidth="1"/>
    <col min="5898" max="5898" width="13.5546875" style="116" customWidth="1"/>
    <col min="5899" max="5899" width="16.6640625" style="116" customWidth="1"/>
    <col min="5900" max="5900" width="20.44140625" style="116" customWidth="1"/>
    <col min="5901" max="5901" width="20.6640625" style="116" customWidth="1"/>
    <col min="5902" max="5902" width="20.33203125" style="116" customWidth="1"/>
    <col min="5903" max="5903" width="16.33203125" style="116" customWidth="1"/>
    <col min="5904" max="5904" width="16.6640625" style="116" customWidth="1"/>
    <col min="5905" max="5905" width="19.109375" style="116" customWidth="1"/>
    <col min="5906" max="5907" width="15.6640625" style="116" customWidth="1"/>
    <col min="5908" max="5908" width="10.88671875" style="116" bestFit="1" customWidth="1"/>
    <col min="5909" max="6144" width="9.109375" style="116"/>
    <col min="6145" max="6145" width="10.33203125" style="116" bestFit="1" customWidth="1"/>
    <col min="6146" max="6146" width="33.88671875" style="116" bestFit="1" customWidth="1"/>
    <col min="6147" max="6147" width="24.44140625" style="116" bestFit="1" customWidth="1"/>
    <col min="6148" max="6148" width="24.44140625" style="116" customWidth="1"/>
    <col min="6149" max="6149" width="74.5546875" style="116" bestFit="1" customWidth="1"/>
    <col min="6150" max="6150" width="24.44140625" style="116" customWidth="1"/>
    <col min="6151" max="6151" width="11.5546875" style="116" customWidth="1"/>
    <col min="6152" max="6152" width="22.88671875" style="116" bestFit="1" customWidth="1"/>
    <col min="6153" max="6153" width="11.5546875" style="116" customWidth="1"/>
    <col min="6154" max="6154" width="13.5546875" style="116" customWidth="1"/>
    <col min="6155" max="6155" width="16.6640625" style="116" customWidth="1"/>
    <col min="6156" max="6156" width="20.44140625" style="116" customWidth="1"/>
    <col min="6157" max="6157" width="20.6640625" style="116" customWidth="1"/>
    <col min="6158" max="6158" width="20.33203125" style="116" customWidth="1"/>
    <col min="6159" max="6159" width="16.33203125" style="116" customWidth="1"/>
    <col min="6160" max="6160" width="16.6640625" style="116" customWidth="1"/>
    <col min="6161" max="6161" width="19.109375" style="116" customWidth="1"/>
    <col min="6162" max="6163" width="15.6640625" style="116" customWidth="1"/>
    <col min="6164" max="6164" width="10.88671875" style="116" bestFit="1" customWidth="1"/>
    <col min="6165" max="6400" width="9.109375" style="116"/>
    <col min="6401" max="6401" width="10.33203125" style="116" bestFit="1" customWidth="1"/>
    <col min="6402" max="6402" width="33.88671875" style="116" bestFit="1" customWidth="1"/>
    <col min="6403" max="6403" width="24.44140625" style="116" bestFit="1" customWidth="1"/>
    <col min="6404" max="6404" width="24.44140625" style="116" customWidth="1"/>
    <col min="6405" max="6405" width="74.5546875" style="116" bestFit="1" customWidth="1"/>
    <col min="6406" max="6406" width="24.44140625" style="116" customWidth="1"/>
    <col min="6407" max="6407" width="11.5546875" style="116" customWidth="1"/>
    <col min="6408" max="6408" width="22.88671875" style="116" bestFit="1" customWidth="1"/>
    <col min="6409" max="6409" width="11.5546875" style="116" customWidth="1"/>
    <col min="6410" max="6410" width="13.5546875" style="116" customWidth="1"/>
    <col min="6411" max="6411" width="16.6640625" style="116" customWidth="1"/>
    <col min="6412" max="6412" width="20.44140625" style="116" customWidth="1"/>
    <col min="6413" max="6413" width="20.6640625" style="116" customWidth="1"/>
    <col min="6414" max="6414" width="20.33203125" style="116" customWidth="1"/>
    <col min="6415" max="6415" width="16.33203125" style="116" customWidth="1"/>
    <col min="6416" max="6416" width="16.6640625" style="116" customWidth="1"/>
    <col min="6417" max="6417" width="19.109375" style="116" customWidth="1"/>
    <col min="6418" max="6419" width="15.6640625" style="116" customWidth="1"/>
    <col min="6420" max="6420" width="10.88671875" style="116" bestFit="1" customWidth="1"/>
    <col min="6421" max="6656" width="9.109375" style="116"/>
    <col min="6657" max="6657" width="10.33203125" style="116" bestFit="1" customWidth="1"/>
    <col min="6658" max="6658" width="33.88671875" style="116" bestFit="1" customWidth="1"/>
    <col min="6659" max="6659" width="24.44140625" style="116" bestFit="1" customWidth="1"/>
    <col min="6660" max="6660" width="24.44140625" style="116" customWidth="1"/>
    <col min="6661" max="6661" width="74.5546875" style="116" bestFit="1" customWidth="1"/>
    <col min="6662" max="6662" width="24.44140625" style="116" customWidth="1"/>
    <col min="6663" max="6663" width="11.5546875" style="116" customWidth="1"/>
    <col min="6664" max="6664" width="22.88671875" style="116" bestFit="1" customWidth="1"/>
    <col min="6665" max="6665" width="11.5546875" style="116" customWidth="1"/>
    <col min="6666" max="6666" width="13.5546875" style="116" customWidth="1"/>
    <col min="6667" max="6667" width="16.6640625" style="116" customWidth="1"/>
    <col min="6668" max="6668" width="20.44140625" style="116" customWidth="1"/>
    <col min="6669" max="6669" width="20.6640625" style="116" customWidth="1"/>
    <col min="6670" max="6670" width="20.33203125" style="116" customWidth="1"/>
    <col min="6671" max="6671" width="16.33203125" style="116" customWidth="1"/>
    <col min="6672" max="6672" width="16.6640625" style="116" customWidth="1"/>
    <col min="6673" max="6673" width="19.109375" style="116" customWidth="1"/>
    <col min="6674" max="6675" width="15.6640625" style="116" customWidth="1"/>
    <col min="6676" max="6676" width="10.88671875" style="116" bestFit="1" customWidth="1"/>
    <col min="6677" max="6912" width="9.109375" style="116"/>
    <col min="6913" max="6913" width="10.33203125" style="116" bestFit="1" customWidth="1"/>
    <col min="6914" max="6914" width="33.88671875" style="116" bestFit="1" customWidth="1"/>
    <col min="6915" max="6915" width="24.44140625" style="116" bestFit="1" customWidth="1"/>
    <col min="6916" max="6916" width="24.44140625" style="116" customWidth="1"/>
    <col min="6917" max="6917" width="74.5546875" style="116" bestFit="1" customWidth="1"/>
    <col min="6918" max="6918" width="24.44140625" style="116" customWidth="1"/>
    <col min="6919" max="6919" width="11.5546875" style="116" customWidth="1"/>
    <col min="6920" max="6920" width="22.88671875" style="116" bestFit="1" customWidth="1"/>
    <col min="6921" max="6921" width="11.5546875" style="116" customWidth="1"/>
    <col min="6922" max="6922" width="13.5546875" style="116" customWidth="1"/>
    <col min="6923" max="6923" width="16.6640625" style="116" customWidth="1"/>
    <col min="6924" max="6924" width="20.44140625" style="116" customWidth="1"/>
    <col min="6925" max="6925" width="20.6640625" style="116" customWidth="1"/>
    <col min="6926" max="6926" width="20.33203125" style="116" customWidth="1"/>
    <col min="6927" max="6927" width="16.33203125" style="116" customWidth="1"/>
    <col min="6928" max="6928" width="16.6640625" style="116" customWidth="1"/>
    <col min="6929" max="6929" width="19.109375" style="116" customWidth="1"/>
    <col min="6930" max="6931" width="15.6640625" style="116" customWidth="1"/>
    <col min="6932" max="6932" width="10.88671875" style="116" bestFit="1" customWidth="1"/>
    <col min="6933" max="7168" width="9.109375" style="116"/>
    <col min="7169" max="7169" width="10.33203125" style="116" bestFit="1" customWidth="1"/>
    <col min="7170" max="7170" width="33.88671875" style="116" bestFit="1" customWidth="1"/>
    <col min="7171" max="7171" width="24.44140625" style="116" bestFit="1" customWidth="1"/>
    <col min="7172" max="7172" width="24.44140625" style="116" customWidth="1"/>
    <col min="7173" max="7173" width="74.5546875" style="116" bestFit="1" customWidth="1"/>
    <col min="7174" max="7174" width="24.44140625" style="116" customWidth="1"/>
    <col min="7175" max="7175" width="11.5546875" style="116" customWidth="1"/>
    <col min="7176" max="7176" width="22.88671875" style="116" bestFit="1" customWidth="1"/>
    <col min="7177" max="7177" width="11.5546875" style="116" customWidth="1"/>
    <col min="7178" max="7178" width="13.5546875" style="116" customWidth="1"/>
    <col min="7179" max="7179" width="16.6640625" style="116" customWidth="1"/>
    <col min="7180" max="7180" width="20.44140625" style="116" customWidth="1"/>
    <col min="7181" max="7181" width="20.6640625" style="116" customWidth="1"/>
    <col min="7182" max="7182" width="20.33203125" style="116" customWidth="1"/>
    <col min="7183" max="7183" width="16.33203125" style="116" customWidth="1"/>
    <col min="7184" max="7184" width="16.6640625" style="116" customWidth="1"/>
    <col min="7185" max="7185" width="19.109375" style="116" customWidth="1"/>
    <col min="7186" max="7187" width="15.6640625" style="116" customWidth="1"/>
    <col min="7188" max="7188" width="10.88671875" style="116" bestFit="1" customWidth="1"/>
    <col min="7189" max="7424" width="9.109375" style="116"/>
    <col min="7425" max="7425" width="10.33203125" style="116" bestFit="1" customWidth="1"/>
    <col min="7426" max="7426" width="33.88671875" style="116" bestFit="1" customWidth="1"/>
    <col min="7427" max="7427" width="24.44140625" style="116" bestFit="1" customWidth="1"/>
    <col min="7428" max="7428" width="24.44140625" style="116" customWidth="1"/>
    <col min="7429" max="7429" width="74.5546875" style="116" bestFit="1" customWidth="1"/>
    <col min="7430" max="7430" width="24.44140625" style="116" customWidth="1"/>
    <col min="7431" max="7431" width="11.5546875" style="116" customWidth="1"/>
    <col min="7432" max="7432" width="22.88671875" style="116" bestFit="1" customWidth="1"/>
    <col min="7433" max="7433" width="11.5546875" style="116" customWidth="1"/>
    <col min="7434" max="7434" width="13.5546875" style="116" customWidth="1"/>
    <col min="7435" max="7435" width="16.6640625" style="116" customWidth="1"/>
    <col min="7436" max="7436" width="20.44140625" style="116" customWidth="1"/>
    <col min="7437" max="7437" width="20.6640625" style="116" customWidth="1"/>
    <col min="7438" max="7438" width="20.33203125" style="116" customWidth="1"/>
    <col min="7439" max="7439" width="16.33203125" style="116" customWidth="1"/>
    <col min="7440" max="7440" width="16.6640625" style="116" customWidth="1"/>
    <col min="7441" max="7441" width="19.109375" style="116" customWidth="1"/>
    <col min="7442" max="7443" width="15.6640625" style="116" customWidth="1"/>
    <col min="7444" max="7444" width="10.88671875" style="116" bestFit="1" customWidth="1"/>
    <col min="7445" max="7680" width="9.109375" style="116"/>
    <col min="7681" max="7681" width="10.33203125" style="116" bestFit="1" customWidth="1"/>
    <col min="7682" max="7682" width="33.88671875" style="116" bestFit="1" customWidth="1"/>
    <col min="7683" max="7683" width="24.44140625" style="116" bestFit="1" customWidth="1"/>
    <col min="7684" max="7684" width="24.44140625" style="116" customWidth="1"/>
    <col min="7685" max="7685" width="74.5546875" style="116" bestFit="1" customWidth="1"/>
    <col min="7686" max="7686" width="24.44140625" style="116" customWidth="1"/>
    <col min="7687" max="7687" width="11.5546875" style="116" customWidth="1"/>
    <col min="7688" max="7688" width="22.88671875" style="116" bestFit="1" customWidth="1"/>
    <col min="7689" max="7689" width="11.5546875" style="116" customWidth="1"/>
    <col min="7690" max="7690" width="13.5546875" style="116" customWidth="1"/>
    <col min="7691" max="7691" width="16.6640625" style="116" customWidth="1"/>
    <col min="7692" max="7692" width="20.44140625" style="116" customWidth="1"/>
    <col min="7693" max="7693" width="20.6640625" style="116" customWidth="1"/>
    <col min="7694" max="7694" width="20.33203125" style="116" customWidth="1"/>
    <col min="7695" max="7695" width="16.33203125" style="116" customWidth="1"/>
    <col min="7696" max="7696" width="16.6640625" style="116" customWidth="1"/>
    <col min="7697" max="7697" width="19.109375" style="116" customWidth="1"/>
    <col min="7698" max="7699" width="15.6640625" style="116" customWidth="1"/>
    <col min="7700" max="7700" width="10.88671875" style="116" bestFit="1" customWidth="1"/>
    <col min="7701" max="7936" width="9.109375" style="116"/>
    <col min="7937" max="7937" width="10.33203125" style="116" bestFit="1" customWidth="1"/>
    <col min="7938" max="7938" width="33.88671875" style="116" bestFit="1" customWidth="1"/>
    <col min="7939" max="7939" width="24.44140625" style="116" bestFit="1" customWidth="1"/>
    <col min="7940" max="7940" width="24.44140625" style="116" customWidth="1"/>
    <col min="7941" max="7941" width="74.5546875" style="116" bestFit="1" customWidth="1"/>
    <col min="7942" max="7942" width="24.44140625" style="116" customWidth="1"/>
    <col min="7943" max="7943" width="11.5546875" style="116" customWidth="1"/>
    <col min="7944" max="7944" width="22.88671875" style="116" bestFit="1" customWidth="1"/>
    <col min="7945" max="7945" width="11.5546875" style="116" customWidth="1"/>
    <col min="7946" max="7946" width="13.5546875" style="116" customWidth="1"/>
    <col min="7947" max="7947" width="16.6640625" style="116" customWidth="1"/>
    <col min="7948" max="7948" width="20.44140625" style="116" customWidth="1"/>
    <col min="7949" max="7949" width="20.6640625" style="116" customWidth="1"/>
    <col min="7950" max="7950" width="20.33203125" style="116" customWidth="1"/>
    <col min="7951" max="7951" width="16.33203125" style="116" customWidth="1"/>
    <col min="7952" max="7952" width="16.6640625" style="116" customWidth="1"/>
    <col min="7953" max="7953" width="19.109375" style="116" customWidth="1"/>
    <col min="7954" max="7955" width="15.6640625" style="116" customWidth="1"/>
    <col min="7956" max="7956" width="10.88671875" style="116" bestFit="1" customWidth="1"/>
    <col min="7957" max="8192" width="9.109375" style="116"/>
    <col min="8193" max="8193" width="10.33203125" style="116" bestFit="1" customWidth="1"/>
    <col min="8194" max="8194" width="33.88671875" style="116" bestFit="1" customWidth="1"/>
    <col min="8195" max="8195" width="24.44140625" style="116" bestFit="1" customWidth="1"/>
    <col min="8196" max="8196" width="24.44140625" style="116" customWidth="1"/>
    <col min="8197" max="8197" width="74.5546875" style="116" bestFit="1" customWidth="1"/>
    <col min="8198" max="8198" width="24.44140625" style="116" customWidth="1"/>
    <col min="8199" max="8199" width="11.5546875" style="116" customWidth="1"/>
    <col min="8200" max="8200" width="22.88671875" style="116" bestFit="1" customWidth="1"/>
    <col min="8201" max="8201" width="11.5546875" style="116" customWidth="1"/>
    <col min="8202" max="8202" width="13.5546875" style="116" customWidth="1"/>
    <col min="8203" max="8203" width="16.6640625" style="116" customWidth="1"/>
    <col min="8204" max="8204" width="20.44140625" style="116" customWidth="1"/>
    <col min="8205" max="8205" width="20.6640625" style="116" customWidth="1"/>
    <col min="8206" max="8206" width="20.33203125" style="116" customWidth="1"/>
    <col min="8207" max="8207" width="16.33203125" style="116" customWidth="1"/>
    <col min="8208" max="8208" width="16.6640625" style="116" customWidth="1"/>
    <col min="8209" max="8209" width="19.109375" style="116" customWidth="1"/>
    <col min="8210" max="8211" width="15.6640625" style="116" customWidth="1"/>
    <col min="8212" max="8212" width="10.88671875" style="116" bestFit="1" customWidth="1"/>
    <col min="8213" max="8448" width="9.109375" style="116"/>
    <col min="8449" max="8449" width="10.33203125" style="116" bestFit="1" customWidth="1"/>
    <col min="8450" max="8450" width="33.88671875" style="116" bestFit="1" customWidth="1"/>
    <col min="8451" max="8451" width="24.44140625" style="116" bestFit="1" customWidth="1"/>
    <col min="8452" max="8452" width="24.44140625" style="116" customWidth="1"/>
    <col min="8453" max="8453" width="74.5546875" style="116" bestFit="1" customWidth="1"/>
    <col min="8454" max="8454" width="24.44140625" style="116" customWidth="1"/>
    <col min="8455" max="8455" width="11.5546875" style="116" customWidth="1"/>
    <col min="8456" max="8456" width="22.88671875" style="116" bestFit="1" customWidth="1"/>
    <col min="8457" max="8457" width="11.5546875" style="116" customWidth="1"/>
    <col min="8458" max="8458" width="13.5546875" style="116" customWidth="1"/>
    <col min="8459" max="8459" width="16.6640625" style="116" customWidth="1"/>
    <col min="8460" max="8460" width="20.44140625" style="116" customWidth="1"/>
    <col min="8461" max="8461" width="20.6640625" style="116" customWidth="1"/>
    <col min="8462" max="8462" width="20.33203125" style="116" customWidth="1"/>
    <col min="8463" max="8463" width="16.33203125" style="116" customWidth="1"/>
    <col min="8464" max="8464" width="16.6640625" style="116" customWidth="1"/>
    <col min="8465" max="8465" width="19.109375" style="116" customWidth="1"/>
    <col min="8466" max="8467" width="15.6640625" style="116" customWidth="1"/>
    <col min="8468" max="8468" width="10.88671875" style="116" bestFit="1" customWidth="1"/>
    <col min="8469" max="8704" width="9.109375" style="116"/>
    <col min="8705" max="8705" width="10.33203125" style="116" bestFit="1" customWidth="1"/>
    <col min="8706" max="8706" width="33.88671875" style="116" bestFit="1" customWidth="1"/>
    <col min="8707" max="8707" width="24.44140625" style="116" bestFit="1" customWidth="1"/>
    <col min="8708" max="8708" width="24.44140625" style="116" customWidth="1"/>
    <col min="8709" max="8709" width="74.5546875" style="116" bestFit="1" customWidth="1"/>
    <col min="8710" max="8710" width="24.44140625" style="116" customWidth="1"/>
    <col min="8711" max="8711" width="11.5546875" style="116" customWidth="1"/>
    <col min="8712" max="8712" width="22.88671875" style="116" bestFit="1" customWidth="1"/>
    <col min="8713" max="8713" width="11.5546875" style="116" customWidth="1"/>
    <col min="8714" max="8714" width="13.5546875" style="116" customWidth="1"/>
    <col min="8715" max="8715" width="16.6640625" style="116" customWidth="1"/>
    <col min="8716" max="8716" width="20.44140625" style="116" customWidth="1"/>
    <col min="8717" max="8717" width="20.6640625" style="116" customWidth="1"/>
    <col min="8718" max="8718" width="20.33203125" style="116" customWidth="1"/>
    <col min="8719" max="8719" width="16.33203125" style="116" customWidth="1"/>
    <col min="8720" max="8720" width="16.6640625" style="116" customWidth="1"/>
    <col min="8721" max="8721" width="19.109375" style="116" customWidth="1"/>
    <col min="8722" max="8723" width="15.6640625" style="116" customWidth="1"/>
    <col min="8724" max="8724" width="10.88671875" style="116" bestFit="1" customWidth="1"/>
    <col min="8725" max="8960" width="9.109375" style="116"/>
    <col min="8961" max="8961" width="10.33203125" style="116" bestFit="1" customWidth="1"/>
    <col min="8962" max="8962" width="33.88671875" style="116" bestFit="1" customWidth="1"/>
    <col min="8963" max="8963" width="24.44140625" style="116" bestFit="1" customWidth="1"/>
    <col min="8964" max="8964" width="24.44140625" style="116" customWidth="1"/>
    <col min="8965" max="8965" width="74.5546875" style="116" bestFit="1" customWidth="1"/>
    <col min="8966" max="8966" width="24.44140625" style="116" customWidth="1"/>
    <col min="8967" max="8967" width="11.5546875" style="116" customWidth="1"/>
    <col min="8968" max="8968" width="22.88671875" style="116" bestFit="1" customWidth="1"/>
    <col min="8969" max="8969" width="11.5546875" style="116" customWidth="1"/>
    <col min="8970" max="8970" width="13.5546875" style="116" customWidth="1"/>
    <col min="8971" max="8971" width="16.6640625" style="116" customWidth="1"/>
    <col min="8972" max="8972" width="20.44140625" style="116" customWidth="1"/>
    <col min="8973" max="8973" width="20.6640625" style="116" customWidth="1"/>
    <col min="8974" max="8974" width="20.33203125" style="116" customWidth="1"/>
    <col min="8975" max="8975" width="16.33203125" style="116" customWidth="1"/>
    <col min="8976" max="8976" width="16.6640625" style="116" customWidth="1"/>
    <col min="8977" max="8977" width="19.109375" style="116" customWidth="1"/>
    <col min="8978" max="8979" width="15.6640625" style="116" customWidth="1"/>
    <col min="8980" max="8980" width="10.88671875" style="116" bestFit="1" customWidth="1"/>
    <col min="8981" max="9216" width="9.109375" style="116"/>
    <col min="9217" max="9217" width="10.33203125" style="116" bestFit="1" customWidth="1"/>
    <col min="9218" max="9218" width="33.88671875" style="116" bestFit="1" customWidth="1"/>
    <col min="9219" max="9219" width="24.44140625" style="116" bestFit="1" customWidth="1"/>
    <col min="9220" max="9220" width="24.44140625" style="116" customWidth="1"/>
    <col min="9221" max="9221" width="74.5546875" style="116" bestFit="1" customWidth="1"/>
    <col min="9222" max="9222" width="24.44140625" style="116" customWidth="1"/>
    <col min="9223" max="9223" width="11.5546875" style="116" customWidth="1"/>
    <col min="9224" max="9224" width="22.88671875" style="116" bestFit="1" customWidth="1"/>
    <col min="9225" max="9225" width="11.5546875" style="116" customWidth="1"/>
    <col min="9226" max="9226" width="13.5546875" style="116" customWidth="1"/>
    <col min="9227" max="9227" width="16.6640625" style="116" customWidth="1"/>
    <col min="9228" max="9228" width="20.44140625" style="116" customWidth="1"/>
    <col min="9229" max="9229" width="20.6640625" style="116" customWidth="1"/>
    <col min="9230" max="9230" width="20.33203125" style="116" customWidth="1"/>
    <col min="9231" max="9231" width="16.33203125" style="116" customWidth="1"/>
    <col min="9232" max="9232" width="16.6640625" style="116" customWidth="1"/>
    <col min="9233" max="9233" width="19.109375" style="116" customWidth="1"/>
    <col min="9234" max="9235" width="15.6640625" style="116" customWidth="1"/>
    <col min="9236" max="9236" width="10.88671875" style="116" bestFit="1" customWidth="1"/>
    <col min="9237" max="9472" width="9.109375" style="116"/>
    <col min="9473" max="9473" width="10.33203125" style="116" bestFit="1" customWidth="1"/>
    <col min="9474" max="9474" width="33.88671875" style="116" bestFit="1" customWidth="1"/>
    <col min="9475" max="9475" width="24.44140625" style="116" bestFit="1" customWidth="1"/>
    <col min="9476" max="9476" width="24.44140625" style="116" customWidth="1"/>
    <col min="9477" max="9477" width="74.5546875" style="116" bestFit="1" customWidth="1"/>
    <col min="9478" max="9478" width="24.44140625" style="116" customWidth="1"/>
    <col min="9479" max="9479" width="11.5546875" style="116" customWidth="1"/>
    <col min="9480" max="9480" width="22.88671875" style="116" bestFit="1" customWidth="1"/>
    <col min="9481" max="9481" width="11.5546875" style="116" customWidth="1"/>
    <col min="9482" max="9482" width="13.5546875" style="116" customWidth="1"/>
    <col min="9483" max="9483" width="16.6640625" style="116" customWidth="1"/>
    <col min="9484" max="9484" width="20.44140625" style="116" customWidth="1"/>
    <col min="9485" max="9485" width="20.6640625" style="116" customWidth="1"/>
    <col min="9486" max="9486" width="20.33203125" style="116" customWidth="1"/>
    <col min="9487" max="9487" width="16.33203125" style="116" customWidth="1"/>
    <col min="9488" max="9488" width="16.6640625" style="116" customWidth="1"/>
    <col min="9489" max="9489" width="19.109375" style="116" customWidth="1"/>
    <col min="9490" max="9491" width="15.6640625" style="116" customWidth="1"/>
    <col min="9492" max="9492" width="10.88671875" style="116" bestFit="1" customWidth="1"/>
    <col min="9493" max="9728" width="9.109375" style="116"/>
    <col min="9729" max="9729" width="10.33203125" style="116" bestFit="1" customWidth="1"/>
    <col min="9730" max="9730" width="33.88671875" style="116" bestFit="1" customWidth="1"/>
    <col min="9731" max="9731" width="24.44140625" style="116" bestFit="1" customWidth="1"/>
    <col min="9732" max="9732" width="24.44140625" style="116" customWidth="1"/>
    <col min="9733" max="9733" width="74.5546875" style="116" bestFit="1" customWidth="1"/>
    <col min="9734" max="9734" width="24.44140625" style="116" customWidth="1"/>
    <col min="9735" max="9735" width="11.5546875" style="116" customWidth="1"/>
    <col min="9736" max="9736" width="22.88671875" style="116" bestFit="1" customWidth="1"/>
    <col min="9737" max="9737" width="11.5546875" style="116" customWidth="1"/>
    <col min="9738" max="9738" width="13.5546875" style="116" customWidth="1"/>
    <col min="9739" max="9739" width="16.6640625" style="116" customWidth="1"/>
    <col min="9740" max="9740" width="20.44140625" style="116" customWidth="1"/>
    <col min="9741" max="9741" width="20.6640625" style="116" customWidth="1"/>
    <col min="9742" max="9742" width="20.33203125" style="116" customWidth="1"/>
    <col min="9743" max="9743" width="16.33203125" style="116" customWidth="1"/>
    <col min="9744" max="9744" width="16.6640625" style="116" customWidth="1"/>
    <col min="9745" max="9745" width="19.109375" style="116" customWidth="1"/>
    <col min="9746" max="9747" width="15.6640625" style="116" customWidth="1"/>
    <col min="9748" max="9748" width="10.88671875" style="116" bestFit="1" customWidth="1"/>
    <col min="9749" max="9984" width="9.109375" style="116"/>
    <col min="9985" max="9985" width="10.33203125" style="116" bestFit="1" customWidth="1"/>
    <col min="9986" max="9986" width="33.88671875" style="116" bestFit="1" customWidth="1"/>
    <col min="9987" max="9987" width="24.44140625" style="116" bestFit="1" customWidth="1"/>
    <col min="9988" max="9988" width="24.44140625" style="116" customWidth="1"/>
    <col min="9989" max="9989" width="74.5546875" style="116" bestFit="1" customWidth="1"/>
    <col min="9990" max="9990" width="24.44140625" style="116" customWidth="1"/>
    <col min="9991" max="9991" width="11.5546875" style="116" customWidth="1"/>
    <col min="9992" max="9992" width="22.88671875" style="116" bestFit="1" customWidth="1"/>
    <col min="9993" max="9993" width="11.5546875" style="116" customWidth="1"/>
    <col min="9994" max="9994" width="13.5546875" style="116" customWidth="1"/>
    <col min="9995" max="9995" width="16.6640625" style="116" customWidth="1"/>
    <col min="9996" max="9996" width="20.44140625" style="116" customWidth="1"/>
    <col min="9997" max="9997" width="20.6640625" style="116" customWidth="1"/>
    <col min="9998" max="9998" width="20.33203125" style="116" customWidth="1"/>
    <col min="9999" max="9999" width="16.33203125" style="116" customWidth="1"/>
    <col min="10000" max="10000" width="16.6640625" style="116" customWidth="1"/>
    <col min="10001" max="10001" width="19.109375" style="116" customWidth="1"/>
    <col min="10002" max="10003" width="15.6640625" style="116" customWidth="1"/>
    <col min="10004" max="10004" width="10.88671875" style="116" bestFit="1" customWidth="1"/>
    <col min="10005" max="10240" width="9.109375" style="116"/>
    <col min="10241" max="10241" width="10.33203125" style="116" bestFit="1" customWidth="1"/>
    <col min="10242" max="10242" width="33.88671875" style="116" bestFit="1" customWidth="1"/>
    <col min="10243" max="10243" width="24.44140625" style="116" bestFit="1" customWidth="1"/>
    <col min="10244" max="10244" width="24.44140625" style="116" customWidth="1"/>
    <col min="10245" max="10245" width="74.5546875" style="116" bestFit="1" customWidth="1"/>
    <col min="10246" max="10246" width="24.44140625" style="116" customWidth="1"/>
    <col min="10247" max="10247" width="11.5546875" style="116" customWidth="1"/>
    <col min="10248" max="10248" width="22.88671875" style="116" bestFit="1" customWidth="1"/>
    <col min="10249" max="10249" width="11.5546875" style="116" customWidth="1"/>
    <col min="10250" max="10250" width="13.5546875" style="116" customWidth="1"/>
    <col min="10251" max="10251" width="16.6640625" style="116" customWidth="1"/>
    <col min="10252" max="10252" width="20.44140625" style="116" customWidth="1"/>
    <col min="10253" max="10253" width="20.6640625" style="116" customWidth="1"/>
    <col min="10254" max="10254" width="20.33203125" style="116" customWidth="1"/>
    <col min="10255" max="10255" width="16.33203125" style="116" customWidth="1"/>
    <col min="10256" max="10256" width="16.6640625" style="116" customWidth="1"/>
    <col min="10257" max="10257" width="19.109375" style="116" customWidth="1"/>
    <col min="10258" max="10259" width="15.6640625" style="116" customWidth="1"/>
    <col min="10260" max="10260" width="10.88671875" style="116" bestFit="1" customWidth="1"/>
    <col min="10261" max="10496" width="9.109375" style="116"/>
    <col min="10497" max="10497" width="10.33203125" style="116" bestFit="1" customWidth="1"/>
    <col min="10498" max="10498" width="33.88671875" style="116" bestFit="1" customWidth="1"/>
    <col min="10499" max="10499" width="24.44140625" style="116" bestFit="1" customWidth="1"/>
    <col min="10500" max="10500" width="24.44140625" style="116" customWidth="1"/>
    <col min="10501" max="10501" width="74.5546875" style="116" bestFit="1" customWidth="1"/>
    <col min="10502" max="10502" width="24.44140625" style="116" customWidth="1"/>
    <col min="10503" max="10503" width="11.5546875" style="116" customWidth="1"/>
    <col min="10504" max="10504" width="22.88671875" style="116" bestFit="1" customWidth="1"/>
    <col min="10505" max="10505" width="11.5546875" style="116" customWidth="1"/>
    <col min="10506" max="10506" width="13.5546875" style="116" customWidth="1"/>
    <col min="10507" max="10507" width="16.6640625" style="116" customWidth="1"/>
    <col min="10508" max="10508" width="20.44140625" style="116" customWidth="1"/>
    <col min="10509" max="10509" width="20.6640625" style="116" customWidth="1"/>
    <col min="10510" max="10510" width="20.33203125" style="116" customWidth="1"/>
    <col min="10511" max="10511" width="16.33203125" style="116" customWidth="1"/>
    <col min="10512" max="10512" width="16.6640625" style="116" customWidth="1"/>
    <col min="10513" max="10513" width="19.109375" style="116" customWidth="1"/>
    <col min="10514" max="10515" width="15.6640625" style="116" customWidth="1"/>
    <col min="10516" max="10516" width="10.88671875" style="116" bestFit="1" customWidth="1"/>
    <col min="10517" max="10752" width="9.109375" style="116"/>
    <col min="10753" max="10753" width="10.33203125" style="116" bestFit="1" customWidth="1"/>
    <col min="10754" max="10754" width="33.88671875" style="116" bestFit="1" customWidth="1"/>
    <col min="10755" max="10755" width="24.44140625" style="116" bestFit="1" customWidth="1"/>
    <col min="10756" max="10756" width="24.44140625" style="116" customWidth="1"/>
    <col min="10757" max="10757" width="74.5546875" style="116" bestFit="1" customWidth="1"/>
    <col min="10758" max="10758" width="24.44140625" style="116" customWidth="1"/>
    <col min="10759" max="10759" width="11.5546875" style="116" customWidth="1"/>
    <col min="10760" max="10760" width="22.88671875" style="116" bestFit="1" customWidth="1"/>
    <col min="10761" max="10761" width="11.5546875" style="116" customWidth="1"/>
    <col min="10762" max="10762" width="13.5546875" style="116" customWidth="1"/>
    <col min="10763" max="10763" width="16.6640625" style="116" customWidth="1"/>
    <col min="10764" max="10764" width="20.44140625" style="116" customWidth="1"/>
    <col min="10765" max="10765" width="20.6640625" style="116" customWidth="1"/>
    <col min="10766" max="10766" width="20.33203125" style="116" customWidth="1"/>
    <col min="10767" max="10767" width="16.33203125" style="116" customWidth="1"/>
    <col min="10768" max="10768" width="16.6640625" style="116" customWidth="1"/>
    <col min="10769" max="10769" width="19.109375" style="116" customWidth="1"/>
    <col min="10770" max="10771" width="15.6640625" style="116" customWidth="1"/>
    <col min="10772" max="10772" width="10.88671875" style="116" bestFit="1" customWidth="1"/>
    <col min="10773" max="11008" width="9.109375" style="116"/>
    <col min="11009" max="11009" width="10.33203125" style="116" bestFit="1" customWidth="1"/>
    <col min="11010" max="11010" width="33.88671875" style="116" bestFit="1" customWidth="1"/>
    <col min="11011" max="11011" width="24.44140625" style="116" bestFit="1" customWidth="1"/>
    <col min="11012" max="11012" width="24.44140625" style="116" customWidth="1"/>
    <col min="11013" max="11013" width="74.5546875" style="116" bestFit="1" customWidth="1"/>
    <col min="11014" max="11014" width="24.44140625" style="116" customWidth="1"/>
    <col min="11015" max="11015" width="11.5546875" style="116" customWidth="1"/>
    <col min="11016" max="11016" width="22.88671875" style="116" bestFit="1" customWidth="1"/>
    <col min="11017" max="11017" width="11.5546875" style="116" customWidth="1"/>
    <col min="11018" max="11018" width="13.5546875" style="116" customWidth="1"/>
    <col min="11019" max="11019" width="16.6640625" style="116" customWidth="1"/>
    <col min="11020" max="11020" width="20.44140625" style="116" customWidth="1"/>
    <col min="11021" max="11021" width="20.6640625" style="116" customWidth="1"/>
    <col min="11022" max="11022" width="20.33203125" style="116" customWidth="1"/>
    <col min="11023" max="11023" width="16.33203125" style="116" customWidth="1"/>
    <col min="11024" max="11024" width="16.6640625" style="116" customWidth="1"/>
    <col min="11025" max="11025" width="19.109375" style="116" customWidth="1"/>
    <col min="11026" max="11027" width="15.6640625" style="116" customWidth="1"/>
    <col min="11028" max="11028" width="10.88671875" style="116" bestFit="1" customWidth="1"/>
    <col min="11029" max="11264" width="9.109375" style="116"/>
    <col min="11265" max="11265" width="10.33203125" style="116" bestFit="1" customWidth="1"/>
    <col min="11266" max="11266" width="33.88671875" style="116" bestFit="1" customWidth="1"/>
    <col min="11267" max="11267" width="24.44140625" style="116" bestFit="1" customWidth="1"/>
    <col min="11268" max="11268" width="24.44140625" style="116" customWidth="1"/>
    <col min="11269" max="11269" width="74.5546875" style="116" bestFit="1" customWidth="1"/>
    <col min="11270" max="11270" width="24.44140625" style="116" customWidth="1"/>
    <col min="11271" max="11271" width="11.5546875" style="116" customWidth="1"/>
    <col min="11272" max="11272" width="22.88671875" style="116" bestFit="1" customWidth="1"/>
    <col min="11273" max="11273" width="11.5546875" style="116" customWidth="1"/>
    <col min="11274" max="11274" width="13.5546875" style="116" customWidth="1"/>
    <col min="11275" max="11275" width="16.6640625" style="116" customWidth="1"/>
    <col min="11276" max="11276" width="20.44140625" style="116" customWidth="1"/>
    <col min="11277" max="11277" width="20.6640625" style="116" customWidth="1"/>
    <col min="11278" max="11278" width="20.33203125" style="116" customWidth="1"/>
    <col min="11279" max="11279" width="16.33203125" style="116" customWidth="1"/>
    <col min="11280" max="11280" width="16.6640625" style="116" customWidth="1"/>
    <col min="11281" max="11281" width="19.109375" style="116" customWidth="1"/>
    <col min="11282" max="11283" width="15.6640625" style="116" customWidth="1"/>
    <col min="11284" max="11284" width="10.88671875" style="116" bestFit="1" customWidth="1"/>
    <col min="11285" max="11520" width="9.109375" style="116"/>
    <col min="11521" max="11521" width="10.33203125" style="116" bestFit="1" customWidth="1"/>
    <col min="11522" max="11522" width="33.88671875" style="116" bestFit="1" customWidth="1"/>
    <col min="11523" max="11523" width="24.44140625" style="116" bestFit="1" customWidth="1"/>
    <col min="11524" max="11524" width="24.44140625" style="116" customWidth="1"/>
    <col min="11525" max="11525" width="74.5546875" style="116" bestFit="1" customWidth="1"/>
    <col min="11526" max="11526" width="24.44140625" style="116" customWidth="1"/>
    <col min="11527" max="11527" width="11.5546875" style="116" customWidth="1"/>
    <col min="11528" max="11528" width="22.88671875" style="116" bestFit="1" customWidth="1"/>
    <col min="11529" max="11529" width="11.5546875" style="116" customWidth="1"/>
    <col min="11530" max="11530" width="13.5546875" style="116" customWidth="1"/>
    <col min="11531" max="11531" width="16.6640625" style="116" customWidth="1"/>
    <col min="11532" max="11532" width="20.44140625" style="116" customWidth="1"/>
    <col min="11533" max="11533" width="20.6640625" style="116" customWidth="1"/>
    <col min="11534" max="11534" width="20.33203125" style="116" customWidth="1"/>
    <col min="11535" max="11535" width="16.33203125" style="116" customWidth="1"/>
    <col min="11536" max="11536" width="16.6640625" style="116" customWidth="1"/>
    <col min="11537" max="11537" width="19.109375" style="116" customWidth="1"/>
    <col min="11538" max="11539" width="15.6640625" style="116" customWidth="1"/>
    <col min="11540" max="11540" width="10.88671875" style="116" bestFit="1" customWidth="1"/>
    <col min="11541" max="11776" width="9.109375" style="116"/>
    <col min="11777" max="11777" width="10.33203125" style="116" bestFit="1" customWidth="1"/>
    <col min="11778" max="11778" width="33.88671875" style="116" bestFit="1" customWidth="1"/>
    <col min="11779" max="11779" width="24.44140625" style="116" bestFit="1" customWidth="1"/>
    <col min="11780" max="11780" width="24.44140625" style="116" customWidth="1"/>
    <col min="11781" max="11781" width="74.5546875" style="116" bestFit="1" customWidth="1"/>
    <col min="11782" max="11782" width="24.44140625" style="116" customWidth="1"/>
    <col min="11783" max="11783" width="11.5546875" style="116" customWidth="1"/>
    <col min="11784" max="11784" width="22.88671875" style="116" bestFit="1" customWidth="1"/>
    <col min="11785" max="11785" width="11.5546875" style="116" customWidth="1"/>
    <col min="11786" max="11786" width="13.5546875" style="116" customWidth="1"/>
    <col min="11787" max="11787" width="16.6640625" style="116" customWidth="1"/>
    <col min="11788" max="11788" width="20.44140625" style="116" customWidth="1"/>
    <col min="11789" max="11789" width="20.6640625" style="116" customWidth="1"/>
    <col min="11790" max="11790" width="20.33203125" style="116" customWidth="1"/>
    <col min="11791" max="11791" width="16.33203125" style="116" customWidth="1"/>
    <col min="11792" max="11792" width="16.6640625" style="116" customWidth="1"/>
    <col min="11793" max="11793" width="19.109375" style="116" customWidth="1"/>
    <col min="11794" max="11795" width="15.6640625" style="116" customWidth="1"/>
    <col min="11796" max="11796" width="10.88671875" style="116" bestFit="1" customWidth="1"/>
    <col min="11797" max="12032" width="9.109375" style="116"/>
    <col min="12033" max="12033" width="10.33203125" style="116" bestFit="1" customWidth="1"/>
    <col min="12034" max="12034" width="33.88671875" style="116" bestFit="1" customWidth="1"/>
    <col min="12035" max="12035" width="24.44140625" style="116" bestFit="1" customWidth="1"/>
    <col min="12036" max="12036" width="24.44140625" style="116" customWidth="1"/>
    <col min="12037" max="12037" width="74.5546875" style="116" bestFit="1" customWidth="1"/>
    <col min="12038" max="12038" width="24.44140625" style="116" customWidth="1"/>
    <col min="12039" max="12039" width="11.5546875" style="116" customWidth="1"/>
    <col min="12040" max="12040" width="22.88671875" style="116" bestFit="1" customWidth="1"/>
    <col min="12041" max="12041" width="11.5546875" style="116" customWidth="1"/>
    <col min="12042" max="12042" width="13.5546875" style="116" customWidth="1"/>
    <col min="12043" max="12043" width="16.6640625" style="116" customWidth="1"/>
    <col min="12044" max="12044" width="20.44140625" style="116" customWidth="1"/>
    <col min="12045" max="12045" width="20.6640625" style="116" customWidth="1"/>
    <col min="12046" max="12046" width="20.33203125" style="116" customWidth="1"/>
    <col min="12047" max="12047" width="16.33203125" style="116" customWidth="1"/>
    <col min="12048" max="12048" width="16.6640625" style="116" customWidth="1"/>
    <col min="12049" max="12049" width="19.109375" style="116" customWidth="1"/>
    <col min="12050" max="12051" width="15.6640625" style="116" customWidth="1"/>
    <col min="12052" max="12052" width="10.88671875" style="116" bestFit="1" customWidth="1"/>
    <col min="12053" max="12288" width="9.109375" style="116"/>
    <col min="12289" max="12289" width="10.33203125" style="116" bestFit="1" customWidth="1"/>
    <col min="12290" max="12290" width="33.88671875" style="116" bestFit="1" customWidth="1"/>
    <col min="12291" max="12291" width="24.44140625" style="116" bestFit="1" customWidth="1"/>
    <col min="12292" max="12292" width="24.44140625" style="116" customWidth="1"/>
    <col min="12293" max="12293" width="74.5546875" style="116" bestFit="1" customWidth="1"/>
    <col min="12294" max="12294" width="24.44140625" style="116" customWidth="1"/>
    <col min="12295" max="12295" width="11.5546875" style="116" customWidth="1"/>
    <col min="12296" max="12296" width="22.88671875" style="116" bestFit="1" customWidth="1"/>
    <col min="12297" max="12297" width="11.5546875" style="116" customWidth="1"/>
    <col min="12298" max="12298" width="13.5546875" style="116" customWidth="1"/>
    <col min="12299" max="12299" width="16.6640625" style="116" customWidth="1"/>
    <col min="12300" max="12300" width="20.44140625" style="116" customWidth="1"/>
    <col min="12301" max="12301" width="20.6640625" style="116" customWidth="1"/>
    <col min="12302" max="12302" width="20.33203125" style="116" customWidth="1"/>
    <col min="12303" max="12303" width="16.33203125" style="116" customWidth="1"/>
    <col min="12304" max="12304" width="16.6640625" style="116" customWidth="1"/>
    <col min="12305" max="12305" width="19.109375" style="116" customWidth="1"/>
    <col min="12306" max="12307" width="15.6640625" style="116" customWidth="1"/>
    <col min="12308" max="12308" width="10.88671875" style="116" bestFit="1" customWidth="1"/>
    <col min="12309" max="12544" width="9.109375" style="116"/>
    <col min="12545" max="12545" width="10.33203125" style="116" bestFit="1" customWidth="1"/>
    <col min="12546" max="12546" width="33.88671875" style="116" bestFit="1" customWidth="1"/>
    <col min="12547" max="12547" width="24.44140625" style="116" bestFit="1" customWidth="1"/>
    <col min="12548" max="12548" width="24.44140625" style="116" customWidth="1"/>
    <col min="12549" max="12549" width="74.5546875" style="116" bestFit="1" customWidth="1"/>
    <col min="12550" max="12550" width="24.44140625" style="116" customWidth="1"/>
    <col min="12551" max="12551" width="11.5546875" style="116" customWidth="1"/>
    <col min="12552" max="12552" width="22.88671875" style="116" bestFit="1" customWidth="1"/>
    <col min="12553" max="12553" width="11.5546875" style="116" customWidth="1"/>
    <col min="12554" max="12554" width="13.5546875" style="116" customWidth="1"/>
    <col min="12555" max="12555" width="16.6640625" style="116" customWidth="1"/>
    <col min="12556" max="12556" width="20.44140625" style="116" customWidth="1"/>
    <col min="12557" max="12557" width="20.6640625" style="116" customWidth="1"/>
    <col min="12558" max="12558" width="20.33203125" style="116" customWidth="1"/>
    <col min="12559" max="12559" width="16.33203125" style="116" customWidth="1"/>
    <col min="12560" max="12560" width="16.6640625" style="116" customWidth="1"/>
    <col min="12561" max="12561" width="19.109375" style="116" customWidth="1"/>
    <col min="12562" max="12563" width="15.6640625" style="116" customWidth="1"/>
    <col min="12564" max="12564" width="10.88671875" style="116" bestFit="1" customWidth="1"/>
    <col min="12565" max="12800" width="9.109375" style="116"/>
    <col min="12801" max="12801" width="10.33203125" style="116" bestFit="1" customWidth="1"/>
    <col min="12802" max="12802" width="33.88671875" style="116" bestFit="1" customWidth="1"/>
    <col min="12803" max="12803" width="24.44140625" style="116" bestFit="1" customWidth="1"/>
    <col min="12804" max="12804" width="24.44140625" style="116" customWidth="1"/>
    <col min="12805" max="12805" width="74.5546875" style="116" bestFit="1" customWidth="1"/>
    <col min="12806" max="12806" width="24.44140625" style="116" customWidth="1"/>
    <col min="12807" max="12807" width="11.5546875" style="116" customWidth="1"/>
    <col min="12808" max="12808" width="22.88671875" style="116" bestFit="1" customWidth="1"/>
    <col min="12809" max="12809" width="11.5546875" style="116" customWidth="1"/>
    <col min="12810" max="12810" width="13.5546875" style="116" customWidth="1"/>
    <col min="12811" max="12811" width="16.6640625" style="116" customWidth="1"/>
    <col min="12812" max="12812" width="20.44140625" style="116" customWidth="1"/>
    <col min="12813" max="12813" width="20.6640625" style="116" customWidth="1"/>
    <col min="12814" max="12814" width="20.33203125" style="116" customWidth="1"/>
    <col min="12815" max="12815" width="16.33203125" style="116" customWidth="1"/>
    <col min="12816" max="12816" width="16.6640625" style="116" customWidth="1"/>
    <col min="12817" max="12817" width="19.109375" style="116" customWidth="1"/>
    <col min="12818" max="12819" width="15.6640625" style="116" customWidth="1"/>
    <col min="12820" max="12820" width="10.88671875" style="116" bestFit="1" customWidth="1"/>
    <col min="12821" max="13056" width="9.109375" style="116"/>
    <col min="13057" max="13057" width="10.33203125" style="116" bestFit="1" customWidth="1"/>
    <col min="13058" max="13058" width="33.88671875" style="116" bestFit="1" customWidth="1"/>
    <col min="13059" max="13059" width="24.44140625" style="116" bestFit="1" customWidth="1"/>
    <col min="13060" max="13060" width="24.44140625" style="116" customWidth="1"/>
    <col min="13061" max="13061" width="74.5546875" style="116" bestFit="1" customWidth="1"/>
    <col min="13062" max="13062" width="24.44140625" style="116" customWidth="1"/>
    <col min="13063" max="13063" width="11.5546875" style="116" customWidth="1"/>
    <col min="13064" max="13064" width="22.88671875" style="116" bestFit="1" customWidth="1"/>
    <col min="13065" max="13065" width="11.5546875" style="116" customWidth="1"/>
    <col min="13066" max="13066" width="13.5546875" style="116" customWidth="1"/>
    <col min="13067" max="13067" width="16.6640625" style="116" customWidth="1"/>
    <col min="13068" max="13068" width="20.44140625" style="116" customWidth="1"/>
    <col min="13069" max="13069" width="20.6640625" style="116" customWidth="1"/>
    <col min="13070" max="13070" width="20.33203125" style="116" customWidth="1"/>
    <col min="13071" max="13071" width="16.33203125" style="116" customWidth="1"/>
    <col min="13072" max="13072" width="16.6640625" style="116" customWidth="1"/>
    <col min="13073" max="13073" width="19.109375" style="116" customWidth="1"/>
    <col min="13074" max="13075" width="15.6640625" style="116" customWidth="1"/>
    <col min="13076" max="13076" width="10.88671875" style="116" bestFit="1" customWidth="1"/>
    <col min="13077" max="13312" width="9.109375" style="116"/>
    <col min="13313" max="13313" width="10.33203125" style="116" bestFit="1" customWidth="1"/>
    <col min="13314" max="13314" width="33.88671875" style="116" bestFit="1" customWidth="1"/>
    <col min="13315" max="13315" width="24.44140625" style="116" bestFit="1" customWidth="1"/>
    <col min="13316" max="13316" width="24.44140625" style="116" customWidth="1"/>
    <col min="13317" max="13317" width="74.5546875" style="116" bestFit="1" customWidth="1"/>
    <col min="13318" max="13318" width="24.44140625" style="116" customWidth="1"/>
    <col min="13319" max="13319" width="11.5546875" style="116" customWidth="1"/>
    <col min="13320" max="13320" width="22.88671875" style="116" bestFit="1" customWidth="1"/>
    <col min="13321" max="13321" width="11.5546875" style="116" customWidth="1"/>
    <col min="13322" max="13322" width="13.5546875" style="116" customWidth="1"/>
    <col min="13323" max="13323" width="16.6640625" style="116" customWidth="1"/>
    <col min="13324" max="13324" width="20.44140625" style="116" customWidth="1"/>
    <col min="13325" max="13325" width="20.6640625" style="116" customWidth="1"/>
    <col min="13326" max="13326" width="20.33203125" style="116" customWidth="1"/>
    <col min="13327" max="13327" width="16.33203125" style="116" customWidth="1"/>
    <col min="13328" max="13328" width="16.6640625" style="116" customWidth="1"/>
    <col min="13329" max="13329" width="19.109375" style="116" customWidth="1"/>
    <col min="13330" max="13331" width="15.6640625" style="116" customWidth="1"/>
    <col min="13332" max="13332" width="10.88671875" style="116" bestFit="1" customWidth="1"/>
    <col min="13333" max="13568" width="9.109375" style="116"/>
    <col min="13569" max="13569" width="10.33203125" style="116" bestFit="1" customWidth="1"/>
    <col min="13570" max="13570" width="33.88671875" style="116" bestFit="1" customWidth="1"/>
    <col min="13571" max="13571" width="24.44140625" style="116" bestFit="1" customWidth="1"/>
    <col min="13572" max="13572" width="24.44140625" style="116" customWidth="1"/>
    <col min="13573" max="13573" width="74.5546875" style="116" bestFit="1" customWidth="1"/>
    <col min="13574" max="13574" width="24.44140625" style="116" customWidth="1"/>
    <col min="13575" max="13575" width="11.5546875" style="116" customWidth="1"/>
    <col min="13576" max="13576" width="22.88671875" style="116" bestFit="1" customWidth="1"/>
    <col min="13577" max="13577" width="11.5546875" style="116" customWidth="1"/>
    <col min="13578" max="13578" width="13.5546875" style="116" customWidth="1"/>
    <col min="13579" max="13579" width="16.6640625" style="116" customWidth="1"/>
    <col min="13580" max="13580" width="20.44140625" style="116" customWidth="1"/>
    <col min="13581" max="13581" width="20.6640625" style="116" customWidth="1"/>
    <col min="13582" max="13582" width="20.33203125" style="116" customWidth="1"/>
    <col min="13583" max="13583" width="16.33203125" style="116" customWidth="1"/>
    <col min="13584" max="13584" width="16.6640625" style="116" customWidth="1"/>
    <col min="13585" max="13585" width="19.109375" style="116" customWidth="1"/>
    <col min="13586" max="13587" width="15.6640625" style="116" customWidth="1"/>
    <col min="13588" max="13588" width="10.88671875" style="116" bestFit="1" customWidth="1"/>
    <col min="13589" max="13824" width="9.109375" style="116"/>
    <col min="13825" max="13825" width="10.33203125" style="116" bestFit="1" customWidth="1"/>
    <col min="13826" max="13826" width="33.88671875" style="116" bestFit="1" customWidth="1"/>
    <col min="13827" max="13827" width="24.44140625" style="116" bestFit="1" customWidth="1"/>
    <col min="13828" max="13828" width="24.44140625" style="116" customWidth="1"/>
    <col min="13829" max="13829" width="74.5546875" style="116" bestFit="1" customWidth="1"/>
    <col min="13830" max="13830" width="24.44140625" style="116" customWidth="1"/>
    <col min="13831" max="13831" width="11.5546875" style="116" customWidth="1"/>
    <col min="13832" max="13832" width="22.88671875" style="116" bestFit="1" customWidth="1"/>
    <col min="13833" max="13833" width="11.5546875" style="116" customWidth="1"/>
    <col min="13834" max="13834" width="13.5546875" style="116" customWidth="1"/>
    <col min="13835" max="13835" width="16.6640625" style="116" customWidth="1"/>
    <col min="13836" max="13836" width="20.44140625" style="116" customWidth="1"/>
    <col min="13837" max="13837" width="20.6640625" style="116" customWidth="1"/>
    <col min="13838" max="13838" width="20.33203125" style="116" customWidth="1"/>
    <col min="13839" max="13839" width="16.33203125" style="116" customWidth="1"/>
    <col min="13840" max="13840" width="16.6640625" style="116" customWidth="1"/>
    <col min="13841" max="13841" width="19.109375" style="116" customWidth="1"/>
    <col min="13842" max="13843" width="15.6640625" style="116" customWidth="1"/>
    <col min="13844" max="13844" width="10.88671875" style="116" bestFit="1" customWidth="1"/>
    <col min="13845" max="14080" width="9.109375" style="116"/>
    <col min="14081" max="14081" width="10.33203125" style="116" bestFit="1" customWidth="1"/>
    <col min="14082" max="14082" width="33.88671875" style="116" bestFit="1" customWidth="1"/>
    <col min="14083" max="14083" width="24.44140625" style="116" bestFit="1" customWidth="1"/>
    <col min="14084" max="14084" width="24.44140625" style="116" customWidth="1"/>
    <col min="14085" max="14085" width="74.5546875" style="116" bestFit="1" customWidth="1"/>
    <col min="14086" max="14086" width="24.44140625" style="116" customWidth="1"/>
    <col min="14087" max="14087" width="11.5546875" style="116" customWidth="1"/>
    <col min="14088" max="14088" width="22.88671875" style="116" bestFit="1" customWidth="1"/>
    <col min="14089" max="14089" width="11.5546875" style="116" customWidth="1"/>
    <col min="14090" max="14090" width="13.5546875" style="116" customWidth="1"/>
    <col min="14091" max="14091" width="16.6640625" style="116" customWidth="1"/>
    <col min="14092" max="14092" width="20.44140625" style="116" customWidth="1"/>
    <col min="14093" max="14093" width="20.6640625" style="116" customWidth="1"/>
    <col min="14094" max="14094" width="20.33203125" style="116" customWidth="1"/>
    <col min="14095" max="14095" width="16.33203125" style="116" customWidth="1"/>
    <col min="14096" max="14096" width="16.6640625" style="116" customWidth="1"/>
    <col min="14097" max="14097" width="19.109375" style="116" customWidth="1"/>
    <col min="14098" max="14099" width="15.6640625" style="116" customWidth="1"/>
    <col min="14100" max="14100" width="10.88671875" style="116" bestFit="1" customWidth="1"/>
    <col min="14101" max="14336" width="9.109375" style="116"/>
    <col min="14337" max="14337" width="10.33203125" style="116" bestFit="1" customWidth="1"/>
    <col min="14338" max="14338" width="33.88671875" style="116" bestFit="1" customWidth="1"/>
    <col min="14339" max="14339" width="24.44140625" style="116" bestFit="1" customWidth="1"/>
    <col min="14340" max="14340" width="24.44140625" style="116" customWidth="1"/>
    <col min="14341" max="14341" width="74.5546875" style="116" bestFit="1" customWidth="1"/>
    <col min="14342" max="14342" width="24.44140625" style="116" customWidth="1"/>
    <col min="14343" max="14343" width="11.5546875" style="116" customWidth="1"/>
    <col min="14344" max="14344" width="22.88671875" style="116" bestFit="1" customWidth="1"/>
    <col min="14345" max="14345" width="11.5546875" style="116" customWidth="1"/>
    <col min="14346" max="14346" width="13.5546875" style="116" customWidth="1"/>
    <col min="14347" max="14347" width="16.6640625" style="116" customWidth="1"/>
    <col min="14348" max="14348" width="20.44140625" style="116" customWidth="1"/>
    <col min="14349" max="14349" width="20.6640625" style="116" customWidth="1"/>
    <col min="14350" max="14350" width="20.33203125" style="116" customWidth="1"/>
    <col min="14351" max="14351" width="16.33203125" style="116" customWidth="1"/>
    <col min="14352" max="14352" width="16.6640625" style="116" customWidth="1"/>
    <col min="14353" max="14353" width="19.109375" style="116" customWidth="1"/>
    <col min="14354" max="14355" width="15.6640625" style="116" customWidth="1"/>
    <col min="14356" max="14356" width="10.88671875" style="116" bestFit="1" customWidth="1"/>
    <col min="14357" max="14592" width="9.109375" style="116"/>
    <col min="14593" max="14593" width="10.33203125" style="116" bestFit="1" customWidth="1"/>
    <col min="14594" max="14594" width="33.88671875" style="116" bestFit="1" customWidth="1"/>
    <col min="14595" max="14595" width="24.44140625" style="116" bestFit="1" customWidth="1"/>
    <col min="14596" max="14596" width="24.44140625" style="116" customWidth="1"/>
    <col min="14597" max="14597" width="74.5546875" style="116" bestFit="1" customWidth="1"/>
    <col min="14598" max="14598" width="24.44140625" style="116" customWidth="1"/>
    <col min="14599" max="14599" width="11.5546875" style="116" customWidth="1"/>
    <col min="14600" max="14600" width="22.88671875" style="116" bestFit="1" customWidth="1"/>
    <col min="14601" max="14601" width="11.5546875" style="116" customWidth="1"/>
    <col min="14602" max="14602" width="13.5546875" style="116" customWidth="1"/>
    <col min="14603" max="14603" width="16.6640625" style="116" customWidth="1"/>
    <col min="14604" max="14604" width="20.44140625" style="116" customWidth="1"/>
    <col min="14605" max="14605" width="20.6640625" style="116" customWidth="1"/>
    <col min="14606" max="14606" width="20.33203125" style="116" customWidth="1"/>
    <col min="14607" max="14607" width="16.33203125" style="116" customWidth="1"/>
    <col min="14608" max="14608" width="16.6640625" style="116" customWidth="1"/>
    <col min="14609" max="14609" width="19.109375" style="116" customWidth="1"/>
    <col min="14610" max="14611" width="15.6640625" style="116" customWidth="1"/>
    <col min="14612" max="14612" width="10.88671875" style="116" bestFit="1" customWidth="1"/>
    <col min="14613" max="14848" width="9.109375" style="116"/>
    <col min="14849" max="14849" width="10.33203125" style="116" bestFit="1" customWidth="1"/>
    <col min="14850" max="14850" width="33.88671875" style="116" bestFit="1" customWidth="1"/>
    <col min="14851" max="14851" width="24.44140625" style="116" bestFit="1" customWidth="1"/>
    <col min="14852" max="14852" width="24.44140625" style="116" customWidth="1"/>
    <col min="14853" max="14853" width="74.5546875" style="116" bestFit="1" customWidth="1"/>
    <col min="14854" max="14854" width="24.44140625" style="116" customWidth="1"/>
    <col min="14855" max="14855" width="11.5546875" style="116" customWidth="1"/>
    <col min="14856" max="14856" width="22.88671875" style="116" bestFit="1" customWidth="1"/>
    <col min="14857" max="14857" width="11.5546875" style="116" customWidth="1"/>
    <col min="14858" max="14858" width="13.5546875" style="116" customWidth="1"/>
    <col min="14859" max="14859" width="16.6640625" style="116" customWidth="1"/>
    <col min="14860" max="14860" width="20.44140625" style="116" customWidth="1"/>
    <col min="14861" max="14861" width="20.6640625" style="116" customWidth="1"/>
    <col min="14862" max="14862" width="20.33203125" style="116" customWidth="1"/>
    <col min="14863" max="14863" width="16.33203125" style="116" customWidth="1"/>
    <col min="14864" max="14864" width="16.6640625" style="116" customWidth="1"/>
    <col min="14865" max="14865" width="19.109375" style="116" customWidth="1"/>
    <col min="14866" max="14867" width="15.6640625" style="116" customWidth="1"/>
    <col min="14868" max="14868" width="10.88671875" style="116" bestFit="1" customWidth="1"/>
    <col min="14869" max="15104" width="9.109375" style="116"/>
    <col min="15105" max="15105" width="10.33203125" style="116" bestFit="1" customWidth="1"/>
    <col min="15106" max="15106" width="33.88671875" style="116" bestFit="1" customWidth="1"/>
    <col min="15107" max="15107" width="24.44140625" style="116" bestFit="1" customWidth="1"/>
    <col min="15108" max="15108" width="24.44140625" style="116" customWidth="1"/>
    <col min="15109" max="15109" width="74.5546875" style="116" bestFit="1" customWidth="1"/>
    <col min="15110" max="15110" width="24.44140625" style="116" customWidth="1"/>
    <col min="15111" max="15111" width="11.5546875" style="116" customWidth="1"/>
    <col min="15112" max="15112" width="22.88671875" style="116" bestFit="1" customWidth="1"/>
    <col min="15113" max="15113" width="11.5546875" style="116" customWidth="1"/>
    <col min="15114" max="15114" width="13.5546875" style="116" customWidth="1"/>
    <col min="15115" max="15115" width="16.6640625" style="116" customWidth="1"/>
    <col min="15116" max="15116" width="20.44140625" style="116" customWidth="1"/>
    <col min="15117" max="15117" width="20.6640625" style="116" customWidth="1"/>
    <col min="15118" max="15118" width="20.33203125" style="116" customWidth="1"/>
    <col min="15119" max="15119" width="16.33203125" style="116" customWidth="1"/>
    <col min="15120" max="15120" width="16.6640625" style="116" customWidth="1"/>
    <col min="15121" max="15121" width="19.109375" style="116" customWidth="1"/>
    <col min="15122" max="15123" width="15.6640625" style="116" customWidth="1"/>
    <col min="15124" max="15124" width="10.88671875" style="116" bestFit="1" customWidth="1"/>
    <col min="15125" max="15360" width="9.109375" style="116"/>
    <col min="15361" max="15361" width="10.33203125" style="116" bestFit="1" customWidth="1"/>
    <col min="15362" max="15362" width="33.88671875" style="116" bestFit="1" customWidth="1"/>
    <col min="15363" max="15363" width="24.44140625" style="116" bestFit="1" customWidth="1"/>
    <col min="15364" max="15364" width="24.44140625" style="116" customWidth="1"/>
    <col min="15365" max="15365" width="74.5546875" style="116" bestFit="1" customWidth="1"/>
    <col min="15366" max="15366" width="24.44140625" style="116" customWidth="1"/>
    <col min="15367" max="15367" width="11.5546875" style="116" customWidth="1"/>
    <col min="15368" max="15368" width="22.88671875" style="116" bestFit="1" customWidth="1"/>
    <col min="15369" max="15369" width="11.5546875" style="116" customWidth="1"/>
    <col min="15370" max="15370" width="13.5546875" style="116" customWidth="1"/>
    <col min="15371" max="15371" width="16.6640625" style="116" customWidth="1"/>
    <col min="15372" max="15372" width="20.44140625" style="116" customWidth="1"/>
    <col min="15373" max="15373" width="20.6640625" style="116" customWidth="1"/>
    <col min="15374" max="15374" width="20.33203125" style="116" customWidth="1"/>
    <col min="15375" max="15375" width="16.33203125" style="116" customWidth="1"/>
    <col min="15376" max="15376" width="16.6640625" style="116" customWidth="1"/>
    <col min="15377" max="15377" width="19.109375" style="116" customWidth="1"/>
    <col min="15378" max="15379" width="15.6640625" style="116" customWidth="1"/>
    <col min="15380" max="15380" width="10.88671875" style="116" bestFit="1" customWidth="1"/>
    <col min="15381" max="15616" width="9.109375" style="116"/>
    <col min="15617" max="15617" width="10.33203125" style="116" bestFit="1" customWidth="1"/>
    <col min="15618" max="15618" width="33.88671875" style="116" bestFit="1" customWidth="1"/>
    <col min="15619" max="15619" width="24.44140625" style="116" bestFit="1" customWidth="1"/>
    <col min="15620" max="15620" width="24.44140625" style="116" customWidth="1"/>
    <col min="15621" max="15621" width="74.5546875" style="116" bestFit="1" customWidth="1"/>
    <col min="15622" max="15622" width="24.44140625" style="116" customWidth="1"/>
    <col min="15623" max="15623" width="11.5546875" style="116" customWidth="1"/>
    <col min="15624" max="15624" width="22.88671875" style="116" bestFit="1" customWidth="1"/>
    <col min="15625" max="15625" width="11.5546875" style="116" customWidth="1"/>
    <col min="15626" max="15626" width="13.5546875" style="116" customWidth="1"/>
    <col min="15627" max="15627" width="16.6640625" style="116" customWidth="1"/>
    <col min="15628" max="15628" width="20.44140625" style="116" customWidth="1"/>
    <col min="15629" max="15629" width="20.6640625" style="116" customWidth="1"/>
    <col min="15630" max="15630" width="20.33203125" style="116" customWidth="1"/>
    <col min="15631" max="15631" width="16.33203125" style="116" customWidth="1"/>
    <col min="15632" max="15632" width="16.6640625" style="116" customWidth="1"/>
    <col min="15633" max="15633" width="19.109375" style="116" customWidth="1"/>
    <col min="15634" max="15635" width="15.6640625" style="116" customWidth="1"/>
    <col min="15636" max="15636" width="10.88671875" style="116" bestFit="1" customWidth="1"/>
    <col min="15637" max="15872" width="9.109375" style="116"/>
    <col min="15873" max="15873" width="10.33203125" style="116" bestFit="1" customWidth="1"/>
    <col min="15874" max="15874" width="33.88671875" style="116" bestFit="1" customWidth="1"/>
    <col min="15875" max="15875" width="24.44140625" style="116" bestFit="1" customWidth="1"/>
    <col min="15876" max="15876" width="24.44140625" style="116" customWidth="1"/>
    <col min="15877" max="15877" width="74.5546875" style="116" bestFit="1" customWidth="1"/>
    <col min="15878" max="15878" width="24.44140625" style="116" customWidth="1"/>
    <col min="15879" max="15879" width="11.5546875" style="116" customWidth="1"/>
    <col min="15880" max="15880" width="22.88671875" style="116" bestFit="1" customWidth="1"/>
    <col min="15881" max="15881" width="11.5546875" style="116" customWidth="1"/>
    <col min="15882" max="15882" width="13.5546875" style="116" customWidth="1"/>
    <col min="15883" max="15883" width="16.6640625" style="116" customWidth="1"/>
    <col min="15884" max="15884" width="20.44140625" style="116" customWidth="1"/>
    <col min="15885" max="15885" width="20.6640625" style="116" customWidth="1"/>
    <col min="15886" max="15886" width="20.33203125" style="116" customWidth="1"/>
    <col min="15887" max="15887" width="16.33203125" style="116" customWidth="1"/>
    <col min="15888" max="15888" width="16.6640625" style="116" customWidth="1"/>
    <col min="15889" max="15889" width="19.109375" style="116" customWidth="1"/>
    <col min="15890" max="15891" width="15.6640625" style="116" customWidth="1"/>
    <col min="15892" max="15892" width="10.88671875" style="116" bestFit="1" customWidth="1"/>
    <col min="15893" max="16128" width="9.109375" style="116"/>
    <col min="16129" max="16129" width="10.33203125" style="116" bestFit="1" customWidth="1"/>
    <col min="16130" max="16130" width="33.88671875" style="116" bestFit="1" customWidth="1"/>
    <col min="16131" max="16131" width="24.44140625" style="116" bestFit="1" customWidth="1"/>
    <col min="16132" max="16132" width="24.44140625" style="116" customWidth="1"/>
    <col min="16133" max="16133" width="74.5546875" style="116" bestFit="1" customWidth="1"/>
    <col min="16134" max="16134" width="24.44140625" style="116" customWidth="1"/>
    <col min="16135" max="16135" width="11.5546875" style="116" customWidth="1"/>
    <col min="16136" max="16136" width="22.88671875" style="116" bestFit="1" customWidth="1"/>
    <col min="16137" max="16137" width="11.5546875" style="116" customWidth="1"/>
    <col min="16138" max="16138" width="13.5546875" style="116" customWidth="1"/>
    <col min="16139" max="16139" width="16.6640625" style="116" customWidth="1"/>
    <col min="16140" max="16140" width="20.44140625" style="116" customWidth="1"/>
    <col min="16141" max="16141" width="20.6640625" style="116" customWidth="1"/>
    <col min="16142" max="16142" width="20.33203125" style="116" customWidth="1"/>
    <col min="16143" max="16143" width="16.33203125" style="116" customWidth="1"/>
    <col min="16144" max="16144" width="16.6640625" style="116" customWidth="1"/>
    <col min="16145" max="16145" width="19.109375" style="116" customWidth="1"/>
    <col min="16146" max="16147" width="15.6640625" style="116" customWidth="1"/>
    <col min="16148" max="16148" width="10.88671875" style="116" bestFit="1" customWidth="1"/>
    <col min="16149" max="16384" width="9.109375" style="116"/>
  </cols>
  <sheetData>
    <row r="1" spans="1:23" ht="13.5" customHeight="1">
      <c r="A1" s="112" t="s">
        <v>98</v>
      </c>
      <c r="B1" s="112" t="s">
        <v>99</v>
      </c>
      <c r="C1" s="112" t="s">
        <v>100</v>
      </c>
      <c r="D1" s="112" t="s">
        <v>507</v>
      </c>
      <c r="E1" s="112" t="s">
        <v>540</v>
      </c>
      <c r="F1" s="112" t="s">
        <v>541</v>
      </c>
      <c r="G1" s="113" t="s">
        <v>106</v>
      </c>
      <c r="H1" s="113" t="s">
        <v>542</v>
      </c>
      <c r="I1" s="113" t="s">
        <v>508</v>
      </c>
      <c r="J1" s="114" t="s">
        <v>543</v>
      </c>
      <c r="K1" s="304" t="s">
        <v>510</v>
      </c>
      <c r="L1" s="304" t="s">
        <v>511</v>
      </c>
      <c r="M1" s="113" t="s">
        <v>513</v>
      </c>
      <c r="N1" s="113" t="s">
        <v>514</v>
      </c>
      <c r="O1" s="113" t="s">
        <v>515</v>
      </c>
      <c r="P1" s="113" t="s">
        <v>513</v>
      </c>
      <c r="Q1" s="113" t="s">
        <v>516</v>
      </c>
      <c r="R1" s="307" t="s">
        <v>517</v>
      </c>
      <c r="S1" s="308"/>
    </row>
    <row r="2" spans="1:23">
      <c r="A2" s="118" t="s">
        <v>520</v>
      </c>
      <c r="B2" s="118"/>
      <c r="C2" s="118"/>
      <c r="D2" s="118"/>
      <c r="E2" s="118"/>
      <c r="F2" s="118"/>
      <c r="G2" s="119" t="s">
        <v>521</v>
      </c>
      <c r="H2" s="119" t="s">
        <v>117</v>
      </c>
      <c r="I2" s="119" t="s">
        <v>521</v>
      </c>
      <c r="J2" s="120" t="s">
        <v>544</v>
      </c>
      <c r="K2" s="305"/>
      <c r="L2" s="305"/>
      <c r="M2" s="119" t="s">
        <v>523</v>
      </c>
      <c r="N2" s="119"/>
      <c r="O2" s="119" t="s">
        <v>128</v>
      </c>
      <c r="P2" s="119" t="s">
        <v>524</v>
      </c>
      <c r="Q2" s="119"/>
      <c r="R2" s="119" t="s">
        <v>525</v>
      </c>
      <c r="S2" s="119" t="s">
        <v>526</v>
      </c>
    </row>
    <row r="3" spans="1:23" ht="15.75" customHeight="1" thickBot="1">
      <c r="A3" s="118"/>
      <c r="B3" s="118"/>
      <c r="C3" s="121"/>
      <c r="D3" s="121"/>
      <c r="E3" s="121"/>
      <c r="F3" s="118"/>
      <c r="G3" s="119"/>
      <c r="H3" s="119"/>
      <c r="I3" s="119"/>
      <c r="J3" s="120"/>
      <c r="K3" s="305"/>
      <c r="L3" s="120" t="s">
        <v>529</v>
      </c>
      <c r="M3" s="119" t="s">
        <v>530</v>
      </c>
      <c r="N3" s="119" t="s">
        <v>545</v>
      </c>
      <c r="O3" s="119" t="s">
        <v>531</v>
      </c>
      <c r="P3" s="119" t="s">
        <v>533</v>
      </c>
      <c r="Q3" s="122" t="s">
        <v>546</v>
      </c>
      <c r="R3" s="122" t="s">
        <v>536</v>
      </c>
      <c r="S3" s="124">
        <v>0.21</v>
      </c>
    </row>
    <row r="4" spans="1:23">
      <c r="A4" s="125"/>
      <c r="B4" s="126"/>
      <c r="C4" s="127"/>
      <c r="D4" s="128"/>
      <c r="E4" s="128"/>
      <c r="F4" s="177" t="s">
        <v>547</v>
      </c>
      <c r="G4" s="178"/>
      <c r="H4" s="178"/>
      <c r="I4" s="178"/>
      <c r="J4" s="179"/>
      <c r="K4" s="179"/>
      <c r="L4" s="179"/>
      <c r="M4" s="180"/>
      <c r="N4" s="181"/>
      <c r="O4" s="182"/>
      <c r="P4" s="183"/>
      <c r="Q4" s="184"/>
      <c r="R4" s="136"/>
      <c r="S4" s="136"/>
    </row>
    <row r="5" spans="1:23">
      <c r="A5" s="125"/>
      <c r="B5" s="126"/>
      <c r="C5" s="127"/>
      <c r="D5" s="128"/>
      <c r="E5" s="128"/>
      <c r="F5" s="185" t="s">
        <v>408</v>
      </c>
      <c r="G5" s="129"/>
      <c r="H5" s="129"/>
      <c r="I5" s="129"/>
      <c r="J5" s="130"/>
      <c r="K5" s="130"/>
      <c r="L5" s="130"/>
      <c r="M5" s="132"/>
      <c r="N5" s="133"/>
      <c r="O5" s="134"/>
      <c r="P5" s="186"/>
      <c r="Q5" s="184"/>
      <c r="R5" s="136"/>
      <c r="S5" s="136"/>
    </row>
    <row r="6" spans="1:23">
      <c r="A6" s="125"/>
      <c r="B6" s="126"/>
      <c r="C6" s="127"/>
      <c r="D6" s="128"/>
      <c r="E6" s="128"/>
      <c r="F6" s="185" t="s">
        <v>409</v>
      </c>
      <c r="G6" s="129"/>
      <c r="H6" s="129"/>
      <c r="I6" s="129"/>
      <c r="J6" s="130"/>
      <c r="K6" s="130"/>
      <c r="L6" s="130"/>
      <c r="M6" s="132"/>
      <c r="N6" s="133"/>
      <c r="O6" s="134"/>
      <c r="P6" s="186"/>
      <c r="Q6" s="184"/>
      <c r="R6" s="136"/>
      <c r="S6" s="136"/>
    </row>
    <row r="7" spans="1:23" ht="13.8" thickBot="1">
      <c r="A7" s="125"/>
      <c r="B7" s="126"/>
      <c r="C7" s="127"/>
      <c r="D7" s="128"/>
      <c r="E7" s="128"/>
      <c r="F7" s="187" t="s">
        <v>548</v>
      </c>
      <c r="G7" s="188"/>
      <c r="H7" s="188"/>
      <c r="I7" s="188"/>
      <c r="J7" s="189"/>
      <c r="K7" s="189"/>
      <c r="L7" s="189"/>
      <c r="M7" s="190"/>
      <c r="N7" s="191"/>
      <c r="O7" s="192"/>
      <c r="P7" s="193"/>
      <c r="Q7" s="184"/>
      <c r="R7" s="136"/>
      <c r="S7" s="136"/>
    </row>
    <row r="8" spans="1:23">
      <c r="A8" s="125"/>
      <c r="B8" s="138"/>
      <c r="C8" s="127"/>
      <c r="D8" s="128"/>
      <c r="E8" s="128"/>
      <c r="F8" s="128"/>
      <c r="G8" s="129"/>
      <c r="H8" s="129"/>
      <c r="I8" s="129"/>
      <c r="J8" s="131"/>
      <c r="K8" s="131"/>
      <c r="L8" s="131"/>
      <c r="M8" s="139"/>
      <c r="N8" s="133"/>
      <c r="O8" s="140"/>
      <c r="P8" s="141"/>
      <c r="Q8" s="133"/>
      <c r="R8" s="136"/>
      <c r="S8" s="136"/>
    </row>
    <row r="9" spans="1:23">
      <c r="A9" s="142" t="s">
        <v>351</v>
      </c>
      <c r="B9" s="143" t="s">
        <v>343</v>
      </c>
      <c r="C9" s="143" t="s">
        <v>352</v>
      </c>
      <c r="D9" s="143" t="s">
        <v>549</v>
      </c>
      <c r="E9" s="143" t="s">
        <v>550</v>
      </c>
      <c r="F9" s="143" t="s">
        <v>547</v>
      </c>
      <c r="G9" s="144">
        <v>260</v>
      </c>
      <c r="H9" s="144" t="s">
        <v>499</v>
      </c>
      <c r="I9" s="144">
        <v>56</v>
      </c>
      <c r="J9" s="130"/>
      <c r="K9" s="130">
        <f>G9*J9</f>
        <v>0</v>
      </c>
      <c r="L9" s="130">
        <f>J9*I9</f>
        <v>0</v>
      </c>
      <c r="M9" s="145"/>
      <c r="N9" s="145"/>
      <c r="O9" s="146"/>
      <c r="P9" s="145"/>
      <c r="Q9" s="145"/>
      <c r="R9" s="145"/>
      <c r="S9" s="148"/>
      <c r="W9" s="152"/>
    </row>
    <row r="10" spans="1:23">
      <c r="A10" s="142" t="s">
        <v>351</v>
      </c>
      <c r="B10" s="143" t="s">
        <v>343</v>
      </c>
      <c r="C10" s="143" t="s">
        <v>352</v>
      </c>
      <c r="D10" s="143" t="s">
        <v>549</v>
      </c>
      <c r="E10" s="143" t="s">
        <v>550</v>
      </c>
      <c r="F10" s="143" t="s">
        <v>408</v>
      </c>
      <c r="G10" s="144">
        <v>52</v>
      </c>
      <c r="H10" s="144" t="s">
        <v>501</v>
      </c>
      <c r="I10" s="144">
        <v>14</v>
      </c>
      <c r="J10" s="130"/>
      <c r="K10" s="130">
        <f t="shared" ref="K10:K12" si="0">G10*J10</f>
        <v>0</v>
      </c>
      <c r="L10" s="130">
        <f t="shared" ref="L10:L12" si="1">J10*I10</f>
        <v>0</v>
      </c>
      <c r="M10" s="145"/>
      <c r="N10" s="145"/>
      <c r="O10" s="146"/>
      <c r="P10" s="145"/>
      <c r="Q10" s="145"/>
      <c r="R10" s="145"/>
      <c r="S10" s="148"/>
      <c r="W10" s="152"/>
    </row>
    <row r="11" spans="1:23">
      <c r="A11" s="142" t="s">
        <v>351</v>
      </c>
      <c r="B11" s="143" t="s">
        <v>343</v>
      </c>
      <c r="C11" s="143" t="s">
        <v>352</v>
      </c>
      <c r="D11" s="143" t="s">
        <v>549</v>
      </c>
      <c r="E11" s="143" t="s">
        <v>550</v>
      </c>
      <c r="F11" s="143" t="s">
        <v>409</v>
      </c>
      <c r="G11" s="144">
        <v>52</v>
      </c>
      <c r="H11" s="144" t="s">
        <v>503</v>
      </c>
      <c r="I11" s="144">
        <v>15</v>
      </c>
      <c r="J11" s="130"/>
      <c r="K11" s="130">
        <f t="shared" si="0"/>
        <v>0</v>
      </c>
      <c r="L11" s="130">
        <f t="shared" si="1"/>
        <v>0</v>
      </c>
      <c r="M11" s="145"/>
      <c r="N11" s="145"/>
      <c r="O11" s="146"/>
      <c r="P11" s="145"/>
      <c r="Q11" s="145"/>
      <c r="R11" s="145"/>
      <c r="S11" s="148"/>
      <c r="W11" s="152"/>
    </row>
    <row r="12" spans="1:23">
      <c r="A12" s="142" t="s">
        <v>351</v>
      </c>
      <c r="B12" s="143" t="s">
        <v>343</v>
      </c>
      <c r="C12" s="143" t="s">
        <v>352</v>
      </c>
      <c r="D12" s="143" t="s">
        <v>549</v>
      </c>
      <c r="E12" s="143" t="s">
        <v>550</v>
      </c>
      <c r="F12" s="143" t="s">
        <v>548</v>
      </c>
      <c r="G12" s="144">
        <v>9</v>
      </c>
      <c r="H12" s="144" t="s">
        <v>505</v>
      </c>
      <c r="I12" s="144">
        <v>2</v>
      </c>
      <c r="J12" s="130"/>
      <c r="K12" s="130">
        <f t="shared" si="0"/>
        <v>0</v>
      </c>
      <c r="L12" s="130">
        <f t="shared" si="1"/>
        <v>0</v>
      </c>
      <c r="M12" s="145"/>
      <c r="N12" s="145"/>
      <c r="O12" s="146"/>
      <c r="P12" s="145"/>
      <c r="Q12" s="145"/>
      <c r="R12" s="145"/>
      <c r="S12" s="148"/>
      <c r="W12" s="152"/>
    </row>
    <row r="13" spans="1:23">
      <c r="A13" s="142"/>
      <c r="B13" s="143"/>
      <c r="C13" s="143"/>
      <c r="D13" s="143"/>
      <c r="E13" s="143"/>
      <c r="F13" s="143"/>
      <c r="G13" s="144"/>
      <c r="H13" s="144"/>
      <c r="I13" s="144"/>
      <c r="J13" s="130"/>
      <c r="K13" s="130"/>
      <c r="L13" s="130"/>
      <c r="M13" s="145"/>
      <c r="N13" s="145"/>
      <c r="O13" s="146"/>
      <c r="P13" s="147"/>
      <c r="Q13" s="145"/>
      <c r="R13" s="145"/>
      <c r="S13" s="148"/>
      <c r="W13" s="152"/>
    </row>
    <row r="14" spans="1:23">
      <c r="A14" s="142">
        <v>2</v>
      </c>
      <c r="B14" s="143" t="s">
        <v>161</v>
      </c>
      <c r="C14" s="143" t="s">
        <v>162</v>
      </c>
      <c r="D14" s="143" t="s">
        <v>163</v>
      </c>
      <c r="E14" s="143" t="s">
        <v>551</v>
      </c>
      <c r="F14" s="143" t="s">
        <v>547</v>
      </c>
      <c r="G14" s="144">
        <v>52</v>
      </c>
      <c r="H14" s="194" t="s">
        <v>176</v>
      </c>
      <c r="I14" s="144">
        <v>52</v>
      </c>
      <c r="J14" s="130"/>
      <c r="K14" s="130">
        <f t="shared" ref="K14:K15" si="2">G14*J14</f>
        <v>0</v>
      </c>
      <c r="L14" s="130">
        <f t="shared" ref="L14:L15" si="3">J14*I14</f>
        <v>0</v>
      </c>
      <c r="M14" s="145"/>
      <c r="N14" s="145"/>
      <c r="O14" s="146"/>
      <c r="P14" s="145"/>
      <c r="Q14" s="145"/>
      <c r="R14" s="145"/>
      <c r="S14" s="148"/>
      <c r="W14" s="152"/>
    </row>
    <row r="15" spans="1:23">
      <c r="A15" s="142">
        <v>5</v>
      </c>
      <c r="B15" s="143" t="s">
        <v>263</v>
      </c>
      <c r="C15" s="143" t="s">
        <v>264</v>
      </c>
      <c r="D15" s="143" t="s">
        <v>163</v>
      </c>
      <c r="E15" s="143" t="s">
        <v>552</v>
      </c>
      <c r="F15" s="143" t="s">
        <v>547</v>
      </c>
      <c r="G15" s="144">
        <v>52</v>
      </c>
      <c r="H15" s="194" t="s">
        <v>176</v>
      </c>
      <c r="I15" s="144">
        <v>52</v>
      </c>
      <c r="J15" s="130"/>
      <c r="K15" s="130">
        <f t="shared" si="2"/>
        <v>0</v>
      </c>
      <c r="L15" s="130">
        <f t="shared" si="3"/>
        <v>0</v>
      </c>
      <c r="M15" s="145"/>
      <c r="N15" s="145"/>
      <c r="O15" s="146"/>
      <c r="P15" s="145"/>
      <c r="Q15" s="145"/>
      <c r="R15" s="145"/>
      <c r="S15" s="148"/>
      <c r="W15" s="152"/>
    </row>
    <row r="16" spans="1:23">
      <c r="A16" s="154"/>
      <c r="B16" s="155"/>
      <c r="C16" s="156"/>
      <c r="D16" s="156"/>
      <c r="E16" s="156"/>
      <c r="F16" s="156"/>
      <c r="G16" s="157"/>
      <c r="H16" s="157"/>
      <c r="I16" s="157"/>
      <c r="J16" s="131"/>
      <c r="K16" s="131"/>
      <c r="L16" s="131"/>
      <c r="M16" s="145"/>
      <c r="N16" s="145"/>
      <c r="O16" s="146"/>
      <c r="P16" s="147"/>
      <c r="Q16" s="145"/>
      <c r="R16" s="145"/>
      <c r="S16" s="148"/>
      <c r="W16" s="152"/>
    </row>
    <row r="17" spans="1:40">
      <c r="A17" s="158"/>
      <c r="B17" s="158"/>
      <c r="C17" s="121" t="s">
        <v>391</v>
      </c>
      <c r="D17" s="121"/>
      <c r="E17" s="121"/>
      <c r="F17" s="121"/>
      <c r="G17" s="122"/>
      <c r="H17" s="122"/>
      <c r="I17" s="122"/>
      <c r="J17" s="123"/>
      <c r="K17" s="123"/>
      <c r="L17" s="203"/>
      <c r="M17" s="159"/>
      <c r="N17" s="159"/>
      <c r="O17" s="203"/>
      <c r="P17" s="160"/>
      <c r="Q17" s="159"/>
      <c r="R17" s="202"/>
      <c r="S17" s="161"/>
      <c r="W17" s="152"/>
    </row>
    <row r="18" spans="1:40">
      <c r="B18" s="16"/>
      <c r="C18" s="35"/>
      <c r="D18" s="35"/>
      <c r="E18" s="35"/>
      <c r="F18" s="35"/>
      <c r="G18" s="35"/>
      <c r="H18" s="35"/>
      <c r="I18" s="35"/>
      <c r="J18" s="164"/>
      <c r="O18" s="166"/>
      <c r="Q18" s="167"/>
      <c r="W18" s="152"/>
    </row>
    <row r="19" spans="1:40">
      <c r="W19" s="152"/>
    </row>
    <row r="20" spans="1:40">
      <c r="D20" s="116">
        <v>0</v>
      </c>
      <c r="N20" s="169"/>
      <c r="Q20" s="169"/>
      <c r="R20" s="169"/>
      <c r="S20" s="169"/>
      <c r="W20" s="152"/>
    </row>
    <row r="21" spans="1:40">
      <c r="K21" s="169"/>
      <c r="R21" s="169"/>
      <c r="W21" s="152"/>
    </row>
    <row r="22" spans="1:40">
      <c r="W22" s="152"/>
    </row>
    <row r="23" spans="1:40">
      <c r="R23" s="176"/>
      <c r="S23" s="176"/>
      <c r="W23" s="152"/>
    </row>
    <row r="24" spans="1:40">
      <c r="R24" s="169"/>
      <c r="S24" s="169"/>
      <c r="W24" s="152"/>
    </row>
    <row r="25" spans="1:40">
      <c r="W25" s="152"/>
    </row>
    <row r="26" spans="1:40">
      <c r="R26" s="169"/>
      <c r="S26" s="169"/>
    </row>
    <row r="30" spans="1:40">
      <c r="AD30" s="163"/>
      <c r="AK30" s="163"/>
      <c r="AL30" s="163"/>
      <c r="AM30" s="163"/>
      <c r="AN30" s="165"/>
    </row>
    <row r="31" spans="1:40">
      <c r="AD31" s="163"/>
      <c r="AK31" s="163"/>
      <c r="AL31" s="163"/>
      <c r="AM31" s="163"/>
      <c r="AN31" s="165"/>
    </row>
  </sheetData>
  <autoFilter ref="A7:S18" xr:uid="{9F836EFB-B460-48BE-8790-150F3F32343A}"/>
  <mergeCells count="3">
    <mergeCell ref="K1:K3"/>
    <mergeCell ref="L1:L2"/>
    <mergeCell ref="R1:S1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&amp;L&amp;F</oddHeader>
    <oddFooter>&amp;LGemeente Haarlem - KCK&amp;R&amp;A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14</vt:i4>
      </vt:variant>
      <vt:variant>
        <vt:lpstr>Benoemde bereiken</vt:lpstr>
      </vt:variant>
      <vt:variant>
        <vt:i4>10</vt:i4>
      </vt:variant>
    </vt:vector>
  </HeadingPairs>
  <TitlesOfParts>
    <vt:vector size="24" baseType="lpstr">
      <vt:lpstr>Inschrijfblad</vt:lpstr>
      <vt:lpstr>Kengetallen</vt:lpstr>
      <vt:lpstr>Ma - Vrij</vt:lpstr>
      <vt:lpstr>Zaterdag</vt:lpstr>
      <vt:lpstr>Zondag</vt:lpstr>
      <vt:lpstr>Feestdagen</vt:lpstr>
      <vt:lpstr>Werkelijke dagen 2024</vt:lpstr>
      <vt:lpstr>IVM SMO</vt:lpstr>
      <vt:lpstr>Aanvullende diensten</vt:lpstr>
      <vt:lpstr>Uurtariefopbouw Contract</vt:lpstr>
      <vt:lpstr>Afroep ma-vr</vt:lpstr>
      <vt:lpstr>Afroep avonduren</vt:lpstr>
      <vt:lpstr>Afroep weekend</vt:lpstr>
      <vt:lpstr>Afroep feestdagen</vt:lpstr>
      <vt:lpstr>'Aanvullende diensten'!Afdrukbereik</vt:lpstr>
      <vt:lpstr>Feestdagen!Afdrukbereik</vt:lpstr>
      <vt:lpstr>'IVM SMO'!Afdrukbereik</vt:lpstr>
      <vt:lpstr>'Ma - Vrij'!Afdrukbereik</vt:lpstr>
      <vt:lpstr>Zaterdag!Afdrukbereik</vt:lpstr>
      <vt:lpstr>Zondag!Afdrukbereik</vt:lpstr>
      <vt:lpstr>Feestdagen!Afdruktitels</vt:lpstr>
      <vt:lpstr>'Ma - Vrij'!Afdruktitels</vt:lpstr>
      <vt:lpstr>Zaterdag!Afdruktitels</vt:lpstr>
      <vt:lpstr>Zondag!Afdruktitels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Arno van den Berg</dc:creator>
  <cp:lastModifiedBy>Lisa Freeke</cp:lastModifiedBy>
  <dcterms:created xsi:type="dcterms:W3CDTF">2024-08-19T09:14:27Z</dcterms:created>
  <dcterms:modified xsi:type="dcterms:W3CDTF">2024-08-21T10:31:34Z</dcterms:modified>
</cp:coreProperties>
</file>