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DATA\EXTERN\Gem Heusden\Aanbesteding Sanitair 2024\Correspondentie\1e NvI\"/>
    </mc:Choice>
  </mc:AlternateContent>
  <xr:revisionPtr revIDLastSave="0" documentId="13_ncr:1_{81BE8006-17DE-4706-BC11-4516065594EC}" xr6:coauthVersionLast="47" xr6:coauthVersionMax="47" xr10:uidLastSave="{00000000-0000-0000-0000-000000000000}"/>
  <bookViews>
    <workbookView xWindow="780" yWindow="780" windowWidth="28800" windowHeight="15135" firstSheet="1" activeTab="5" xr2:uid="{00000000-000D-0000-FFFF-FFFF00000000}"/>
  </bookViews>
  <sheets>
    <sheet name="_com.sap.ip.bi.xl.hiddensheet" sheetId="2" state="veryHidden" r:id="rId1"/>
    <sheet name="Consumption Detail" sheetId="9" r:id="rId2"/>
    <sheet name="Direct Deliveries" sheetId="7" r:id="rId3"/>
    <sheet name="Changes" sheetId="5" r:id="rId4"/>
    <sheet name="Repairs" sheetId="8" r:id="rId5"/>
    <sheet name="Turnover" sheetId="6" r:id="rId6"/>
    <sheet name="Trade" sheetId="10" r:id="rId7"/>
  </sheets>
  <definedNames>
    <definedName name="SAPCT_Changes">Changes!$F$8:$DF$30</definedName>
    <definedName name="SAPCT_Consumption">'Consumption Detail'!$F$8:$W$204</definedName>
    <definedName name="SAPCT_Contract">#REF!</definedName>
    <definedName name="SAPCT_Direct_Deliveries">'Direct Deliveries'!$F$8:$T$12</definedName>
    <definedName name="SAPCT_Repairs">Repairs!$F$8:$V$18</definedName>
    <definedName name="SAPCT_Trade">Trade!$F$8</definedName>
    <definedName name="SAPCT_TURNOVER">Turnover!$F$8:$CV$28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0" l="1"/>
  <c r="G3" i="10"/>
  <c r="G4" i="10"/>
  <c r="G5" i="10"/>
  <c r="G6" i="6"/>
  <c r="G3" i="6"/>
  <c r="G4" i="6"/>
  <c r="G5" i="6"/>
  <c r="G6" i="8"/>
  <c r="G3" i="8"/>
  <c r="G4" i="8"/>
  <c r="G5" i="8"/>
  <c r="G6" i="5"/>
  <c r="G3" i="5"/>
  <c r="G4" i="5"/>
  <c r="G5" i="5"/>
  <c r="G6" i="7"/>
  <c r="G3" i="7"/>
  <c r="G4" i="7"/>
  <c r="G5" i="7"/>
  <c r="C9" i="10" a="1"/>
  <c r="C9" i="10"/>
  <c r="D9" i="10"/>
  <c r="C10" i="10"/>
  <c r="D10" i="10"/>
  <c r="C11" i="10"/>
  <c r="D11" i="10"/>
  <c r="C12" i="10"/>
  <c r="D12" i="10"/>
  <c r="C13" i="10"/>
  <c r="D13" i="10"/>
  <c r="C14" i="10"/>
  <c r="D14" i="10"/>
  <c r="C15" i="10"/>
  <c r="D15" i="10"/>
  <c r="C16" i="10"/>
  <c r="D16" i="10"/>
  <c r="C17" i="10"/>
  <c r="D17" i="10"/>
  <c r="A9" i="10" a="1"/>
  <c r="A9" i="10"/>
  <c r="B9" i="10"/>
  <c r="A10" i="10"/>
  <c r="B10" i="10"/>
  <c r="A11" i="10"/>
  <c r="B11" i="10"/>
  <c r="C9" i="6" a="1"/>
  <c r="C9" i="6"/>
  <c r="D9" i="6"/>
  <c r="C10" i="6"/>
  <c r="D10" i="6"/>
  <c r="C11" i="6"/>
  <c r="D11" i="6"/>
  <c r="C12" i="6"/>
  <c r="D12" i="6"/>
  <c r="C13" i="6"/>
  <c r="D13" i="6"/>
  <c r="A9" i="6" a="1"/>
  <c r="A9" i="6"/>
  <c r="B9" i="6"/>
  <c r="A10" i="6"/>
  <c r="B10" i="6"/>
  <c r="A11" i="6"/>
  <c r="B11" i="6"/>
  <c r="C9" i="8" a="1"/>
  <c r="C9" i="8"/>
  <c r="D9" i="8"/>
  <c r="C10" i="8"/>
  <c r="D10" i="8"/>
  <c r="C11" i="8"/>
  <c r="D11" i="8"/>
  <c r="C12" i="8"/>
  <c r="D12" i="8"/>
  <c r="C13" i="8"/>
  <c r="D13" i="8"/>
  <c r="A9" i="8" a="1"/>
  <c r="A9" i="8"/>
  <c r="B9" i="8"/>
  <c r="A10" i="8"/>
  <c r="B10" i="8"/>
  <c r="A11" i="8"/>
  <c r="B11" i="8"/>
  <c r="C9" i="5" a="1"/>
  <c r="C9" i="5"/>
  <c r="D9" i="5"/>
  <c r="C10" i="5"/>
  <c r="D10" i="5"/>
  <c r="C11" i="5"/>
  <c r="D11" i="5"/>
  <c r="C12" i="5"/>
  <c r="D12" i="5"/>
  <c r="A9" i="5" a="1"/>
  <c r="A9" i="5"/>
  <c r="B9" i="5"/>
  <c r="A10" i="5"/>
  <c r="B10" i="5"/>
  <c r="A11" i="5"/>
  <c r="B11" i="5"/>
  <c r="C9" i="7" a="1"/>
  <c r="C9" i="7"/>
  <c r="D9" i="7"/>
  <c r="C10" i="7"/>
  <c r="D10" i="7"/>
  <c r="C11" i="7"/>
  <c r="D11" i="7"/>
  <c r="C12" i="7"/>
  <c r="D12" i="7"/>
  <c r="C13" i="7"/>
  <c r="D13" i="7"/>
  <c r="A9" i="7" a="1"/>
  <c r="A9" i="7"/>
  <c r="B9" i="7"/>
  <c r="A10" i="7"/>
  <c r="B10" i="7"/>
  <c r="A11" i="7"/>
  <c r="B11" i="7"/>
  <c r="A9" i="9" a="1"/>
  <c r="A9" i="9"/>
  <c r="B9" i="9"/>
  <c r="A10" i="9"/>
  <c r="B10" i="9"/>
  <c r="A11" i="9"/>
  <c r="B11" i="9"/>
  <c r="U10" i="8"/>
  <c r="V10" i="8"/>
  <c r="U11" i="8"/>
  <c r="V11" i="8"/>
  <c r="U12" i="8"/>
  <c r="V12" i="8"/>
  <c r="U13" i="8"/>
  <c r="V13" i="8"/>
  <c r="U14" i="8"/>
  <c r="V14" i="8"/>
  <c r="U15" i="8"/>
  <c r="V15" i="8"/>
  <c r="U16" i="8"/>
  <c r="V16" i="8"/>
  <c r="U17" i="8"/>
  <c r="V17" i="8"/>
  <c r="U18" i="8"/>
  <c r="V18" i="8"/>
  <c r="F6" i="10"/>
  <c r="F3" i="10"/>
  <c r="F4" i="10"/>
  <c r="F5" i="10"/>
  <c r="F6" i="6"/>
  <c r="F3" i="6"/>
  <c r="F4" i="6"/>
  <c r="F5" i="6"/>
  <c r="F6" i="8"/>
  <c r="F3" i="8"/>
  <c r="F4" i="8"/>
  <c r="F5" i="8"/>
  <c r="F6" i="5"/>
  <c r="F3" i="5"/>
  <c r="F4" i="5"/>
  <c r="F5" i="5"/>
  <c r="F6" i="7"/>
  <c r="F3" i="7"/>
  <c r="F4" i="7"/>
  <c r="F5" i="7"/>
  <c r="F6" i="9"/>
  <c r="G6" i="9"/>
  <c r="F3" i="9"/>
  <c r="G3" i="9"/>
  <c r="F4" i="9"/>
  <c r="G4" i="9"/>
  <c r="F5" i="9"/>
  <c r="G5" i="9"/>
  <c r="C9" i="9"/>
</calcChain>
</file>

<file path=xl/sharedStrings.xml><?xml version="1.0" encoding="utf-8"?>
<sst xmlns="http://schemas.openxmlformats.org/spreadsheetml/2006/main" count="4188" uniqueCount="273">
  <si>
    <t>Variables &amp; Filters --&gt;</t>
  </si>
  <si>
    <t>Variables (from Query Popup and Definition)</t>
  </si>
  <si>
    <t>Predefined Filters</t>
  </si>
  <si>
    <t>Deliveries / Consumption (incl. OneTime) - based on Packing Slip Data</t>
  </si>
  <si>
    <t>Direct Deliveries - based on Sales Order Data</t>
  </si>
  <si>
    <t>Changes - based on Contract Data</t>
  </si>
  <si>
    <t>Repairs - based on Service Order Data</t>
  </si>
  <si>
    <t>Turnover / Cost Overview - based on Turnover Data</t>
  </si>
  <si>
    <t>NoDecimals</t>
  </si>
  <si>
    <t>Trade - based on SalesOrder Data</t>
  </si>
  <si>
    <t/>
  </si>
  <si>
    <t>Fiscal year/period</t>
  </si>
  <si>
    <t>October 2023</t>
  </si>
  <si>
    <t>November 2023</t>
  </si>
  <si>
    <t>December 2023</t>
  </si>
  <si>
    <t>Quantity - Begin of period</t>
  </si>
  <si>
    <t>Qty New</t>
  </si>
  <si>
    <t>Qty Cancellation</t>
  </si>
  <si>
    <t>Qty Other Changes</t>
  </si>
  <si>
    <t>Quantity - End of period</t>
  </si>
  <si>
    <t>Project ID - Project Top Level Node</t>
  </si>
  <si>
    <t>Project ID - Project Location Node</t>
  </si>
  <si>
    <t>Location (AX)</t>
  </si>
  <si>
    <t>Street</t>
  </si>
  <si>
    <t>Street Number</t>
  </si>
  <si>
    <t>ZIP/Postal Code</t>
  </si>
  <si>
    <t>City</t>
  </si>
  <si>
    <t>Item Number (AX)</t>
  </si>
  <si>
    <t>Size</t>
  </si>
  <si>
    <t>PC</t>
  </si>
  <si>
    <t>#</t>
  </si>
  <si>
    <t>1700283</t>
  </si>
  <si>
    <t>CWS distribution costs periodic</t>
  </si>
  <si>
    <t>Turnover - Rent (AC)</t>
  </si>
  <si>
    <t>Turnover - Trade (AC)</t>
  </si>
  <si>
    <t>Turnover - MeMi (AC)</t>
  </si>
  <si>
    <t>Turnover - Credits (AC)</t>
  </si>
  <si>
    <t>Turnover - SUM</t>
  </si>
  <si>
    <t>Delivery Location</t>
  </si>
  <si>
    <t>Invoice Account</t>
  </si>
  <si>
    <t>Invoice Date</t>
  </si>
  <si>
    <t>EUR</t>
  </si>
  <si>
    <t>12.10.2023</t>
  </si>
  <si>
    <t>Geen relevante gegevens gevonden</t>
  </si>
  <si>
    <t>Delivered Quantity</t>
  </si>
  <si>
    <t>Site</t>
  </si>
  <si>
    <t>Project Category</t>
  </si>
  <si>
    <t>Service Order (AX)</t>
  </si>
  <si>
    <t>Item Number (AX) - MeMi Product Group ID</t>
  </si>
  <si>
    <t>Delivery Date</t>
  </si>
  <si>
    <t>Service Line Type</t>
  </si>
  <si>
    <t>NL-EIN-DE1</t>
  </si>
  <si>
    <t>Depot Eindhoven</t>
  </si>
  <si>
    <t>LadyBin</t>
  </si>
  <si>
    <t>11.10.2023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</si>
  <si>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</si>
  <si>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</si>
  <si>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</si>
  <si>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</si>
  <si>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</si>
  <si>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</si>
  <si>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</si>
  <si>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</si>
  <si>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</si>
  <si>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</si>
  <si>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</si>
  <si>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</si>
  <si>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</si>
  <si>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</si>
  <si>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</si>
  <si>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</si>
  <si>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111549</t>
  </si>
  <si>
    <t>111549-1003</t>
  </si>
  <si>
    <t>Sporthal De Heygrave</t>
  </si>
  <si>
    <t>Burgemeester Zwaansweg 4</t>
  </si>
  <si>
    <t>5251 CJ</t>
  </si>
  <si>
    <t>Vlijmen</t>
  </si>
  <si>
    <t>1700033</t>
  </si>
  <si>
    <t>CWS IQ hand towel dispenser white</t>
  </si>
  <si>
    <t>1700036</t>
  </si>
  <si>
    <t>CWS paper cassette paper 2-ply 33m white</t>
  </si>
  <si>
    <t>1700081</t>
  </si>
  <si>
    <t>Foam soap dispenser Vision white 500ml</t>
  </si>
  <si>
    <t>1700102</t>
  </si>
  <si>
    <t>Toiletpaper dispenser Vision horizontal</t>
  </si>
  <si>
    <t>1700226</t>
  </si>
  <si>
    <t>Waste bin ABS 23L white</t>
  </si>
  <si>
    <t>1700227</t>
  </si>
  <si>
    <t>Hygiene box</t>
  </si>
  <si>
    <t>1700799</t>
  </si>
  <si>
    <t>Wall bracket female hygiene container</t>
  </si>
  <si>
    <t>1700804</t>
  </si>
  <si>
    <t>Dust control mat</t>
  </si>
  <si>
    <t>115X180</t>
  </si>
  <si>
    <t>150X250</t>
  </si>
  <si>
    <t>1700830</t>
  </si>
  <si>
    <t>Toilet paper Tork Smartone Mini 620 sheets</t>
  </si>
  <si>
    <t>1700922</t>
  </si>
  <si>
    <t>Foam soap Pure C2C 500ml</t>
  </si>
  <si>
    <t>1700950</t>
  </si>
  <si>
    <t>Toilet paper dispenser Tork Smartone Double Twin Blue</t>
  </si>
  <si>
    <t>1700955</t>
  </si>
  <si>
    <t>Service filling air freshener</t>
  </si>
  <si>
    <t>1700992</t>
  </si>
  <si>
    <t>Toilet paper 1255MZ Recycled 2-ply without inserts (24)</t>
  </si>
  <si>
    <t>1701040</t>
  </si>
  <si>
    <t>Waste bag paper tall 60x90cm</t>
  </si>
  <si>
    <t>1701174</t>
  </si>
  <si>
    <t>Digital fragrance dispenser service</t>
  </si>
  <si>
    <t>X100164</t>
  </si>
  <si>
    <t>Mat Granite</t>
  </si>
  <si>
    <t>40172697</t>
  </si>
  <si>
    <t>Gemeente Heusden (parent sportlocaties)</t>
  </si>
  <si>
    <t>21.03.2023</t>
  </si>
  <si>
    <t>07.04.2023</t>
  </si>
  <si>
    <t>03.05.2023</t>
  </si>
  <si>
    <t>06.06.2023</t>
  </si>
  <si>
    <t>07.07.2023</t>
  </si>
  <si>
    <t>09.08.2023</t>
  </si>
  <si>
    <t>22.08.2023</t>
  </si>
  <si>
    <t>11.09.2023</t>
  </si>
  <si>
    <t>07.11.2023</t>
  </si>
  <si>
    <t>11.12.2023</t>
  </si>
  <si>
    <t>11.01.2024</t>
  </si>
  <si>
    <t>06.02.2024</t>
  </si>
  <si>
    <t>13.03.2024</t>
  </si>
  <si>
    <t>09.04.2024</t>
  </si>
  <si>
    <t>07.05.2024</t>
  </si>
  <si>
    <t>11.06.2024</t>
  </si>
  <si>
    <t>10.07.2024</t>
  </si>
  <si>
    <t>Sales Order</t>
  </si>
  <si>
    <t>Confirmed Recpt Date</t>
  </si>
  <si>
    <t>Sales Quantity</t>
  </si>
  <si>
    <t>Rental</t>
  </si>
  <si>
    <t>SO1000294818</t>
  </si>
  <si>
    <t>PaperRolls</t>
  </si>
  <si>
    <t>15.02.2023</t>
  </si>
  <si>
    <t>TP M</t>
  </si>
  <si>
    <t>SO1000295532</t>
  </si>
  <si>
    <t>17.02.2023</t>
  </si>
  <si>
    <t>SO1000300992</t>
  </si>
  <si>
    <t>22.02.2023</t>
  </si>
  <si>
    <t>Quantity</t>
  </si>
  <si>
    <t>Delay (in calendar days)</t>
  </si>
  <si>
    <t>Not Available (in calendar days)</t>
  </si>
  <si>
    <t>Service Order Created Date</t>
  </si>
  <si>
    <t>Original Service Date</t>
  </si>
  <si>
    <t>Actual Service Date</t>
  </si>
  <si>
    <t>Repair service</t>
  </si>
  <si>
    <t>SE00433919</t>
  </si>
  <si>
    <t>19.04.2023</t>
  </si>
  <si>
    <t>20.04.2023</t>
  </si>
  <si>
    <t>25.04.2023</t>
  </si>
  <si>
    <t>SE00460126</t>
  </si>
  <si>
    <t>05.05.2023</t>
  </si>
  <si>
    <t>12.05.2023</t>
  </si>
  <si>
    <t>SE00777516</t>
  </si>
  <si>
    <t>25.09.2023</t>
  </si>
  <si>
    <t>26.09.2023</t>
  </si>
  <si>
    <t>SE00782073</t>
  </si>
  <si>
    <t>27.09.2023</t>
  </si>
  <si>
    <t>28.09.2023</t>
  </si>
  <si>
    <t>SE00843491</t>
  </si>
  <si>
    <t>19.10.2023</t>
  </si>
  <si>
    <t>SE01253898</t>
  </si>
  <si>
    <t>30.01.2024</t>
  </si>
  <si>
    <t>31.01.2024</t>
  </si>
  <si>
    <t>07.02.2024</t>
  </si>
  <si>
    <t>SE01357260</t>
  </si>
  <si>
    <t>04.03.2024</t>
  </si>
  <si>
    <t>06.03.2024</t>
  </si>
  <si>
    <t>12.03.2024</t>
  </si>
  <si>
    <t>SE01370419</t>
  </si>
  <si>
    <t>07.03.2024</t>
  </si>
  <si>
    <t>08.03.2024</t>
  </si>
  <si>
    <t>EXTRA CONSUMABLE</t>
  </si>
  <si>
    <t>LO1000623686</t>
  </si>
  <si>
    <t>SE01468403</t>
  </si>
  <si>
    <t>10.04.2024</t>
  </si>
  <si>
    <t>DELIVER CLEAN</t>
  </si>
  <si>
    <t>Result</t>
  </si>
  <si>
    <t>FIRST INITIAL</t>
  </si>
  <si>
    <t>SE00984824</t>
  </si>
  <si>
    <t>Mats</t>
  </si>
  <si>
    <t>07.12.2023</t>
  </si>
  <si>
    <t>RECURRING</t>
  </si>
  <si>
    <t>SE00273286</t>
  </si>
  <si>
    <t>20.02.2023</t>
  </si>
  <si>
    <t>SE00291170</t>
  </si>
  <si>
    <t>03.03.2023</t>
  </si>
  <si>
    <t>SE00323151</t>
  </si>
  <si>
    <t>10.03.2023</t>
  </si>
  <si>
    <t>SE00352857</t>
  </si>
  <si>
    <t>29.03.2023</t>
  </si>
  <si>
    <t>SE00389895</t>
  </si>
  <si>
    <t>12.04.2023</t>
  </si>
  <si>
    <t>SE00430005</t>
  </si>
  <si>
    <t>26.04.2023</t>
  </si>
  <si>
    <t>SE00447147</t>
  </si>
  <si>
    <t>10.05.2023</t>
  </si>
  <si>
    <t>SE00491647</t>
  </si>
  <si>
    <t>24.05.2023</t>
  </si>
  <si>
    <t>SE00507248</t>
  </si>
  <si>
    <t>07.06.2023</t>
  </si>
  <si>
    <t>SE00536751</t>
  </si>
  <si>
    <t>21.06.2023</t>
  </si>
  <si>
    <t>SE00567760</t>
  </si>
  <si>
    <t>05.07.2023</t>
  </si>
  <si>
    <t>SE00693756</t>
  </si>
  <si>
    <t>30.08.2023</t>
  </si>
  <si>
    <t>SE00725129</t>
  </si>
  <si>
    <t>13.09.2023</t>
  </si>
  <si>
    <t>SE00755531</t>
  </si>
  <si>
    <t>SE00792677</t>
  </si>
  <si>
    <t>SE00889775</t>
  </si>
  <si>
    <t>08.11.2023</t>
  </si>
  <si>
    <t>SE00933336</t>
  </si>
  <si>
    <t>22.11.2023</t>
  </si>
  <si>
    <t>SE00976948</t>
  </si>
  <si>
    <t>SE01110831</t>
  </si>
  <si>
    <t>20.12.2023</t>
  </si>
  <si>
    <t>SE01171909</t>
  </si>
  <si>
    <t>17.01.2024</t>
  </si>
  <si>
    <t>SE01215265</t>
  </si>
  <si>
    <t>SE01299041</t>
  </si>
  <si>
    <t>27.02.2024</t>
  </si>
  <si>
    <t>SE01304964</t>
  </si>
  <si>
    <t>SE01342421</t>
  </si>
  <si>
    <t>SE01385175</t>
  </si>
  <si>
    <t>26.03.2024</t>
  </si>
  <si>
    <t>SE01426416</t>
  </si>
  <si>
    <t>08.04.2024</t>
  </si>
  <si>
    <t>SE01470239</t>
  </si>
  <si>
    <t>23.04.2024</t>
  </si>
  <si>
    <t>SE01537727</t>
  </si>
  <si>
    <t>SE01537729</t>
  </si>
  <si>
    <t>21.05.2024</t>
  </si>
  <si>
    <t>SE01595946</t>
  </si>
  <si>
    <t>07.06.2024</t>
  </si>
  <si>
    <t>SE01637203</t>
  </si>
  <si>
    <t>18.06.2024</t>
  </si>
  <si>
    <t>SE01679453</t>
  </si>
  <si>
    <t>02.07.2024</t>
  </si>
  <si>
    <t>RECURRING CONSUMABLE</t>
  </si>
  <si>
    <t>SE00291193</t>
  </si>
  <si>
    <t>*</t>
  </si>
  <si>
    <t>SE00323139</t>
  </si>
  <si>
    <t>Foam M</t>
  </si>
  <si>
    <t>WasteBag</t>
  </si>
  <si>
    <t>SE00352880</t>
  </si>
  <si>
    <t>SE00389894</t>
  </si>
  <si>
    <t>SE00430413</t>
  </si>
  <si>
    <t>SE00447141</t>
  </si>
  <si>
    <t>01.06.2023</t>
  </si>
  <si>
    <t>SE00536767</t>
  </si>
  <si>
    <t>SE00567756</t>
  </si>
  <si>
    <t>SE00693753</t>
  </si>
  <si>
    <t>SE00725144</t>
  </si>
  <si>
    <t>SE00755515</t>
  </si>
  <si>
    <t>SE00792777</t>
  </si>
  <si>
    <t>SE00889778</t>
  </si>
  <si>
    <t>SE00933335</t>
  </si>
  <si>
    <t>SE00976968</t>
  </si>
  <si>
    <t>SE01110814</t>
  </si>
  <si>
    <t>SE01171907</t>
  </si>
  <si>
    <t>SE01215258</t>
  </si>
  <si>
    <t>SE01299033</t>
  </si>
  <si>
    <t>SE01342414</t>
  </si>
  <si>
    <t>SE01385171</t>
  </si>
  <si>
    <t>SE01426412</t>
  </si>
  <si>
    <t>SE01470238</t>
  </si>
  <si>
    <t>SE01537725</t>
  </si>
  <si>
    <t>SE01637170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</si>
</sst>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,000"/>
    <numFmt numFmtId="165" formatCode="d/m/yy\ h:mm;@"/>
    <numFmt numFmtId="166" formatCode="dd/mm/yy;@"/>
    <numFmt numFmtId="167" formatCode="#,##0&quot; PC&quot;;\-#,##0&quot; PC&quot;;#,##0&quot; PC&quot;"/>
    <numFmt numFmtId="168" formatCode="#,##0&quot; PAC&quot;;\-#,##0&quot; PAC&quot;;#,##0&quot; PAC&quot;"/>
    <numFmt numFmtId="169" formatCode="#,##0&quot; BT&quot;;\-#,##0&quot; BT&quot;;#,##0&quot; BT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000000"/>
      <name val="Verdana"/>
      <family val="2"/>
    </font>
    <font>
      <sz val="8"/>
      <color rgb="FFEAEAEA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2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40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1" fillId="0" borderId="6" applyNumberFormat="0" applyProtection="0">
      <alignment horizontal="right" vertical="center"/>
    </xf>
    <xf numFmtId="164" fontId="2" fillId="0" borderId="6" applyNumberForma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3" fillId="2" borderId="9" applyNumberFormat="0" applyAlignment="0">
      <alignment horizontal="left" vertical="center" indent="1"/>
      <protection locked="0"/>
    </xf>
    <xf numFmtId="0" fontId="3" fillId="12" borderId="2" applyNumberFormat="0" applyAlignment="0" applyProtection="0">
      <alignment horizontal="left" vertical="center" indent="1"/>
    </xf>
    <xf numFmtId="0" fontId="3" fillId="13" borderId="2" applyNumberFormat="0" applyAlignment="0">
      <alignment horizontal="left" vertical="center" indent="1"/>
      <protection locked="0"/>
    </xf>
    <xf numFmtId="0" fontId="3" fillId="2" borderId="9" applyNumberFormat="0" applyAlignment="0">
      <alignment horizontal="left" vertical="center" indent="1"/>
      <protection locked="0"/>
    </xf>
    <xf numFmtId="164" fontId="2" fillId="12" borderId="6" applyNumberFormat="0" applyProtection="0">
      <alignment horizontal="right" vertical="center"/>
    </xf>
    <xf numFmtId="164" fontId="2" fillId="13" borderId="6" applyNumberFormat="0">
      <alignment horizontal="right" vertical="center"/>
      <protection locked="0"/>
    </xf>
    <xf numFmtId="164" fontId="4" fillId="5" borderId="3" applyNumberFormat="0" applyBorder="0" applyAlignment="0" applyProtection="0">
      <alignment horizontal="right" vertical="center" indent="1"/>
    </xf>
    <xf numFmtId="164" fontId="5" fillId="4" borderId="3" applyNumberFormat="0" applyBorder="0" applyAlignment="0" applyProtection="0">
      <alignment horizontal="right" vertical="center" indent="1"/>
    </xf>
    <xf numFmtId="164" fontId="5" fillId="3" borderId="3" applyNumberFormat="0" applyBorder="0" applyAlignment="0" applyProtection="0">
      <alignment horizontal="right" vertical="center" indent="1"/>
    </xf>
    <xf numFmtId="164" fontId="6" fillId="6" borderId="3" applyNumberFormat="0" applyBorder="0" applyAlignment="0" applyProtection="0">
      <alignment horizontal="right" vertical="center" indent="1"/>
    </xf>
    <xf numFmtId="164" fontId="6" fillId="7" borderId="3" applyNumberFormat="0" applyBorder="0" applyAlignment="0" applyProtection="0">
      <alignment horizontal="right" vertical="center" indent="1"/>
    </xf>
    <xf numFmtId="164" fontId="6" fillId="8" borderId="3" applyNumberFormat="0" applyBorder="0" applyAlignment="0" applyProtection="0">
      <alignment horizontal="right" vertical="center" indent="1"/>
    </xf>
    <xf numFmtId="164" fontId="7" fillId="9" borderId="3" applyNumberFormat="0" applyBorder="0" applyAlignment="0" applyProtection="0">
      <alignment horizontal="right" vertical="center" indent="1"/>
    </xf>
    <xf numFmtId="164" fontId="7" fillId="10" borderId="3" applyNumberFormat="0" applyBorder="0" applyAlignment="0" applyProtection="0">
      <alignment horizontal="right" vertical="center" indent="1"/>
    </xf>
    <xf numFmtId="164" fontId="7" fillId="11" borderId="3" applyNumberFormat="0" applyBorder="0" applyAlignment="0" applyProtection="0">
      <alignment horizontal="right" vertical="center" indent="1"/>
    </xf>
    <xf numFmtId="0" fontId="8" fillId="0" borderId="5" applyNumberFormat="0" applyFont="0" applyFill="0" applyAlignment="0" applyProtection="0"/>
    <xf numFmtId="164" fontId="13" fillId="15" borderId="0" applyNumberFormat="0" applyAlignment="0" applyProtection="0">
      <alignment horizontal="left" vertical="center" indent="1"/>
    </xf>
    <xf numFmtId="0" fontId="9" fillId="0" borderId="4" applyNumberFormat="0" applyFont="0" applyFill="0" applyAlignment="0" applyProtection="0"/>
    <xf numFmtId="164" fontId="1" fillId="0" borderId="6" applyNumberFormat="0" applyFill="0" applyBorder="0" applyAlignmen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20" fillId="0" borderId="5" applyNumberFormat="0" applyFill="0" applyBorder="0" applyAlignment="0" applyProtection="0"/>
    <xf numFmtId="0" fontId="12" fillId="0" borderId="5" applyNumberFormat="0" applyBorder="0" applyAlignment="0" applyProtection="0"/>
    <xf numFmtId="0" fontId="10" fillId="2" borderId="9" applyNumberFormat="0" applyAlignment="0">
      <alignment horizontal="left" vertical="center" indent="1"/>
      <protection locked="0"/>
    </xf>
    <xf numFmtId="0" fontId="10" fillId="2" borderId="9" applyNumberFormat="0" applyAlignment="0">
      <alignment horizontal="left" vertical="center" indent="1"/>
      <protection locked="0"/>
    </xf>
    <xf numFmtId="0" fontId="10" fillId="12" borderId="2" applyNumberFormat="0" applyAlignment="0" applyProtection="0">
      <alignment horizontal="left" vertical="center" indent="1"/>
    </xf>
    <xf numFmtId="164" fontId="11" fillId="12" borderId="6" applyNumberFormat="0" applyProtection="0">
      <alignment horizontal="right" vertical="center"/>
    </xf>
    <xf numFmtId="0" fontId="10" fillId="13" borderId="2" applyNumberFormat="0" applyAlignment="0">
      <alignment horizontal="left" vertical="center" indent="1"/>
      <protection locked="0"/>
    </xf>
    <xf numFmtId="164" fontId="11" fillId="13" borderId="6" applyNumberFormat="0">
      <alignment horizontal="right" vertical="center"/>
      <protection locked="0"/>
    </xf>
    <xf numFmtId="164" fontId="1" fillId="0" borderId="6" applyNumberFormat="0" applyFill="0" applyBorder="0" applyAlignment="0" applyProtection="0">
      <alignment horizontal="right" vertical="center"/>
    </xf>
    <xf numFmtId="0" fontId="3" fillId="12" borderId="2" applyNumberFormat="0" applyAlignment="0" applyProtection="0">
      <alignment horizontal="left" vertical="center" indent="1"/>
    </xf>
    <xf numFmtId="0" fontId="3" fillId="2" borderId="2" applyNumberFormat="0" applyAlignment="0" applyProtection="0">
      <alignment horizontal="left" vertical="center" indent="1"/>
    </xf>
    <xf numFmtId="1" fontId="1" fillId="14" borderId="11" applyFont="0" applyFill="0" applyBorder="0" applyAlignment="0" applyProtection="0"/>
    <xf numFmtId="166" fontId="2" fillId="2" borderId="10" applyFont="0" applyFill="0" applyBorder="0" applyAlignment="0" applyProtection="0"/>
    <xf numFmtId="1" fontId="1" fillId="14" borderId="11" applyFont="0" applyFill="0" applyBorder="0" applyAlignment="0" applyProtection="0"/>
  </cellStyleXfs>
  <cellXfs count="91">
    <xf numFmtId="0" fontId="0" fillId="0" borderId="0" xfId="0"/>
    <xf numFmtId="0" fontId="14" fillId="0" borderId="8" xfId="0" applyFont="1" applyBorder="1" applyAlignment="1" applyProtection="1">
      <alignment vertical="center"/>
      <protection locked="0"/>
    </xf>
    <xf numFmtId="0" fontId="14" fillId="0" borderId="8" xfId="0" applyFont="1" applyBorder="1" applyAlignment="1">
      <alignment horizontal="left" vertical="center"/>
    </xf>
    <xf numFmtId="0" fontId="14" fillId="0" borderId="0" xfId="34" applyNumberFormat="1" applyFont="1" applyFill="1" applyBorder="1" applyAlignment="1" applyProtection="1">
      <alignment horizontal="right" vertical="center" indent="3"/>
    </xf>
    <xf numFmtId="0" fontId="14" fillId="0" borderId="0" xfId="34" applyNumberFormat="1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8" xfId="34" applyNumberFormat="1" applyFont="1" applyFill="1" applyBorder="1" applyAlignment="1" applyProtection="1">
      <alignment horizontal="left" vertical="center"/>
    </xf>
    <xf numFmtId="0" fontId="16" fillId="0" borderId="8" xfId="34" applyNumberFormat="1" applyFont="1" applyFill="1" applyBorder="1" applyAlignment="1" applyProtection="1">
      <alignment horizontal="left" vertical="center"/>
    </xf>
    <xf numFmtId="22" fontId="14" fillId="0" borderId="8" xfId="34" applyNumberFormat="1" applyFont="1" applyFill="1" applyBorder="1" applyAlignment="1" applyProtection="1">
      <alignment horizontal="left" vertical="center"/>
    </xf>
    <xf numFmtId="0" fontId="14" fillId="0" borderId="8" xfId="0" applyFont="1" applyBorder="1" applyAlignment="1">
      <alignment horizontal="left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right" vertical="center" indent="1"/>
      <protection locked="0"/>
    </xf>
    <xf numFmtId="0" fontId="14" fillId="0" borderId="7" xfId="34" applyNumberFormat="1" applyFont="1" applyFill="1" applyBorder="1" applyAlignment="1" applyProtection="1">
      <alignment horizontal="right" vertical="center" indent="1"/>
    </xf>
    <xf numFmtId="0" fontId="14" fillId="0" borderId="7" xfId="0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7" fillId="0" borderId="7" xfId="0" applyFont="1" applyBorder="1" applyAlignment="1" applyProtection="1">
      <alignment vertical="center" textRotation="90"/>
      <protection locked="0"/>
    </xf>
    <xf numFmtId="0" fontId="17" fillId="0" borderId="7" xfId="0" applyFont="1" applyBorder="1" applyAlignment="1" applyProtection="1">
      <alignment horizontal="right" vertical="center" indent="1"/>
      <protection locked="0"/>
    </xf>
    <xf numFmtId="0" fontId="16" fillId="0" borderId="7" xfId="34" applyNumberFormat="1" applyFont="1" applyFill="1" applyBorder="1" applyAlignment="1" applyProtection="1">
      <alignment horizontal="right" vertical="center" indent="1"/>
    </xf>
    <xf numFmtId="22" fontId="14" fillId="0" borderId="7" xfId="34" applyNumberFormat="1" applyFont="1" applyFill="1" applyBorder="1" applyAlignment="1" applyProtection="1">
      <alignment horizontal="right" vertical="center" indent="1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7" xfId="0" applyFont="1" applyBorder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7" xfId="0" applyFont="1" applyBorder="1" applyAlignment="1" applyProtection="1">
      <alignment vertical="center" textRotation="90"/>
      <protection locked="0"/>
    </xf>
    <xf numFmtId="0" fontId="14" fillId="0" borderId="0" xfId="0" applyFont="1" applyAlignment="1">
      <alignment horizontal="right" vertical="center" indent="1"/>
    </xf>
    <xf numFmtId="0" fontId="14" fillId="0" borderId="0" xfId="34" applyNumberFormat="1" applyFont="1" applyFill="1" applyBorder="1" applyAlignment="1" applyProtection="1">
      <alignment horizontal="right" vertical="center" indent="1"/>
    </xf>
    <xf numFmtId="1" fontId="0" fillId="0" borderId="0" xfId="39" applyFont="1" applyFill="1" applyBorder="1"/>
    <xf numFmtId="0" fontId="1" fillId="0" borderId="0" xfId="23" applyNumberFormat="1" applyBorder="1" applyAlignment="1"/>
    <xf numFmtId="37" fontId="1" fillId="0" borderId="6" xfId="2" applyNumberFormat="1">
      <alignment horizontal="right" vertical="center"/>
    </xf>
    <xf numFmtId="37" fontId="1" fillId="0" borderId="13" xfId="2" applyNumberFormat="1" applyBorder="1">
      <alignment horizontal="right" vertical="center"/>
    </xf>
    <xf numFmtId="37" fontId="1" fillId="0" borderId="18" xfId="2" applyNumberFormat="1" applyBorder="1">
      <alignment horizontal="right" vertical="center"/>
    </xf>
    <xf numFmtId="0" fontId="2" fillId="2" borderId="10" xfId="1" applyNumberFormat="1" applyBorder="1" applyAlignment="1"/>
    <xf numFmtId="0" fontId="2" fillId="2" borderId="14" xfId="1" quotePrefix="1" applyNumberFormat="1" applyBorder="1" applyAlignment="1"/>
    <xf numFmtId="0" fontId="2" fillId="2" borderId="12" xfId="1" quotePrefix="1" applyNumberFormat="1" applyBorder="1" applyAlignment="1"/>
    <xf numFmtId="0" fontId="2" fillId="2" borderId="11" xfId="1" quotePrefix="1" applyNumberFormat="1" applyBorder="1" applyAlignment="1"/>
    <xf numFmtId="0" fontId="1" fillId="14" borderId="12" xfId="24" quotePrefix="1" applyNumberFormat="1" applyBorder="1" applyAlignment="1"/>
    <xf numFmtId="0" fontId="1" fillId="14" borderId="11" xfId="24" quotePrefix="1" applyNumberFormat="1" applyBorder="1" applyAlignment="1"/>
    <xf numFmtId="0" fontId="2" fillId="2" borderId="15" xfId="1" quotePrefix="1" applyNumberFormat="1" applyBorder="1" applyAlignment="1"/>
    <xf numFmtId="0" fontId="2" fillId="2" borderId="1" xfId="1" quotePrefix="1" applyNumberFormat="1" applyAlignment="1"/>
    <xf numFmtId="0" fontId="2" fillId="2" borderId="17" xfId="1" quotePrefix="1" applyNumberFormat="1" applyBorder="1" applyAlignment="1"/>
    <xf numFmtId="0" fontId="1" fillId="14" borderId="1" xfId="24" quotePrefix="1" applyNumberFormat="1" applyAlignment="1"/>
    <xf numFmtId="0" fontId="1" fillId="14" borderId="17" xfId="24" quotePrefix="1" applyNumberFormat="1" applyBorder="1" applyAlignment="1"/>
    <xf numFmtId="0" fontId="2" fillId="2" borderId="16" xfId="1" quotePrefix="1" applyNumberFormat="1" applyBorder="1" applyAlignment="1"/>
    <xf numFmtId="0" fontId="2" fillId="2" borderId="10" xfId="1" quotePrefix="1" applyNumberFormat="1" applyBorder="1" applyAlignment="1"/>
    <xf numFmtId="0" fontId="2" fillId="2" borderId="20" xfId="1" quotePrefix="1" applyNumberFormat="1" applyBorder="1" applyAlignment="1"/>
    <xf numFmtId="0" fontId="1" fillId="14" borderId="10" xfId="24" quotePrefix="1" applyNumberFormat="1" applyBorder="1" applyAlignment="1">
      <alignment horizontal="right"/>
    </xf>
    <xf numFmtId="0" fontId="1" fillId="14" borderId="20" xfId="24" quotePrefix="1" applyNumberFormat="1" applyBorder="1" applyAlignment="1">
      <alignment horizontal="right"/>
    </xf>
    <xf numFmtId="0" fontId="1" fillId="14" borderId="15" xfId="24" quotePrefix="1" applyNumberFormat="1" applyBorder="1" applyAlignment="1"/>
    <xf numFmtId="0" fontId="1" fillId="14" borderId="16" xfId="24" quotePrefix="1" applyNumberFormat="1" applyBorder="1" applyAlignment="1"/>
    <xf numFmtId="0" fontId="1" fillId="14" borderId="10" xfId="24" quotePrefix="1" applyNumberFormat="1" applyBorder="1" applyAlignment="1"/>
    <xf numFmtId="0" fontId="1" fillId="14" borderId="20" xfId="24" quotePrefix="1" applyNumberFormat="1" applyBorder="1" applyAlignment="1"/>
    <xf numFmtId="39" fontId="1" fillId="0" borderId="6" xfId="2" applyNumberFormat="1">
      <alignment horizontal="right" vertical="center"/>
    </xf>
    <xf numFmtId="39" fontId="1" fillId="0" borderId="13" xfId="2" applyNumberFormat="1" applyBorder="1">
      <alignment horizontal="right" vertical="center"/>
    </xf>
    <xf numFmtId="39" fontId="1" fillId="0" borderId="18" xfId="2" applyNumberFormat="1" applyBorder="1">
      <alignment horizontal="right" vertical="center"/>
    </xf>
    <xf numFmtId="39" fontId="1" fillId="0" borderId="19" xfId="2" applyNumberFormat="1" applyBorder="1">
      <alignment horizontal="right" vertical="center"/>
    </xf>
    <xf numFmtId="167" fontId="1" fillId="0" borderId="6" xfId="2" applyNumberFormat="1">
      <alignment horizontal="right" vertical="center"/>
    </xf>
    <xf numFmtId="168" fontId="1" fillId="0" borderId="6" xfId="2" applyNumberFormat="1">
      <alignment horizontal="right" vertical="center"/>
    </xf>
    <xf numFmtId="169" fontId="1" fillId="0" borderId="6" xfId="2" applyNumberFormat="1">
      <alignment horizontal="right" vertical="center"/>
    </xf>
    <xf numFmtId="167" fontId="1" fillId="0" borderId="13" xfId="2" applyNumberFormat="1" applyBorder="1">
      <alignment horizontal="right" vertical="center"/>
    </xf>
    <xf numFmtId="167" fontId="1" fillId="0" borderId="18" xfId="2" applyNumberFormat="1" applyBorder="1">
      <alignment horizontal="right" vertical="center"/>
    </xf>
    <xf numFmtId="168" fontId="1" fillId="0" borderId="18" xfId="2" applyNumberFormat="1" applyBorder="1">
      <alignment horizontal="right" vertical="center"/>
    </xf>
    <xf numFmtId="169" fontId="1" fillId="0" borderId="18" xfId="2" applyNumberFormat="1" applyBorder="1">
      <alignment horizontal="right" vertical="center"/>
    </xf>
    <xf numFmtId="167" fontId="1" fillId="0" borderId="19" xfId="2" applyNumberFormat="1" applyBorder="1">
      <alignment horizontal="right" vertical="center"/>
    </xf>
    <xf numFmtId="0" fontId="2" fillId="2" borderId="22" xfId="1" applyNumberFormat="1" applyBorder="1" applyAlignment="1"/>
    <xf numFmtId="0" fontId="2" fillId="2" borderId="21" xfId="1" quotePrefix="1" applyNumberFormat="1" applyBorder="1" applyAlignment="1"/>
    <xf numFmtId="0" fontId="2" fillId="2" borderId="22" xfId="1" quotePrefix="1" applyNumberFormat="1" applyBorder="1" applyAlignment="1"/>
    <xf numFmtId="0" fontId="2" fillId="2" borderId="23" xfId="1" quotePrefix="1" applyNumberFormat="1" applyBorder="1" applyAlignment="1"/>
    <xf numFmtId="0" fontId="1" fillId="14" borderId="23" xfId="24" quotePrefix="1" applyNumberFormat="1" applyBorder="1" applyAlignment="1"/>
    <xf numFmtId="1" fontId="1" fillId="0" borderId="6" xfId="39" applyFill="1" applyBorder="1" applyAlignment="1">
      <alignment horizontal="right" vertical="center"/>
    </xf>
    <xf numFmtId="1" fontId="1" fillId="0" borderId="13" xfId="39" applyFill="1" applyBorder="1" applyAlignment="1">
      <alignment horizontal="right" vertical="center"/>
    </xf>
    <xf numFmtId="1" fontId="1" fillId="0" borderId="18" xfId="39" applyFill="1" applyBorder="1" applyAlignment="1">
      <alignment horizontal="right" vertical="center"/>
    </xf>
    <xf numFmtId="1" fontId="1" fillId="0" borderId="19" xfId="39" applyFill="1" applyBorder="1" applyAlignment="1">
      <alignment horizontal="right" vertical="center"/>
    </xf>
    <xf numFmtId="0" fontId="2" fillId="2" borderId="2" xfId="25" applyNumberFormat="1" applyAlignment="1"/>
    <xf numFmtId="0" fontId="2" fillId="2" borderId="24" xfId="25" applyNumberFormat="1" applyBorder="1" applyAlignment="1"/>
    <xf numFmtId="167" fontId="2" fillId="0" borderId="18" xfId="3" applyNumberFormat="1" applyBorder="1">
      <alignment horizontal="right" vertical="center"/>
    </xf>
    <xf numFmtId="0" fontId="2" fillId="0" borderId="18" xfId="3" applyNumberFormat="1" applyBorder="1">
      <alignment horizontal="right" vertical="center"/>
    </xf>
    <xf numFmtId="168" fontId="2" fillId="0" borderId="18" xfId="3" applyNumberFormat="1" applyBorder="1">
      <alignment horizontal="right" vertical="center"/>
    </xf>
    <xf numFmtId="0" fontId="2" fillId="0" borderId="19" xfId="3" applyNumberFormat="1" applyBorder="1">
      <alignment horizontal="right" vertical="center"/>
    </xf>
    <xf numFmtId="0" fontId="2" fillId="2" borderId="25" xfId="25" applyNumberFormat="1" applyBorder="1" applyAlignment="1"/>
    <xf numFmtId="0" fontId="2" fillId="2" borderId="26" xfId="25" applyNumberFormat="1" applyBorder="1" applyAlignment="1"/>
    <xf numFmtId="0" fontId="2" fillId="2" borderId="2" xfId="25" quotePrefix="1" applyNumberFormat="1" applyAlignment="1"/>
    <xf numFmtId="0" fontId="2" fillId="2" borderId="24" xfId="25" quotePrefix="1" applyNumberFormat="1" applyBorder="1" applyAlignment="1"/>
    <xf numFmtId="0" fontId="19" fillId="0" borderId="7" xfId="0" applyFont="1" applyBorder="1" applyAlignment="1" applyProtection="1">
      <alignment horizontal="center" vertical="top" textRotation="90"/>
      <protection locked="0"/>
    </xf>
    <xf numFmtId="165" fontId="14" fillId="0" borderId="0" xfId="34" applyNumberFormat="1" applyFont="1" applyFill="1" applyBorder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</cellXfs>
  <cellStyles count="40">
    <cellStyle name="DateGerman" xfId="38" xr:uid="{5555C2E4-6712-4E5E-82F1-AF1DE92E6D0F}"/>
    <cellStyle name="NoDecimal" xfId="37" xr:uid="{186063CF-93F6-415A-9219-1C76CCB9D762}"/>
    <cellStyle name="NoDecimals" xfId="39" xr:uid="{03088437-F2D0-4DC5-BA2C-D14101874F96}"/>
    <cellStyle name="SAPBorder" xfId="20" xr:uid="{00000000-0005-0000-0000-000001000000}"/>
    <cellStyle name="SAPDataCell" xfId="2" xr:uid="{00000000-0005-0000-0000-000002000000}"/>
    <cellStyle name="SAPDataRemoved" xfId="21" xr:uid="{00000000-0005-0000-0000-000003000000}"/>
    <cellStyle name="SAPDataTotalCell" xfId="3" xr:uid="{00000000-0005-0000-0000-000004000000}"/>
    <cellStyle name="SAPDimensionCell" xfId="1" xr:uid="{00000000-0005-0000-0000-000005000000}"/>
    <cellStyle name="SAPEditableDataCell" xfId="5" xr:uid="{00000000-0005-0000-0000-000006000000}"/>
    <cellStyle name="SAPEditableDataTotalCell" xfId="8" xr:uid="{00000000-0005-0000-0000-000007000000}"/>
    <cellStyle name="SAPEmphasized" xfId="26" xr:uid="{00000000-0005-0000-0000-000008000000}"/>
    <cellStyle name="SAPEmphasizedEditableDataCell" xfId="28" xr:uid="{00000000-0005-0000-0000-000009000000}"/>
    <cellStyle name="SAPEmphasizedEditableDataTotalCell" xfId="29" xr:uid="{00000000-0005-0000-0000-00000A000000}"/>
    <cellStyle name="SAPEmphasizedLockedDataCell" xfId="32" xr:uid="{00000000-0005-0000-0000-00000B000000}"/>
    <cellStyle name="SAPEmphasizedLockedDataTotalCell" xfId="33" xr:uid="{00000000-0005-0000-0000-00000C000000}"/>
    <cellStyle name="SAPEmphasizedReadonlyDataCell" xfId="30" xr:uid="{00000000-0005-0000-0000-00000D000000}"/>
    <cellStyle name="SAPEmphasizedReadonlyDataTotalCell" xfId="31" xr:uid="{00000000-0005-0000-0000-00000E000000}"/>
    <cellStyle name="SAPEmphasizedTotal" xfId="27" xr:uid="{00000000-0005-0000-0000-00000F000000}"/>
    <cellStyle name="SAPError" xfId="22" xr:uid="{00000000-0005-0000-0000-000010000000}"/>
    <cellStyle name="SAPExceptionLevel1" xfId="11" xr:uid="{00000000-0005-0000-0000-000011000000}"/>
    <cellStyle name="SAPExceptionLevel2" xfId="12" xr:uid="{00000000-0005-0000-0000-000012000000}"/>
    <cellStyle name="SAPExceptionLevel3" xfId="13" xr:uid="{00000000-0005-0000-0000-000013000000}"/>
    <cellStyle name="SAPExceptionLevel4" xfId="14" xr:uid="{00000000-0005-0000-0000-000014000000}"/>
    <cellStyle name="SAPExceptionLevel5" xfId="15" xr:uid="{00000000-0005-0000-0000-000015000000}"/>
    <cellStyle name="SAPExceptionLevel6" xfId="16" xr:uid="{00000000-0005-0000-0000-000016000000}"/>
    <cellStyle name="SAPExceptionLevel7" xfId="17" xr:uid="{00000000-0005-0000-0000-000017000000}"/>
    <cellStyle name="SAPExceptionLevel8" xfId="18" xr:uid="{00000000-0005-0000-0000-000018000000}"/>
    <cellStyle name="SAPExceptionLevel9" xfId="19" xr:uid="{00000000-0005-0000-0000-000019000000}"/>
    <cellStyle name="SAPFormula" xfId="34" xr:uid="{00000000-0005-0000-0000-00001A000000}"/>
    <cellStyle name="SAPGroupingFillCell" xfId="4" xr:uid="{00000000-0005-0000-0000-00001B000000}"/>
    <cellStyle name="SAPHierarchyCell" xfId="35" xr:uid="{00000000-0005-0000-0000-00001C000000}"/>
    <cellStyle name="SAPHierarchyOddCell" xfId="36" xr:uid="{00000000-0005-0000-0000-00001D000000}"/>
    <cellStyle name="SAPLockedDataCell" xfId="7" xr:uid="{00000000-0005-0000-0000-00001E000000}"/>
    <cellStyle name="SAPLockedDataTotalCell" xfId="10" xr:uid="{00000000-0005-0000-0000-00001F000000}"/>
    <cellStyle name="SAPMemberCell" xfId="24" xr:uid="{00000000-0005-0000-0000-000020000000}"/>
    <cellStyle name="SAPMemberTotalCell" xfId="25" xr:uid="{00000000-0005-0000-0000-000021000000}"/>
    <cellStyle name="SAPMessageText" xfId="23" xr:uid="{00000000-0005-0000-0000-000022000000}"/>
    <cellStyle name="SAPReadonlyDataCell" xfId="6" xr:uid="{00000000-0005-0000-0000-000023000000}"/>
    <cellStyle name="SAPReadonlyDataTotalCell" xfId="9" xr:uid="{00000000-0005-0000-0000-00002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871162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117DFC-6D5E-425C-9A4D-6D6B10DA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0" y="0"/>
          <a:ext cx="2433262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404437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4CED0-0D6C-46C4-8E0D-CBBDEBE8E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1214062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C9C95-2E9E-4B63-8609-A32E3C087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0"/>
          <a:ext cx="2433262" cy="29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52012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84F03-2AC7-487B-A095-C15053E3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5" y="0"/>
          <a:ext cx="2433262" cy="295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1356937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BB2C7-7039-4EF7-943E-6944F348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1356937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EB5A7-4632-491B-8FE0-5B19A3584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0"/>
          <a:ext cx="2433262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 s="30" t="s">
        <v>8</v>
      </c>
    </row>
  </sheetData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31DD-07E9-4E6B-AF90-661F978CE483}">
  <sheetPr>
    <outlinePr summaryBelow="0"/>
  </sheetPr>
  <dimension ref="A1:AX3359"/>
  <sheetViews>
    <sheetView showGridLines="0" topLeftCell="L1" zoomScaleNormal="100" workbookViewId="0">
      <selection activeCell="AJ21" sqref="AJ21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23.42578125" style="5" bestFit="1" customWidth="1"/>
    <col min="7" max="7" width="16.140625" style="5" bestFit="1" customWidth="1"/>
    <col min="8" max="8" width="34.85546875" style="5" bestFit="1" customWidth="1"/>
    <col min="9" max="9" width="33.5703125" style="5" bestFit="1" customWidth="1"/>
    <col min="10" max="10" width="17.5703125" style="5" bestFit="1" customWidth="1"/>
    <col min="11" max="11" width="24.7109375" style="5" bestFit="1" customWidth="1"/>
    <col min="12" max="12" width="14.7109375" style="5" bestFit="1" customWidth="1"/>
    <col min="13" max="13" width="16.28515625" style="5" bestFit="1" customWidth="1"/>
    <col min="14" max="14" width="7.140625" style="5" bestFit="1" customWidth="1"/>
    <col min="15" max="15" width="18.85546875" style="5" bestFit="1" customWidth="1"/>
    <col min="16" max="16" width="10.5703125" style="5" bestFit="1" customWidth="1"/>
    <col min="17" max="17" width="15" style="5" bestFit="1" customWidth="1"/>
    <col min="18" max="18" width="18.28515625" style="5" bestFit="1" customWidth="1"/>
    <col min="19" max="19" width="42.28515625" style="5" bestFit="1" customWidth="1"/>
    <col min="20" max="20" width="8.140625" style="5" bestFit="1" customWidth="1"/>
    <col min="21" max="21" width="13.85546875" style="5" bestFit="1" customWidth="1"/>
    <col min="22" max="22" width="17.85546875" style="5" bestFit="1" customWidth="1"/>
    <col min="23" max="23" width="16.42578125" style="5" bestFit="1" customWidth="1"/>
    <col min="24" max="26" width="25.140625" style="5" bestFit="1" customWidth="1"/>
    <col min="27" max="27" width="24" style="5" bestFit="1" customWidth="1"/>
    <col min="28" max="29" width="14.140625" style="5" bestFit="1" customWidth="1"/>
    <col min="30" max="30" width="2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6" t="s">
        <v>0</v>
      </c>
      <c r="F1" s="10" t="s">
        <v>3</v>
      </c>
    </row>
    <row r="2" spans="1:50" s="25" customFormat="1" ht="15.75" customHeight="1" collapsed="1" x14ac:dyDescent="0.3">
      <c r="A2" s="22"/>
      <c r="B2" s="23"/>
      <c r="C2" s="24"/>
      <c r="D2" s="23"/>
      <c r="E2" s="86"/>
      <c r="F2" s="26"/>
    </row>
    <row r="3" spans="1:50" ht="15" hidden="1" customHeight="1" outlineLevel="1" x14ac:dyDescent="0.25">
      <c r="A3" s="14"/>
      <c r="B3" s="1"/>
      <c r="E3" s="86"/>
      <c r="F3" s="3" t="str">
        <f>_xll.SAPGetInfoLabel("QueryTechName")</f>
        <v>Technische naam van query</v>
      </c>
      <c r="G3" s="4" t="e">
        <f>_xll.SAPGetSourceInfo("DS_Deliveries", "QueryTechName")</f>
        <v>#VALUE!</v>
      </c>
    </row>
    <row r="4" spans="1:50" ht="15" hidden="1" customHeight="1" outlineLevel="1" x14ac:dyDescent="0.25">
      <c r="A4" s="14"/>
      <c r="B4" s="1"/>
      <c r="E4" s="86"/>
      <c r="F4" s="3" t="str">
        <f>_xll.SAPGetInfoLabel("InfoProviderTechName")</f>
        <v>Technische naam InfoProvider</v>
      </c>
      <c r="G4" s="4" t="e">
        <f>_xll.SAPGetSourceInfo("DS_Deliveries", "InfoProviderTechName")</f>
        <v>#VALUE!</v>
      </c>
    </row>
    <row r="5" spans="1:50" ht="15" hidden="1" customHeight="1" outlineLevel="1" x14ac:dyDescent="0.25">
      <c r="A5" s="14"/>
      <c r="B5" s="1"/>
      <c r="E5" s="86"/>
      <c r="F5" s="3" t="str">
        <f>_xll.SAPGetInfoLabel("System")</f>
        <v>Systeem</v>
      </c>
      <c r="G5" s="4" t="e">
        <f>_xll.SAPGetSourceInfo("DS_Deliveries", "System")</f>
        <v>#VALUE!</v>
      </c>
    </row>
    <row r="6" spans="1:50" ht="15" hidden="1" customHeight="1" outlineLevel="1" x14ac:dyDescent="0.25">
      <c r="A6" s="14"/>
      <c r="B6" s="1"/>
      <c r="E6" s="86"/>
      <c r="F6" s="3" t="str">
        <f>_xll.SAPGetInfoLabel("QueryLastRefreshedAt")</f>
        <v>Query laatst vernieuwd op</v>
      </c>
      <c r="G6" s="87" t="e">
        <f>_xll.SAPGetSourceInfo("DS_Deliveries", "QueryLastRefreshedAt")</f>
        <v>#VALUE!</v>
      </c>
      <c r="H6" s="87"/>
      <c r="I6" s="87"/>
    </row>
    <row r="7" spans="1:50" s="11" customFormat="1" ht="7.5" hidden="1" customHeight="1" outlineLevel="1" x14ac:dyDescent="0.25">
      <c r="A7" s="13"/>
      <c r="B7" s="12"/>
      <c r="C7" s="19"/>
      <c r="D7" s="12"/>
      <c r="E7" s="86"/>
      <c r="F7" s="10"/>
    </row>
    <row r="8" spans="1:50" x14ac:dyDescent="0.25">
      <c r="A8" s="88" t="s">
        <v>1</v>
      </c>
      <c r="B8" s="89"/>
      <c r="C8" s="90" t="s">
        <v>2</v>
      </c>
      <c r="D8" s="89"/>
      <c r="E8" s="86"/>
      <c r="F8" s="68" t="s">
        <v>46</v>
      </c>
      <c r="G8" s="69" t="s">
        <v>39</v>
      </c>
      <c r="H8" s="69" t="s">
        <v>20</v>
      </c>
      <c r="I8" s="69" t="s">
        <v>21</v>
      </c>
      <c r="J8" s="69" t="s">
        <v>38</v>
      </c>
      <c r="K8" s="69" t="s">
        <v>23</v>
      </c>
      <c r="L8" s="69" t="s">
        <v>24</v>
      </c>
      <c r="M8" s="69" t="s">
        <v>25</v>
      </c>
      <c r="N8" s="69" t="s">
        <v>26</v>
      </c>
      <c r="O8" s="69" t="s">
        <v>47</v>
      </c>
      <c r="P8" s="69" t="s">
        <v>45</v>
      </c>
      <c r="Q8" s="67"/>
      <c r="R8" s="69" t="s">
        <v>27</v>
      </c>
      <c r="S8" s="69" t="s">
        <v>48</v>
      </c>
      <c r="T8" s="69" t="s">
        <v>28</v>
      </c>
      <c r="U8" s="69" t="s">
        <v>49</v>
      </c>
      <c r="V8" s="70" t="s">
        <v>50</v>
      </c>
      <c r="W8" s="71" t="s">
        <v>44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e">
        <f>_xll.SAPListOfEffectiveFilters("DS_Deliveries")</f>
        <v>#VALUE!</v>
      </c>
      <c r="E9" s="86"/>
      <c r="F9" s="51" t="s">
        <v>175</v>
      </c>
      <c r="G9" s="44" t="s">
        <v>111</v>
      </c>
      <c r="H9" s="44" t="s">
        <v>71</v>
      </c>
      <c r="I9" s="44" t="s">
        <v>72</v>
      </c>
      <c r="J9" s="44" t="s">
        <v>176</v>
      </c>
      <c r="K9" s="44" t="s">
        <v>74</v>
      </c>
      <c r="L9" s="44" t="s">
        <v>30</v>
      </c>
      <c r="M9" s="44" t="s">
        <v>75</v>
      </c>
      <c r="N9" s="44" t="s">
        <v>76</v>
      </c>
      <c r="O9" s="44" t="s">
        <v>177</v>
      </c>
      <c r="P9" s="44" t="s">
        <v>51</v>
      </c>
      <c r="Q9" s="44" t="s">
        <v>52</v>
      </c>
      <c r="R9" s="44" t="s">
        <v>103</v>
      </c>
      <c r="S9" s="44" t="s">
        <v>137</v>
      </c>
      <c r="T9" s="44" t="s">
        <v>30</v>
      </c>
      <c r="U9" s="44" t="s">
        <v>178</v>
      </c>
      <c r="V9" s="45" t="s">
        <v>179</v>
      </c>
      <c r="W9" s="63">
        <v>24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/>
      <c r="D10" s="6"/>
      <c r="E10" s="86"/>
      <c r="F10" s="51" t="s">
        <v>175</v>
      </c>
      <c r="G10" s="44" t="s">
        <v>111</v>
      </c>
      <c r="H10" s="44" t="s">
        <v>71</v>
      </c>
      <c r="I10" s="44" t="s">
        <v>72</v>
      </c>
      <c r="J10" s="44" t="s">
        <v>176</v>
      </c>
      <c r="K10" s="44" t="s">
        <v>74</v>
      </c>
      <c r="L10" s="44" t="s">
        <v>30</v>
      </c>
      <c r="M10" s="44" t="s">
        <v>75</v>
      </c>
      <c r="N10" s="44" t="s">
        <v>76</v>
      </c>
      <c r="O10" s="44" t="s">
        <v>177</v>
      </c>
      <c r="P10" s="84" t="s">
        <v>180</v>
      </c>
      <c r="Q10" s="76"/>
      <c r="R10" s="76"/>
      <c r="S10" s="76"/>
      <c r="T10" s="76"/>
      <c r="U10" s="76"/>
      <c r="V10" s="82"/>
      <c r="W10" s="78">
        <v>24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LO1000623686</v>
      </c>
      <c r="E11" s="86"/>
      <c r="F11" s="51" t="s">
        <v>175</v>
      </c>
      <c r="G11" s="44" t="s">
        <v>111</v>
      </c>
      <c r="H11" s="84" t="s">
        <v>180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82"/>
      <c r="W11" s="78">
        <v>24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/>
      <c r="D12" s="6"/>
      <c r="E12" s="86"/>
      <c r="F12" s="51" t="s">
        <v>181</v>
      </c>
      <c r="G12" s="44" t="s">
        <v>111</v>
      </c>
      <c r="H12" s="44" t="s">
        <v>71</v>
      </c>
      <c r="I12" s="44" t="s">
        <v>72</v>
      </c>
      <c r="J12" s="44" t="s">
        <v>176</v>
      </c>
      <c r="K12" s="44" t="s">
        <v>74</v>
      </c>
      <c r="L12" s="44" t="s">
        <v>30</v>
      </c>
      <c r="M12" s="44" t="s">
        <v>75</v>
      </c>
      <c r="N12" s="44" t="s">
        <v>76</v>
      </c>
      <c r="O12" s="44" t="s">
        <v>182</v>
      </c>
      <c r="P12" s="44" t="s">
        <v>51</v>
      </c>
      <c r="Q12" s="44" t="s">
        <v>52</v>
      </c>
      <c r="R12" s="44" t="s">
        <v>109</v>
      </c>
      <c r="S12" s="44" t="s">
        <v>183</v>
      </c>
      <c r="T12" s="44" t="s">
        <v>93</v>
      </c>
      <c r="U12" s="44" t="s">
        <v>184</v>
      </c>
      <c r="V12" s="45" t="s">
        <v>179</v>
      </c>
      <c r="W12" s="63">
        <v>1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/>
      <c r="D13" s="6"/>
      <c r="E13" s="86"/>
      <c r="F13" s="51" t="s">
        <v>181</v>
      </c>
      <c r="G13" s="44" t="s">
        <v>111</v>
      </c>
      <c r="H13" s="44" t="s">
        <v>71</v>
      </c>
      <c r="I13" s="44" t="s">
        <v>72</v>
      </c>
      <c r="J13" s="44" t="s">
        <v>176</v>
      </c>
      <c r="K13" s="44" t="s">
        <v>74</v>
      </c>
      <c r="L13" s="44" t="s">
        <v>30</v>
      </c>
      <c r="M13" s="44" t="s">
        <v>75</v>
      </c>
      <c r="N13" s="44" t="s">
        <v>76</v>
      </c>
      <c r="O13" s="44" t="s">
        <v>182</v>
      </c>
      <c r="P13" s="44" t="s">
        <v>51</v>
      </c>
      <c r="Q13" s="44" t="s">
        <v>52</v>
      </c>
      <c r="R13" s="44" t="s">
        <v>109</v>
      </c>
      <c r="S13" s="44" t="s">
        <v>183</v>
      </c>
      <c r="T13" s="44" t="s">
        <v>94</v>
      </c>
      <c r="U13" s="44" t="s">
        <v>184</v>
      </c>
      <c r="V13" s="45" t="s">
        <v>179</v>
      </c>
      <c r="W13" s="63">
        <v>1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/>
      <c r="D14" s="6"/>
      <c r="E14" s="27"/>
      <c r="F14" s="51" t="s">
        <v>181</v>
      </c>
      <c r="G14" s="44" t="s">
        <v>111</v>
      </c>
      <c r="H14" s="44" t="s">
        <v>71</v>
      </c>
      <c r="I14" s="44" t="s">
        <v>72</v>
      </c>
      <c r="J14" s="44" t="s">
        <v>176</v>
      </c>
      <c r="K14" s="44" t="s">
        <v>74</v>
      </c>
      <c r="L14" s="44" t="s">
        <v>30</v>
      </c>
      <c r="M14" s="44" t="s">
        <v>75</v>
      </c>
      <c r="N14" s="44" t="s">
        <v>76</v>
      </c>
      <c r="O14" s="44" t="s">
        <v>182</v>
      </c>
      <c r="P14" s="84" t="s">
        <v>180</v>
      </c>
      <c r="Q14" s="76"/>
      <c r="R14" s="76"/>
      <c r="S14" s="76"/>
      <c r="T14" s="76"/>
      <c r="U14" s="76"/>
      <c r="V14" s="82"/>
      <c r="W14" s="78">
        <v>2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/>
      <c r="D15" s="6"/>
      <c r="E15" s="18"/>
      <c r="F15" s="51" t="s">
        <v>181</v>
      </c>
      <c r="G15" s="44" t="s">
        <v>111</v>
      </c>
      <c r="H15" s="84" t="s">
        <v>180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82"/>
      <c r="W15" s="78">
        <v>2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/>
      <c r="D16" s="6"/>
      <c r="E16" s="18"/>
      <c r="F16" s="51" t="s">
        <v>185</v>
      </c>
      <c r="G16" s="44" t="s">
        <v>111</v>
      </c>
      <c r="H16" s="44" t="s">
        <v>71</v>
      </c>
      <c r="I16" s="44" t="s">
        <v>72</v>
      </c>
      <c r="J16" s="44" t="s">
        <v>176</v>
      </c>
      <c r="K16" s="44" t="s">
        <v>74</v>
      </c>
      <c r="L16" s="44" t="s">
        <v>30</v>
      </c>
      <c r="M16" s="44" t="s">
        <v>75</v>
      </c>
      <c r="N16" s="44" t="s">
        <v>76</v>
      </c>
      <c r="O16" s="44" t="s">
        <v>186</v>
      </c>
      <c r="P16" s="44" t="s">
        <v>51</v>
      </c>
      <c r="Q16" s="44" t="s">
        <v>52</v>
      </c>
      <c r="R16" s="44" t="s">
        <v>87</v>
      </c>
      <c r="S16" s="44" t="s">
        <v>53</v>
      </c>
      <c r="T16" s="44" t="s">
        <v>30</v>
      </c>
      <c r="U16" s="44" t="s">
        <v>187</v>
      </c>
      <c r="V16" s="45" t="s">
        <v>179</v>
      </c>
      <c r="W16" s="63">
        <v>12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/>
      <c r="D17" s="7"/>
      <c r="E17" s="18"/>
      <c r="F17" s="51" t="s">
        <v>185</v>
      </c>
      <c r="G17" s="44" t="s">
        <v>111</v>
      </c>
      <c r="H17" s="44" t="s">
        <v>71</v>
      </c>
      <c r="I17" s="44" t="s">
        <v>72</v>
      </c>
      <c r="J17" s="44" t="s">
        <v>176</v>
      </c>
      <c r="K17" s="44" t="s">
        <v>74</v>
      </c>
      <c r="L17" s="44" t="s">
        <v>30</v>
      </c>
      <c r="M17" s="44" t="s">
        <v>75</v>
      </c>
      <c r="N17" s="44" t="s">
        <v>76</v>
      </c>
      <c r="O17" s="44" t="s">
        <v>186</v>
      </c>
      <c r="P17" s="84" t="s">
        <v>180</v>
      </c>
      <c r="Q17" s="76"/>
      <c r="R17" s="76"/>
      <c r="S17" s="76"/>
      <c r="T17" s="76"/>
      <c r="U17" s="76"/>
      <c r="V17" s="82"/>
      <c r="W17" s="78">
        <v>12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 s="51" t="s">
        <v>185</v>
      </c>
      <c r="G18" s="44" t="s">
        <v>111</v>
      </c>
      <c r="H18" s="44" t="s">
        <v>71</v>
      </c>
      <c r="I18" s="44" t="s">
        <v>72</v>
      </c>
      <c r="J18" s="44" t="s">
        <v>176</v>
      </c>
      <c r="K18" s="44" t="s">
        <v>74</v>
      </c>
      <c r="L18" s="44" t="s">
        <v>30</v>
      </c>
      <c r="M18" s="44" t="s">
        <v>75</v>
      </c>
      <c r="N18" s="44" t="s">
        <v>76</v>
      </c>
      <c r="O18" s="44" t="s">
        <v>188</v>
      </c>
      <c r="P18" s="44" t="s">
        <v>51</v>
      </c>
      <c r="Q18" s="44" t="s">
        <v>52</v>
      </c>
      <c r="R18" s="44" t="s">
        <v>87</v>
      </c>
      <c r="S18" s="44" t="s">
        <v>53</v>
      </c>
      <c r="T18" s="44" t="s">
        <v>30</v>
      </c>
      <c r="U18" s="44" t="s">
        <v>189</v>
      </c>
      <c r="V18" s="45" t="s">
        <v>179</v>
      </c>
      <c r="W18" s="63">
        <v>12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 s="51" t="s">
        <v>185</v>
      </c>
      <c r="G19" s="44" t="s">
        <v>111</v>
      </c>
      <c r="H19" s="44" t="s">
        <v>71</v>
      </c>
      <c r="I19" s="44" t="s">
        <v>72</v>
      </c>
      <c r="J19" s="44" t="s">
        <v>176</v>
      </c>
      <c r="K19" s="44" t="s">
        <v>74</v>
      </c>
      <c r="L19" s="44" t="s">
        <v>30</v>
      </c>
      <c r="M19" s="44" t="s">
        <v>75</v>
      </c>
      <c r="N19" s="44" t="s">
        <v>76</v>
      </c>
      <c r="O19" s="44" t="s">
        <v>188</v>
      </c>
      <c r="P19" s="44" t="s">
        <v>51</v>
      </c>
      <c r="Q19" s="44" t="s">
        <v>52</v>
      </c>
      <c r="R19" s="44" t="s">
        <v>91</v>
      </c>
      <c r="S19" s="44" t="s">
        <v>183</v>
      </c>
      <c r="T19" s="44" t="s">
        <v>93</v>
      </c>
      <c r="U19" s="44" t="s">
        <v>189</v>
      </c>
      <c r="V19" s="45" t="s">
        <v>179</v>
      </c>
      <c r="W19" s="63">
        <v>1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 s="51" t="s">
        <v>185</v>
      </c>
      <c r="G20" s="44" t="s">
        <v>111</v>
      </c>
      <c r="H20" s="44" t="s">
        <v>71</v>
      </c>
      <c r="I20" s="44" t="s">
        <v>72</v>
      </c>
      <c r="J20" s="44" t="s">
        <v>176</v>
      </c>
      <c r="K20" s="44" t="s">
        <v>74</v>
      </c>
      <c r="L20" s="44" t="s">
        <v>30</v>
      </c>
      <c r="M20" s="44" t="s">
        <v>75</v>
      </c>
      <c r="N20" s="44" t="s">
        <v>76</v>
      </c>
      <c r="O20" s="44" t="s">
        <v>188</v>
      </c>
      <c r="P20" s="44" t="s">
        <v>51</v>
      </c>
      <c r="Q20" s="44" t="s">
        <v>52</v>
      </c>
      <c r="R20" s="44" t="s">
        <v>91</v>
      </c>
      <c r="S20" s="44" t="s">
        <v>183</v>
      </c>
      <c r="T20" s="44" t="s">
        <v>94</v>
      </c>
      <c r="U20" s="44" t="s">
        <v>189</v>
      </c>
      <c r="V20" s="45" t="s">
        <v>179</v>
      </c>
      <c r="W20" s="63">
        <v>1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 s="51" t="s">
        <v>185</v>
      </c>
      <c r="G21" s="44" t="s">
        <v>111</v>
      </c>
      <c r="H21" s="44" t="s">
        <v>71</v>
      </c>
      <c r="I21" s="44" t="s">
        <v>72</v>
      </c>
      <c r="J21" s="44" t="s">
        <v>176</v>
      </c>
      <c r="K21" s="44" t="s">
        <v>74</v>
      </c>
      <c r="L21" s="44" t="s">
        <v>30</v>
      </c>
      <c r="M21" s="44" t="s">
        <v>75</v>
      </c>
      <c r="N21" s="44" t="s">
        <v>76</v>
      </c>
      <c r="O21" s="44" t="s">
        <v>188</v>
      </c>
      <c r="P21" s="84" t="s">
        <v>180</v>
      </c>
      <c r="Q21" s="76"/>
      <c r="R21" s="76"/>
      <c r="S21" s="76"/>
      <c r="T21" s="76"/>
      <c r="U21" s="76"/>
      <c r="V21" s="82"/>
      <c r="W21" s="78">
        <v>14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 s="51" t="s">
        <v>185</v>
      </c>
      <c r="G22" s="44" t="s">
        <v>111</v>
      </c>
      <c r="H22" s="44" t="s">
        <v>71</v>
      </c>
      <c r="I22" s="44" t="s">
        <v>72</v>
      </c>
      <c r="J22" s="44" t="s">
        <v>176</v>
      </c>
      <c r="K22" s="44" t="s">
        <v>74</v>
      </c>
      <c r="L22" s="44" t="s">
        <v>30</v>
      </c>
      <c r="M22" s="44" t="s">
        <v>75</v>
      </c>
      <c r="N22" s="44" t="s">
        <v>76</v>
      </c>
      <c r="O22" s="44" t="s">
        <v>190</v>
      </c>
      <c r="P22" s="44" t="s">
        <v>51</v>
      </c>
      <c r="Q22" s="44" t="s">
        <v>52</v>
      </c>
      <c r="R22" s="44" t="s">
        <v>87</v>
      </c>
      <c r="S22" s="44" t="s">
        <v>53</v>
      </c>
      <c r="T22" s="44" t="s">
        <v>30</v>
      </c>
      <c r="U22" s="44" t="s">
        <v>191</v>
      </c>
      <c r="V22" s="45" t="s">
        <v>179</v>
      </c>
      <c r="W22" s="63">
        <v>12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 s="51" t="s">
        <v>185</v>
      </c>
      <c r="G23" s="44" t="s">
        <v>111</v>
      </c>
      <c r="H23" s="44" t="s">
        <v>71</v>
      </c>
      <c r="I23" s="44" t="s">
        <v>72</v>
      </c>
      <c r="J23" s="44" t="s">
        <v>176</v>
      </c>
      <c r="K23" s="44" t="s">
        <v>74</v>
      </c>
      <c r="L23" s="44" t="s">
        <v>30</v>
      </c>
      <c r="M23" s="44" t="s">
        <v>75</v>
      </c>
      <c r="N23" s="44" t="s">
        <v>76</v>
      </c>
      <c r="O23" s="44" t="s">
        <v>190</v>
      </c>
      <c r="P23" s="84" t="s">
        <v>180</v>
      </c>
      <c r="Q23" s="76"/>
      <c r="R23" s="76"/>
      <c r="S23" s="76"/>
      <c r="T23" s="76"/>
      <c r="U23" s="76"/>
      <c r="V23" s="82"/>
      <c r="W23" s="78">
        <v>12</v>
      </c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 s="51" t="s">
        <v>185</v>
      </c>
      <c r="G24" s="44" t="s">
        <v>111</v>
      </c>
      <c r="H24" s="44" t="s">
        <v>71</v>
      </c>
      <c r="I24" s="44" t="s">
        <v>72</v>
      </c>
      <c r="J24" s="44" t="s">
        <v>176</v>
      </c>
      <c r="K24" s="44" t="s">
        <v>74</v>
      </c>
      <c r="L24" s="44" t="s">
        <v>30</v>
      </c>
      <c r="M24" s="44" t="s">
        <v>75</v>
      </c>
      <c r="N24" s="44" t="s">
        <v>76</v>
      </c>
      <c r="O24" s="44" t="s">
        <v>192</v>
      </c>
      <c r="P24" s="44" t="s">
        <v>51</v>
      </c>
      <c r="Q24" s="44" t="s">
        <v>52</v>
      </c>
      <c r="R24" s="44" t="s">
        <v>87</v>
      </c>
      <c r="S24" s="44" t="s">
        <v>53</v>
      </c>
      <c r="T24" s="44" t="s">
        <v>30</v>
      </c>
      <c r="U24" s="44" t="s">
        <v>193</v>
      </c>
      <c r="V24" s="45" t="s">
        <v>179</v>
      </c>
      <c r="W24" s="63">
        <v>12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 s="51" t="s">
        <v>185</v>
      </c>
      <c r="G25" s="44" t="s">
        <v>111</v>
      </c>
      <c r="H25" s="44" t="s">
        <v>71</v>
      </c>
      <c r="I25" s="44" t="s">
        <v>72</v>
      </c>
      <c r="J25" s="44" t="s">
        <v>176</v>
      </c>
      <c r="K25" s="44" t="s">
        <v>74</v>
      </c>
      <c r="L25" s="44" t="s">
        <v>30</v>
      </c>
      <c r="M25" s="44" t="s">
        <v>75</v>
      </c>
      <c r="N25" s="44" t="s">
        <v>76</v>
      </c>
      <c r="O25" s="44" t="s">
        <v>192</v>
      </c>
      <c r="P25" s="44" t="s">
        <v>51</v>
      </c>
      <c r="Q25" s="44" t="s">
        <v>52</v>
      </c>
      <c r="R25" s="44" t="s">
        <v>91</v>
      </c>
      <c r="S25" s="44" t="s">
        <v>183</v>
      </c>
      <c r="T25" s="44" t="s">
        <v>93</v>
      </c>
      <c r="U25" s="44" t="s">
        <v>193</v>
      </c>
      <c r="V25" s="45" t="s">
        <v>179</v>
      </c>
      <c r="W25" s="63">
        <v>1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 s="51" t="s">
        <v>185</v>
      </c>
      <c r="G26" s="44" t="s">
        <v>111</v>
      </c>
      <c r="H26" s="44" t="s">
        <v>71</v>
      </c>
      <c r="I26" s="44" t="s">
        <v>72</v>
      </c>
      <c r="J26" s="44" t="s">
        <v>176</v>
      </c>
      <c r="K26" s="44" t="s">
        <v>74</v>
      </c>
      <c r="L26" s="44" t="s">
        <v>30</v>
      </c>
      <c r="M26" s="44" t="s">
        <v>75</v>
      </c>
      <c r="N26" s="44" t="s">
        <v>76</v>
      </c>
      <c r="O26" s="44" t="s">
        <v>192</v>
      </c>
      <c r="P26" s="44" t="s">
        <v>51</v>
      </c>
      <c r="Q26" s="44" t="s">
        <v>52</v>
      </c>
      <c r="R26" s="44" t="s">
        <v>91</v>
      </c>
      <c r="S26" s="44" t="s">
        <v>183</v>
      </c>
      <c r="T26" s="44" t="s">
        <v>94</v>
      </c>
      <c r="U26" s="44" t="s">
        <v>193</v>
      </c>
      <c r="V26" s="45" t="s">
        <v>179</v>
      </c>
      <c r="W26" s="63">
        <v>1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 s="51" t="s">
        <v>185</v>
      </c>
      <c r="G27" s="44" t="s">
        <v>111</v>
      </c>
      <c r="H27" s="44" t="s">
        <v>71</v>
      </c>
      <c r="I27" s="44" t="s">
        <v>72</v>
      </c>
      <c r="J27" s="44" t="s">
        <v>176</v>
      </c>
      <c r="K27" s="44" t="s">
        <v>74</v>
      </c>
      <c r="L27" s="44" t="s">
        <v>30</v>
      </c>
      <c r="M27" s="44" t="s">
        <v>75</v>
      </c>
      <c r="N27" s="44" t="s">
        <v>76</v>
      </c>
      <c r="O27" s="44" t="s">
        <v>192</v>
      </c>
      <c r="P27" s="84" t="s">
        <v>180</v>
      </c>
      <c r="Q27" s="76"/>
      <c r="R27" s="76"/>
      <c r="S27" s="76"/>
      <c r="T27" s="76"/>
      <c r="U27" s="76"/>
      <c r="V27" s="82"/>
      <c r="W27" s="78">
        <v>14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 s="51" t="s">
        <v>185</v>
      </c>
      <c r="G28" s="44" t="s">
        <v>111</v>
      </c>
      <c r="H28" s="44" t="s">
        <v>71</v>
      </c>
      <c r="I28" s="44" t="s">
        <v>72</v>
      </c>
      <c r="J28" s="44" t="s">
        <v>176</v>
      </c>
      <c r="K28" s="44" t="s">
        <v>74</v>
      </c>
      <c r="L28" s="44" t="s">
        <v>30</v>
      </c>
      <c r="M28" s="44" t="s">
        <v>75</v>
      </c>
      <c r="N28" s="44" t="s">
        <v>76</v>
      </c>
      <c r="O28" s="44" t="s">
        <v>194</v>
      </c>
      <c r="P28" s="44" t="s">
        <v>51</v>
      </c>
      <c r="Q28" s="44" t="s">
        <v>52</v>
      </c>
      <c r="R28" s="44" t="s">
        <v>87</v>
      </c>
      <c r="S28" s="44" t="s">
        <v>53</v>
      </c>
      <c r="T28" s="44" t="s">
        <v>30</v>
      </c>
      <c r="U28" s="44" t="s">
        <v>195</v>
      </c>
      <c r="V28" s="45" t="s">
        <v>179</v>
      </c>
      <c r="W28" s="63">
        <v>12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 s="51" t="s">
        <v>185</v>
      </c>
      <c r="G29" s="44" t="s">
        <v>111</v>
      </c>
      <c r="H29" s="44" t="s">
        <v>71</v>
      </c>
      <c r="I29" s="44" t="s">
        <v>72</v>
      </c>
      <c r="J29" s="44" t="s">
        <v>176</v>
      </c>
      <c r="K29" s="44" t="s">
        <v>74</v>
      </c>
      <c r="L29" s="44" t="s">
        <v>30</v>
      </c>
      <c r="M29" s="44" t="s">
        <v>75</v>
      </c>
      <c r="N29" s="44" t="s">
        <v>76</v>
      </c>
      <c r="O29" s="44" t="s">
        <v>194</v>
      </c>
      <c r="P29" s="84" t="s">
        <v>180</v>
      </c>
      <c r="Q29" s="76"/>
      <c r="R29" s="76"/>
      <c r="S29" s="76"/>
      <c r="T29" s="76"/>
      <c r="U29" s="76"/>
      <c r="V29" s="82"/>
      <c r="W29" s="78">
        <v>12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 s="51" t="s">
        <v>185</v>
      </c>
      <c r="G30" s="44" t="s">
        <v>111</v>
      </c>
      <c r="H30" s="44" t="s">
        <v>71</v>
      </c>
      <c r="I30" s="44" t="s">
        <v>72</v>
      </c>
      <c r="J30" s="44" t="s">
        <v>176</v>
      </c>
      <c r="K30" s="44" t="s">
        <v>74</v>
      </c>
      <c r="L30" s="44" t="s">
        <v>30</v>
      </c>
      <c r="M30" s="44" t="s">
        <v>75</v>
      </c>
      <c r="N30" s="44" t="s">
        <v>76</v>
      </c>
      <c r="O30" s="44" t="s">
        <v>196</v>
      </c>
      <c r="P30" s="44" t="s">
        <v>51</v>
      </c>
      <c r="Q30" s="44" t="s">
        <v>52</v>
      </c>
      <c r="R30" s="44" t="s">
        <v>87</v>
      </c>
      <c r="S30" s="44" t="s">
        <v>53</v>
      </c>
      <c r="T30" s="44" t="s">
        <v>30</v>
      </c>
      <c r="U30" s="44" t="s">
        <v>197</v>
      </c>
      <c r="V30" s="45" t="s">
        <v>179</v>
      </c>
      <c r="W30" s="63">
        <v>12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 s="51" t="s">
        <v>185</v>
      </c>
      <c r="G31" s="44" t="s">
        <v>111</v>
      </c>
      <c r="H31" s="44" t="s">
        <v>71</v>
      </c>
      <c r="I31" s="44" t="s">
        <v>72</v>
      </c>
      <c r="J31" s="44" t="s">
        <v>176</v>
      </c>
      <c r="K31" s="44" t="s">
        <v>74</v>
      </c>
      <c r="L31" s="44" t="s">
        <v>30</v>
      </c>
      <c r="M31" s="44" t="s">
        <v>75</v>
      </c>
      <c r="N31" s="44" t="s">
        <v>76</v>
      </c>
      <c r="O31" s="44" t="s">
        <v>196</v>
      </c>
      <c r="P31" s="44" t="s">
        <v>51</v>
      </c>
      <c r="Q31" s="44" t="s">
        <v>52</v>
      </c>
      <c r="R31" s="44" t="s">
        <v>91</v>
      </c>
      <c r="S31" s="44" t="s">
        <v>183</v>
      </c>
      <c r="T31" s="44" t="s">
        <v>93</v>
      </c>
      <c r="U31" s="44" t="s">
        <v>197</v>
      </c>
      <c r="V31" s="45" t="s">
        <v>179</v>
      </c>
      <c r="W31" s="63">
        <v>1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 s="51" t="s">
        <v>185</v>
      </c>
      <c r="G32" s="44" t="s">
        <v>111</v>
      </c>
      <c r="H32" s="44" t="s">
        <v>71</v>
      </c>
      <c r="I32" s="44" t="s">
        <v>72</v>
      </c>
      <c r="J32" s="44" t="s">
        <v>176</v>
      </c>
      <c r="K32" s="44" t="s">
        <v>74</v>
      </c>
      <c r="L32" s="44" t="s">
        <v>30</v>
      </c>
      <c r="M32" s="44" t="s">
        <v>75</v>
      </c>
      <c r="N32" s="44" t="s">
        <v>76</v>
      </c>
      <c r="O32" s="44" t="s">
        <v>196</v>
      </c>
      <c r="P32" s="44" t="s">
        <v>51</v>
      </c>
      <c r="Q32" s="44" t="s">
        <v>52</v>
      </c>
      <c r="R32" s="44" t="s">
        <v>91</v>
      </c>
      <c r="S32" s="44" t="s">
        <v>183</v>
      </c>
      <c r="T32" s="44" t="s">
        <v>94</v>
      </c>
      <c r="U32" s="44" t="s">
        <v>197</v>
      </c>
      <c r="V32" s="45" t="s">
        <v>179</v>
      </c>
      <c r="W32" s="63">
        <v>1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 s="51" t="s">
        <v>185</v>
      </c>
      <c r="G33" s="44" t="s">
        <v>111</v>
      </c>
      <c r="H33" s="44" t="s">
        <v>71</v>
      </c>
      <c r="I33" s="44" t="s">
        <v>72</v>
      </c>
      <c r="J33" s="44" t="s">
        <v>176</v>
      </c>
      <c r="K33" s="44" t="s">
        <v>74</v>
      </c>
      <c r="L33" s="44" t="s">
        <v>30</v>
      </c>
      <c r="M33" s="44" t="s">
        <v>75</v>
      </c>
      <c r="N33" s="44" t="s">
        <v>76</v>
      </c>
      <c r="O33" s="44" t="s">
        <v>196</v>
      </c>
      <c r="P33" s="84" t="s">
        <v>180</v>
      </c>
      <c r="Q33" s="76"/>
      <c r="R33" s="76"/>
      <c r="S33" s="76"/>
      <c r="T33" s="76"/>
      <c r="U33" s="76"/>
      <c r="V33" s="82"/>
      <c r="W33" s="78">
        <v>14</v>
      </c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 s="51" t="s">
        <v>185</v>
      </c>
      <c r="G34" s="44" t="s">
        <v>111</v>
      </c>
      <c r="H34" s="44" t="s">
        <v>71</v>
      </c>
      <c r="I34" s="44" t="s">
        <v>72</v>
      </c>
      <c r="J34" s="44" t="s">
        <v>176</v>
      </c>
      <c r="K34" s="44" t="s">
        <v>74</v>
      </c>
      <c r="L34" s="44" t="s">
        <v>30</v>
      </c>
      <c r="M34" s="44" t="s">
        <v>75</v>
      </c>
      <c r="N34" s="44" t="s">
        <v>76</v>
      </c>
      <c r="O34" s="44" t="s">
        <v>198</v>
      </c>
      <c r="P34" s="44" t="s">
        <v>51</v>
      </c>
      <c r="Q34" s="44" t="s">
        <v>52</v>
      </c>
      <c r="R34" s="44" t="s">
        <v>87</v>
      </c>
      <c r="S34" s="44" t="s">
        <v>53</v>
      </c>
      <c r="T34" s="44" t="s">
        <v>30</v>
      </c>
      <c r="U34" s="44" t="s">
        <v>199</v>
      </c>
      <c r="V34" s="45" t="s">
        <v>179</v>
      </c>
      <c r="W34" s="63">
        <v>12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 s="51" t="s">
        <v>185</v>
      </c>
      <c r="G35" s="44" t="s">
        <v>111</v>
      </c>
      <c r="H35" s="44" t="s">
        <v>71</v>
      </c>
      <c r="I35" s="44" t="s">
        <v>72</v>
      </c>
      <c r="J35" s="44" t="s">
        <v>176</v>
      </c>
      <c r="K35" s="44" t="s">
        <v>74</v>
      </c>
      <c r="L35" s="44" t="s">
        <v>30</v>
      </c>
      <c r="M35" s="44" t="s">
        <v>75</v>
      </c>
      <c r="N35" s="44" t="s">
        <v>76</v>
      </c>
      <c r="O35" s="44" t="s">
        <v>198</v>
      </c>
      <c r="P35" s="84" t="s">
        <v>180</v>
      </c>
      <c r="Q35" s="76"/>
      <c r="R35" s="76"/>
      <c r="S35" s="76"/>
      <c r="T35" s="76"/>
      <c r="U35" s="76"/>
      <c r="V35" s="82"/>
      <c r="W35" s="78">
        <v>12</v>
      </c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 s="51" t="s">
        <v>185</v>
      </c>
      <c r="G36" s="44" t="s">
        <v>111</v>
      </c>
      <c r="H36" s="44" t="s">
        <v>71</v>
      </c>
      <c r="I36" s="44" t="s">
        <v>72</v>
      </c>
      <c r="J36" s="44" t="s">
        <v>176</v>
      </c>
      <c r="K36" s="44" t="s">
        <v>74</v>
      </c>
      <c r="L36" s="44" t="s">
        <v>30</v>
      </c>
      <c r="M36" s="44" t="s">
        <v>75</v>
      </c>
      <c r="N36" s="44" t="s">
        <v>76</v>
      </c>
      <c r="O36" s="44" t="s">
        <v>200</v>
      </c>
      <c r="P36" s="44" t="s">
        <v>51</v>
      </c>
      <c r="Q36" s="44" t="s">
        <v>52</v>
      </c>
      <c r="R36" s="44" t="s">
        <v>87</v>
      </c>
      <c r="S36" s="44" t="s">
        <v>53</v>
      </c>
      <c r="T36" s="44" t="s">
        <v>30</v>
      </c>
      <c r="U36" s="44" t="s">
        <v>201</v>
      </c>
      <c r="V36" s="45" t="s">
        <v>179</v>
      </c>
      <c r="W36" s="63">
        <v>12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 s="51" t="s">
        <v>185</v>
      </c>
      <c r="G37" s="44" t="s">
        <v>111</v>
      </c>
      <c r="H37" s="44" t="s">
        <v>71</v>
      </c>
      <c r="I37" s="44" t="s">
        <v>72</v>
      </c>
      <c r="J37" s="44" t="s">
        <v>176</v>
      </c>
      <c r="K37" s="44" t="s">
        <v>74</v>
      </c>
      <c r="L37" s="44" t="s">
        <v>30</v>
      </c>
      <c r="M37" s="44" t="s">
        <v>75</v>
      </c>
      <c r="N37" s="44" t="s">
        <v>76</v>
      </c>
      <c r="O37" s="44" t="s">
        <v>200</v>
      </c>
      <c r="P37" s="44" t="s">
        <v>51</v>
      </c>
      <c r="Q37" s="44" t="s">
        <v>52</v>
      </c>
      <c r="R37" s="44" t="s">
        <v>91</v>
      </c>
      <c r="S37" s="44" t="s">
        <v>183</v>
      </c>
      <c r="T37" s="44" t="s">
        <v>93</v>
      </c>
      <c r="U37" s="44" t="s">
        <v>201</v>
      </c>
      <c r="V37" s="45" t="s">
        <v>179</v>
      </c>
      <c r="W37" s="63">
        <v>1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 s="51" t="s">
        <v>185</v>
      </c>
      <c r="G38" s="44" t="s">
        <v>111</v>
      </c>
      <c r="H38" s="44" t="s">
        <v>71</v>
      </c>
      <c r="I38" s="44" t="s">
        <v>72</v>
      </c>
      <c r="J38" s="44" t="s">
        <v>176</v>
      </c>
      <c r="K38" s="44" t="s">
        <v>74</v>
      </c>
      <c r="L38" s="44" t="s">
        <v>30</v>
      </c>
      <c r="M38" s="44" t="s">
        <v>75</v>
      </c>
      <c r="N38" s="44" t="s">
        <v>76</v>
      </c>
      <c r="O38" s="44" t="s">
        <v>200</v>
      </c>
      <c r="P38" s="44" t="s">
        <v>51</v>
      </c>
      <c r="Q38" s="44" t="s">
        <v>52</v>
      </c>
      <c r="R38" s="44" t="s">
        <v>91</v>
      </c>
      <c r="S38" s="44" t="s">
        <v>183</v>
      </c>
      <c r="T38" s="44" t="s">
        <v>94</v>
      </c>
      <c r="U38" s="44" t="s">
        <v>201</v>
      </c>
      <c r="V38" s="45" t="s">
        <v>179</v>
      </c>
      <c r="W38" s="63">
        <v>1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 s="51" t="s">
        <v>185</v>
      </c>
      <c r="G39" s="44" t="s">
        <v>111</v>
      </c>
      <c r="H39" s="44" t="s">
        <v>71</v>
      </c>
      <c r="I39" s="44" t="s">
        <v>72</v>
      </c>
      <c r="J39" s="44" t="s">
        <v>176</v>
      </c>
      <c r="K39" s="44" t="s">
        <v>74</v>
      </c>
      <c r="L39" s="44" t="s">
        <v>30</v>
      </c>
      <c r="M39" s="44" t="s">
        <v>75</v>
      </c>
      <c r="N39" s="44" t="s">
        <v>76</v>
      </c>
      <c r="O39" s="44" t="s">
        <v>200</v>
      </c>
      <c r="P39" s="84" t="s">
        <v>180</v>
      </c>
      <c r="Q39" s="76"/>
      <c r="R39" s="76"/>
      <c r="S39" s="76"/>
      <c r="T39" s="76"/>
      <c r="U39" s="76"/>
      <c r="V39" s="82"/>
      <c r="W39" s="78">
        <v>14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 s="51" t="s">
        <v>185</v>
      </c>
      <c r="G40" s="44" t="s">
        <v>111</v>
      </c>
      <c r="H40" s="44" t="s">
        <v>71</v>
      </c>
      <c r="I40" s="44" t="s">
        <v>72</v>
      </c>
      <c r="J40" s="44" t="s">
        <v>176</v>
      </c>
      <c r="K40" s="44" t="s">
        <v>74</v>
      </c>
      <c r="L40" s="44" t="s">
        <v>30</v>
      </c>
      <c r="M40" s="44" t="s">
        <v>75</v>
      </c>
      <c r="N40" s="44" t="s">
        <v>76</v>
      </c>
      <c r="O40" s="44" t="s">
        <v>202</v>
      </c>
      <c r="P40" s="44" t="s">
        <v>51</v>
      </c>
      <c r="Q40" s="44" t="s">
        <v>52</v>
      </c>
      <c r="R40" s="44" t="s">
        <v>87</v>
      </c>
      <c r="S40" s="44" t="s">
        <v>53</v>
      </c>
      <c r="T40" s="44" t="s">
        <v>30</v>
      </c>
      <c r="U40" s="44" t="s">
        <v>203</v>
      </c>
      <c r="V40" s="45" t="s">
        <v>179</v>
      </c>
      <c r="W40" s="63">
        <v>12</v>
      </c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 s="51" t="s">
        <v>185</v>
      </c>
      <c r="G41" s="44" t="s">
        <v>111</v>
      </c>
      <c r="H41" s="44" t="s">
        <v>71</v>
      </c>
      <c r="I41" s="44" t="s">
        <v>72</v>
      </c>
      <c r="J41" s="44" t="s">
        <v>176</v>
      </c>
      <c r="K41" s="44" t="s">
        <v>74</v>
      </c>
      <c r="L41" s="44" t="s">
        <v>30</v>
      </c>
      <c r="M41" s="44" t="s">
        <v>75</v>
      </c>
      <c r="N41" s="44" t="s">
        <v>76</v>
      </c>
      <c r="O41" s="44" t="s">
        <v>202</v>
      </c>
      <c r="P41" s="84" t="s">
        <v>180</v>
      </c>
      <c r="Q41" s="76"/>
      <c r="R41" s="76"/>
      <c r="S41" s="76"/>
      <c r="T41" s="76"/>
      <c r="U41" s="76"/>
      <c r="V41" s="82"/>
      <c r="W41" s="78">
        <v>12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 s="51" t="s">
        <v>185</v>
      </c>
      <c r="G42" s="44" t="s">
        <v>111</v>
      </c>
      <c r="H42" s="44" t="s">
        <v>71</v>
      </c>
      <c r="I42" s="44" t="s">
        <v>72</v>
      </c>
      <c r="J42" s="44" t="s">
        <v>176</v>
      </c>
      <c r="K42" s="44" t="s">
        <v>74</v>
      </c>
      <c r="L42" s="44" t="s">
        <v>30</v>
      </c>
      <c r="M42" s="44" t="s">
        <v>75</v>
      </c>
      <c r="N42" s="44" t="s">
        <v>76</v>
      </c>
      <c r="O42" s="44" t="s">
        <v>204</v>
      </c>
      <c r="P42" s="44" t="s">
        <v>51</v>
      </c>
      <c r="Q42" s="44" t="s">
        <v>52</v>
      </c>
      <c r="R42" s="44" t="s">
        <v>87</v>
      </c>
      <c r="S42" s="44" t="s">
        <v>53</v>
      </c>
      <c r="T42" s="44" t="s">
        <v>30</v>
      </c>
      <c r="U42" s="44" t="s">
        <v>205</v>
      </c>
      <c r="V42" s="45" t="s">
        <v>179</v>
      </c>
      <c r="W42" s="63">
        <v>12</v>
      </c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 s="51" t="s">
        <v>185</v>
      </c>
      <c r="G43" s="44" t="s">
        <v>111</v>
      </c>
      <c r="H43" s="44" t="s">
        <v>71</v>
      </c>
      <c r="I43" s="44" t="s">
        <v>72</v>
      </c>
      <c r="J43" s="44" t="s">
        <v>176</v>
      </c>
      <c r="K43" s="44" t="s">
        <v>74</v>
      </c>
      <c r="L43" s="44" t="s">
        <v>30</v>
      </c>
      <c r="M43" s="44" t="s">
        <v>75</v>
      </c>
      <c r="N43" s="44" t="s">
        <v>76</v>
      </c>
      <c r="O43" s="44" t="s">
        <v>204</v>
      </c>
      <c r="P43" s="44" t="s">
        <v>51</v>
      </c>
      <c r="Q43" s="44" t="s">
        <v>52</v>
      </c>
      <c r="R43" s="44" t="s">
        <v>91</v>
      </c>
      <c r="S43" s="44" t="s">
        <v>183</v>
      </c>
      <c r="T43" s="44" t="s">
        <v>93</v>
      </c>
      <c r="U43" s="44" t="s">
        <v>205</v>
      </c>
      <c r="V43" s="45" t="s">
        <v>179</v>
      </c>
      <c r="W43" s="63">
        <v>1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 s="51" t="s">
        <v>185</v>
      </c>
      <c r="G44" s="44" t="s">
        <v>111</v>
      </c>
      <c r="H44" s="44" t="s">
        <v>71</v>
      </c>
      <c r="I44" s="44" t="s">
        <v>72</v>
      </c>
      <c r="J44" s="44" t="s">
        <v>176</v>
      </c>
      <c r="K44" s="44" t="s">
        <v>74</v>
      </c>
      <c r="L44" s="44" t="s">
        <v>30</v>
      </c>
      <c r="M44" s="44" t="s">
        <v>75</v>
      </c>
      <c r="N44" s="44" t="s">
        <v>76</v>
      </c>
      <c r="O44" s="44" t="s">
        <v>204</v>
      </c>
      <c r="P44" s="44" t="s">
        <v>51</v>
      </c>
      <c r="Q44" s="44" t="s">
        <v>52</v>
      </c>
      <c r="R44" s="44" t="s">
        <v>91</v>
      </c>
      <c r="S44" s="44" t="s">
        <v>183</v>
      </c>
      <c r="T44" s="44" t="s">
        <v>94</v>
      </c>
      <c r="U44" s="44" t="s">
        <v>205</v>
      </c>
      <c r="V44" s="45" t="s">
        <v>179</v>
      </c>
      <c r="W44" s="63">
        <v>1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 s="51" t="s">
        <v>185</v>
      </c>
      <c r="G45" s="44" t="s">
        <v>111</v>
      </c>
      <c r="H45" s="44" t="s">
        <v>71</v>
      </c>
      <c r="I45" s="44" t="s">
        <v>72</v>
      </c>
      <c r="J45" s="44" t="s">
        <v>176</v>
      </c>
      <c r="K45" s="44" t="s">
        <v>74</v>
      </c>
      <c r="L45" s="44" t="s">
        <v>30</v>
      </c>
      <c r="M45" s="44" t="s">
        <v>75</v>
      </c>
      <c r="N45" s="44" t="s">
        <v>76</v>
      </c>
      <c r="O45" s="44" t="s">
        <v>204</v>
      </c>
      <c r="P45" s="84" t="s">
        <v>180</v>
      </c>
      <c r="Q45" s="76"/>
      <c r="R45" s="76"/>
      <c r="S45" s="76"/>
      <c r="T45" s="76"/>
      <c r="U45" s="76"/>
      <c r="V45" s="82"/>
      <c r="W45" s="78">
        <v>14</v>
      </c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 s="51" t="s">
        <v>185</v>
      </c>
      <c r="G46" s="44" t="s">
        <v>111</v>
      </c>
      <c r="H46" s="44" t="s">
        <v>71</v>
      </c>
      <c r="I46" s="44" t="s">
        <v>72</v>
      </c>
      <c r="J46" s="44" t="s">
        <v>176</v>
      </c>
      <c r="K46" s="44" t="s">
        <v>74</v>
      </c>
      <c r="L46" s="44" t="s">
        <v>30</v>
      </c>
      <c r="M46" s="44" t="s">
        <v>75</v>
      </c>
      <c r="N46" s="44" t="s">
        <v>76</v>
      </c>
      <c r="O46" s="44" t="s">
        <v>206</v>
      </c>
      <c r="P46" s="44" t="s">
        <v>51</v>
      </c>
      <c r="Q46" s="44" t="s">
        <v>52</v>
      </c>
      <c r="R46" s="44" t="s">
        <v>87</v>
      </c>
      <c r="S46" s="44" t="s">
        <v>53</v>
      </c>
      <c r="T46" s="44" t="s">
        <v>30</v>
      </c>
      <c r="U46" s="44" t="s">
        <v>207</v>
      </c>
      <c r="V46" s="45" t="s">
        <v>179</v>
      </c>
      <c r="W46" s="63">
        <v>12</v>
      </c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 s="51" t="s">
        <v>185</v>
      </c>
      <c r="G47" s="44" t="s">
        <v>111</v>
      </c>
      <c r="H47" s="44" t="s">
        <v>71</v>
      </c>
      <c r="I47" s="44" t="s">
        <v>72</v>
      </c>
      <c r="J47" s="44" t="s">
        <v>176</v>
      </c>
      <c r="K47" s="44" t="s">
        <v>74</v>
      </c>
      <c r="L47" s="44" t="s">
        <v>30</v>
      </c>
      <c r="M47" s="44" t="s">
        <v>75</v>
      </c>
      <c r="N47" s="44" t="s">
        <v>76</v>
      </c>
      <c r="O47" s="44" t="s">
        <v>206</v>
      </c>
      <c r="P47" s="84" t="s">
        <v>180</v>
      </c>
      <c r="Q47" s="76"/>
      <c r="R47" s="76"/>
      <c r="S47" s="76"/>
      <c r="T47" s="76"/>
      <c r="U47" s="76"/>
      <c r="V47" s="82"/>
      <c r="W47" s="78">
        <v>12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 s="51" t="s">
        <v>185</v>
      </c>
      <c r="G48" s="44" t="s">
        <v>111</v>
      </c>
      <c r="H48" s="44" t="s">
        <v>71</v>
      </c>
      <c r="I48" s="44" t="s">
        <v>72</v>
      </c>
      <c r="J48" s="44" t="s">
        <v>176</v>
      </c>
      <c r="K48" s="44" t="s">
        <v>74</v>
      </c>
      <c r="L48" s="44" t="s">
        <v>30</v>
      </c>
      <c r="M48" s="44" t="s">
        <v>75</v>
      </c>
      <c r="N48" s="44" t="s">
        <v>76</v>
      </c>
      <c r="O48" s="44" t="s">
        <v>208</v>
      </c>
      <c r="P48" s="44" t="s">
        <v>51</v>
      </c>
      <c r="Q48" s="44" t="s">
        <v>52</v>
      </c>
      <c r="R48" s="44" t="s">
        <v>87</v>
      </c>
      <c r="S48" s="44" t="s">
        <v>53</v>
      </c>
      <c r="T48" s="44" t="s">
        <v>30</v>
      </c>
      <c r="U48" s="44" t="s">
        <v>209</v>
      </c>
      <c r="V48" s="45" t="s">
        <v>179</v>
      </c>
      <c r="W48" s="63">
        <v>12</v>
      </c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 s="51" t="s">
        <v>185</v>
      </c>
      <c r="G49" s="44" t="s">
        <v>111</v>
      </c>
      <c r="H49" s="44" t="s">
        <v>71</v>
      </c>
      <c r="I49" s="44" t="s">
        <v>72</v>
      </c>
      <c r="J49" s="44" t="s">
        <v>176</v>
      </c>
      <c r="K49" s="44" t="s">
        <v>74</v>
      </c>
      <c r="L49" s="44" t="s">
        <v>30</v>
      </c>
      <c r="M49" s="44" t="s">
        <v>75</v>
      </c>
      <c r="N49" s="44" t="s">
        <v>76</v>
      </c>
      <c r="O49" s="44" t="s">
        <v>208</v>
      </c>
      <c r="P49" s="84" t="s">
        <v>180</v>
      </c>
      <c r="Q49" s="76"/>
      <c r="R49" s="76"/>
      <c r="S49" s="76"/>
      <c r="T49" s="76"/>
      <c r="U49" s="76"/>
      <c r="V49" s="82"/>
      <c r="W49" s="78">
        <v>12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 s="51" t="s">
        <v>185</v>
      </c>
      <c r="G50" s="44" t="s">
        <v>111</v>
      </c>
      <c r="H50" s="44" t="s">
        <v>71</v>
      </c>
      <c r="I50" s="44" t="s">
        <v>72</v>
      </c>
      <c r="J50" s="44" t="s">
        <v>176</v>
      </c>
      <c r="K50" s="44" t="s">
        <v>74</v>
      </c>
      <c r="L50" s="44" t="s">
        <v>30</v>
      </c>
      <c r="M50" s="44" t="s">
        <v>75</v>
      </c>
      <c r="N50" s="44" t="s">
        <v>76</v>
      </c>
      <c r="O50" s="44" t="s">
        <v>210</v>
      </c>
      <c r="P50" s="44" t="s">
        <v>51</v>
      </c>
      <c r="Q50" s="44" t="s">
        <v>52</v>
      </c>
      <c r="R50" s="44" t="s">
        <v>87</v>
      </c>
      <c r="S50" s="44" t="s">
        <v>53</v>
      </c>
      <c r="T50" s="44" t="s">
        <v>30</v>
      </c>
      <c r="U50" s="44" t="s">
        <v>211</v>
      </c>
      <c r="V50" s="45" t="s">
        <v>179</v>
      </c>
      <c r="W50" s="63">
        <v>12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 s="51" t="s">
        <v>185</v>
      </c>
      <c r="G51" s="44" t="s">
        <v>111</v>
      </c>
      <c r="H51" s="44" t="s">
        <v>71</v>
      </c>
      <c r="I51" s="44" t="s">
        <v>72</v>
      </c>
      <c r="J51" s="44" t="s">
        <v>176</v>
      </c>
      <c r="K51" s="44" t="s">
        <v>74</v>
      </c>
      <c r="L51" s="44" t="s">
        <v>30</v>
      </c>
      <c r="M51" s="44" t="s">
        <v>75</v>
      </c>
      <c r="N51" s="44" t="s">
        <v>76</v>
      </c>
      <c r="O51" s="44" t="s">
        <v>210</v>
      </c>
      <c r="P51" s="44" t="s">
        <v>51</v>
      </c>
      <c r="Q51" s="44" t="s">
        <v>52</v>
      </c>
      <c r="R51" s="44" t="s">
        <v>91</v>
      </c>
      <c r="S51" s="44" t="s">
        <v>183</v>
      </c>
      <c r="T51" s="44" t="s">
        <v>93</v>
      </c>
      <c r="U51" s="44" t="s">
        <v>211</v>
      </c>
      <c r="V51" s="45" t="s">
        <v>179</v>
      </c>
      <c r="W51" s="63">
        <v>1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 s="51" t="s">
        <v>185</v>
      </c>
      <c r="G52" s="44" t="s">
        <v>111</v>
      </c>
      <c r="H52" s="44" t="s">
        <v>71</v>
      </c>
      <c r="I52" s="44" t="s">
        <v>72</v>
      </c>
      <c r="J52" s="44" t="s">
        <v>176</v>
      </c>
      <c r="K52" s="44" t="s">
        <v>74</v>
      </c>
      <c r="L52" s="44" t="s">
        <v>30</v>
      </c>
      <c r="M52" s="44" t="s">
        <v>75</v>
      </c>
      <c r="N52" s="44" t="s">
        <v>76</v>
      </c>
      <c r="O52" s="44" t="s">
        <v>210</v>
      </c>
      <c r="P52" s="44" t="s">
        <v>51</v>
      </c>
      <c r="Q52" s="44" t="s">
        <v>52</v>
      </c>
      <c r="R52" s="44" t="s">
        <v>91</v>
      </c>
      <c r="S52" s="44" t="s">
        <v>183</v>
      </c>
      <c r="T52" s="44" t="s">
        <v>94</v>
      </c>
      <c r="U52" s="44" t="s">
        <v>211</v>
      </c>
      <c r="V52" s="45" t="s">
        <v>179</v>
      </c>
      <c r="W52" s="63">
        <v>1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 s="51" t="s">
        <v>185</v>
      </c>
      <c r="G53" s="44" t="s">
        <v>111</v>
      </c>
      <c r="H53" s="44" t="s">
        <v>71</v>
      </c>
      <c r="I53" s="44" t="s">
        <v>72</v>
      </c>
      <c r="J53" s="44" t="s">
        <v>176</v>
      </c>
      <c r="K53" s="44" t="s">
        <v>74</v>
      </c>
      <c r="L53" s="44" t="s">
        <v>30</v>
      </c>
      <c r="M53" s="44" t="s">
        <v>75</v>
      </c>
      <c r="N53" s="44" t="s">
        <v>76</v>
      </c>
      <c r="O53" s="44" t="s">
        <v>210</v>
      </c>
      <c r="P53" s="84" t="s">
        <v>180</v>
      </c>
      <c r="Q53" s="76"/>
      <c r="R53" s="76"/>
      <c r="S53" s="76"/>
      <c r="T53" s="76"/>
      <c r="U53" s="76"/>
      <c r="V53" s="82"/>
      <c r="W53" s="78">
        <v>14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 s="51" t="s">
        <v>185</v>
      </c>
      <c r="G54" s="44" t="s">
        <v>111</v>
      </c>
      <c r="H54" s="44" t="s">
        <v>71</v>
      </c>
      <c r="I54" s="44" t="s">
        <v>72</v>
      </c>
      <c r="J54" s="44" t="s">
        <v>176</v>
      </c>
      <c r="K54" s="44" t="s">
        <v>74</v>
      </c>
      <c r="L54" s="44" t="s">
        <v>30</v>
      </c>
      <c r="M54" s="44" t="s">
        <v>75</v>
      </c>
      <c r="N54" s="44" t="s">
        <v>76</v>
      </c>
      <c r="O54" s="44" t="s">
        <v>212</v>
      </c>
      <c r="P54" s="44" t="s">
        <v>51</v>
      </c>
      <c r="Q54" s="44" t="s">
        <v>52</v>
      </c>
      <c r="R54" s="44" t="s">
        <v>87</v>
      </c>
      <c r="S54" s="44" t="s">
        <v>53</v>
      </c>
      <c r="T54" s="44" t="s">
        <v>30</v>
      </c>
      <c r="U54" s="44" t="s">
        <v>160</v>
      </c>
      <c r="V54" s="45" t="s">
        <v>179</v>
      </c>
      <c r="W54" s="63">
        <v>12</v>
      </c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 s="51" t="s">
        <v>185</v>
      </c>
      <c r="G55" s="44" t="s">
        <v>111</v>
      </c>
      <c r="H55" s="44" t="s">
        <v>71</v>
      </c>
      <c r="I55" s="44" t="s">
        <v>72</v>
      </c>
      <c r="J55" s="44" t="s">
        <v>176</v>
      </c>
      <c r="K55" s="44" t="s">
        <v>74</v>
      </c>
      <c r="L55" s="44" t="s">
        <v>30</v>
      </c>
      <c r="M55" s="44" t="s">
        <v>75</v>
      </c>
      <c r="N55" s="44" t="s">
        <v>76</v>
      </c>
      <c r="O55" s="44" t="s">
        <v>212</v>
      </c>
      <c r="P55" s="84" t="s">
        <v>180</v>
      </c>
      <c r="Q55" s="76"/>
      <c r="R55" s="76"/>
      <c r="S55" s="76"/>
      <c r="T55" s="76"/>
      <c r="U55" s="76"/>
      <c r="V55" s="82"/>
      <c r="W55" s="78">
        <v>12</v>
      </c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 s="51" t="s">
        <v>185</v>
      </c>
      <c r="G56" s="44" t="s">
        <v>111</v>
      </c>
      <c r="H56" s="44" t="s">
        <v>71</v>
      </c>
      <c r="I56" s="44" t="s">
        <v>72</v>
      </c>
      <c r="J56" s="44" t="s">
        <v>176</v>
      </c>
      <c r="K56" s="44" t="s">
        <v>74</v>
      </c>
      <c r="L56" s="44" t="s">
        <v>30</v>
      </c>
      <c r="M56" s="44" t="s">
        <v>75</v>
      </c>
      <c r="N56" s="44" t="s">
        <v>76</v>
      </c>
      <c r="O56" s="44" t="s">
        <v>213</v>
      </c>
      <c r="P56" s="44" t="s">
        <v>51</v>
      </c>
      <c r="Q56" s="44" t="s">
        <v>52</v>
      </c>
      <c r="R56" s="44" t="s">
        <v>87</v>
      </c>
      <c r="S56" s="44" t="s">
        <v>53</v>
      </c>
      <c r="T56" s="44" t="s">
        <v>30</v>
      </c>
      <c r="U56" s="44" t="s">
        <v>54</v>
      </c>
      <c r="V56" s="45" t="s">
        <v>179</v>
      </c>
      <c r="W56" s="63">
        <v>12</v>
      </c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 s="51" t="s">
        <v>185</v>
      </c>
      <c r="G57" s="44" t="s">
        <v>111</v>
      </c>
      <c r="H57" s="44" t="s">
        <v>71</v>
      </c>
      <c r="I57" s="44" t="s">
        <v>72</v>
      </c>
      <c r="J57" s="44" t="s">
        <v>176</v>
      </c>
      <c r="K57" s="44" t="s">
        <v>74</v>
      </c>
      <c r="L57" s="44" t="s">
        <v>30</v>
      </c>
      <c r="M57" s="44" t="s">
        <v>75</v>
      </c>
      <c r="N57" s="44" t="s">
        <v>76</v>
      </c>
      <c r="O57" s="44" t="s">
        <v>213</v>
      </c>
      <c r="P57" s="44" t="s">
        <v>51</v>
      </c>
      <c r="Q57" s="44" t="s">
        <v>52</v>
      </c>
      <c r="R57" s="44" t="s">
        <v>91</v>
      </c>
      <c r="S57" s="44" t="s">
        <v>183</v>
      </c>
      <c r="T57" s="44" t="s">
        <v>93</v>
      </c>
      <c r="U57" s="44" t="s">
        <v>54</v>
      </c>
      <c r="V57" s="45" t="s">
        <v>179</v>
      </c>
      <c r="W57" s="63">
        <v>1</v>
      </c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 s="51" t="s">
        <v>185</v>
      </c>
      <c r="G58" s="44" t="s">
        <v>111</v>
      </c>
      <c r="H58" s="44" t="s">
        <v>71</v>
      </c>
      <c r="I58" s="44" t="s">
        <v>72</v>
      </c>
      <c r="J58" s="44" t="s">
        <v>176</v>
      </c>
      <c r="K58" s="44" t="s">
        <v>74</v>
      </c>
      <c r="L58" s="44" t="s">
        <v>30</v>
      </c>
      <c r="M58" s="44" t="s">
        <v>75</v>
      </c>
      <c r="N58" s="44" t="s">
        <v>76</v>
      </c>
      <c r="O58" s="44" t="s">
        <v>213</v>
      </c>
      <c r="P58" s="44" t="s">
        <v>51</v>
      </c>
      <c r="Q58" s="44" t="s">
        <v>52</v>
      </c>
      <c r="R58" s="44" t="s">
        <v>91</v>
      </c>
      <c r="S58" s="44" t="s">
        <v>183</v>
      </c>
      <c r="T58" s="44" t="s">
        <v>94</v>
      </c>
      <c r="U58" s="44" t="s">
        <v>54</v>
      </c>
      <c r="V58" s="45" t="s">
        <v>179</v>
      </c>
      <c r="W58" s="63">
        <v>1</v>
      </c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 s="51" t="s">
        <v>185</v>
      </c>
      <c r="G59" s="44" t="s">
        <v>111</v>
      </c>
      <c r="H59" s="44" t="s">
        <v>71</v>
      </c>
      <c r="I59" s="44" t="s">
        <v>72</v>
      </c>
      <c r="J59" s="44" t="s">
        <v>176</v>
      </c>
      <c r="K59" s="44" t="s">
        <v>74</v>
      </c>
      <c r="L59" s="44" t="s">
        <v>30</v>
      </c>
      <c r="M59" s="44" t="s">
        <v>75</v>
      </c>
      <c r="N59" s="44" t="s">
        <v>76</v>
      </c>
      <c r="O59" s="44" t="s">
        <v>213</v>
      </c>
      <c r="P59" s="84" t="s">
        <v>180</v>
      </c>
      <c r="Q59" s="76"/>
      <c r="R59" s="76"/>
      <c r="S59" s="76"/>
      <c r="T59" s="76"/>
      <c r="U59" s="76"/>
      <c r="V59" s="82"/>
      <c r="W59" s="78">
        <v>14</v>
      </c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 s="51" t="s">
        <v>185</v>
      </c>
      <c r="G60" s="44" t="s">
        <v>111</v>
      </c>
      <c r="H60" s="44" t="s">
        <v>71</v>
      </c>
      <c r="I60" s="44" t="s">
        <v>72</v>
      </c>
      <c r="J60" s="44" t="s">
        <v>176</v>
      </c>
      <c r="K60" s="44" t="s">
        <v>74</v>
      </c>
      <c r="L60" s="44" t="s">
        <v>30</v>
      </c>
      <c r="M60" s="44" t="s">
        <v>75</v>
      </c>
      <c r="N60" s="44" t="s">
        <v>76</v>
      </c>
      <c r="O60" s="44" t="s">
        <v>214</v>
      </c>
      <c r="P60" s="44" t="s">
        <v>51</v>
      </c>
      <c r="Q60" s="44" t="s">
        <v>52</v>
      </c>
      <c r="R60" s="44" t="s">
        <v>87</v>
      </c>
      <c r="S60" s="44" t="s">
        <v>53</v>
      </c>
      <c r="T60" s="44" t="s">
        <v>30</v>
      </c>
      <c r="U60" s="44" t="s">
        <v>215</v>
      </c>
      <c r="V60" s="45" t="s">
        <v>179</v>
      </c>
      <c r="W60" s="63">
        <v>12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 s="51" t="s">
        <v>185</v>
      </c>
      <c r="G61" s="44" t="s">
        <v>111</v>
      </c>
      <c r="H61" s="44" t="s">
        <v>71</v>
      </c>
      <c r="I61" s="44" t="s">
        <v>72</v>
      </c>
      <c r="J61" s="44" t="s">
        <v>176</v>
      </c>
      <c r="K61" s="44" t="s">
        <v>74</v>
      </c>
      <c r="L61" s="44" t="s">
        <v>30</v>
      </c>
      <c r="M61" s="44" t="s">
        <v>75</v>
      </c>
      <c r="N61" s="44" t="s">
        <v>76</v>
      </c>
      <c r="O61" s="44" t="s">
        <v>214</v>
      </c>
      <c r="P61" s="44" t="s">
        <v>51</v>
      </c>
      <c r="Q61" s="44" t="s">
        <v>52</v>
      </c>
      <c r="R61" s="44" t="s">
        <v>91</v>
      </c>
      <c r="S61" s="44" t="s">
        <v>183</v>
      </c>
      <c r="T61" s="44" t="s">
        <v>93</v>
      </c>
      <c r="U61" s="44" t="s">
        <v>215</v>
      </c>
      <c r="V61" s="45" t="s">
        <v>179</v>
      </c>
      <c r="W61" s="63">
        <v>1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 s="51" t="s">
        <v>185</v>
      </c>
      <c r="G62" s="44" t="s">
        <v>111</v>
      </c>
      <c r="H62" s="44" t="s">
        <v>71</v>
      </c>
      <c r="I62" s="44" t="s">
        <v>72</v>
      </c>
      <c r="J62" s="44" t="s">
        <v>176</v>
      </c>
      <c r="K62" s="44" t="s">
        <v>74</v>
      </c>
      <c r="L62" s="44" t="s">
        <v>30</v>
      </c>
      <c r="M62" s="44" t="s">
        <v>75</v>
      </c>
      <c r="N62" s="44" t="s">
        <v>76</v>
      </c>
      <c r="O62" s="44" t="s">
        <v>214</v>
      </c>
      <c r="P62" s="44" t="s">
        <v>51</v>
      </c>
      <c r="Q62" s="44" t="s">
        <v>52</v>
      </c>
      <c r="R62" s="44" t="s">
        <v>91</v>
      </c>
      <c r="S62" s="44" t="s">
        <v>183</v>
      </c>
      <c r="T62" s="44" t="s">
        <v>94</v>
      </c>
      <c r="U62" s="44" t="s">
        <v>215</v>
      </c>
      <c r="V62" s="45" t="s">
        <v>179</v>
      </c>
      <c r="W62" s="63">
        <v>1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 s="51" t="s">
        <v>185</v>
      </c>
      <c r="G63" s="44" t="s">
        <v>111</v>
      </c>
      <c r="H63" s="44" t="s">
        <v>71</v>
      </c>
      <c r="I63" s="44" t="s">
        <v>72</v>
      </c>
      <c r="J63" s="44" t="s">
        <v>176</v>
      </c>
      <c r="K63" s="44" t="s">
        <v>74</v>
      </c>
      <c r="L63" s="44" t="s">
        <v>30</v>
      </c>
      <c r="M63" s="44" t="s">
        <v>75</v>
      </c>
      <c r="N63" s="44" t="s">
        <v>76</v>
      </c>
      <c r="O63" s="44" t="s">
        <v>214</v>
      </c>
      <c r="P63" s="84" t="s">
        <v>180</v>
      </c>
      <c r="Q63" s="76"/>
      <c r="R63" s="76"/>
      <c r="S63" s="76"/>
      <c r="T63" s="76"/>
      <c r="U63" s="76"/>
      <c r="V63" s="82"/>
      <c r="W63" s="78">
        <v>14</v>
      </c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 s="51" t="s">
        <v>185</v>
      </c>
      <c r="G64" s="44" t="s">
        <v>111</v>
      </c>
      <c r="H64" s="44" t="s">
        <v>71</v>
      </c>
      <c r="I64" s="44" t="s">
        <v>72</v>
      </c>
      <c r="J64" s="44" t="s">
        <v>176</v>
      </c>
      <c r="K64" s="44" t="s">
        <v>74</v>
      </c>
      <c r="L64" s="44" t="s">
        <v>30</v>
      </c>
      <c r="M64" s="44" t="s">
        <v>75</v>
      </c>
      <c r="N64" s="44" t="s">
        <v>76</v>
      </c>
      <c r="O64" s="44" t="s">
        <v>216</v>
      </c>
      <c r="P64" s="44" t="s">
        <v>51</v>
      </c>
      <c r="Q64" s="44" t="s">
        <v>52</v>
      </c>
      <c r="R64" s="44" t="s">
        <v>87</v>
      </c>
      <c r="S64" s="44" t="s">
        <v>53</v>
      </c>
      <c r="T64" s="44" t="s">
        <v>30</v>
      </c>
      <c r="U64" s="44" t="s">
        <v>217</v>
      </c>
      <c r="V64" s="45" t="s">
        <v>179</v>
      </c>
      <c r="W64" s="63">
        <v>12</v>
      </c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 s="51" t="s">
        <v>185</v>
      </c>
      <c r="G65" s="44" t="s">
        <v>111</v>
      </c>
      <c r="H65" s="44" t="s">
        <v>71</v>
      </c>
      <c r="I65" s="44" t="s">
        <v>72</v>
      </c>
      <c r="J65" s="44" t="s">
        <v>176</v>
      </c>
      <c r="K65" s="44" t="s">
        <v>74</v>
      </c>
      <c r="L65" s="44" t="s">
        <v>30</v>
      </c>
      <c r="M65" s="44" t="s">
        <v>75</v>
      </c>
      <c r="N65" s="44" t="s">
        <v>76</v>
      </c>
      <c r="O65" s="44" t="s">
        <v>216</v>
      </c>
      <c r="P65" s="84" t="s">
        <v>180</v>
      </c>
      <c r="Q65" s="76"/>
      <c r="R65" s="76"/>
      <c r="S65" s="76"/>
      <c r="T65" s="76"/>
      <c r="U65" s="76"/>
      <c r="V65" s="82"/>
      <c r="W65" s="78">
        <v>12</v>
      </c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 s="51" t="s">
        <v>185</v>
      </c>
      <c r="G66" s="44" t="s">
        <v>111</v>
      </c>
      <c r="H66" s="44" t="s">
        <v>71</v>
      </c>
      <c r="I66" s="44" t="s">
        <v>72</v>
      </c>
      <c r="J66" s="44" t="s">
        <v>176</v>
      </c>
      <c r="K66" s="44" t="s">
        <v>74</v>
      </c>
      <c r="L66" s="44" t="s">
        <v>30</v>
      </c>
      <c r="M66" s="44" t="s">
        <v>75</v>
      </c>
      <c r="N66" s="44" t="s">
        <v>76</v>
      </c>
      <c r="O66" s="44" t="s">
        <v>218</v>
      </c>
      <c r="P66" s="44" t="s">
        <v>51</v>
      </c>
      <c r="Q66" s="44" t="s">
        <v>52</v>
      </c>
      <c r="R66" s="44" t="s">
        <v>87</v>
      </c>
      <c r="S66" s="44" t="s">
        <v>53</v>
      </c>
      <c r="T66" s="44" t="s">
        <v>30</v>
      </c>
      <c r="U66" s="44" t="s">
        <v>184</v>
      </c>
      <c r="V66" s="45" t="s">
        <v>179</v>
      </c>
      <c r="W66" s="63">
        <v>12</v>
      </c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 s="51" t="s">
        <v>185</v>
      </c>
      <c r="G67" s="44" t="s">
        <v>111</v>
      </c>
      <c r="H67" s="44" t="s">
        <v>71</v>
      </c>
      <c r="I67" s="44" t="s">
        <v>72</v>
      </c>
      <c r="J67" s="44" t="s">
        <v>176</v>
      </c>
      <c r="K67" s="44" t="s">
        <v>74</v>
      </c>
      <c r="L67" s="44" t="s">
        <v>30</v>
      </c>
      <c r="M67" s="44" t="s">
        <v>75</v>
      </c>
      <c r="N67" s="44" t="s">
        <v>76</v>
      </c>
      <c r="O67" s="44" t="s">
        <v>218</v>
      </c>
      <c r="P67" s="44" t="s">
        <v>51</v>
      </c>
      <c r="Q67" s="44" t="s">
        <v>52</v>
      </c>
      <c r="R67" s="44" t="s">
        <v>91</v>
      </c>
      <c r="S67" s="44" t="s">
        <v>183</v>
      </c>
      <c r="T67" s="44" t="s">
        <v>93</v>
      </c>
      <c r="U67" s="44" t="s">
        <v>184</v>
      </c>
      <c r="V67" s="45" t="s">
        <v>179</v>
      </c>
      <c r="W67" s="63">
        <v>1</v>
      </c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 s="51" t="s">
        <v>185</v>
      </c>
      <c r="G68" s="44" t="s">
        <v>111</v>
      </c>
      <c r="H68" s="44" t="s">
        <v>71</v>
      </c>
      <c r="I68" s="44" t="s">
        <v>72</v>
      </c>
      <c r="J68" s="44" t="s">
        <v>176</v>
      </c>
      <c r="K68" s="44" t="s">
        <v>74</v>
      </c>
      <c r="L68" s="44" t="s">
        <v>30</v>
      </c>
      <c r="M68" s="44" t="s">
        <v>75</v>
      </c>
      <c r="N68" s="44" t="s">
        <v>76</v>
      </c>
      <c r="O68" s="44" t="s">
        <v>218</v>
      </c>
      <c r="P68" s="44" t="s">
        <v>51</v>
      </c>
      <c r="Q68" s="44" t="s">
        <v>52</v>
      </c>
      <c r="R68" s="44" t="s">
        <v>91</v>
      </c>
      <c r="S68" s="44" t="s">
        <v>183</v>
      </c>
      <c r="T68" s="44" t="s">
        <v>94</v>
      </c>
      <c r="U68" s="44" t="s">
        <v>184</v>
      </c>
      <c r="V68" s="45" t="s">
        <v>179</v>
      </c>
      <c r="W68" s="63">
        <v>1</v>
      </c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 s="51" t="s">
        <v>185</v>
      </c>
      <c r="G69" s="44" t="s">
        <v>111</v>
      </c>
      <c r="H69" s="44" t="s">
        <v>71</v>
      </c>
      <c r="I69" s="44" t="s">
        <v>72</v>
      </c>
      <c r="J69" s="44" t="s">
        <v>176</v>
      </c>
      <c r="K69" s="44" t="s">
        <v>74</v>
      </c>
      <c r="L69" s="44" t="s">
        <v>30</v>
      </c>
      <c r="M69" s="44" t="s">
        <v>75</v>
      </c>
      <c r="N69" s="44" t="s">
        <v>76</v>
      </c>
      <c r="O69" s="44" t="s">
        <v>218</v>
      </c>
      <c r="P69" s="84" t="s">
        <v>180</v>
      </c>
      <c r="Q69" s="76"/>
      <c r="R69" s="76"/>
      <c r="S69" s="76"/>
      <c r="T69" s="76"/>
      <c r="U69" s="76"/>
      <c r="V69" s="82"/>
      <c r="W69" s="78">
        <v>14</v>
      </c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 s="51" t="s">
        <v>185</v>
      </c>
      <c r="G70" s="44" t="s">
        <v>111</v>
      </c>
      <c r="H70" s="44" t="s">
        <v>71</v>
      </c>
      <c r="I70" s="44" t="s">
        <v>72</v>
      </c>
      <c r="J70" s="44" t="s">
        <v>176</v>
      </c>
      <c r="K70" s="44" t="s">
        <v>74</v>
      </c>
      <c r="L70" s="44" t="s">
        <v>30</v>
      </c>
      <c r="M70" s="44" t="s">
        <v>75</v>
      </c>
      <c r="N70" s="44" t="s">
        <v>76</v>
      </c>
      <c r="O70" s="44" t="s">
        <v>219</v>
      </c>
      <c r="P70" s="44" t="s">
        <v>51</v>
      </c>
      <c r="Q70" s="44" t="s">
        <v>52</v>
      </c>
      <c r="R70" s="44" t="s">
        <v>87</v>
      </c>
      <c r="S70" s="44" t="s">
        <v>53</v>
      </c>
      <c r="T70" s="44" t="s">
        <v>30</v>
      </c>
      <c r="U70" s="44" t="s">
        <v>220</v>
      </c>
      <c r="V70" s="45" t="s">
        <v>179</v>
      </c>
      <c r="W70" s="63">
        <v>12</v>
      </c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 s="51" t="s">
        <v>185</v>
      </c>
      <c r="G71" s="44" t="s">
        <v>111</v>
      </c>
      <c r="H71" s="44" t="s">
        <v>71</v>
      </c>
      <c r="I71" s="44" t="s">
        <v>72</v>
      </c>
      <c r="J71" s="44" t="s">
        <v>176</v>
      </c>
      <c r="K71" s="44" t="s">
        <v>74</v>
      </c>
      <c r="L71" s="44" t="s">
        <v>30</v>
      </c>
      <c r="M71" s="44" t="s">
        <v>75</v>
      </c>
      <c r="N71" s="44" t="s">
        <v>76</v>
      </c>
      <c r="O71" s="44" t="s">
        <v>219</v>
      </c>
      <c r="P71" s="84" t="s">
        <v>180</v>
      </c>
      <c r="Q71" s="76"/>
      <c r="R71" s="76"/>
      <c r="S71" s="76"/>
      <c r="T71" s="76"/>
      <c r="U71" s="76"/>
      <c r="V71" s="82"/>
      <c r="W71" s="78">
        <v>12</v>
      </c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 s="51" t="s">
        <v>185</v>
      </c>
      <c r="G72" s="44" t="s">
        <v>111</v>
      </c>
      <c r="H72" s="44" t="s">
        <v>71</v>
      </c>
      <c r="I72" s="44" t="s">
        <v>72</v>
      </c>
      <c r="J72" s="44" t="s">
        <v>176</v>
      </c>
      <c r="K72" s="44" t="s">
        <v>74</v>
      </c>
      <c r="L72" s="44" t="s">
        <v>30</v>
      </c>
      <c r="M72" s="44" t="s">
        <v>75</v>
      </c>
      <c r="N72" s="44" t="s">
        <v>76</v>
      </c>
      <c r="O72" s="44" t="s">
        <v>221</v>
      </c>
      <c r="P72" s="44" t="s">
        <v>51</v>
      </c>
      <c r="Q72" s="44" t="s">
        <v>52</v>
      </c>
      <c r="R72" s="44" t="s">
        <v>87</v>
      </c>
      <c r="S72" s="44" t="s">
        <v>53</v>
      </c>
      <c r="T72" s="44" t="s">
        <v>30</v>
      </c>
      <c r="U72" s="44" t="s">
        <v>222</v>
      </c>
      <c r="V72" s="45" t="s">
        <v>179</v>
      </c>
      <c r="W72" s="63">
        <v>12</v>
      </c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 s="51" t="s">
        <v>185</v>
      </c>
      <c r="G73" s="44" t="s">
        <v>111</v>
      </c>
      <c r="H73" s="44" t="s">
        <v>71</v>
      </c>
      <c r="I73" s="44" t="s">
        <v>72</v>
      </c>
      <c r="J73" s="44" t="s">
        <v>176</v>
      </c>
      <c r="K73" s="44" t="s">
        <v>74</v>
      </c>
      <c r="L73" s="44" t="s">
        <v>30</v>
      </c>
      <c r="M73" s="44" t="s">
        <v>75</v>
      </c>
      <c r="N73" s="44" t="s">
        <v>76</v>
      </c>
      <c r="O73" s="44" t="s">
        <v>221</v>
      </c>
      <c r="P73" s="84" t="s">
        <v>180</v>
      </c>
      <c r="Q73" s="76"/>
      <c r="R73" s="76"/>
      <c r="S73" s="76"/>
      <c r="T73" s="76"/>
      <c r="U73" s="76"/>
      <c r="V73" s="82"/>
      <c r="W73" s="78">
        <v>12</v>
      </c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 s="51" t="s">
        <v>185</v>
      </c>
      <c r="G74" s="44" t="s">
        <v>111</v>
      </c>
      <c r="H74" s="44" t="s">
        <v>71</v>
      </c>
      <c r="I74" s="44" t="s">
        <v>72</v>
      </c>
      <c r="J74" s="44" t="s">
        <v>176</v>
      </c>
      <c r="K74" s="44" t="s">
        <v>74</v>
      </c>
      <c r="L74" s="44" t="s">
        <v>30</v>
      </c>
      <c r="M74" s="44" t="s">
        <v>75</v>
      </c>
      <c r="N74" s="44" t="s">
        <v>76</v>
      </c>
      <c r="O74" s="44" t="s">
        <v>223</v>
      </c>
      <c r="P74" s="44" t="s">
        <v>51</v>
      </c>
      <c r="Q74" s="44" t="s">
        <v>52</v>
      </c>
      <c r="R74" s="44" t="s">
        <v>87</v>
      </c>
      <c r="S74" s="44" t="s">
        <v>53</v>
      </c>
      <c r="T74" s="44" t="s">
        <v>30</v>
      </c>
      <c r="U74" s="44" t="s">
        <v>165</v>
      </c>
      <c r="V74" s="45" t="s">
        <v>179</v>
      </c>
      <c r="W74" s="63">
        <v>12</v>
      </c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 s="51" t="s">
        <v>185</v>
      </c>
      <c r="G75" s="44" t="s">
        <v>111</v>
      </c>
      <c r="H75" s="44" t="s">
        <v>71</v>
      </c>
      <c r="I75" s="44" t="s">
        <v>72</v>
      </c>
      <c r="J75" s="44" t="s">
        <v>176</v>
      </c>
      <c r="K75" s="44" t="s">
        <v>74</v>
      </c>
      <c r="L75" s="44" t="s">
        <v>30</v>
      </c>
      <c r="M75" s="44" t="s">
        <v>75</v>
      </c>
      <c r="N75" s="44" t="s">
        <v>76</v>
      </c>
      <c r="O75" s="44" t="s">
        <v>223</v>
      </c>
      <c r="P75" s="44" t="s">
        <v>51</v>
      </c>
      <c r="Q75" s="44" t="s">
        <v>52</v>
      </c>
      <c r="R75" s="44" t="s">
        <v>109</v>
      </c>
      <c r="S75" s="44" t="s">
        <v>183</v>
      </c>
      <c r="T75" s="44" t="s">
        <v>93</v>
      </c>
      <c r="U75" s="44" t="s">
        <v>165</v>
      </c>
      <c r="V75" s="45" t="s">
        <v>179</v>
      </c>
      <c r="W75" s="63">
        <v>1</v>
      </c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 s="51" t="s">
        <v>185</v>
      </c>
      <c r="G76" s="44" t="s">
        <v>111</v>
      </c>
      <c r="H76" s="44" t="s">
        <v>71</v>
      </c>
      <c r="I76" s="44" t="s">
        <v>72</v>
      </c>
      <c r="J76" s="44" t="s">
        <v>176</v>
      </c>
      <c r="K76" s="44" t="s">
        <v>74</v>
      </c>
      <c r="L76" s="44" t="s">
        <v>30</v>
      </c>
      <c r="M76" s="44" t="s">
        <v>75</v>
      </c>
      <c r="N76" s="44" t="s">
        <v>76</v>
      </c>
      <c r="O76" s="44" t="s">
        <v>223</v>
      </c>
      <c r="P76" s="44" t="s">
        <v>51</v>
      </c>
      <c r="Q76" s="44" t="s">
        <v>52</v>
      </c>
      <c r="R76" s="44" t="s">
        <v>109</v>
      </c>
      <c r="S76" s="44" t="s">
        <v>183</v>
      </c>
      <c r="T76" s="44" t="s">
        <v>94</v>
      </c>
      <c r="U76" s="44" t="s">
        <v>165</v>
      </c>
      <c r="V76" s="45" t="s">
        <v>179</v>
      </c>
      <c r="W76" s="63">
        <v>1</v>
      </c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 s="51" t="s">
        <v>185</v>
      </c>
      <c r="G77" s="44" t="s">
        <v>111</v>
      </c>
      <c r="H77" s="44" t="s">
        <v>71</v>
      </c>
      <c r="I77" s="44" t="s">
        <v>72</v>
      </c>
      <c r="J77" s="44" t="s">
        <v>176</v>
      </c>
      <c r="K77" s="44" t="s">
        <v>74</v>
      </c>
      <c r="L77" s="44" t="s">
        <v>30</v>
      </c>
      <c r="M77" s="44" t="s">
        <v>75</v>
      </c>
      <c r="N77" s="44" t="s">
        <v>76</v>
      </c>
      <c r="O77" s="44" t="s">
        <v>223</v>
      </c>
      <c r="P77" s="84" t="s">
        <v>180</v>
      </c>
      <c r="Q77" s="76"/>
      <c r="R77" s="76"/>
      <c r="S77" s="76"/>
      <c r="T77" s="76"/>
      <c r="U77" s="76"/>
      <c r="V77" s="82"/>
      <c r="W77" s="78">
        <v>14</v>
      </c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 s="51" t="s">
        <v>185</v>
      </c>
      <c r="G78" s="44" t="s">
        <v>111</v>
      </c>
      <c r="H78" s="44" t="s">
        <v>71</v>
      </c>
      <c r="I78" s="44" t="s">
        <v>72</v>
      </c>
      <c r="J78" s="44" t="s">
        <v>176</v>
      </c>
      <c r="K78" s="44" t="s">
        <v>74</v>
      </c>
      <c r="L78" s="44" t="s">
        <v>30</v>
      </c>
      <c r="M78" s="44" t="s">
        <v>75</v>
      </c>
      <c r="N78" s="44" t="s">
        <v>76</v>
      </c>
      <c r="O78" s="44" t="s">
        <v>224</v>
      </c>
      <c r="P78" s="44" t="s">
        <v>51</v>
      </c>
      <c r="Q78" s="44" t="s">
        <v>52</v>
      </c>
      <c r="R78" s="44" t="s">
        <v>87</v>
      </c>
      <c r="S78" s="44" t="s">
        <v>53</v>
      </c>
      <c r="T78" s="44" t="s">
        <v>30</v>
      </c>
      <c r="U78" s="44" t="s">
        <v>225</v>
      </c>
      <c r="V78" s="45" t="s">
        <v>179</v>
      </c>
      <c r="W78" s="63">
        <v>12</v>
      </c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 s="51" t="s">
        <v>185</v>
      </c>
      <c r="G79" s="44" t="s">
        <v>111</v>
      </c>
      <c r="H79" s="44" t="s">
        <v>71</v>
      </c>
      <c r="I79" s="44" t="s">
        <v>72</v>
      </c>
      <c r="J79" s="44" t="s">
        <v>176</v>
      </c>
      <c r="K79" s="44" t="s">
        <v>74</v>
      </c>
      <c r="L79" s="44" t="s">
        <v>30</v>
      </c>
      <c r="M79" s="44" t="s">
        <v>75</v>
      </c>
      <c r="N79" s="44" t="s">
        <v>76</v>
      </c>
      <c r="O79" s="44" t="s">
        <v>224</v>
      </c>
      <c r="P79" s="84" t="s">
        <v>180</v>
      </c>
      <c r="Q79" s="76"/>
      <c r="R79" s="76"/>
      <c r="S79" s="76"/>
      <c r="T79" s="76"/>
      <c r="U79" s="76"/>
      <c r="V79" s="82"/>
      <c r="W79" s="78">
        <v>12</v>
      </c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 s="51" t="s">
        <v>185</v>
      </c>
      <c r="G80" s="44" t="s">
        <v>111</v>
      </c>
      <c r="H80" s="44" t="s">
        <v>71</v>
      </c>
      <c r="I80" s="44" t="s">
        <v>72</v>
      </c>
      <c r="J80" s="44" t="s">
        <v>176</v>
      </c>
      <c r="K80" s="44" t="s">
        <v>74</v>
      </c>
      <c r="L80" s="44" t="s">
        <v>30</v>
      </c>
      <c r="M80" s="44" t="s">
        <v>75</v>
      </c>
      <c r="N80" s="44" t="s">
        <v>76</v>
      </c>
      <c r="O80" s="44" t="s">
        <v>226</v>
      </c>
      <c r="P80" s="44" t="s">
        <v>51</v>
      </c>
      <c r="Q80" s="44" t="s">
        <v>52</v>
      </c>
      <c r="R80" s="44" t="s">
        <v>109</v>
      </c>
      <c r="S80" s="44" t="s">
        <v>183</v>
      </c>
      <c r="T80" s="44" t="s">
        <v>93</v>
      </c>
      <c r="U80" s="44" t="s">
        <v>225</v>
      </c>
      <c r="V80" s="45" t="s">
        <v>179</v>
      </c>
      <c r="W80" s="63">
        <v>1</v>
      </c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 s="51" t="s">
        <v>185</v>
      </c>
      <c r="G81" s="44" t="s">
        <v>111</v>
      </c>
      <c r="H81" s="44" t="s">
        <v>71</v>
      </c>
      <c r="I81" s="44" t="s">
        <v>72</v>
      </c>
      <c r="J81" s="44" t="s">
        <v>176</v>
      </c>
      <c r="K81" s="44" t="s">
        <v>74</v>
      </c>
      <c r="L81" s="44" t="s">
        <v>30</v>
      </c>
      <c r="M81" s="44" t="s">
        <v>75</v>
      </c>
      <c r="N81" s="44" t="s">
        <v>76</v>
      </c>
      <c r="O81" s="44" t="s">
        <v>226</v>
      </c>
      <c r="P81" s="44" t="s">
        <v>51</v>
      </c>
      <c r="Q81" s="44" t="s">
        <v>52</v>
      </c>
      <c r="R81" s="44" t="s">
        <v>109</v>
      </c>
      <c r="S81" s="44" t="s">
        <v>183</v>
      </c>
      <c r="T81" s="44" t="s">
        <v>94</v>
      </c>
      <c r="U81" s="44" t="s">
        <v>225</v>
      </c>
      <c r="V81" s="45" t="s">
        <v>179</v>
      </c>
      <c r="W81" s="63">
        <v>1</v>
      </c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 s="51" t="s">
        <v>185</v>
      </c>
      <c r="G82" s="44" t="s">
        <v>111</v>
      </c>
      <c r="H82" s="44" t="s">
        <v>71</v>
      </c>
      <c r="I82" s="44" t="s">
        <v>72</v>
      </c>
      <c r="J82" s="44" t="s">
        <v>176</v>
      </c>
      <c r="K82" s="44" t="s">
        <v>74</v>
      </c>
      <c r="L82" s="44" t="s">
        <v>30</v>
      </c>
      <c r="M82" s="44" t="s">
        <v>75</v>
      </c>
      <c r="N82" s="44" t="s">
        <v>76</v>
      </c>
      <c r="O82" s="44" t="s">
        <v>226</v>
      </c>
      <c r="P82" s="84" t="s">
        <v>180</v>
      </c>
      <c r="Q82" s="76"/>
      <c r="R82" s="76"/>
      <c r="S82" s="76"/>
      <c r="T82" s="76"/>
      <c r="U82" s="76"/>
      <c r="V82" s="82"/>
      <c r="W82" s="78">
        <v>2</v>
      </c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 s="51" t="s">
        <v>185</v>
      </c>
      <c r="G83" s="44" t="s">
        <v>111</v>
      </c>
      <c r="H83" s="44" t="s">
        <v>71</v>
      </c>
      <c r="I83" s="44" t="s">
        <v>72</v>
      </c>
      <c r="J83" s="44" t="s">
        <v>176</v>
      </c>
      <c r="K83" s="44" t="s">
        <v>74</v>
      </c>
      <c r="L83" s="44" t="s">
        <v>30</v>
      </c>
      <c r="M83" s="44" t="s">
        <v>75</v>
      </c>
      <c r="N83" s="44" t="s">
        <v>76</v>
      </c>
      <c r="O83" s="44" t="s">
        <v>227</v>
      </c>
      <c r="P83" s="44" t="s">
        <v>51</v>
      </c>
      <c r="Q83" s="44" t="s">
        <v>52</v>
      </c>
      <c r="R83" s="44" t="s">
        <v>87</v>
      </c>
      <c r="S83" s="44" t="s">
        <v>53</v>
      </c>
      <c r="T83" s="44" t="s">
        <v>30</v>
      </c>
      <c r="U83" s="44" t="s">
        <v>171</v>
      </c>
      <c r="V83" s="45" t="s">
        <v>179</v>
      </c>
      <c r="W83" s="63">
        <v>12</v>
      </c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 s="51" t="s">
        <v>185</v>
      </c>
      <c r="G84" s="44" t="s">
        <v>111</v>
      </c>
      <c r="H84" s="44" t="s">
        <v>71</v>
      </c>
      <c r="I84" s="44" t="s">
        <v>72</v>
      </c>
      <c r="J84" s="44" t="s">
        <v>176</v>
      </c>
      <c r="K84" s="44" t="s">
        <v>74</v>
      </c>
      <c r="L84" s="44" t="s">
        <v>30</v>
      </c>
      <c r="M84" s="44" t="s">
        <v>75</v>
      </c>
      <c r="N84" s="44" t="s">
        <v>76</v>
      </c>
      <c r="O84" s="44" t="s">
        <v>227</v>
      </c>
      <c r="P84" s="84" t="s">
        <v>180</v>
      </c>
      <c r="Q84" s="76"/>
      <c r="R84" s="76"/>
      <c r="S84" s="76"/>
      <c r="T84" s="76"/>
      <c r="U84" s="76"/>
      <c r="V84" s="82"/>
      <c r="W84" s="78">
        <v>12</v>
      </c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 s="51" t="s">
        <v>185</v>
      </c>
      <c r="G85" s="44" t="s">
        <v>111</v>
      </c>
      <c r="H85" s="44" t="s">
        <v>71</v>
      </c>
      <c r="I85" s="44" t="s">
        <v>72</v>
      </c>
      <c r="J85" s="44" t="s">
        <v>176</v>
      </c>
      <c r="K85" s="44" t="s">
        <v>74</v>
      </c>
      <c r="L85" s="44" t="s">
        <v>30</v>
      </c>
      <c r="M85" s="44" t="s">
        <v>75</v>
      </c>
      <c r="N85" s="44" t="s">
        <v>76</v>
      </c>
      <c r="O85" s="44" t="s">
        <v>228</v>
      </c>
      <c r="P85" s="44" t="s">
        <v>51</v>
      </c>
      <c r="Q85" s="44" t="s">
        <v>52</v>
      </c>
      <c r="R85" s="44" t="s">
        <v>87</v>
      </c>
      <c r="S85" s="44" t="s">
        <v>53</v>
      </c>
      <c r="T85" s="44" t="s">
        <v>30</v>
      </c>
      <c r="U85" s="44" t="s">
        <v>229</v>
      </c>
      <c r="V85" s="45" t="s">
        <v>179</v>
      </c>
      <c r="W85" s="63">
        <v>12</v>
      </c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 s="51" t="s">
        <v>185</v>
      </c>
      <c r="G86" s="44" t="s">
        <v>111</v>
      </c>
      <c r="H86" s="44" t="s">
        <v>71</v>
      </c>
      <c r="I86" s="44" t="s">
        <v>72</v>
      </c>
      <c r="J86" s="44" t="s">
        <v>176</v>
      </c>
      <c r="K86" s="44" t="s">
        <v>74</v>
      </c>
      <c r="L86" s="44" t="s">
        <v>30</v>
      </c>
      <c r="M86" s="44" t="s">
        <v>75</v>
      </c>
      <c r="N86" s="44" t="s">
        <v>76</v>
      </c>
      <c r="O86" s="44" t="s">
        <v>228</v>
      </c>
      <c r="P86" s="44" t="s">
        <v>51</v>
      </c>
      <c r="Q86" s="44" t="s">
        <v>52</v>
      </c>
      <c r="R86" s="44" t="s">
        <v>109</v>
      </c>
      <c r="S86" s="44" t="s">
        <v>183</v>
      </c>
      <c r="T86" s="44" t="s">
        <v>93</v>
      </c>
      <c r="U86" s="44" t="s">
        <v>229</v>
      </c>
      <c r="V86" s="45" t="s">
        <v>179</v>
      </c>
      <c r="W86" s="63">
        <v>1</v>
      </c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 s="51" t="s">
        <v>185</v>
      </c>
      <c r="G87" s="44" t="s">
        <v>111</v>
      </c>
      <c r="H87" s="44" t="s">
        <v>71</v>
      </c>
      <c r="I87" s="44" t="s">
        <v>72</v>
      </c>
      <c r="J87" s="44" t="s">
        <v>176</v>
      </c>
      <c r="K87" s="44" t="s">
        <v>74</v>
      </c>
      <c r="L87" s="44" t="s">
        <v>30</v>
      </c>
      <c r="M87" s="44" t="s">
        <v>75</v>
      </c>
      <c r="N87" s="44" t="s">
        <v>76</v>
      </c>
      <c r="O87" s="44" t="s">
        <v>228</v>
      </c>
      <c r="P87" s="44" t="s">
        <v>51</v>
      </c>
      <c r="Q87" s="44" t="s">
        <v>52</v>
      </c>
      <c r="R87" s="44" t="s">
        <v>109</v>
      </c>
      <c r="S87" s="44" t="s">
        <v>183</v>
      </c>
      <c r="T87" s="44" t="s">
        <v>94</v>
      </c>
      <c r="U87" s="44" t="s">
        <v>229</v>
      </c>
      <c r="V87" s="45" t="s">
        <v>179</v>
      </c>
      <c r="W87" s="63">
        <v>1</v>
      </c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 s="51" t="s">
        <v>185</v>
      </c>
      <c r="G88" s="44" t="s">
        <v>111</v>
      </c>
      <c r="H88" s="44" t="s">
        <v>71</v>
      </c>
      <c r="I88" s="44" t="s">
        <v>72</v>
      </c>
      <c r="J88" s="44" t="s">
        <v>176</v>
      </c>
      <c r="K88" s="44" t="s">
        <v>74</v>
      </c>
      <c r="L88" s="44" t="s">
        <v>30</v>
      </c>
      <c r="M88" s="44" t="s">
        <v>75</v>
      </c>
      <c r="N88" s="44" t="s">
        <v>76</v>
      </c>
      <c r="O88" s="44" t="s">
        <v>228</v>
      </c>
      <c r="P88" s="84" t="s">
        <v>180</v>
      </c>
      <c r="Q88" s="76"/>
      <c r="R88" s="76"/>
      <c r="S88" s="76"/>
      <c r="T88" s="76"/>
      <c r="U88" s="76"/>
      <c r="V88" s="82"/>
      <c r="W88" s="78">
        <v>14</v>
      </c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 s="51" t="s">
        <v>185</v>
      </c>
      <c r="G89" s="44" t="s">
        <v>111</v>
      </c>
      <c r="H89" s="44" t="s">
        <v>71</v>
      </c>
      <c r="I89" s="44" t="s">
        <v>72</v>
      </c>
      <c r="J89" s="44" t="s">
        <v>176</v>
      </c>
      <c r="K89" s="44" t="s">
        <v>74</v>
      </c>
      <c r="L89" s="44" t="s">
        <v>30</v>
      </c>
      <c r="M89" s="44" t="s">
        <v>75</v>
      </c>
      <c r="N89" s="44" t="s">
        <v>76</v>
      </c>
      <c r="O89" s="44" t="s">
        <v>230</v>
      </c>
      <c r="P89" s="44" t="s">
        <v>51</v>
      </c>
      <c r="Q89" s="44" t="s">
        <v>52</v>
      </c>
      <c r="R89" s="44" t="s">
        <v>87</v>
      </c>
      <c r="S89" s="44" t="s">
        <v>53</v>
      </c>
      <c r="T89" s="44" t="s">
        <v>30</v>
      </c>
      <c r="U89" s="44" t="s">
        <v>231</v>
      </c>
      <c r="V89" s="45" t="s">
        <v>179</v>
      </c>
      <c r="W89" s="63">
        <v>12</v>
      </c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 s="51" t="s">
        <v>185</v>
      </c>
      <c r="G90" s="44" t="s">
        <v>111</v>
      </c>
      <c r="H90" s="44" t="s">
        <v>71</v>
      </c>
      <c r="I90" s="44" t="s">
        <v>72</v>
      </c>
      <c r="J90" s="44" t="s">
        <v>176</v>
      </c>
      <c r="K90" s="44" t="s">
        <v>74</v>
      </c>
      <c r="L90" s="44" t="s">
        <v>30</v>
      </c>
      <c r="M90" s="44" t="s">
        <v>75</v>
      </c>
      <c r="N90" s="44" t="s">
        <v>76</v>
      </c>
      <c r="O90" s="44" t="s">
        <v>230</v>
      </c>
      <c r="P90" s="84" t="s">
        <v>180</v>
      </c>
      <c r="Q90" s="76"/>
      <c r="R90" s="76"/>
      <c r="S90" s="76"/>
      <c r="T90" s="76"/>
      <c r="U90" s="76"/>
      <c r="V90" s="82"/>
      <c r="W90" s="78">
        <v>12</v>
      </c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 s="51" t="s">
        <v>185</v>
      </c>
      <c r="G91" s="44" t="s">
        <v>111</v>
      </c>
      <c r="H91" s="44" t="s">
        <v>71</v>
      </c>
      <c r="I91" s="44" t="s">
        <v>72</v>
      </c>
      <c r="J91" s="44" t="s">
        <v>176</v>
      </c>
      <c r="K91" s="44" t="s">
        <v>74</v>
      </c>
      <c r="L91" s="44" t="s">
        <v>30</v>
      </c>
      <c r="M91" s="44" t="s">
        <v>75</v>
      </c>
      <c r="N91" s="44" t="s">
        <v>76</v>
      </c>
      <c r="O91" s="44" t="s">
        <v>232</v>
      </c>
      <c r="P91" s="44" t="s">
        <v>51</v>
      </c>
      <c r="Q91" s="44" t="s">
        <v>52</v>
      </c>
      <c r="R91" s="44" t="s">
        <v>87</v>
      </c>
      <c r="S91" s="44" t="s">
        <v>53</v>
      </c>
      <c r="T91" s="44" t="s">
        <v>30</v>
      </c>
      <c r="U91" s="44" t="s">
        <v>233</v>
      </c>
      <c r="V91" s="45" t="s">
        <v>179</v>
      </c>
      <c r="W91" s="63">
        <v>12</v>
      </c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 s="51" t="s">
        <v>185</v>
      </c>
      <c r="G92" s="44" t="s">
        <v>111</v>
      </c>
      <c r="H92" s="44" t="s">
        <v>71</v>
      </c>
      <c r="I92" s="44" t="s">
        <v>72</v>
      </c>
      <c r="J92" s="44" t="s">
        <v>176</v>
      </c>
      <c r="K92" s="44" t="s">
        <v>74</v>
      </c>
      <c r="L92" s="44" t="s">
        <v>30</v>
      </c>
      <c r="M92" s="44" t="s">
        <v>75</v>
      </c>
      <c r="N92" s="44" t="s">
        <v>76</v>
      </c>
      <c r="O92" s="44" t="s">
        <v>232</v>
      </c>
      <c r="P92" s="44" t="s">
        <v>51</v>
      </c>
      <c r="Q92" s="44" t="s">
        <v>52</v>
      </c>
      <c r="R92" s="44" t="s">
        <v>109</v>
      </c>
      <c r="S92" s="44" t="s">
        <v>183</v>
      </c>
      <c r="T92" s="44" t="s">
        <v>93</v>
      </c>
      <c r="U92" s="44" t="s">
        <v>233</v>
      </c>
      <c r="V92" s="45" t="s">
        <v>179</v>
      </c>
      <c r="W92" s="63">
        <v>1</v>
      </c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 s="51" t="s">
        <v>185</v>
      </c>
      <c r="G93" s="44" t="s">
        <v>111</v>
      </c>
      <c r="H93" s="44" t="s">
        <v>71</v>
      </c>
      <c r="I93" s="44" t="s">
        <v>72</v>
      </c>
      <c r="J93" s="44" t="s">
        <v>176</v>
      </c>
      <c r="K93" s="44" t="s">
        <v>74</v>
      </c>
      <c r="L93" s="44" t="s">
        <v>30</v>
      </c>
      <c r="M93" s="44" t="s">
        <v>75</v>
      </c>
      <c r="N93" s="44" t="s">
        <v>76</v>
      </c>
      <c r="O93" s="44" t="s">
        <v>232</v>
      </c>
      <c r="P93" s="44" t="s">
        <v>51</v>
      </c>
      <c r="Q93" s="44" t="s">
        <v>52</v>
      </c>
      <c r="R93" s="44" t="s">
        <v>109</v>
      </c>
      <c r="S93" s="44" t="s">
        <v>183</v>
      </c>
      <c r="T93" s="44" t="s">
        <v>94</v>
      </c>
      <c r="U93" s="44" t="s">
        <v>233</v>
      </c>
      <c r="V93" s="45" t="s">
        <v>179</v>
      </c>
      <c r="W93" s="63">
        <v>1</v>
      </c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 s="51" t="s">
        <v>185</v>
      </c>
      <c r="G94" s="44" t="s">
        <v>111</v>
      </c>
      <c r="H94" s="44" t="s">
        <v>71</v>
      </c>
      <c r="I94" s="44" t="s">
        <v>72</v>
      </c>
      <c r="J94" s="44" t="s">
        <v>176</v>
      </c>
      <c r="K94" s="44" t="s">
        <v>74</v>
      </c>
      <c r="L94" s="44" t="s">
        <v>30</v>
      </c>
      <c r="M94" s="44" t="s">
        <v>75</v>
      </c>
      <c r="N94" s="44" t="s">
        <v>76</v>
      </c>
      <c r="O94" s="44" t="s">
        <v>232</v>
      </c>
      <c r="P94" s="84" t="s">
        <v>180</v>
      </c>
      <c r="Q94" s="76"/>
      <c r="R94" s="76"/>
      <c r="S94" s="76"/>
      <c r="T94" s="76"/>
      <c r="U94" s="76"/>
      <c r="V94" s="82"/>
      <c r="W94" s="78">
        <v>14</v>
      </c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 s="51" t="s">
        <v>185</v>
      </c>
      <c r="G95" s="44" t="s">
        <v>111</v>
      </c>
      <c r="H95" s="44" t="s">
        <v>71</v>
      </c>
      <c r="I95" s="44" t="s">
        <v>72</v>
      </c>
      <c r="J95" s="44" t="s">
        <v>176</v>
      </c>
      <c r="K95" s="44" t="s">
        <v>74</v>
      </c>
      <c r="L95" s="44" t="s">
        <v>30</v>
      </c>
      <c r="M95" s="44" t="s">
        <v>75</v>
      </c>
      <c r="N95" s="44" t="s">
        <v>76</v>
      </c>
      <c r="O95" s="44" t="s">
        <v>234</v>
      </c>
      <c r="P95" s="44" t="s">
        <v>51</v>
      </c>
      <c r="Q95" s="44" t="s">
        <v>52</v>
      </c>
      <c r="R95" s="44" t="s">
        <v>87</v>
      </c>
      <c r="S95" s="44" t="s">
        <v>53</v>
      </c>
      <c r="T95" s="44" t="s">
        <v>30</v>
      </c>
      <c r="U95" s="44" t="s">
        <v>127</v>
      </c>
      <c r="V95" s="45" t="s">
        <v>179</v>
      </c>
      <c r="W95" s="63">
        <v>12</v>
      </c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 s="51" t="s">
        <v>185</v>
      </c>
      <c r="G96" s="44" t="s">
        <v>111</v>
      </c>
      <c r="H96" s="44" t="s">
        <v>71</v>
      </c>
      <c r="I96" s="44" t="s">
        <v>72</v>
      </c>
      <c r="J96" s="44" t="s">
        <v>176</v>
      </c>
      <c r="K96" s="44" t="s">
        <v>74</v>
      </c>
      <c r="L96" s="44" t="s">
        <v>30</v>
      </c>
      <c r="M96" s="44" t="s">
        <v>75</v>
      </c>
      <c r="N96" s="44" t="s">
        <v>76</v>
      </c>
      <c r="O96" s="44" t="s">
        <v>234</v>
      </c>
      <c r="P96" s="84" t="s">
        <v>180</v>
      </c>
      <c r="Q96" s="76"/>
      <c r="R96" s="76"/>
      <c r="S96" s="76"/>
      <c r="T96" s="76"/>
      <c r="U96" s="76"/>
      <c r="V96" s="82"/>
      <c r="W96" s="78">
        <v>12</v>
      </c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 s="51" t="s">
        <v>185</v>
      </c>
      <c r="G97" s="44" t="s">
        <v>111</v>
      </c>
      <c r="H97" s="44" t="s">
        <v>71</v>
      </c>
      <c r="I97" s="44" t="s">
        <v>72</v>
      </c>
      <c r="J97" s="44" t="s">
        <v>176</v>
      </c>
      <c r="K97" s="44" t="s">
        <v>74</v>
      </c>
      <c r="L97" s="44" t="s">
        <v>30</v>
      </c>
      <c r="M97" s="44" t="s">
        <v>75</v>
      </c>
      <c r="N97" s="44" t="s">
        <v>76</v>
      </c>
      <c r="O97" s="44" t="s">
        <v>235</v>
      </c>
      <c r="P97" s="44" t="s">
        <v>51</v>
      </c>
      <c r="Q97" s="44" t="s">
        <v>52</v>
      </c>
      <c r="R97" s="44" t="s">
        <v>87</v>
      </c>
      <c r="S97" s="44" t="s">
        <v>53</v>
      </c>
      <c r="T97" s="44" t="s">
        <v>30</v>
      </c>
      <c r="U97" s="44" t="s">
        <v>236</v>
      </c>
      <c r="V97" s="45" t="s">
        <v>179</v>
      </c>
      <c r="W97" s="63">
        <v>12</v>
      </c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 s="51" t="s">
        <v>185</v>
      </c>
      <c r="G98" s="44" t="s">
        <v>111</v>
      </c>
      <c r="H98" s="44" t="s">
        <v>71</v>
      </c>
      <c r="I98" s="44" t="s">
        <v>72</v>
      </c>
      <c r="J98" s="44" t="s">
        <v>176</v>
      </c>
      <c r="K98" s="44" t="s">
        <v>74</v>
      </c>
      <c r="L98" s="44" t="s">
        <v>30</v>
      </c>
      <c r="M98" s="44" t="s">
        <v>75</v>
      </c>
      <c r="N98" s="44" t="s">
        <v>76</v>
      </c>
      <c r="O98" s="44" t="s">
        <v>235</v>
      </c>
      <c r="P98" s="44" t="s">
        <v>51</v>
      </c>
      <c r="Q98" s="44" t="s">
        <v>52</v>
      </c>
      <c r="R98" s="44" t="s">
        <v>109</v>
      </c>
      <c r="S98" s="44" t="s">
        <v>183</v>
      </c>
      <c r="T98" s="44" t="s">
        <v>93</v>
      </c>
      <c r="U98" s="44" t="s">
        <v>236</v>
      </c>
      <c r="V98" s="45" t="s">
        <v>179</v>
      </c>
      <c r="W98" s="63">
        <v>1</v>
      </c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 s="51" t="s">
        <v>185</v>
      </c>
      <c r="G99" s="44" t="s">
        <v>111</v>
      </c>
      <c r="H99" s="44" t="s">
        <v>71</v>
      </c>
      <c r="I99" s="44" t="s">
        <v>72</v>
      </c>
      <c r="J99" s="44" t="s">
        <v>176</v>
      </c>
      <c r="K99" s="44" t="s">
        <v>74</v>
      </c>
      <c r="L99" s="44" t="s">
        <v>30</v>
      </c>
      <c r="M99" s="44" t="s">
        <v>75</v>
      </c>
      <c r="N99" s="44" t="s">
        <v>76</v>
      </c>
      <c r="O99" s="44" t="s">
        <v>235</v>
      </c>
      <c r="P99" s="44" t="s">
        <v>51</v>
      </c>
      <c r="Q99" s="44" t="s">
        <v>52</v>
      </c>
      <c r="R99" s="44" t="s">
        <v>109</v>
      </c>
      <c r="S99" s="44" t="s">
        <v>183</v>
      </c>
      <c r="T99" s="44" t="s">
        <v>94</v>
      </c>
      <c r="U99" s="44" t="s">
        <v>236</v>
      </c>
      <c r="V99" s="45" t="s">
        <v>179</v>
      </c>
      <c r="W99" s="63">
        <v>1</v>
      </c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 s="51" t="s">
        <v>185</v>
      </c>
      <c r="G100" s="44" t="s">
        <v>111</v>
      </c>
      <c r="H100" s="44" t="s">
        <v>71</v>
      </c>
      <c r="I100" s="44" t="s">
        <v>72</v>
      </c>
      <c r="J100" s="44" t="s">
        <v>176</v>
      </c>
      <c r="K100" s="44" t="s">
        <v>74</v>
      </c>
      <c r="L100" s="44" t="s">
        <v>30</v>
      </c>
      <c r="M100" s="44" t="s">
        <v>75</v>
      </c>
      <c r="N100" s="44" t="s">
        <v>76</v>
      </c>
      <c r="O100" s="44" t="s">
        <v>235</v>
      </c>
      <c r="P100" s="84" t="s">
        <v>180</v>
      </c>
      <c r="Q100" s="76"/>
      <c r="R100" s="76"/>
      <c r="S100" s="76"/>
      <c r="T100" s="76"/>
      <c r="U100" s="76"/>
      <c r="V100" s="82"/>
      <c r="W100" s="78">
        <v>14</v>
      </c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 s="51" t="s">
        <v>185</v>
      </c>
      <c r="G101" s="44" t="s">
        <v>111</v>
      </c>
      <c r="H101" s="44" t="s">
        <v>71</v>
      </c>
      <c r="I101" s="44" t="s">
        <v>72</v>
      </c>
      <c r="J101" s="44" t="s">
        <v>176</v>
      </c>
      <c r="K101" s="44" t="s">
        <v>74</v>
      </c>
      <c r="L101" s="44" t="s">
        <v>30</v>
      </c>
      <c r="M101" s="44" t="s">
        <v>75</v>
      </c>
      <c r="N101" s="44" t="s">
        <v>76</v>
      </c>
      <c r="O101" s="44" t="s">
        <v>237</v>
      </c>
      <c r="P101" s="44" t="s">
        <v>51</v>
      </c>
      <c r="Q101" s="44" t="s">
        <v>52</v>
      </c>
      <c r="R101" s="44" t="s">
        <v>87</v>
      </c>
      <c r="S101" s="44" t="s">
        <v>53</v>
      </c>
      <c r="T101" s="44" t="s">
        <v>30</v>
      </c>
      <c r="U101" s="44" t="s">
        <v>238</v>
      </c>
      <c r="V101" s="45" t="s">
        <v>179</v>
      </c>
      <c r="W101" s="63">
        <v>12</v>
      </c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 s="51" t="s">
        <v>185</v>
      </c>
      <c r="G102" s="44" t="s">
        <v>111</v>
      </c>
      <c r="H102" s="44" t="s">
        <v>71</v>
      </c>
      <c r="I102" s="44" t="s">
        <v>72</v>
      </c>
      <c r="J102" s="44" t="s">
        <v>176</v>
      </c>
      <c r="K102" s="44" t="s">
        <v>74</v>
      </c>
      <c r="L102" s="44" t="s">
        <v>30</v>
      </c>
      <c r="M102" s="44" t="s">
        <v>75</v>
      </c>
      <c r="N102" s="44" t="s">
        <v>76</v>
      </c>
      <c r="O102" s="44" t="s">
        <v>237</v>
      </c>
      <c r="P102" s="84" t="s">
        <v>180</v>
      </c>
      <c r="Q102" s="76"/>
      <c r="R102" s="76"/>
      <c r="S102" s="76"/>
      <c r="T102" s="76"/>
      <c r="U102" s="76"/>
      <c r="V102" s="82"/>
      <c r="W102" s="78">
        <v>12</v>
      </c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 s="51" t="s">
        <v>185</v>
      </c>
      <c r="G103" s="44" t="s">
        <v>111</v>
      </c>
      <c r="H103" s="44" t="s">
        <v>71</v>
      </c>
      <c r="I103" s="44" t="s">
        <v>72</v>
      </c>
      <c r="J103" s="44" t="s">
        <v>176</v>
      </c>
      <c r="K103" s="44" t="s">
        <v>74</v>
      </c>
      <c r="L103" s="44" t="s">
        <v>30</v>
      </c>
      <c r="M103" s="44" t="s">
        <v>75</v>
      </c>
      <c r="N103" s="44" t="s">
        <v>76</v>
      </c>
      <c r="O103" s="44" t="s">
        <v>239</v>
      </c>
      <c r="P103" s="44" t="s">
        <v>51</v>
      </c>
      <c r="Q103" s="44" t="s">
        <v>52</v>
      </c>
      <c r="R103" s="44" t="s">
        <v>87</v>
      </c>
      <c r="S103" s="44" t="s">
        <v>53</v>
      </c>
      <c r="T103" s="44" t="s">
        <v>30</v>
      </c>
      <c r="U103" s="44" t="s">
        <v>240</v>
      </c>
      <c r="V103" s="45" t="s">
        <v>179</v>
      </c>
      <c r="W103" s="63">
        <v>12</v>
      </c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 s="51" t="s">
        <v>185</v>
      </c>
      <c r="G104" s="44" t="s">
        <v>111</v>
      </c>
      <c r="H104" s="44" t="s">
        <v>71</v>
      </c>
      <c r="I104" s="44" t="s">
        <v>72</v>
      </c>
      <c r="J104" s="44" t="s">
        <v>176</v>
      </c>
      <c r="K104" s="44" t="s">
        <v>74</v>
      </c>
      <c r="L104" s="44" t="s">
        <v>30</v>
      </c>
      <c r="M104" s="44" t="s">
        <v>75</v>
      </c>
      <c r="N104" s="44" t="s">
        <v>76</v>
      </c>
      <c r="O104" s="44" t="s">
        <v>239</v>
      </c>
      <c r="P104" s="44" t="s">
        <v>51</v>
      </c>
      <c r="Q104" s="44" t="s">
        <v>52</v>
      </c>
      <c r="R104" s="44" t="s">
        <v>109</v>
      </c>
      <c r="S104" s="44" t="s">
        <v>183</v>
      </c>
      <c r="T104" s="44" t="s">
        <v>93</v>
      </c>
      <c r="U104" s="44" t="s">
        <v>240</v>
      </c>
      <c r="V104" s="45" t="s">
        <v>179</v>
      </c>
      <c r="W104" s="63">
        <v>1</v>
      </c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 s="51" t="s">
        <v>185</v>
      </c>
      <c r="G105" s="44" t="s">
        <v>111</v>
      </c>
      <c r="H105" s="44" t="s">
        <v>71</v>
      </c>
      <c r="I105" s="44" t="s">
        <v>72</v>
      </c>
      <c r="J105" s="44" t="s">
        <v>176</v>
      </c>
      <c r="K105" s="44" t="s">
        <v>74</v>
      </c>
      <c r="L105" s="44" t="s">
        <v>30</v>
      </c>
      <c r="M105" s="44" t="s">
        <v>75</v>
      </c>
      <c r="N105" s="44" t="s">
        <v>76</v>
      </c>
      <c r="O105" s="44" t="s">
        <v>239</v>
      </c>
      <c r="P105" s="44" t="s">
        <v>51</v>
      </c>
      <c r="Q105" s="44" t="s">
        <v>52</v>
      </c>
      <c r="R105" s="44" t="s">
        <v>109</v>
      </c>
      <c r="S105" s="44" t="s">
        <v>183</v>
      </c>
      <c r="T105" s="44" t="s">
        <v>94</v>
      </c>
      <c r="U105" s="44" t="s">
        <v>240</v>
      </c>
      <c r="V105" s="45" t="s">
        <v>179</v>
      </c>
      <c r="W105" s="63">
        <v>1</v>
      </c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 s="51" t="s">
        <v>185</v>
      </c>
      <c r="G106" s="44" t="s">
        <v>111</v>
      </c>
      <c r="H106" s="44" t="s">
        <v>71</v>
      </c>
      <c r="I106" s="44" t="s">
        <v>72</v>
      </c>
      <c r="J106" s="44" t="s">
        <v>176</v>
      </c>
      <c r="K106" s="44" t="s">
        <v>74</v>
      </c>
      <c r="L106" s="44" t="s">
        <v>30</v>
      </c>
      <c r="M106" s="44" t="s">
        <v>75</v>
      </c>
      <c r="N106" s="44" t="s">
        <v>76</v>
      </c>
      <c r="O106" s="44" t="s">
        <v>239</v>
      </c>
      <c r="P106" s="84" t="s">
        <v>180</v>
      </c>
      <c r="Q106" s="76"/>
      <c r="R106" s="76"/>
      <c r="S106" s="76"/>
      <c r="T106" s="76"/>
      <c r="U106" s="76"/>
      <c r="V106" s="82"/>
      <c r="W106" s="78">
        <v>14</v>
      </c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 s="51" t="s">
        <v>185</v>
      </c>
      <c r="G107" s="44" t="s">
        <v>111</v>
      </c>
      <c r="H107" s="44" t="s">
        <v>71</v>
      </c>
      <c r="I107" s="44" t="s">
        <v>72</v>
      </c>
      <c r="J107" s="44" t="s">
        <v>176</v>
      </c>
      <c r="K107" s="44" t="s">
        <v>74</v>
      </c>
      <c r="L107" s="44" t="s">
        <v>30</v>
      </c>
      <c r="M107" s="44" t="s">
        <v>75</v>
      </c>
      <c r="N107" s="44" t="s">
        <v>76</v>
      </c>
      <c r="O107" s="44" t="s">
        <v>241</v>
      </c>
      <c r="P107" s="44" t="s">
        <v>51</v>
      </c>
      <c r="Q107" s="44" t="s">
        <v>52</v>
      </c>
      <c r="R107" s="44" t="s">
        <v>87</v>
      </c>
      <c r="S107" s="44" t="s">
        <v>53</v>
      </c>
      <c r="T107" s="44" t="s">
        <v>30</v>
      </c>
      <c r="U107" s="44" t="s">
        <v>242</v>
      </c>
      <c r="V107" s="45" t="s">
        <v>179</v>
      </c>
      <c r="W107" s="63">
        <v>12</v>
      </c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 s="51" t="s">
        <v>185</v>
      </c>
      <c r="G108" s="44" t="s">
        <v>111</v>
      </c>
      <c r="H108" s="44" t="s">
        <v>71</v>
      </c>
      <c r="I108" s="44" t="s">
        <v>72</v>
      </c>
      <c r="J108" s="44" t="s">
        <v>176</v>
      </c>
      <c r="K108" s="44" t="s">
        <v>74</v>
      </c>
      <c r="L108" s="44" t="s">
        <v>30</v>
      </c>
      <c r="M108" s="44" t="s">
        <v>75</v>
      </c>
      <c r="N108" s="44" t="s">
        <v>76</v>
      </c>
      <c r="O108" s="44" t="s">
        <v>241</v>
      </c>
      <c r="P108" s="84" t="s">
        <v>180</v>
      </c>
      <c r="Q108" s="76"/>
      <c r="R108" s="76"/>
      <c r="S108" s="76"/>
      <c r="T108" s="76"/>
      <c r="U108" s="76"/>
      <c r="V108" s="82"/>
      <c r="W108" s="78">
        <v>12</v>
      </c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 s="51" t="s">
        <v>185</v>
      </c>
      <c r="G109" s="44" t="s">
        <v>111</v>
      </c>
      <c r="H109" s="84" t="s">
        <v>180</v>
      </c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82"/>
      <c r="W109" s="78">
        <v>402</v>
      </c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 s="51" t="s">
        <v>243</v>
      </c>
      <c r="G110" s="44" t="s">
        <v>111</v>
      </c>
      <c r="H110" s="44" t="s">
        <v>71</v>
      </c>
      <c r="I110" s="44" t="s">
        <v>72</v>
      </c>
      <c r="J110" s="44" t="s">
        <v>176</v>
      </c>
      <c r="K110" s="44" t="s">
        <v>74</v>
      </c>
      <c r="L110" s="44" t="s">
        <v>30</v>
      </c>
      <c r="M110" s="44" t="s">
        <v>75</v>
      </c>
      <c r="N110" s="44" t="s">
        <v>76</v>
      </c>
      <c r="O110" s="44" t="s">
        <v>244</v>
      </c>
      <c r="P110" s="44" t="s">
        <v>51</v>
      </c>
      <c r="Q110" s="44" t="s">
        <v>52</v>
      </c>
      <c r="R110" s="44" t="s">
        <v>79</v>
      </c>
      <c r="S110" s="44" t="s">
        <v>135</v>
      </c>
      <c r="T110" s="44" t="s">
        <v>30</v>
      </c>
      <c r="U110" s="44" t="s">
        <v>189</v>
      </c>
      <c r="V110" s="45" t="s">
        <v>179</v>
      </c>
      <c r="W110" s="64">
        <v>20</v>
      </c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 s="51" t="s">
        <v>243</v>
      </c>
      <c r="G111" s="44" t="s">
        <v>111</v>
      </c>
      <c r="H111" s="44" t="s">
        <v>71</v>
      </c>
      <c r="I111" s="44" t="s">
        <v>72</v>
      </c>
      <c r="J111" s="44" t="s">
        <v>176</v>
      </c>
      <c r="K111" s="44" t="s">
        <v>74</v>
      </c>
      <c r="L111" s="44" t="s">
        <v>30</v>
      </c>
      <c r="M111" s="44" t="s">
        <v>75</v>
      </c>
      <c r="N111" s="44" t="s">
        <v>76</v>
      </c>
      <c r="O111" s="44" t="s">
        <v>244</v>
      </c>
      <c r="P111" s="44" t="s">
        <v>51</v>
      </c>
      <c r="Q111" s="44" t="s">
        <v>52</v>
      </c>
      <c r="R111" s="44" t="s">
        <v>103</v>
      </c>
      <c r="S111" s="44" t="s">
        <v>137</v>
      </c>
      <c r="T111" s="44" t="s">
        <v>30</v>
      </c>
      <c r="U111" s="44" t="s">
        <v>189</v>
      </c>
      <c r="V111" s="45" t="s">
        <v>179</v>
      </c>
      <c r="W111" s="63">
        <v>50</v>
      </c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 s="51" t="s">
        <v>243</v>
      </c>
      <c r="G112" s="44" t="s">
        <v>111</v>
      </c>
      <c r="H112" s="44" t="s">
        <v>71</v>
      </c>
      <c r="I112" s="44" t="s">
        <v>72</v>
      </c>
      <c r="J112" s="44" t="s">
        <v>176</v>
      </c>
      <c r="K112" s="44" t="s">
        <v>74</v>
      </c>
      <c r="L112" s="44" t="s">
        <v>30</v>
      </c>
      <c r="M112" s="44" t="s">
        <v>75</v>
      </c>
      <c r="N112" s="44" t="s">
        <v>76</v>
      </c>
      <c r="O112" s="44" t="s">
        <v>244</v>
      </c>
      <c r="P112" s="84" t="s">
        <v>180</v>
      </c>
      <c r="Q112" s="76"/>
      <c r="R112" s="76"/>
      <c r="S112" s="76"/>
      <c r="T112" s="76"/>
      <c r="U112" s="76"/>
      <c r="V112" s="82"/>
      <c r="W112" s="79" t="s">
        <v>245</v>
      </c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 s="51" t="s">
        <v>243</v>
      </c>
      <c r="G113" s="44" t="s">
        <v>111</v>
      </c>
      <c r="H113" s="44" t="s">
        <v>71</v>
      </c>
      <c r="I113" s="44" t="s">
        <v>72</v>
      </c>
      <c r="J113" s="44" t="s">
        <v>176</v>
      </c>
      <c r="K113" s="44" t="s">
        <v>74</v>
      </c>
      <c r="L113" s="44" t="s">
        <v>30</v>
      </c>
      <c r="M113" s="44" t="s">
        <v>75</v>
      </c>
      <c r="N113" s="44" t="s">
        <v>76</v>
      </c>
      <c r="O113" s="44" t="s">
        <v>246</v>
      </c>
      <c r="P113" s="44" t="s">
        <v>51</v>
      </c>
      <c r="Q113" s="44" t="s">
        <v>52</v>
      </c>
      <c r="R113" s="44" t="s">
        <v>79</v>
      </c>
      <c r="S113" s="44" t="s">
        <v>135</v>
      </c>
      <c r="T113" s="44" t="s">
        <v>30</v>
      </c>
      <c r="U113" s="44" t="s">
        <v>191</v>
      </c>
      <c r="V113" s="45" t="s">
        <v>179</v>
      </c>
      <c r="W113" s="64">
        <v>15</v>
      </c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 s="51" t="s">
        <v>243</v>
      </c>
      <c r="G114" s="44" t="s">
        <v>111</v>
      </c>
      <c r="H114" s="44" t="s">
        <v>71</v>
      </c>
      <c r="I114" s="44" t="s">
        <v>72</v>
      </c>
      <c r="J114" s="44" t="s">
        <v>176</v>
      </c>
      <c r="K114" s="44" t="s">
        <v>74</v>
      </c>
      <c r="L114" s="44" t="s">
        <v>30</v>
      </c>
      <c r="M114" s="44" t="s">
        <v>75</v>
      </c>
      <c r="N114" s="44" t="s">
        <v>76</v>
      </c>
      <c r="O114" s="44" t="s">
        <v>246</v>
      </c>
      <c r="P114" s="44" t="s">
        <v>51</v>
      </c>
      <c r="Q114" s="44" t="s">
        <v>52</v>
      </c>
      <c r="R114" s="44" t="s">
        <v>97</v>
      </c>
      <c r="S114" s="44" t="s">
        <v>247</v>
      </c>
      <c r="T114" s="44" t="s">
        <v>30</v>
      </c>
      <c r="U114" s="44" t="s">
        <v>191</v>
      </c>
      <c r="V114" s="45" t="s">
        <v>179</v>
      </c>
      <c r="W114" s="65">
        <v>8</v>
      </c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 s="51" t="s">
        <v>243</v>
      </c>
      <c r="G115" s="44" t="s">
        <v>111</v>
      </c>
      <c r="H115" s="44" t="s">
        <v>71</v>
      </c>
      <c r="I115" s="44" t="s">
        <v>72</v>
      </c>
      <c r="J115" s="44" t="s">
        <v>176</v>
      </c>
      <c r="K115" s="44" t="s">
        <v>74</v>
      </c>
      <c r="L115" s="44" t="s">
        <v>30</v>
      </c>
      <c r="M115" s="44" t="s">
        <v>75</v>
      </c>
      <c r="N115" s="44" t="s">
        <v>76</v>
      </c>
      <c r="O115" s="44" t="s">
        <v>246</v>
      </c>
      <c r="P115" s="44" t="s">
        <v>51</v>
      </c>
      <c r="Q115" s="44" t="s">
        <v>52</v>
      </c>
      <c r="R115" s="44" t="s">
        <v>105</v>
      </c>
      <c r="S115" s="44" t="s">
        <v>248</v>
      </c>
      <c r="T115" s="44" t="s">
        <v>30</v>
      </c>
      <c r="U115" s="44" t="s">
        <v>191</v>
      </c>
      <c r="V115" s="45" t="s">
        <v>179</v>
      </c>
      <c r="W115" s="63">
        <v>200</v>
      </c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 s="51" t="s">
        <v>243</v>
      </c>
      <c r="G116" s="44" t="s">
        <v>111</v>
      </c>
      <c r="H116" s="44" t="s">
        <v>71</v>
      </c>
      <c r="I116" s="44" t="s">
        <v>72</v>
      </c>
      <c r="J116" s="44" t="s">
        <v>176</v>
      </c>
      <c r="K116" s="44" t="s">
        <v>74</v>
      </c>
      <c r="L116" s="44" t="s">
        <v>30</v>
      </c>
      <c r="M116" s="44" t="s">
        <v>75</v>
      </c>
      <c r="N116" s="44" t="s">
        <v>76</v>
      </c>
      <c r="O116" s="44" t="s">
        <v>246</v>
      </c>
      <c r="P116" s="84" t="s">
        <v>180</v>
      </c>
      <c r="Q116" s="76"/>
      <c r="R116" s="76"/>
      <c r="S116" s="76"/>
      <c r="T116" s="76"/>
      <c r="U116" s="76"/>
      <c r="V116" s="82"/>
      <c r="W116" s="79" t="s">
        <v>245</v>
      </c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 s="51" t="s">
        <v>243</v>
      </c>
      <c r="G117" s="44" t="s">
        <v>111</v>
      </c>
      <c r="H117" s="44" t="s">
        <v>71</v>
      </c>
      <c r="I117" s="44" t="s">
        <v>72</v>
      </c>
      <c r="J117" s="44" t="s">
        <v>176</v>
      </c>
      <c r="K117" s="44" t="s">
        <v>74</v>
      </c>
      <c r="L117" s="44" t="s">
        <v>30</v>
      </c>
      <c r="M117" s="44" t="s">
        <v>75</v>
      </c>
      <c r="N117" s="44" t="s">
        <v>76</v>
      </c>
      <c r="O117" s="44" t="s">
        <v>249</v>
      </c>
      <c r="P117" s="44" t="s">
        <v>51</v>
      </c>
      <c r="Q117" s="44" t="s">
        <v>52</v>
      </c>
      <c r="R117" s="44" t="s">
        <v>79</v>
      </c>
      <c r="S117" s="44" t="s">
        <v>135</v>
      </c>
      <c r="T117" s="44" t="s">
        <v>30</v>
      </c>
      <c r="U117" s="44" t="s">
        <v>193</v>
      </c>
      <c r="V117" s="45" t="s">
        <v>179</v>
      </c>
      <c r="W117" s="64">
        <v>40</v>
      </c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 s="51" t="s">
        <v>243</v>
      </c>
      <c r="G118" s="44" t="s">
        <v>111</v>
      </c>
      <c r="H118" s="44" t="s">
        <v>71</v>
      </c>
      <c r="I118" s="44" t="s">
        <v>72</v>
      </c>
      <c r="J118" s="44" t="s">
        <v>176</v>
      </c>
      <c r="K118" s="44" t="s">
        <v>74</v>
      </c>
      <c r="L118" s="44" t="s">
        <v>30</v>
      </c>
      <c r="M118" s="44" t="s">
        <v>75</v>
      </c>
      <c r="N118" s="44" t="s">
        <v>76</v>
      </c>
      <c r="O118" s="44" t="s">
        <v>249</v>
      </c>
      <c r="P118" s="44" t="s">
        <v>51</v>
      </c>
      <c r="Q118" s="44" t="s">
        <v>52</v>
      </c>
      <c r="R118" s="44" t="s">
        <v>97</v>
      </c>
      <c r="S118" s="44" t="s">
        <v>247</v>
      </c>
      <c r="T118" s="44" t="s">
        <v>30</v>
      </c>
      <c r="U118" s="44" t="s">
        <v>193</v>
      </c>
      <c r="V118" s="45" t="s">
        <v>179</v>
      </c>
      <c r="W118" s="65">
        <v>6</v>
      </c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 s="51" t="s">
        <v>243</v>
      </c>
      <c r="G119" s="44" t="s">
        <v>111</v>
      </c>
      <c r="H119" s="44" t="s">
        <v>71</v>
      </c>
      <c r="I119" s="44" t="s">
        <v>72</v>
      </c>
      <c r="J119" s="44" t="s">
        <v>176</v>
      </c>
      <c r="K119" s="44" t="s">
        <v>74</v>
      </c>
      <c r="L119" s="44" t="s">
        <v>30</v>
      </c>
      <c r="M119" s="44" t="s">
        <v>75</v>
      </c>
      <c r="N119" s="44" t="s">
        <v>76</v>
      </c>
      <c r="O119" s="44" t="s">
        <v>249</v>
      </c>
      <c r="P119" s="44" t="s">
        <v>51</v>
      </c>
      <c r="Q119" s="44" t="s">
        <v>52</v>
      </c>
      <c r="R119" s="44" t="s">
        <v>103</v>
      </c>
      <c r="S119" s="44" t="s">
        <v>137</v>
      </c>
      <c r="T119" s="44" t="s">
        <v>30</v>
      </c>
      <c r="U119" s="44" t="s">
        <v>193</v>
      </c>
      <c r="V119" s="45" t="s">
        <v>179</v>
      </c>
      <c r="W119" s="63">
        <v>72</v>
      </c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 s="51" t="s">
        <v>243</v>
      </c>
      <c r="G120" s="44" t="s">
        <v>111</v>
      </c>
      <c r="H120" s="44" t="s">
        <v>71</v>
      </c>
      <c r="I120" s="44" t="s">
        <v>72</v>
      </c>
      <c r="J120" s="44" t="s">
        <v>176</v>
      </c>
      <c r="K120" s="44" t="s">
        <v>74</v>
      </c>
      <c r="L120" s="44" t="s">
        <v>30</v>
      </c>
      <c r="M120" s="44" t="s">
        <v>75</v>
      </c>
      <c r="N120" s="44" t="s">
        <v>76</v>
      </c>
      <c r="O120" s="44" t="s">
        <v>249</v>
      </c>
      <c r="P120" s="44" t="s">
        <v>51</v>
      </c>
      <c r="Q120" s="44" t="s">
        <v>52</v>
      </c>
      <c r="R120" s="44" t="s">
        <v>105</v>
      </c>
      <c r="S120" s="44" t="s">
        <v>248</v>
      </c>
      <c r="T120" s="44" t="s">
        <v>30</v>
      </c>
      <c r="U120" s="44" t="s">
        <v>193</v>
      </c>
      <c r="V120" s="45" t="s">
        <v>179</v>
      </c>
      <c r="W120" s="63">
        <v>200</v>
      </c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 s="51" t="s">
        <v>243</v>
      </c>
      <c r="G121" s="44" t="s">
        <v>111</v>
      </c>
      <c r="H121" s="44" t="s">
        <v>71</v>
      </c>
      <c r="I121" s="44" t="s">
        <v>72</v>
      </c>
      <c r="J121" s="44" t="s">
        <v>176</v>
      </c>
      <c r="K121" s="44" t="s">
        <v>74</v>
      </c>
      <c r="L121" s="44" t="s">
        <v>30</v>
      </c>
      <c r="M121" s="44" t="s">
        <v>75</v>
      </c>
      <c r="N121" s="44" t="s">
        <v>76</v>
      </c>
      <c r="O121" s="44" t="s">
        <v>249</v>
      </c>
      <c r="P121" s="84" t="s">
        <v>180</v>
      </c>
      <c r="Q121" s="76"/>
      <c r="R121" s="76"/>
      <c r="S121" s="76"/>
      <c r="T121" s="76"/>
      <c r="U121" s="76"/>
      <c r="V121" s="82"/>
      <c r="W121" s="79" t="s">
        <v>245</v>
      </c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 s="51" t="s">
        <v>243</v>
      </c>
      <c r="G122" s="44" t="s">
        <v>111</v>
      </c>
      <c r="H122" s="44" t="s">
        <v>71</v>
      </c>
      <c r="I122" s="44" t="s">
        <v>72</v>
      </c>
      <c r="J122" s="44" t="s">
        <v>176</v>
      </c>
      <c r="K122" s="44" t="s">
        <v>74</v>
      </c>
      <c r="L122" s="44" t="s">
        <v>30</v>
      </c>
      <c r="M122" s="44" t="s">
        <v>75</v>
      </c>
      <c r="N122" s="44" t="s">
        <v>76</v>
      </c>
      <c r="O122" s="44" t="s">
        <v>250</v>
      </c>
      <c r="P122" s="44" t="s">
        <v>51</v>
      </c>
      <c r="Q122" s="44" t="s">
        <v>52</v>
      </c>
      <c r="R122" s="44" t="s">
        <v>97</v>
      </c>
      <c r="S122" s="44" t="s">
        <v>247</v>
      </c>
      <c r="T122" s="44" t="s">
        <v>30</v>
      </c>
      <c r="U122" s="44" t="s">
        <v>195</v>
      </c>
      <c r="V122" s="45" t="s">
        <v>179</v>
      </c>
      <c r="W122" s="65">
        <v>12</v>
      </c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 s="51" t="s">
        <v>243</v>
      </c>
      <c r="G123" s="44" t="s">
        <v>111</v>
      </c>
      <c r="H123" s="44" t="s">
        <v>71</v>
      </c>
      <c r="I123" s="44" t="s">
        <v>72</v>
      </c>
      <c r="J123" s="44" t="s">
        <v>176</v>
      </c>
      <c r="K123" s="44" t="s">
        <v>74</v>
      </c>
      <c r="L123" s="44" t="s">
        <v>30</v>
      </c>
      <c r="M123" s="44" t="s">
        <v>75</v>
      </c>
      <c r="N123" s="44" t="s">
        <v>76</v>
      </c>
      <c r="O123" s="44" t="s">
        <v>250</v>
      </c>
      <c r="P123" s="44" t="s">
        <v>51</v>
      </c>
      <c r="Q123" s="44" t="s">
        <v>52</v>
      </c>
      <c r="R123" s="44" t="s">
        <v>105</v>
      </c>
      <c r="S123" s="44" t="s">
        <v>248</v>
      </c>
      <c r="T123" s="44" t="s">
        <v>30</v>
      </c>
      <c r="U123" s="44" t="s">
        <v>195</v>
      </c>
      <c r="V123" s="45" t="s">
        <v>179</v>
      </c>
      <c r="W123" s="63">
        <v>67</v>
      </c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 s="51" t="s">
        <v>243</v>
      </c>
      <c r="G124" s="44" t="s">
        <v>111</v>
      </c>
      <c r="H124" s="44" t="s">
        <v>71</v>
      </c>
      <c r="I124" s="44" t="s">
        <v>72</v>
      </c>
      <c r="J124" s="44" t="s">
        <v>176</v>
      </c>
      <c r="K124" s="44" t="s">
        <v>74</v>
      </c>
      <c r="L124" s="44" t="s">
        <v>30</v>
      </c>
      <c r="M124" s="44" t="s">
        <v>75</v>
      </c>
      <c r="N124" s="44" t="s">
        <v>76</v>
      </c>
      <c r="O124" s="44" t="s">
        <v>250</v>
      </c>
      <c r="P124" s="84" t="s">
        <v>180</v>
      </c>
      <c r="Q124" s="76"/>
      <c r="R124" s="76"/>
      <c r="S124" s="76"/>
      <c r="T124" s="76"/>
      <c r="U124" s="76"/>
      <c r="V124" s="82"/>
      <c r="W124" s="79" t="s">
        <v>245</v>
      </c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 s="51" t="s">
        <v>243</v>
      </c>
      <c r="G125" s="44" t="s">
        <v>111</v>
      </c>
      <c r="H125" s="44" t="s">
        <v>71</v>
      </c>
      <c r="I125" s="44" t="s">
        <v>72</v>
      </c>
      <c r="J125" s="44" t="s">
        <v>176</v>
      </c>
      <c r="K125" s="44" t="s">
        <v>74</v>
      </c>
      <c r="L125" s="44" t="s">
        <v>30</v>
      </c>
      <c r="M125" s="44" t="s">
        <v>75</v>
      </c>
      <c r="N125" s="44" t="s">
        <v>76</v>
      </c>
      <c r="O125" s="44" t="s">
        <v>251</v>
      </c>
      <c r="P125" s="44" t="s">
        <v>51</v>
      </c>
      <c r="Q125" s="44" t="s">
        <v>52</v>
      </c>
      <c r="R125" s="44" t="s">
        <v>79</v>
      </c>
      <c r="S125" s="44" t="s">
        <v>135</v>
      </c>
      <c r="T125" s="44" t="s">
        <v>30</v>
      </c>
      <c r="U125" s="44" t="s">
        <v>197</v>
      </c>
      <c r="V125" s="45" t="s">
        <v>179</v>
      </c>
      <c r="W125" s="64">
        <v>40</v>
      </c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 s="51" t="s">
        <v>243</v>
      </c>
      <c r="G126" s="44" t="s">
        <v>111</v>
      </c>
      <c r="H126" s="44" t="s">
        <v>71</v>
      </c>
      <c r="I126" s="44" t="s">
        <v>72</v>
      </c>
      <c r="J126" s="44" t="s">
        <v>176</v>
      </c>
      <c r="K126" s="44" t="s">
        <v>74</v>
      </c>
      <c r="L126" s="44" t="s">
        <v>30</v>
      </c>
      <c r="M126" s="44" t="s">
        <v>75</v>
      </c>
      <c r="N126" s="44" t="s">
        <v>76</v>
      </c>
      <c r="O126" s="44" t="s">
        <v>251</v>
      </c>
      <c r="P126" s="44" t="s">
        <v>51</v>
      </c>
      <c r="Q126" s="44" t="s">
        <v>52</v>
      </c>
      <c r="R126" s="44" t="s">
        <v>103</v>
      </c>
      <c r="S126" s="44" t="s">
        <v>137</v>
      </c>
      <c r="T126" s="44" t="s">
        <v>30</v>
      </c>
      <c r="U126" s="44" t="s">
        <v>197</v>
      </c>
      <c r="V126" s="45" t="s">
        <v>179</v>
      </c>
      <c r="W126" s="63">
        <v>72</v>
      </c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 s="51" t="s">
        <v>243</v>
      </c>
      <c r="G127" s="44" t="s">
        <v>111</v>
      </c>
      <c r="H127" s="44" t="s">
        <v>71</v>
      </c>
      <c r="I127" s="44" t="s">
        <v>72</v>
      </c>
      <c r="J127" s="44" t="s">
        <v>176</v>
      </c>
      <c r="K127" s="44" t="s">
        <v>74</v>
      </c>
      <c r="L127" s="44" t="s">
        <v>30</v>
      </c>
      <c r="M127" s="44" t="s">
        <v>75</v>
      </c>
      <c r="N127" s="44" t="s">
        <v>76</v>
      </c>
      <c r="O127" s="44" t="s">
        <v>251</v>
      </c>
      <c r="P127" s="44" t="s">
        <v>51</v>
      </c>
      <c r="Q127" s="44" t="s">
        <v>52</v>
      </c>
      <c r="R127" s="44" t="s">
        <v>105</v>
      </c>
      <c r="S127" s="44" t="s">
        <v>248</v>
      </c>
      <c r="T127" s="44" t="s">
        <v>30</v>
      </c>
      <c r="U127" s="44" t="s">
        <v>197</v>
      </c>
      <c r="V127" s="45" t="s">
        <v>179</v>
      </c>
      <c r="W127" s="63">
        <v>200</v>
      </c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 s="51" t="s">
        <v>243</v>
      </c>
      <c r="G128" s="44" t="s">
        <v>111</v>
      </c>
      <c r="H128" s="44" t="s">
        <v>71</v>
      </c>
      <c r="I128" s="44" t="s">
        <v>72</v>
      </c>
      <c r="J128" s="44" t="s">
        <v>176</v>
      </c>
      <c r="K128" s="44" t="s">
        <v>74</v>
      </c>
      <c r="L128" s="44" t="s">
        <v>30</v>
      </c>
      <c r="M128" s="44" t="s">
        <v>75</v>
      </c>
      <c r="N128" s="44" t="s">
        <v>76</v>
      </c>
      <c r="O128" s="44" t="s">
        <v>251</v>
      </c>
      <c r="P128" s="84" t="s">
        <v>180</v>
      </c>
      <c r="Q128" s="76"/>
      <c r="R128" s="76"/>
      <c r="S128" s="76"/>
      <c r="T128" s="76"/>
      <c r="U128" s="76"/>
      <c r="V128" s="82"/>
      <c r="W128" s="79" t="s">
        <v>245</v>
      </c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 s="51" t="s">
        <v>243</v>
      </c>
      <c r="G129" s="44" t="s">
        <v>111</v>
      </c>
      <c r="H129" s="44" t="s">
        <v>71</v>
      </c>
      <c r="I129" s="44" t="s">
        <v>72</v>
      </c>
      <c r="J129" s="44" t="s">
        <v>176</v>
      </c>
      <c r="K129" s="44" t="s">
        <v>74</v>
      </c>
      <c r="L129" s="44" t="s">
        <v>30</v>
      </c>
      <c r="M129" s="44" t="s">
        <v>75</v>
      </c>
      <c r="N129" s="44" t="s">
        <v>76</v>
      </c>
      <c r="O129" s="44" t="s">
        <v>252</v>
      </c>
      <c r="P129" s="44" t="s">
        <v>51</v>
      </c>
      <c r="Q129" s="44" t="s">
        <v>52</v>
      </c>
      <c r="R129" s="44" t="s">
        <v>79</v>
      </c>
      <c r="S129" s="44" t="s">
        <v>135</v>
      </c>
      <c r="T129" s="44" t="s">
        <v>30</v>
      </c>
      <c r="U129" s="44" t="s">
        <v>253</v>
      </c>
      <c r="V129" s="45" t="s">
        <v>179</v>
      </c>
      <c r="W129" s="64">
        <v>40</v>
      </c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 s="51" t="s">
        <v>243</v>
      </c>
      <c r="G130" s="44" t="s">
        <v>111</v>
      </c>
      <c r="H130" s="44" t="s">
        <v>71</v>
      </c>
      <c r="I130" s="44" t="s">
        <v>72</v>
      </c>
      <c r="J130" s="44" t="s">
        <v>176</v>
      </c>
      <c r="K130" s="44" t="s">
        <v>74</v>
      </c>
      <c r="L130" s="44" t="s">
        <v>30</v>
      </c>
      <c r="M130" s="44" t="s">
        <v>75</v>
      </c>
      <c r="N130" s="44" t="s">
        <v>76</v>
      </c>
      <c r="O130" s="44" t="s">
        <v>252</v>
      </c>
      <c r="P130" s="44" t="s">
        <v>51</v>
      </c>
      <c r="Q130" s="44" t="s">
        <v>52</v>
      </c>
      <c r="R130" s="44" t="s">
        <v>95</v>
      </c>
      <c r="S130" s="44" t="s">
        <v>137</v>
      </c>
      <c r="T130" s="44" t="s">
        <v>30</v>
      </c>
      <c r="U130" s="44" t="s">
        <v>253</v>
      </c>
      <c r="V130" s="45" t="s">
        <v>179</v>
      </c>
      <c r="W130" s="63">
        <v>12</v>
      </c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 s="51" t="s">
        <v>243</v>
      </c>
      <c r="G131" s="44" t="s">
        <v>111</v>
      </c>
      <c r="H131" s="44" t="s">
        <v>71</v>
      </c>
      <c r="I131" s="44" t="s">
        <v>72</v>
      </c>
      <c r="J131" s="44" t="s">
        <v>176</v>
      </c>
      <c r="K131" s="44" t="s">
        <v>74</v>
      </c>
      <c r="L131" s="44" t="s">
        <v>30</v>
      </c>
      <c r="M131" s="44" t="s">
        <v>75</v>
      </c>
      <c r="N131" s="44" t="s">
        <v>76</v>
      </c>
      <c r="O131" s="44" t="s">
        <v>252</v>
      </c>
      <c r="P131" s="44" t="s">
        <v>51</v>
      </c>
      <c r="Q131" s="44" t="s">
        <v>52</v>
      </c>
      <c r="R131" s="44" t="s">
        <v>97</v>
      </c>
      <c r="S131" s="44" t="s">
        <v>247</v>
      </c>
      <c r="T131" s="44" t="s">
        <v>30</v>
      </c>
      <c r="U131" s="44" t="s">
        <v>253</v>
      </c>
      <c r="V131" s="45" t="s">
        <v>179</v>
      </c>
      <c r="W131" s="65">
        <v>6</v>
      </c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 s="51" t="s">
        <v>243</v>
      </c>
      <c r="G132" s="44" t="s">
        <v>111</v>
      </c>
      <c r="H132" s="44" t="s">
        <v>71</v>
      </c>
      <c r="I132" s="44" t="s">
        <v>72</v>
      </c>
      <c r="J132" s="44" t="s">
        <v>176</v>
      </c>
      <c r="K132" s="44" t="s">
        <v>74</v>
      </c>
      <c r="L132" s="44" t="s">
        <v>30</v>
      </c>
      <c r="M132" s="44" t="s">
        <v>75</v>
      </c>
      <c r="N132" s="44" t="s">
        <v>76</v>
      </c>
      <c r="O132" s="44" t="s">
        <v>252</v>
      </c>
      <c r="P132" s="44" t="s">
        <v>51</v>
      </c>
      <c r="Q132" s="44" t="s">
        <v>52</v>
      </c>
      <c r="R132" s="44" t="s">
        <v>103</v>
      </c>
      <c r="S132" s="44" t="s">
        <v>137</v>
      </c>
      <c r="T132" s="44" t="s">
        <v>30</v>
      </c>
      <c r="U132" s="44" t="s">
        <v>253</v>
      </c>
      <c r="V132" s="45" t="s">
        <v>179</v>
      </c>
      <c r="W132" s="63">
        <v>72</v>
      </c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 s="51" t="s">
        <v>243</v>
      </c>
      <c r="G133" s="44" t="s">
        <v>111</v>
      </c>
      <c r="H133" s="44" t="s">
        <v>71</v>
      </c>
      <c r="I133" s="44" t="s">
        <v>72</v>
      </c>
      <c r="J133" s="44" t="s">
        <v>176</v>
      </c>
      <c r="K133" s="44" t="s">
        <v>74</v>
      </c>
      <c r="L133" s="44" t="s">
        <v>30</v>
      </c>
      <c r="M133" s="44" t="s">
        <v>75</v>
      </c>
      <c r="N133" s="44" t="s">
        <v>76</v>
      </c>
      <c r="O133" s="44" t="s">
        <v>252</v>
      </c>
      <c r="P133" s="44" t="s">
        <v>51</v>
      </c>
      <c r="Q133" s="44" t="s">
        <v>52</v>
      </c>
      <c r="R133" s="44" t="s">
        <v>105</v>
      </c>
      <c r="S133" s="44" t="s">
        <v>248</v>
      </c>
      <c r="T133" s="44" t="s">
        <v>30</v>
      </c>
      <c r="U133" s="44" t="s">
        <v>253</v>
      </c>
      <c r="V133" s="45" t="s">
        <v>179</v>
      </c>
      <c r="W133" s="63">
        <v>200</v>
      </c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 s="51" t="s">
        <v>243</v>
      </c>
      <c r="G134" s="44" t="s">
        <v>111</v>
      </c>
      <c r="H134" s="44" t="s">
        <v>71</v>
      </c>
      <c r="I134" s="44" t="s">
        <v>72</v>
      </c>
      <c r="J134" s="44" t="s">
        <v>176</v>
      </c>
      <c r="K134" s="44" t="s">
        <v>74</v>
      </c>
      <c r="L134" s="44" t="s">
        <v>30</v>
      </c>
      <c r="M134" s="44" t="s">
        <v>75</v>
      </c>
      <c r="N134" s="44" t="s">
        <v>76</v>
      </c>
      <c r="O134" s="44" t="s">
        <v>252</v>
      </c>
      <c r="P134" s="84" t="s">
        <v>180</v>
      </c>
      <c r="Q134" s="76"/>
      <c r="R134" s="76"/>
      <c r="S134" s="76"/>
      <c r="T134" s="76"/>
      <c r="U134" s="76"/>
      <c r="V134" s="82"/>
      <c r="W134" s="79" t="s">
        <v>245</v>
      </c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 s="51" t="s">
        <v>243</v>
      </c>
      <c r="G135" s="44" t="s">
        <v>111</v>
      </c>
      <c r="H135" s="44" t="s">
        <v>71</v>
      </c>
      <c r="I135" s="44" t="s">
        <v>72</v>
      </c>
      <c r="J135" s="44" t="s">
        <v>176</v>
      </c>
      <c r="K135" s="44" t="s">
        <v>74</v>
      </c>
      <c r="L135" s="44" t="s">
        <v>30</v>
      </c>
      <c r="M135" s="44" t="s">
        <v>75</v>
      </c>
      <c r="N135" s="44" t="s">
        <v>76</v>
      </c>
      <c r="O135" s="44" t="s">
        <v>254</v>
      </c>
      <c r="P135" s="44" t="s">
        <v>51</v>
      </c>
      <c r="Q135" s="44" t="s">
        <v>52</v>
      </c>
      <c r="R135" s="44" t="s">
        <v>79</v>
      </c>
      <c r="S135" s="44" t="s">
        <v>135</v>
      </c>
      <c r="T135" s="44" t="s">
        <v>30</v>
      </c>
      <c r="U135" s="44" t="s">
        <v>205</v>
      </c>
      <c r="V135" s="45" t="s">
        <v>179</v>
      </c>
      <c r="W135" s="64">
        <v>10</v>
      </c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 s="51" t="s">
        <v>243</v>
      </c>
      <c r="G136" s="44" t="s">
        <v>111</v>
      </c>
      <c r="H136" s="44" t="s">
        <v>71</v>
      </c>
      <c r="I136" s="44" t="s">
        <v>72</v>
      </c>
      <c r="J136" s="44" t="s">
        <v>176</v>
      </c>
      <c r="K136" s="44" t="s">
        <v>74</v>
      </c>
      <c r="L136" s="44" t="s">
        <v>30</v>
      </c>
      <c r="M136" s="44" t="s">
        <v>75</v>
      </c>
      <c r="N136" s="44" t="s">
        <v>76</v>
      </c>
      <c r="O136" s="44" t="s">
        <v>254</v>
      </c>
      <c r="P136" s="44" t="s">
        <v>51</v>
      </c>
      <c r="Q136" s="44" t="s">
        <v>52</v>
      </c>
      <c r="R136" s="44" t="s">
        <v>95</v>
      </c>
      <c r="S136" s="44" t="s">
        <v>137</v>
      </c>
      <c r="T136" s="44" t="s">
        <v>30</v>
      </c>
      <c r="U136" s="44" t="s">
        <v>205</v>
      </c>
      <c r="V136" s="45" t="s">
        <v>179</v>
      </c>
      <c r="W136" s="63">
        <v>12</v>
      </c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 s="51" t="s">
        <v>243</v>
      </c>
      <c r="G137" s="44" t="s">
        <v>111</v>
      </c>
      <c r="H137" s="44" t="s">
        <v>71</v>
      </c>
      <c r="I137" s="44" t="s">
        <v>72</v>
      </c>
      <c r="J137" s="44" t="s">
        <v>176</v>
      </c>
      <c r="K137" s="44" t="s">
        <v>74</v>
      </c>
      <c r="L137" s="44" t="s">
        <v>30</v>
      </c>
      <c r="M137" s="44" t="s">
        <v>75</v>
      </c>
      <c r="N137" s="44" t="s">
        <v>76</v>
      </c>
      <c r="O137" s="44" t="s">
        <v>254</v>
      </c>
      <c r="P137" s="44" t="s">
        <v>51</v>
      </c>
      <c r="Q137" s="44" t="s">
        <v>52</v>
      </c>
      <c r="R137" s="44" t="s">
        <v>103</v>
      </c>
      <c r="S137" s="44" t="s">
        <v>137</v>
      </c>
      <c r="T137" s="44" t="s">
        <v>30</v>
      </c>
      <c r="U137" s="44" t="s">
        <v>205</v>
      </c>
      <c r="V137" s="45" t="s">
        <v>179</v>
      </c>
      <c r="W137" s="63">
        <v>24</v>
      </c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 s="51" t="s">
        <v>243</v>
      </c>
      <c r="G138" s="44" t="s">
        <v>111</v>
      </c>
      <c r="H138" s="44" t="s">
        <v>71</v>
      </c>
      <c r="I138" s="44" t="s">
        <v>72</v>
      </c>
      <c r="J138" s="44" t="s">
        <v>176</v>
      </c>
      <c r="K138" s="44" t="s">
        <v>74</v>
      </c>
      <c r="L138" s="44" t="s">
        <v>30</v>
      </c>
      <c r="M138" s="44" t="s">
        <v>75</v>
      </c>
      <c r="N138" s="44" t="s">
        <v>76</v>
      </c>
      <c r="O138" s="44" t="s">
        <v>254</v>
      </c>
      <c r="P138" s="84" t="s">
        <v>180</v>
      </c>
      <c r="Q138" s="76"/>
      <c r="R138" s="76"/>
      <c r="S138" s="76"/>
      <c r="T138" s="76"/>
      <c r="U138" s="76"/>
      <c r="V138" s="82"/>
      <c r="W138" s="79" t="s">
        <v>245</v>
      </c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 s="51" t="s">
        <v>243</v>
      </c>
      <c r="G139" s="44" t="s">
        <v>111</v>
      </c>
      <c r="H139" s="44" t="s">
        <v>71</v>
      </c>
      <c r="I139" s="44" t="s">
        <v>72</v>
      </c>
      <c r="J139" s="44" t="s">
        <v>176</v>
      </c>
      <c r="K139" s="44" t="s">
        <v>74</v>
      </c>
      <c r="L139" s="44" t="s">
        <v>30</v>
      </c>
      <c r="M139" s="44" t="s">
        <v>75</v>
      </c>
      <c r="N139" s="44" t="s">
        <v>76</v>
      </c>
      <c r="O139" s="44" t="s">
        <v>255</v>
      </c>
      <c r="P139" s="44" t="s">
        <v>51</v>
      </c>
      <c r="Q139" s="44" t="s">
        <v>52</v>
      </c>
      <c r="R139" s="44" t="s">
        <v>79</v>
      </c>
      <c r="S139" s="44" t="s">
        <v>135</v>
      </c>
      <c r="T139" s="44" t="s">
        <v>30</v>
      </c>
      <c r="U139" s="44" t="s">
        <v>207</v>
      </c>
      <c r="V139" s="45" t="s">
        <v>179</v>
      </c>
      <c r="W139" s="64">
        <v>40</v>
      </c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 s="51" t="s">
        <v>243</v>
      </c>
      <c r="G140" s="44" t="s">
        <v>111</v>
      </c>
      <c r="H140" s="44" t="s">
        <v>71</v>
      </c>
      <c r="I140" s="44" t="s">
        <v>72</v>
      </c>
      <c r="J140" s="44" t="s">
        <v>176</v>
      </c>
      <c r="K140" s="44" t="s">
        <v>74</v>
      </c>
      <c r="L140" s="44" t="s">
        <v>30</v>
      </c>
      <c r="M140" s="44" t="s">
        <v>75</v>
      </c>
      <c r="N140" s="44" t="s">
        <v>76</v>
      </c>
      <c r="O140" s="44" t="s">
        <v>255</v>
      </c>
      <c r="P140" s="44" t="s">
        <v>51</v>
      </c>
      <c r="Q140" s="44" t="s">
        <v>52</v>
      </c>
      <c r="R140" s="44" t="s">
        <v>95</v>
      </c>
      <c r="S140" s="44" t="s">
        <v>137</v>
      </c>
      <c r="T140" s="44" t="s">
        <v>30</v>
      </c>
      <c r="U140" s="44" t="s">
        <v>207</v>
      </c>
      <c r="V140" s="45" t="s">
        <v>179</v>
      </c>
      <c r="W140" s="63">
        <v>12</v>
      </c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 s="51" t="s">
        <v>243</v>
      </c>
      <c r="G141" s="44" t="s">
        <v>111</v>
      </c>
      <c r="H141" s="44" t="s">
        <v>71</v>
      </c>
      <c r="I141" s="44" t="s">
        <v>72</v>
      </c>
      <c r="J141" s="44" t="s">
        <v>176</v>
      </c>
      <c r="K141" s="44" t="s">
        <v>74</v>
      </c>
      <c r="L141" s="44" t="s">
        <v>30</v>
      </c>
      <c r="M141" s="44" t="s">
        <v>75</v>
      </c>
      <c r="N141" s="44" t="s">
        <v>76</v>
      </c>
      <c r="O141" s="44" t="s">
        <v>255</v>
      </c>
      <c r="P141" s="44" t="s">
        <v>51</v>
      </c>
      <c r="Q141" s="44" t="s">
        <v>52</v>
      </c>
      <c r="R141" s="44" t="s">
        <v>97</v>
      </c>
      <c r="S141" s="44" t="s">
        <v>247</v>
      </c>
      <c r="T141" s="44" t="s">
        <v>30</v>
      </c>
      <c r="U141" s="44" t="s">
        <v>207</v>
      </c>
      <c r="V141" s="45" t="s">
        <v>179</v>
      </c>
      <c r="W141" s="65">
        <v>6</v>
      </c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 s="51" t="s">
        <v>243</v>
      </c>
      <c r="G142" s="44" t="s">
        <v>111</v>
      </c>
      <c r="H142" s="44" t="s">
        <v>71</v>
      </c>
      <c r="I142" s="44" t="s">
        <v>72</v>
      </c>
      <c r="J142" s="44" t="s">
        <v>176</v>
      </c>
      <c r="K142" s="44" t="s">
        <v>74</v>
      </c>
      <c r="L142" s="44" t="s">
        <v>30</v>
      </c>
      <c r="M142" s="44" t="s">
        <v>75</v>
      </c>
      <c r="N142" s="44" t="s">
        <v>76</v>
      </c>
      <c r="O142" s="44" t="s">
        <v>255</v>
      </c>
      <c r="P142" s="44" t="s">
        <v>51</v>
      </c>
      <c r="Q142" s="44" t="s">
        <v>52</v>
      </c>
      <c r="R142" s="44" t="s">
        <v>103</v>
      </c>
      <c r="S142" s="44" t="s">
        <v>137</v>
      </c>
      <c r="T142" s="44" t="s">
        <v>30</v>
      </c>
      <c r="U142" s="44" t="s">
        <v>207</v>
      </c>
      <c r="V142" s="45" t="s">
        <v>179</v>
      </c>
      <c r="W142" s="63">
        <v>72</v>
      </c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 s="51" t="s">
        <v>243</v>
      </c>
      <c r="G143" s="44" t="s">
        <v>111</v>
      </c>
      <c r="H143" s="44" t="s">
        <v>71</v>
      </c>
      <c r="I143" s="44" t="s">
        <v>72</v>
      </c>
      <c r="J143" s="44" t="s">
        <v>176</v>
      </c>
      <c r="K143" s="44" t="s">
        <v>74</v>
      </c>
      <c r="L143" s="44" t="s">
        <v>30</v>
      </c>
      <c r="M143" s="44" t="s">
        <v>75</v>
      </c>
      <c r="N143" s="44" t="s">
        <v>76</v>
      </c>
      <c r="O143" s="44" t="s">
        <v>255</v>
      </c>
      <c r="P143" s="44" t="s">
        <v>51</v>
      </c>
      <c r="Q143" s="44" t="s">
        <v>52</v>
      </c>
      <c r="R143" s="44" t="s">
        <v>105</v>
      </c>
      <c r="S143" s="44" t="s">
        <v>248</v>
      </c>
      <c r="T143" s="44" t="s">
        <v>30</v>
      </c>
      <c r="U143" s="44" t="s">
        <v>207</v>
      </c>
      <c r="V143" s="45" t="s">
        <v>179</v>
      </c>
      <c r="W143" s="63">
        <v>200</v>
      </c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 s="51" t="s">
        <v>243</v>
      </c>
      <c r="G144" s="44" t="s">
        <v>111</v>
      </c>
      <c r="H144" s="44" t="s">
        <v>71</v>
      </c>
      <c r="I144" s="44" t="s">
        <v>72</v>
      </c>
      <c r="J144" s="44" t="s">
        <v>176</v>
      </c>
      <c r="K144" s="44" t="s">
        <v>74</v>
      </c>
      <c r="L144" s="44" t="s">
        <v>30</v>
      </c>
      <c r="M144" s="44" t="s">
        <v>75</v>
      </c>
      <c r="N144" s="44" t="s">
        <v>76</v>
      </c>
      <c r="O144" s="44" t="s">
        <v>255</v>
      </c>
      <c r="P144" s="84" t="s">
        <v>180</v>
      </c>
      <c r="Q144" s="76"/>
      <c r="R144" s="76"/>
      <c r="S144" s="76"/>
      <c r="T144" s="76"/>
      <c r="U144" s="76"/>
      <c r="V144" s="82"/>
      <c r="W144" s="79" t="s">
        <v>245</v>
      </c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 s="51" t="s">
        <v>243</v>
      </c>
      <c r="G145" s="44" t="s">
        <v>111</v>
      </c>
      <c r="H145" s="44" t="s">
        <v>71</v>
      </c>
      <c r="I145" s="44" t="s">
        <v>72</v>
      </c>
      <c r="J145" s="44" t="s">
        <v>176</v>
      </c>
      <c r="K145" s="44" t="s">
        <v>74</v>
      </c>
      <c r="L145" s="44" t="s">
        <v>30</v>
      </c>
      <c r="M145" s="44" t="s">
        <v>75</v>
      </c>
      <c r="N145" s="44" t="s">
        <v>76</v>
      </c>
      <c r="O145" s="44" t="s">
        <v>256</v>
      </c>
      <c r="P145" s="44" t="s">
        <v>51</v>
      </c>
      <c r="Q145" s="44" t="s">
        <v>52</v>
      </c>
      <c r="R145" s="44" t="s">
        <v>103</v>
      </c>
      <c r="S145" s="44" t="s">
        <v>137</v>
      </c>
      <c r="T145" s="44" t="s">
        <v>30</v>
      </c>
      <c r="U145" s="44" t="s">
        <v>209</v>
      </c>
      <c r="V145" s="45" t="s">
        <v>179</v>
      </c>
      <c r="W145" s="63">
        <v>24</v>
      </c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 s="51" t="s">
        <v>243</v>
      </c>
      <c r="G146" s="44" t="s">
        <v>111</v>
      </c>
      <c r="H146" s="44" t="s">
        <v>71</v>
      </c>
      <c r="I146" s="44" t="s">
        <v>72</v>
      </c>
      <c r="J146" s="44" t="s">
        <v>176</v>
      </c>
      <c r="K146" s="44" t="s">
        <v>74</v>
      </c>
      <c r="L146" s="44" t="s">
        <v>30</v>
      </c>
      <c r="M146" s="44" t="s">
        <v>75</v>
      </c>
      <c r="N146" s="44" t="s">
        <v>76</v>
      </c>
      <c r="O146" s="44" t="s">
        <v>256</v>
      </c>
      <c r="P146" s="84" t="s">
        <v>180</v>
      </c>
      <c r="Q146" s="76"/>
      <c r="R146" s="76"/>
      <c r="S146" s="76"/>
      <c r="T146" s="76"/>
      <c r="U146" s="76"/>
      <c r="V146" s="82"/>
      <c r="W146" s="78">
        <v>24</v>
      </c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 s="51" t="s">
        <v>243</v>
      </c>
      <c r="G147" s="44" t="s">
        <v>111</v>
      </c>
      <c r="H147" s="44" t="s">
        <v>71</v>
      </c>
      <c r="I147" s="44" t="s">
        <v>72</v>
      </c>
      <c r="J147" s="44" t="s">
        <v>176</v>
      </c>
      <c r="K147" s="44" t="s">
        <v>74</v>
      </c>
      <c r="L147" s="44" t="s">
        <v>30</v>
      </c>
      <c r="M147" s="44" t="s">
        <v>75</v>
      </c>
      <c r="N147" s="44" t="s">
        <v>76</v>
      </c>
      <c r="O147" s="44" t="s">
        <v>257</v>
      </c>
      <c r="P147" s="44" t="s">
        <v>51</v>
      </c>
      <c r="Q147" s="44" t="s">
        <v>52</v>
      </c>
      <c r="R147" s="44" t="s">
        <v>79</v>
      </c>
      <c r="S147" s="44" t="s">
        <v>135</v>
      </c>
      <c r="T147" s="44" t="s">
        <v>30</v>
      </c>
      <c r="U147" s="44" t="s">
        <v>211</v>
      </c>
      <c r="V147" s="45" t="s">
        <v>179</v>
      </c>
      <c r="W147" s="64">
        <v>10</v>
      </c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 s="51" t="s">
        <v>243</v>
      </c>
      <c r="G148" s="44" t="s">
        <v>111</v>
      </c>
      <c r="H148" s="44" t="s">
        <v>71</v>
      </c>
      <c r="I148" s="44" t="s">
        <v>72</v>
      </c>
      <c r="J148" s="44" t="s">
        <v>176</v>
      </c>
      <c r="K148" s="44" t="s">
        <v>74</v>
      </c>
      <c r="L148" s="44" t="s">
        <v>30</v>
      </c>
      <c r="M148" s="44" t="s">
        <v>75</v>
      </c>
      <c r="N148" s="44" t="s">
        <v>76</v>
      </c>
      <c r="O148" s="44" t="s">
        <v>257</v>
      </c>
      <c r="P148" s="84" t="s">
        <v>180</v>
      </c>
      <c r="Q148" s="76"/>
      <c r="R148" s="76"/>
      <c r="S148" s="76"/>
      <c r="T148" s="76"/>
      <c r="U148" s="76"/>
      <c r="V148" s="82"/>
      <c r="W148" s="80">
        <v>10</v>
      </c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 s="51" t="s">
        <v>243</v>
      </c>
      <c r="G149" s="44" t="s">
        <v>111</v>
      </c>
      <c r="H149" s="44" t="s">
        <v>71</v>
      </c>
      <c r="I149" s="44" t="s">
        <v>72</v>
      </c>
      <c r="J149" s="44" t="s">
        <v>176</v>
      </c>
      <c r="K149" s="44" t="s">
        <v>74</v>
      </c>
      <c r="L149" s="44" t="s">
        <v>30</v>
      </c>
      <c r="M149" s="44" t="s">
        <v>75</v>
      </c>
      <c r="N149" s="44" t="s">
        <v>76</v>
      </c>
      <c r="O149" s="44" t="s">
        <v>258</v>
      </c>
      <c r="P149" s="44" t="s">
        <v>51</v>
      </c>
      <c r="Q149" s="44" t="s">
        <v>52</v>
      </c>
      <c r="R149" s="44" t="s">
        <v>103</v>
      </c>
      <c r="S149" s="44" t="s">
        <v>137</v>
      </c>
      <c r="T149" s="44" t="s">
        <v>30</v>
      </c>
      <c r="U149" s="44" t="s">
        <v>160</v>
      </c>
      <c r="V149" s="45" t="s">
        <v>179</v>
      </c>
      <c r="W149" s="63">
        <v>48</v>
      </c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 s="51" t="s">
        <v>243</v>
      </c>
      <c r="G150" s="44" t="s">
        <v>111</v>
      </c>
      <c r="H150" s="44" t="s">
        <v>71</v>
      </c>
      <c r="I150" s="44" t="s">
        <v>72</v>
      </c>
      <c r="J150" s="44" t="s">
        <v>176</v>
      </c>
      <c r="K150" s="44" t="s">
        <v>74</v>
      </c>
      <c r="L150" s="44" t="s">
        <v>30</v>
      </c>
      <c r="M150" s="44" t="s">
        <v>75</v>
      </c>
      <c r="N150" s="44" t="s">
        <v>76</v>
      </c>
      <c r="O150" s="44" t="s">
        <v>258</v>
      </c>
      <c r="P150" s="84" t="s">
        <v>180</v>
      </c>
      <c r="Q150" s="76"/>
      <c r="R150" s="76"/>
      <c r="S150" s="76"/>
      <c r="T150" s="76"/>
      <c r="U150" s="76"/>
      <c r="V150" s="82"/>
      <c r="W150" s="78">
        <v>48</v>
      </c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 s="51" t="s">
        <v>243</v>
      </c>
      <c r="G151" s="44" t="s">
        <v>111</v>
      </c>
      <c r="H151" s="44" t="s">
        <v>71</v>
      </c>
      <c r="I151" s="44" t="s">
        <v>72</v>
      </c>
      <c r="J151" s="44" t="s">
        <v>176</v>
      </c>
      <c r="K151" s="44" t="s">
        <v>74</v>
      </c>
      <c r="L151" s="44" t="s">
        <v>30</v>
      </c>
      <c r="M151" s="44" t="s">
        <v>75</v>
      </c>
      <c r="N151" s="44" t="s">
        <v>76</v>
      </c>
      <c r="O151" s="44" t="s">
        <v>259</v>
      </c>
      <c r="P151" s="44" t="s">
        <v>51</v>
      </c>
      <c r="Q151" s="44" t="s">
        <v>52</v>
      </c>
      <c r="R151" s="44" t="s">
        <v>79</v>
      </c>
      <c r="S151" s="44" t="s">
        <v>135</v>
      </c>
      <c r="T151" s="44" t="s">
        <v>30</v>
      </c>
      <c r="U151" s="44" t="s">
        <v>54</v>
      </c>
      <c r="V151" s="45" t="s">
        <v>179</v>
      </c>
      <c r="W151" s="64">
        <v>10</v>
      </c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 s="51" t="s">
        <v>243</v>
      </c>
      <c r="G152" s="44" t="s">
        <v>111</v>
      </c>
      <c r="H152" s="44" t="s">
        <v>71</v>
      </c>
      <c r="I152" s="44" t="s">
        <v>72</v>
      </c>
      <c r="J152" s="44" t="s">
        <v>176</v>
      </c>
      <c r="K152" s="44" t="s">
        <v>74</v>
      </c>
      <c r="L152" s="44" t="s">
        <v>30</v>
      </c>
      <c r="M152" s="44" t="s">
        <v>75</v>
      </c>
      <c r="N152" s="44" t="s">
        <v>76</v>
      </c>
      <c r="O152" s="44" t="s">
        <v>259</v>
      </c>
      <c r="P152" s="84" t="s">
        <v>180</v>
      </c>
      <c r="Q152" s="76"/>
      <c r="R152" s="76"/>
      <c r="S152" s="76"/>
      <c r="T152" s="76"/>
      <c r="U152" s="76"/>
      <c r="V152" s="82"/>
      <c r="W152" s="80">
        <v>10</v>
      </c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 s="51" t="s">
        <v>243</v>
      </c>
      <c r="G153" s="44" t="s">
        <v>111</v>
      </c>
      <c r="H153" s="44" t="s">
        <v>71</v>
      </c>
      <c r="I153" s="44" t="s">
        <v>72</v>
      </c>
      <c r="J153" s="44" t="s">
        <v>176</v>
      </c>
      <c r="K153" s="44" t="s">
        <v>74</v>
      </c>
      <c r="L153" s="44" t="s">
        <v>30</v>
      </c>
      <c r="M153" s="44" t="s">
        <v>75</v>
      </c>
      <c r="N153" s="44" t="s">
        <v>76</v>
      </c>
      <c r="O153" s="44" t="s">
        <v>260</v>
      </c>
      <c r="P153" s="44" t="s">
        <v>51</v>
      </c>
      <c r="Q153" s="44" t="s">
        <v>52</v>
      </c>
      <c r="R153" s="44" t="s">
        <v>79</v>
      </c>
      <c r="S153" s="44" t="s">
        <v>135</v>
      </c>
      <c r="T153" s="44" t="s">
        <v>30</v>
      </c>
      <c r="U153" s="44" t="s">
        <v>215</v>
      </c>
      <c r="V153" s="45" t="s">
        <v>179</v>
      </c>
      <c r="W153" s="64">
        <v>20</v>
      </c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 s="51" t="s">
        <v>243</v>
      </c>
      <c r="G154" s="44" t="s">
        <v>111</v>
      </c>
      <c r="H154" s="44" t="s">
        <v>71</v>
      </c>
      <c r="I154" s="44" t="s">
        <v>72</v>
      </c>
      <c r="J154" s="44" t="s">
        <v>176</v>
      </c>
      <c r="K154" s="44" t="s">
        <v>74</v>
      </c>
      <c r="L154" s="44" t="s">
        <v>30</v>
      </c>
      <c r="M154" s="44" t="s">
        <v>75</v>
      </c>
      <c r="N154" s="44" t="s">
        <v>76</v>
      </c>
      <c r="O154" s="44" t="s">
        <v>260</v>
      </c>
      <c r="P154" s="44" t="s">
        <v>51</v>
      </c>
      <c r="Q154" s="44" t="s">
        <v>52</v>
      </c>
      <c r="R154" s="44" t="s">
        <v>95</v>
      </c>
      <c r="S154" s="44" t="s">
        <v>137</v>
      </c>
      <c r="T154" s="44" t="s">
        <v>30</v>
      </c>
      <c r="U154" s="44" t="s">
        <v>215</v>
      </c>
      <c r="V154" s="45" t="s">
        <v>179</v>
      </c>
      <c r="W154" s="63">
        <v>12</v>
      </c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 s="51" t="s">
        <v>243</v>
      </c>
      <c r="G155" s="44" t="s">
        <v>111</v>
      </c>
      <c r="H155" s="44" t="s">
        <v>71</v>
      </c>
      <c r="I155" s="44" t="s">
        <v>72</v>
      </c>
      <c r="J155" s="44" t="s">
        <v>176</v>
      </c>
      <c r="K155" s="44" t="s">
        <v>74</v>
      </c>
      <c r="L155" s="44" t="s">
        <v>30</v>
      </c>
      <c r="M155" s="44" t="s">
        <v>75</v>
      </c>
      <c r="N155" s="44" t="s">
        <v>76</v>
      </c>
      <c r="O155" s="44" t="s">
        <v>260</v>
      </c>
      <c r="P155" s="44" t="s">
        <v>51</v>
      </c>
      <c r="Q155" s="44" t="s">
        <v>52</v>
      </c>
      <c r="R155" s="44" t="s">
        <v>97</v>
      </c>
      <c r="S155" s="44" t="s">
        <v>247</v>
      </c>
      <c r="T155" s="44" t="s">
        <v>30</v>
      </c>
      <c r="U155" s="44" t="s">
        <v>215</v>
      </c>
      <c r="V155" s="45" t="s">
        <v>179</v>
      </c>
      <c r="W155" s="65">
        <v>9</v>
      </c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 s="51" t="s">
        <v>243</v>
      </c>
      <c r="G156" s="44" t="s">
        <v>111</v>
      </c>
      <c r="H156" s="44" t="s">
        <v>71</v>
      </c>
      <c r="I156" s="44" t="s">
        <v>72</v>
      </c>
      <c r="J156" s="44" t="s">
        <v>176</v>
      </c>
      <c r="K156" s="44" t="s">
        <v>74</v>
      </c>
      <c r="L156" s="44" t="s">
        <v>30</v>
      </c>
      <c r="M156" s="44" t="s">
        <v>75</v>
      </c>
      <c r="N156" s="44" t="s">
        <v>76</v>
      </c>
      <c r="O156" s="44" t="s">
        <v>260</v>
      </c>
      <c r="P156" s="44" t="s">
        <v>51</v>
      </c>
      <c r="Q156" s="44" t="s">
        <v>52</v>
      </c>
      <c r="R156" s="44" t="s">
        <v>103</v>
      </c>
      <c r="S156" s="44" t="s">
        <v>137</v>
      </c>
      <c r="T156" s="44" t="s">
        <v>30</v>
      </c>
      <c r="U156" s="44" t="s">
        <v>215</v>
      </c>
      <c r="V156" s="45" t="s">
        <v>179</v>
      </c>
      <c r="W156" s="63">
        <v>96</v>
      </c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 s="51" t="s">
        <v>243</v>
      </c>
      <c r="G157" s="44" t="s">
        <v>111</v>
      </c>
      <c r="H157" s="44" t="s">
        <v>71</v>
      </c>
      <c r="I157" s="44" t="s">
        <v>72</v>
      </c>
      <c r="J157" s="44" t="s">
        <v>176</v>
      </c>
      <c r="K157" s="44" t="s">
        <v>74</v>
      </c>
      <c r="L157" s="44" t="s">
        <v>30</v>
      </c>
      <c r="M157" s="44" t="s">
        <v>75</v>
      </c>
      <c r="N157" s="44" t="s">
        <v>76</v>
      </c>
      <c r="O157" s="44" t="s">
        <v>260</v>
      </c>
      <c r="P157" s="84" t="s">
        <v>180</v>
      </c>
      <c r="Q157" s="76"/>
      <c r="R157" s="76"/>
      <c r="S157" s="76"/>
      <c r="T157" s="76"/>
      <c r="U157" s="76"/>
      <c r="V157" s="82"/>
      <c r="W157" s="79" t="s">
        <v>245</v>
      </c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 s="51" t="s">
        <v>243</v>
      </c>
      <c r="G158" s="44" t="s">
        <v>111</v>
      </c>
      <c r="H158" s="44" t="s">
        <v>71</v>
      </c>
      <c r="I158" s="44" t="s">
        <v>72</v>
      </c>
      <c r="J158" s="44" t="s">
        <v>176</v>
      </c>
      <c r="K158" s="44" t="s">
        <v>74</v>
      </c>
      <c r="L158" s="44" t="s">
        <v>30</v>
      </c>
      <c r="M158" s="44" t="s">
        <v>75</v>
      </c>
      <c r="N158" s="44" t="s">
        <v>76</v>
      </c>
      <c r="O158" s="44" t="s">
        <v>261</v>
      </c>
      <c r="P158" s="44" t="s">
        <v>51</v>
      </c>
      <c r="Q158" s="44" t="s">
        <v>52</v>
      </c>
      <c r="R158" s="44" t="s">
        <v>95</v>
      </c>
      <c r="S158" s="44" t="s">
        <v>137</v>
      </c>
      <c r="T158" s="44" t="s">
        <v>30</v>
      </c>
      <c r="U158" s="44" t="s">
        <v>217</v>
      </c>
      <c r="V158" s="45" t="s">
        <v>179</v>
      </c>
      <c r="W158" s="63">
        <v>12</v>
      </c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 s="51" t="s">
        <v>243</v>
      </c>
      <c r="G159" s="44" t="s">
        <v>111</v>
      </c>
      <c r="H159" s="44" t="s">
        <v>71</v>
      </c>
      <c r="I159" s="44" t="s">
        <v>72</v>
      </c>
      <c r="J159" s="44" t="s">
        <v>176</v>
      </c>
      <c r="K159" s="44" t="s">
        <v>74</v>
      </c>
      <c r="L159" s="44" t="s">
        <v>30</v>
      </c>
      <c r="M159" s="44" t="s">
        <v>75</v>
      </c>
      <c r="N159" s="44" t="s">
        <v>76</v>
      </c>
      <c r="O159" s="44" t="s">
        <v>261</v>
      </c>
      <c r="P159" s="84" t="s">
        <v>180</v>
      </c>
      <c r="Q159" s="76"/>
      <c r="R159" s="76"/>
      <c r="S159" s="76"/>
      <c r="T159" s="76"/>
      <c r="U159" s="76"/>
      <c r="V159" s="82"/>
      <c r="W159" s="78">
        <v>12</v>
      </c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 s="51" t="s">
        <v>243</v>
      </c>
      <c r="G160" s="44" t="s">
        <v>111</v>
      </c>
      <c r="H160" s="44" t="s">
        <v>71</v>
      </c>
      <c r="I160" s="44" t="s">
        <v>72</v>
      </c>
      <c r="J160" s="44" t="s">
        <v>176</v>
      </c>
      <c r="K160" s="44" t="s">
        <v>74</v>
      </c>
      <c r="L160" s="44" t="s">
        <v>30</v>
      </c>
      <c r="M160" s="44" t="s">
        <v>75</v>
      </c>
      <c r="N160" s="44" t="s">
        <v>76</v>
      </c>
      <c r="O160" s="44" t="s">
        <v>262</v>
      </c>
      <c r="P160" s="44" t="s">
        <v>51</v>
      </c>
      <c r="Q160" s="44" t="s">
        <v>52</v>
      </c>
      <c r="R160" s="44" t="s">
        <v>79</v>
      </c>
      <c r="S160" s="44" t="s">
        <v>135</v>
      </c>
      <c r="T160" s="44" t="s">
        <v>30</v>
      </c>
      <c r="U160" s="44" t="s">
        <v>184</v>
      </c>
      <c r="V160" s="45" t="s">
        <v>179</v>
      </c>
      <c r="W160" s="64">
        <v>40</v>
      </c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 s="51" t="s">
        <v>243</v>
      </c>
      <c r="G161" s="44" t="s">
        <v>111</v>
      </c>
      <c r="H161" s="44" t="s">
        <v>71</v>
      </c>
      <c r="I161" s="44" t="s">
        <v>72</v>
      </c>
      <c r="J161" s="44" t="s">
        <v>176</v>
      </c>
      <c r="K161" s="44" t="s">
        <v>74</v>
      </c>
      <c r="L161" s="44" t="s">
        <v>30</v>
      </c>
      <c r="M161" s="44" t="s">
        <v>75</v>
      </c>
      <c r="N161" s="44" t="s">
        <v>76</v>
      </c>
      <c r="O161" s="44" t="s">
        <v>262</v>
      </c>
      <c r="P161" s="44" t="s">
        <v>51</v>
      </c>
      <c r="Q161" s="44" t="s">
        <v>52</v>
      </c>
      <c r="R161" s="44" t="s">
        <v>95</v>
      </c>
      <c r="S161" s="44" t="s">
        <v>137</v>
      </c>
      <c r="T161" s="44" t="s">
        <v>30</v>
      </c>
      <c r="U161" s="44" t="s">
        <v>184</v>
      </c>
      <c r="V161" s="45" t="s">
        <v>179</v>
      </c>
      <c r="W161" s="63">
        <v>12</v>
      </c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 s="51" t="s">
        <v>243</v>
      </c>
      <c r="G162" s="44" t="s">
        <v>111</v>
      </c>
      <c r="H162" s="44" t="s">
        <v>71</v>
      </c>
      <c r="I162" s="44" t="s">
        <v>72</v>
      </c>
      <c r="J162" s="44" t="s">
        <v>176</v>
      </c>
      <c r="K162" s="44" t="s">
        <v>74</v>
      </c>
      <c r="L162" s="44" t="s">
        <v>30</v>
      </c>
      <c r="M162" s="44" t="s">
        <v>75</v>
      </c>
      <c r="N162" s="44" t="s">
        <v>76</v>
      </c>
      <c r="O162" s="44" t="s">
        <v>262</v>
      </c>
      <c r="P162" s="44" t="s">
        <v>51</v>
      </c>
      <c r="Q162" s="44" t="s">
        <v>52</v>
      </c>
      <c r="R162" s="44" t="s">
        <v>97</v>
      </c>
      <c r="S162" s="44" t="s">
        <v>247</v>
      </c>
      <c r="T162" s="44" t="s">
        <v>30</v>
      </c>
      <c r="U162" s="44" t="s">
        <v>184</v>
      </c>
      <c r="V162" s="45" t="s">
        <v>179</v>
      </c>
      <c r="W162" s="65">
        <v>6</v>
      </c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 s="51" t="s">
        <v>243</v>
      </c>
      <c r="G163" s="44" t="s">
        <v>111</v>
      </c>
      <c r="H163" s="44" t="s">
        <v>71</v>
      </c>
      <c r="I163" s="44" t="s">
        <v>72</v>
      </c>
      <c r="J163" s="44" t="s">
        <v>176</v>
      </c>
      <c r="K163" s="44" t="s">
        <v>74</v>
      </c>
      <c r="L163" s="44" t="s">
        <v>30</v>
      </c>
      <c r="M163" s="44" t="s">
        <v>75</v>
      </c>
      <c r="N163" s="44" t="s">
        <v>76</v>
      </c>
      <c r="O163" s="44" t="s">
        <v>262</v>
      </c>
      <c r="P163" s="44" t="s">
        <v>51</v>
      </c>
      <c r="Q163" s="44" t="s">
        <v>52</v>
      </c>
      <c r="R163" s="44" t="s">
        <v>105</v>
      </c>
      <c r="S163" s="44" t="s">
        <v>248</v>
      </c>
      <c r="T163" s="44" t="s">
        <v>30</v>
      </c>
      <c r="U163" s="44" t="s">
        <v>184</v>
      </c>
      <c r="V163" s="45" t="s">
        <v>179</v>
      </c>
      <c r="W163" s="63">
        <v>200</v>
      </c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 s="51" t="s">
        <v>243</v>
      </c>
      <c r="G164" s="44" t="s">
        <v>111</v>
      </c>
      <c r="H164" s="44" t="s">
        <v>71</v>
      </c>
      <c r="I164" s="44" t="s">
        <v>72</v>
      </c>
      <c r="J164" s="44" t="s">
        <v>176</v>
      </c>
      <c r="K164" s="44" t="s">
        <v>74</v>
      </c>
      <c r="L164" s="44" t="s">
        <v>30</v>
      </c>
      <c r="M164" s="44" t="s">
        <v>75</v>
      </c>
      <c r="N164" s="44" t="s">
        <v>76</v>
      </c>
      <c r="O164" s="44" t="s">
        <v>262</v>
      </c>
      <c r="P164" s="84" t="s">
        <v>180</v>
      </c>
      <c r="Q164" s="76"/>
      <c r="R164" s="76"/>
      <c r="S164" s="76"/>
      <c r="T164" s="76"/>
      <c r="U164" s="76"/>
      <c r="V164" s="82"/>
      <c r="W164" s="79" t="s">
        <v>245</v>
      </c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 s="51" t="s">
        <v>243</v>
      </c>
      <c r="G165" s="44" t="s">
        <v>111</v>
      </c>
      <c r="H165" s="44" t="s">
        <v>71</v>
      </c>
      <c r="I165" s="44" t="s">
        <v>72</v>
      </c>
      <c r="J165" s="44" t="s">
        <v>176</v>
      </c>
      <c r="K165" s="44" t="s">
        <v>74</v>
      </c>
      <c r="L165" s="44" t="s">
        <v>30</v>
      </c>
      <c r="M165" s="44" t="s">
        <v>75</v>
      </c>
      <c r="N165" s="44" t="s">
        <v>76</v>
      </c>
      <c r="O165" s="44" t="s">
        <v>263</v>
      </c>
      <c r="P165" s="44" t="s">
        <v>51</v>
      </c>
      <c r="Q165" s="44" t="s">
        <v>52</v>
      </c>
      <c r="R165" s="44" t="s">
        <v>79</v>
      </c>
      <c r="S165" s="44" t="s">
        <v>135</v>
      </c>
      <c r="T165" s="44" t="s">
        <v>30</v>
      </c>
      <c r="U165" s="44" t="s">
        <v>220</v>
      </c>
      <c r="V165" s="45" t="s">
        <v>179</v>
      </c>
      <c r="W165" s="64">
        <v>40</v>
      </c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 s="51" t="s">
        <v>243</v>
      </c>
      <c r="G166" s="44" t="s">
        <v>111</v>
      </c>
      <c r="H166" s="44" t="s">
        <v>71</v>
      </c>
      <c r="I166" s="44" t="s">
        <v>72</v>
      </c>
      <c r="J166" s="44" t="s">
        <v>176</v>
      </c>
      <c r="K166" s="44" t="s">
        <v>74</v>
      </c>
      <c r="L166" s="44" t="s">
        <v>30</v>
      </c>
      <c r="M166" s="44" t="s">
        <v>75</v>
      </c>
      <c r="N166" s="44" t="s">
        <v>76</v>
      </c>
      <c r="O166" s="44" t="s">
        <v>263</v>
      </c>
      <c r="P166" s="44" t="s">
        <v>51</v>
      </c>
      <c r="Q166" s="44" t="s">
        <v>52</v>
      </c>
      <c r="R166" s="44" t="s">
        <v>95</v>
      </c>
      <c r="S166" s="44" t="s">
        <v>137</v>
      </c>
      <c r="T166" s="44" t="s">
        <v>30</v>
      </c>
      <c r="U166" s="44" t="s">
        <v>220</v>
      </c>
      <c r="V166" s="45" t="s">
        <v>179</v>
      </c>
      <c r="W166" s="63">
        <v>12</v>
      </c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 s="51" t="s">
        <v>243</v>
      </c>
      <c r="G167" s="44" t="s">
        <v>111</v>
      </c>
      <c r="H167" s="44" t="s">
        <v>71</v>
      </c>
      <c r="I167" s="44" t="s">
        <v>72</v>
      </c>
      <c r="J167" s="44" t="s">
        <v>176</v>
      </c>
      <c r="K167" s="44" t="s">
        <v>74</v>
      </c>
      <c r="L167" s="44" t="s">
        <v>30</v>
      </c>
      <c r="M167" s="44" t="s">
        <v>75</v>
      </c>
      <c r="N167" s="44" t="s">
        <v>76</v>
      </c>
      <c r="O167" s="44" t="s">
        <v>263</v>
      </c>
      <c r="P167" s="44" t="s">
        <v>51</v>
      </c>
      <c r="Q167" s="44" t="s">
        <v>52</v>
      </c>
      <c r="R167" s="44" t="s">
        <v>97</v>
      </c>
      <c r="S167" s="44" t="s">
        <v>247</v>
      </c>
      <c r="T167" s="44" t="s">
        <v>30</v>
      </c>
      <c r="U167" s="44" t="s">
        <v>220</v>
      </c>
      <c r="V167" s="45" t="s">
        <v>179</v>
      </c>
      <c r="W167" s="65">
        <v>6</v>
      </c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 s="51" t="s">
        <v>243</v>
      </c>
      <c r="G168" s="44" t="s">
        <v>111</v>
      </c>
      <c r="H168" s="44" t="s">
        <v>71</v>
      </c>
      <c r="I168" s="44" t="s">
        <v>72</v>
      </c>
      <c r="J168" s="44" t="s">
        <v>176</v>
      </c>
      <c r="K168" s="44" t="s">
        <v>74</v>
      </c>
      <c r="L168" s="44" t="s">
        <v>30</v>
      </c>
      <c r="M168" s="44" t="s">
        <v>75</v>
      </c>
      <c r="N168" s="44" t="s">
        <v>76</v>
      </c>
      <c r="O168" s="44" t="s">
        <v>263</v>
      </c>
      <c r="P168" s="44" t="s">
        <v>51</v>
      </c>
      <c r="Q168" s="44" t="s">
        <v>52</v>
      </c>
      <c r="R168" s="44" t="s">
        <v>103</v>
      </c>
      <c r="S168" s="44" t="s">
        <v>137</v>
      </c>
      <c r="T168" s="44" t="s">
        <v>30</v>
      </c>
      <c r="U168" s="44" t="s">
        <v>220</v>
      </c>
      <c r="V168" s="45" t="s">
        <v>179</v>
      </c>
      <c r="W168" s="63">
        <v>72</v>
      </c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 s="51" t="s">
        <v>243</v>
      </c>
      <c r="G169" s="44" t="s">
        <v>111</v>
      </c>
      <c r="H169" s="44" t="s">
        <v>71</v>
      </c>
      <c r="I169" s="44" t="s">
        <v>72</v>
      </c>
      <c r="J169" s="44" t="s">
        <v>176</v>
      </c>
      <c r="K169" s="44" t="s">
        <v>74</v>
      </c>
      <c r="L169" s="44" t="s">
        <v>30</v>
      </c>
      <c r="M169" s="44" t="s">
        <v>75</v>
      </c>
      <c r="N169" s="44" t="s">
        <v>76</v>
      </c>
      <c r="O169" s="44" t="s">
        <v>263</v>
      </c>
      <c r="P169" s="44" t="s">
        <v>51</v>
      </c>
      <c r="Q169" s="44" t="s">
        <v>52</v>
      </c>
      <c r="R169" s="44" t="s">
        <v>105</v>
      </c>
      <c r="S169" s="44" t="s">
        <v>248</v>
      </c>
      <c r="T169" s="44" t="s">
        <v>30</v>
      </c>
      <c r="U169" s="44" t="s">
        <v>220</v>
      </c>
      <c r="V169" s="45" t="s">
        <v>179</v>
      </c>
      <c r="W169" s="63">
        <v>200</v>
      </c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 s="51" t="s">
        <v>243</v>
      </c>
      <c r="G170" s="44" t="s">
        <v>111</v>
      </c>
      <c r="H170" s="44" t="s">
        <v>71</v>
      </c>
      <c r="I170" s="44" t="s">
        <v>72</v>
      </c>
      <c r="J170" s="44" t="s">
        <v>176</v>
      </c>
      <c r="K170" s="44" t="s">
        <v>74</v>
      </c>
      <c r="L170" s="44" t="s">
        <v>30</v>
      </c>
      <c r="M170" s="44" t="s">
        <v>75</v>
      </c>
      <c r="N170" s="44" t="s">
        <v>76</v>
      </c>
      <c r="O170" s="44" t="s">
        <v>263</v>
      </c>
      <c r="P170" s="84" t="s">
        <v>180</v>
      </c>
      <c r="Q170" s="76"/>
      <c r="R170" s="76"/>
      <c r="S170" s="76"/>
      <c r="T170" s="76"/>
      <c r="U170" s="76"/>
      <c r="V170" s="82"/>
      <c r="W170" s="79" t="s">
        <v>245</v>
      </c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 s="51" t="s">
        <v>243</v>
      </c>
      <c r="G171" s="44" t="s">
        <v>111</v>
      </c>
      <c r="H171" s="44" t="s">
        <v>71</v>
      </c>
      <c r="I171" s="44" t="s">
        <v>72</v>
      </c>
      <c r="J171" s="44" t="s">
        <v>176</v>
      </c>
      <c r="K171" s="44" t="s">
        <v>74</v>
      </c>
      <c r="L171" s="44" t="s">
        <v>30</v>
      </c>
      <c r="M171" s="44" t="s">
        <v>75</v>
      </c>
      <c r="N171" s="44" t="s">
        <v>76</v>
      </c>
      <c r="O171" s="44" t="s">
        <v>264</v>
      </c>
      <c r="P171" s="44" t="s">
        <v>51</v>
      </c>
      <c r="Q171" s="44" t="s">
        <v>52</v>
      </c>
      <c r="R171" s="44" t="s">
        <v>95</v>
      </c>
      <c r="S171" s="44" t="s">
        <v>137</v>
      </c>
      <c r="T171" s="44" t="s">
        <v>30</v>
      </c>
      <c r="U171" s="44" t="s">
        <v>222</v>
      </c>
      <c r="V171" s="45" t="s">
        <v>179</v>
      </c>
      <c r="W171" s="63">
        <v>12</v>
      </c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 s="51" t="s">
        <v>243</v>
      </c>
      <c r="G172" s="44" t="s">
        <v>111</v>
      </c>
      <c r="H172" s="44" t="s">
        <v>71</v>
      </c>
      <c r="I172" s="44" t="s">
        <v>72</v>
      </c>
      <c r="J172" s="44" t="s">
        <v>176</v>
      </c>
      <c r="K172" s="44" t="s">
        <v>74</v>
      </c>
      <c r="L172" s="44" t="s">
        <v>30</v>
      </c>
      <c r="M172" s="44" t="s">
        <v>75</v>
      </c>
      <c r="N172" s="44" t="s">
        <v>76</v>
      </c>
      <c r="O172" s="44" t="s">
        <v>264</v>
      </c>
      <c r="P172" s="44" t="s">
        <v>51</v>
      </c>
      <c r="Q172" s="44" t="s">
        <v>52</v>
      </c>
      <c r="R172" s="44" t="s">
        <v>103</v>
      </c>
      <c r="S172" s="44" t="s">
        <v>137</v>
      </c>
      <c r="T172" s="44" t="s">
        <v>30</v>
      </c>
      <c r="U172" s="44" t="s">
        <v>222</v>
      </c>
      <c r="V172" s="45" t="s">
        <v>179</v>
      </c>
      <c r="W172" s="63">
        <v>24</v>
      </c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 s="51" t="s">
        <v>243</v>
      </c>
      <c r="G173" s="44" t="s">
        <v>111</v>
      </c>
      <c r="H173" s="44" t="s">
        <v>71</v>
      </c>
      <c r="I173" s="44" t="s">
        <v>72</v>
      </c>
      <c r="J173" s="44" t="s">
        <v>176</v>
      </c>
      <c r="K173" s="44" t="s">
        <v>74</v>
      </c>
      <c r="L173" s="44" t="s">
        <v>30</v>
      </c>
      <c r="M173" s="44" t="s">
        <v>75</v>
      </c>
      <c r="N173" s="44" t="s">
        <v>76</v>
      </c>
      <c r="O173" s="44" t="s">
        <v>264</v>
      </c>
      <c r="P173" s="44" t="s">
        <v>51</v>
      </c>
      <c r="Q173" s="44" t="s">
        <v>52</v>
      </c>
      <c r="R173" s="44" t="s">
        <v>105</v>
      </c>
      <c r="S173" s="44" t="s">
        <v>248</v>
      </c>
      <c r="T173" s="44" t="s">
        <v>30</v>
      </c>
      <c r="U173" s="44" t="s">
        <v>222</v>
      </c>
      <c r="V173" s="45" t="s">
        <v>179</v>
      </c>
      <c r="W173" s="63">
        <v>200</v>
      </c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 s="51" t="s">
        <v>243</v>
      </c>
      <c r="G174" s="44" t="s">
        <v>111</v>
      </c>
      <c r="H174" s="44" t="s">
        <v>71</v>
      </c>
      <c r="I174" s="44" t="s">
        <v>72</v>
      </c>
      <c r="J174" s="44" t="s">
        <v>176</v>
      </c>
      <c r="K174" s="44" t="s">
        <v>74</v>
      </c>
      <c r="L174" s="44" t="s">
        <v>30</v>
      </c>
      <c r="M174" s="44" t="s">
        <v>75</v>
      </c>
      <c r="N174" s="44" t="s">
        <v>76</v>
      </c>
      <c r="O174" s="44" t="s">
        <v>264</v>
      </c>
      <c r="P174" s="84" t="s">
        <v>180</v>
      </c>
      <c r="Q174" s="76"/>
      <c r="R174" s="76"/>
      <c r="S174" s="76"/>
      <c r="T174" s="76"/>
      <c r="U174" s="76"/>
      <c r="V174" s="82"/>
      <c r="W174" s="78">
        <v>236</v>
      </c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 s="51" t="s">
        <v>243</v>
      </c>
      <c r="G175" s="44" t="s">
        <v>111</v>
      </c>
      <c r="H175" s="44" t="s">
        <v>71</v>
      </c>
      <c r="I175" s="44" t="s">
        <v>72</v>
      </c>
      <c r="J175" s="44" t="s">
        <v>176</v>
      </c>
      <c r="K175" s="44" t="s">
        <v>74</v>
      </c>
      <c r="L175" s="44" t="s">
        <v>30</v>
      </c>
      <c r="M175" s="44" t="s">
        <v>75</v>
      </c>
      <c r="N175" s="44" t="s">
        <v>76</v>
      </c>
      <c r="O175" s="44" t="s">
        <v>265</v>
      </c>
      <c r="P175" s="44" t="s">
        <v>51</v>
      </c>
      <c r="Q175" s="44" t="s">
        <v>52</v>
      </c>
      <c r="R175" s="44" t="s">
        <v>79</v>
      </c>
      <c r="S175" s="44" t="s">
        <v>135</v>
      </c>
      <c r="T175" s="44" t="s">
        <v>30</v>
      </c>
      <c r="U175" s="44" t="s">
        <v>165</v>
      </c>
      <c r="V175" s="45" t="s">
        <v>179</v>
      </c>
      <c r="W175" s="64">
        <v>40</v>
      </c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 s="51" t="s">
        <v>243</v>
      </c>
      <c r="G176" s="44" t="s">
        <v>111</v>
      </c>
      <c r="H176" s="44" t="s">
        <v>71</v>
      </c>
      <c r="I176" s="44" t="s">
        <v>72</v>
      </c>
      <c r="J176" s="44" t="s">
        <v>176</v>
      </c>
      <c r="K176" s="44" t="s">
        <v>74</v>
      </c>
      <c r="L176" s="44" t="s">
        <v>30</v>
      </c>
      <c r="M176" s="44" t="s">
        <v>75</v>
      </c>
      <c r="N176" s="44" t="s">
        <v>76</v>
      </c>
      <c r="O176" s="44" t="s">
        <v>265</v>
      </c>
      <c r="P176" s="44" t="s">
        <v>51</v>
      </c>
      <c r="Q176" s="44" t="s">
        <v>52</v>
      </c>
      <c r="R176" s="44" t="s">
        <v>95</v>
      </c>
      <c r="S176" s="44" t="s">
        <v>137</v>
      </c>
      <c r="T176" s="44" t="s">
        <v>30</v>
      </c>
      <c r="U176" s="44" t="s">
        <v>165</v>
      </c>
      <c r="V176" s="45" t="s">
        <v>179</v>
      </c>
      <c r="W176" s="63">
        <v>24</v>
      </c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 s="51" t="s">
        <v>243</v>
      </c>
      <c r="G177" s="44" t="s">
        <v>111</v>
      </c>
      <c r="H177" s="44" t="s">
        <v>71</v>
      </c>
      <c r="I177" s="44" t="s">
        <v>72</v>
      </c>
      <c r="J177" s="44" t="s">
        <v>176</v>
      </c>
      <c r="K177" s="44" t="s">
        <v>74</v>
      </c>
      <c r="L177" s="44" t="s">
        <v>30</v>
      </c>
      <c r="M177" s="44" t="s">
        <v>75</v>
      </c>
      <c r="N177" s="44" t="s">
        <v>76</v>
      </c>
      <c r="O177" s="44" t="s">
        <v>265</v>
      </c>
      <c r="P177" s="44" t="s">
        <v>51</v>
      </c>
      <c r="Q177" s="44" t="s">
        <v>52</v>
      </c>
      <c r="R177" s="44" t="s">
        <v>97</v>
      </c>
      <c r="S177" s="44" t="s">
        <v>247</v>
      </c>
      <c r="T177" s="44" t="s">
        <v>30</v>
      </c>
      <c r="U177" s="44" t="s">
        <v>165</v>
      </c>
      <c r="V177" s="45" t="s">
        <v>179</v>
      </c>
      <c r="W177" s="65">
        <v>9</v>
      </c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 s="51" t="s">
        <v>243</v>
      </c>
      <c r="G178" s="44" t="s">
        <v>111</v>
      </c>
      <c r="H178" s="44" t="s">
        <v>71</v>
      </c>
      <c r="I178" s="44" t="s">
        <v>72</v>
      </c>
      <c r="J178" s="44" t="s">
        <v>176</v>
      </c>
      <c r="K178" s="44" t="s">
        <v>74</v>
      </c>
      <c r="L178" s="44" t="s">
        <v>30</v>
      </c>
      <c r="M178" s="44" t="s">
        <v>75</v>
      </c>
      <c r="N178" s="44" t="s">
        <v>76</v>
      </c>
      <c r="O178" s="44" t="s">
        <v>265</v>
      </c>
      <c r="P178" s="44" t="s">
        <v>51</v>
      </c>
      <c r="Q178" s="44" t="s">
        <v>52</v>
      </c>
      <c r="R178" s="44" t="s">
        <v>103</v>
      </c>
      <c r="S178" s="44" t="s">
        <v>137</v>
      </c>
      <c r="T178" s="44" t="s">
        <v>30</v>
      </c>
      <c r="U178" s="44" t="s">
        <v>165</v>
      </c>
      <c r="V178" s="45" t="s">
        <v>179</v>
      </c>
      <c r="W178" s="63">
        <v>72</v>
      </c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 s="51" t="s">
        <v>243</v>
      </c>
      <c r="G179" s="44" t="s">
        <v>111</v>
      </c>
      <c r="H179" s="44" t="s">
        <v>71</v>
      </c>
      <c r="I179" s="44" t="s">
        <v>72</v>
      </c>
      <c r="J179" s="44" t="s">
        <v>176</v>
      </c>
      <c r="K179" s="44" t="s">
        <v>74</v>
      </c>
      <c r="L179" s="44" t="s">
        <v>30</v>
      </c>
      <c r="M179" s="44" t="s">
        <v>75</v>
      </c>
      <c r="N179" s="44" t="s">
        <v>76</v>
      </c>
      <c r="O179" s="44" t="s">
        <v>265</v>
      </c>
      <c r="P179" s="84" t="s">
        <v>180</v>
      </c>
      <c r="Q179" s="76"/>
      <c r="R179" s="76"/>
      <c r="S179" s="76"/>
      <c r="T179" s="76"/>
      <c r="U179" s="76"/>
      <c r="V179" s="82"/>
      <c r="W179" s="79" t="s">
        <v>245</v>
      </c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 s="51" t="s">
        <v>243</v>
      </c>
      <c r="G180" s="44" t="s">
        <v>111</v>
      </c>
      <c r="H180" s="44" t="s">
        <v>71</v>
      </c>
      <c r="I180" s="44" t="s">
        <v>72</v>
      </c>
      <c r="J180" s="44" t="s">
        <v>176</v>
      </c>
      <c r="K180" s="44" t="s">
        <v>74</v>
      </c>
      <c r="L180" s="44" t="s">
        <v>30</v>
      </c>
      <c r="M180" s="44" t="s">
        <v>75</v>
      </c>
      <c r="N180" s="44" t="s">
        <v>76</v>
      </c>
      <c r="O180" s="44" t="s">
        <v>266</v>
      </c>
      <c r="P180" s="44" t="s">
        <v>51</v>
      </c>
      <c r="Q180" s="44" t="s">
        <v>52</v>
      </c>
      <c r="R180" s="44" t="s">
        <v>95</v>
      </c>
      <c r="S180" s="44" t="s">
        <v>137</v>
      </c>
      <c r="T180" s="44" t="s">
        <v>30</v>
      </c>
      <c r="U180" s="44" t="s">
        <v>225</v>
      </c>
      <c r="V180" s="45" t="s">
        <v>179</v>
      </c>
      <c r="W180" s="63">
        <v>12</v>
      </c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 s="51" t="s">
        <v>243</v>
      </c>
      <c r="G181" s="44" t="s">
        <v>111</v>
      </c>
      <c r="H181" s="44" t="s">
        <v>71</v>
      </c>
      <c r="I181" s="44" t="s">
        <v>72</v>
      </c>
      <c r="J181" s="44" t="s">
        <v>176</v>
      </c>
      <c r="K181" s="44" t="s">
        <v>74</v>
      </c>
      <c r="L181" s="44" t="s">
        <v>30</v>
      </c>
      <c r="M181" s="44" t="s">
        <v>75</v>
      </c>
      <c r="N181" s="44" t="s">
        <v>76</v>
      </c>
      <c r="O181" s="44" t="s">
        <v>266</v>
      </c>
      <c r="P181" s="84" t="s">
        <v>180</v>
      </c>
      <c r="Q181" s="76"/>
      <c r="R181" s="76"/>
      <c r="S181" s="76"/>
      <c r="T181" s="76"/>
      <c r="U181" s="76"/>
      <c r="V181" s="82"/>
      <c r="W181" s="78">
        <v>12</v>
      </c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 s="51" t="s">
        <v>243</v>
      </c>
      <c r="G182" s="44" t="s">
        <v>111</v>
      </c>
      <c r="H182" s="44" t="s">
        <v>71</v>
      </c>
      <c r="I182" s="44" t="s">
        <v>72</v>
      </c>
      <c r="J182" s="44" t="s">
        <v>176</v>
      </c>
      <c r="K182" s="44" t="s">
        <v>74</v>
      </c>
      <c r="L182" s="44" t="s">
        <v>30</v>
      </c>
      <c r="M182" s="44" t="s">
        <v>75</v>
      </c>
      <c r="N182" s="44" t="s">
        <v>76</v>
      </c>
      <c r="O182" s="44" t="s">
        <v>267</v>
      </c>
      <c r="P182" s="44" t="s">
        <v>51</v>
      </c>
      <c r="Q182" s="44" t="s">
        <v>52</v>
      </c>
      <c r="R182" s="44" t="s">
        <v>79</v>
      </c>
      <c r="S182" s="44" t="s">
        <v>135</v>
      </c>
      <c r="T182" s="44" t="s">
        <v>30</v>
      </c>
      <c r="U182" s="44" t="s">
        <v>171</v>
      </c>
      <c r="V182" s="45" t="s">
        <v>179</v>
      </c>
      <c r="W182" s="64">
        <v>40</v>
      </c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 s="51" t="s">
        <v>243</v>
      </c>
      <c r="G183" s="44" t="s">
        <v>111</v>
      </c>
      <c r="H183" s="44" t="s">
        <v>71</v>
      </c>
      <c r="I183" s="44" t="s">
        <v>72</v>
      </c>
      <c r="J183" s="44" t="s">
        <v>176</v>
      </c>
      <c r="K183" s="44" t="s">
        <v>74</v>
      </c>
      <c r="L183" s="44" t="s">
        <v>30</v>
      </c>
      <c r="M183" s="44" t="s">
        <v>75</v>
      </c>
      <c r="N183" s="44" t="s">
        <v>76</v>
      </c>
      <c r="O183" s="44" t="s">
        <v>267</v>
      </c>
      <c r="P183" s="44" t="s">
        <v>51</v>
      </c>
      <c r="Q183" s="44" t="s">
        <v>52</v>
      </c>
      <c r="R183" s="44" t="s">
        <v>95</v>
      </c>
      <c r="S183" s="44" t="s">
        <v>137</v>
      </c>
      <c r="T183" s="44" t="s">
        <v>30</v>
      </c>
      <c r="U183" s="44" t="s">
        <v>171</v>
      </c>
      <c r="V183" s="45" t="s">
        <v>179</v>
      </c>
      <c r="W183" s="63">
        <v>24</v>
      </c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 s="51" t="s">
        <v>243</v>
      </c>
      <c r="G184" s="44" t="s">
        <v>111</v>
      </c>
      <c r="H184" s="44" t="s">
        <v>71</v>
      </c>
      <c r="I184" s="44" t="s">
        <v>72</v>
      </c>
      <c r="J184" s="44" t="s">
        <v>176</v>
      </c>
      <c r="K184" s="44" t="s">
        <v>74</v>
      </c>
      <c r="L184" s="44" t="s">
        <v>30</v>
      </c>
      <c r="M184" s="44" t="s">
        <v>75</v>
      </c>
      <c r="N184" s="44" t="s">
        <v>76</v>
      </c>
      <c r="O184" s="44" t="s">
        <v>267</v>
      </c>
      <c r="P184" s="44" t="s">
        <v>51</v>
      </c>
      <c r="Q184" s="44" t="s">
        <v>52</v>
      </c>
      <c r="R184" s="44" t="s">
        <v>103</v>
      </c>
      <c r="S184" s="44" t="s">
        <v>137</v>
      </c>
      <c r="T184" s="44" t="s">
        <v>30</v>
      </c>
      <c r="U184" s="44" t="s">
        <v>171</v>
      </c>
      <c r="V184" s="45" t="s">
        <v>179</v>
      </c>
      <c r="W184" s="63">
        <v>72</v>
      </c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 s="51" t="s">
        <v>243</v>
      </c>
      <c r="G185" s="44" t="s">
        <v>111</v>
      </c>
      <c r="H185" s="44" t="s">
        <v>71</v>
      </c>
      <c r="I185" s="44" t="s">
        <v>72</v>
      </c>
      <c r="J185" s="44" t="s">
        <v>176</v>
      </c>
      <c r="K185" s="44" t="s">
        <v>74</v>
      </c>
      <c r="L185" s="44" t="s">
        <v>30</v>
      </c>
      <c r="M185" s="44" t="s">
        <v>75</v>
      </c>
      <c r="N185" s="44" t="s">
        <v>76</v>
      </c>
      <c r="O185" s="44" t="s">
        <v>267</v>
      </c>
      <c r="P185" s="84" t="s">
        <v>180</v>
      </c>
      <c r="Q185" s="76"/>
      <c r="R185" s="76"/>
      <c r="S185" s="76"/>
      <c r="T185" s="76"/>
      <c r="U185" s="76"/>
      <c r="V185" s="82"/>
      <c r="W185" s="79" t="s">
        <v>245</v>
      </c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 s="51" t="s">
        <v>243</v>
      </c>
      <c r="G186" s="44" t="s">
        <v>111</v>
      </c>
      <c r="H186" s="44" t="s">
        <v>71</v>
      </c>
      <c r="I186" s="44" t="s">
        <v>72</v>
      </c>
      <c r="J186" s="44" t="s">
        <v>176</v>
      </c>
      <c r="K186" s="44" t="s">
        <v>74</v>
      </c>
      <c r="L186" s="44" t="s">
        <v>30</v>
      </c>
      <c r="M186" s="44" t="s">
        <v>75</v>
      </c>
      <c r="N186" s="44" t="s">
        <v>76</v>
      </c>
      <c r="O186" s="44" t="s">
        <v>268</v>
      </c>
      <c r="P186" s="44" t="s">
        <v>51</v>
      </c>
      <c r="Q186" s="44" t="s">
        <v>52</v>
      </c>
      <c r="R186" s="44" t="s">
        <v>79</v>
      </c>
      <c r="S186" s="44" t="s">
        <v>135</v>
      </c>
      <c r="T186" s="44" t="s">
        <v>30</v>
      </c>
      <c r="U186" s="44" t="s">
        <v>229</v>
      </c>
      <c r="V186" s="45" t="s">
        <v>179</v>
      </c>
      <c r="W186" s="64">
        <v>40</v>
      </c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 s="51" t="s">
        <v>243</v>
      </c>
      <c r="G187" s="44" t="s">
        <v>111</v>
      </c>
      <c r="H187" s="44" t="s">
        <v>71</v>
      </c>
      <c r="I187" s="44" t="s">
        <v>72</v>
      </c>
      <c r="J187" s="44" t="s">
        <v>176</v>
      </c>
      <c r="K187" s="44" t="s">
        <v>74</v>
      </c>
      <c r="L187" s="44" t="s">
        <v>30</v>
      </c>
      <c r="M187" s="44" t="s">
        <v>75</v>
      </c>
      <c r="N187" s="44" t="s">
        <v>76</v>
      </c>
      <c r="O187" s="44" t="s">
        <v>268</v>
      </c>
      <c r="P187" s="44" t="s">
        <v>51</v>
      </c>
      <c r="Q187" s="44" t="s">
        <v>52</v>
      </c>
      <c r="R187" s="44" t="s">
        <v>95</v>
      </c>
      <c r="S187" s="44" t="s">
        <v>137</v>
      </c>
      <c r="T187" s="44" t="s">
        <v>30</v>
      </c>
      <c r="U187" s="44" t="s">
        <v>229</v>
      </c>
      <c r="V187" s="45" t="s">
        <v>179</v>
      </c>
      <c r="W187" s="63">
        <v>12</v>
      </c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 s="51" t="s">
        <v>243</v>
      </c>
      <c r="G188" s="44" t="s">
        <v>111</v>
      </c>
      <c r="H188" s="44" t="s">
        <v>71</v>
      </c>
      <c r="I188" s="44" t="s">
        <v>72</v>
      </c>
      <c r="J188" s="44" t="s">
        <v>176</v>
      </c>
      <c r="K188" s="44" t="s">
        <v>74</v>
      </c>
      <c r="L188" s="44" t="s">
        <v>30</v>
      </c>
      <c r="M188" s="44" t="s">
        <v>75</v>
      </c>
      <c r="N188" s="44" t="s">
        <v>76</v>
      </c>
      <c r="O188" s="44" t="s">
        <v>268</v>
      </c>
      <c r="P188" s="44" t="s">
        <v>51</v>
      </c>
      <c r="Q188" s="44" t="s">
        <v>52</v>
      </c>
      <c r="R188" s="44" t="s">
        <v>97</v>
      </c>
      <c r="S188" s="44" t="s">
        <v>247</v>
      </c>
      <c r="T188" s="44" t="s">
        <v>30</v>
      </c>
      <c r="U188" s="44" t="s">
        <v>229</v>
      </c>
      <c r="V188" s="45" t="s">
        <v>179</v>
      </c>
      <c r="W188" s="65">
        <v>12</v>
      </c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 s="51" t="s">
        <v>243</v>
      </c>
      <c r="G189" s="44" t="s">
        <v>111</v>
      </c>
      <c r="H189" s="44" t="s">
        <v>71</v>
      </c>
      <c r="I189" s="44" t="s">
        <v>72</v>
      </c>
      <c r="J189" s="44" t="s">
        <v>176</v>
      </c>
      <c r="K189" s="44" t="s">
        <v>74</v>
      </c>
      <c r="L189" s="44" t="s">
        <v>30</v>
      </c>
      <c r="M189" s="44" t="s">
        <v>75</v>
      </c>
      <c r="N189" s="44" t="s">
        <v>76</v>
      </c>
      <c r="O189" s="44" t="s">
        <v>268</v>
      </c>
      <c r="P189" s="44" t="s">
        <v>51</v>
      </c>
      <c r="Q189" s="44" t="s">
        <v>52</v>
      </c>
      <c r="R189" s="44" t="s">
        <v>103</v>
      </c>
      <c r="S189" s="44" t="s">
        <v>137</v>
      </c>
      <c r="T189" s="44" t="s">
        <v>30</v>
      </c>
      <c r="U189" s="44" t="s">
        <v>229</v>
      </c>
      <c r="V189" s="45" t="s">
        <v>179</v>
      </c>
      <c r="W189" s="63">
        <v>48</v>
      </c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 s="51" t="s">
        <v>243</v>
      </c>
      <c r="G190" s="44" t="s">
        <v>111</v>
      </c>
      <c r="H190" s="44" t="s">
        <v>71</v>
      </c>
      <c r="I190" s="44" t="s">
        <v>72</v>
      </c>
      <c r="J190" s="44" t="s">
        <v>176</v>
      </c>
      <c r="K190" s="44" t="s">
        <v>74</v>
      </c>
      <c r="L190" s="44" t="s">
        <v>30</v>
      </c>
      <c r="M190" s="44" t="s">
        <v>75</v>
      </c>
      <c r="N190" s="44" t="s">
        <v>76</v>
      </c>
      <c r="O190" s="44" t="s">
        <v>268</v>
      </c>
      <c r="P190" s="84" t="s">
        <v>180</v>
      </c>
      <c r="Q190" s="76"/>
      <c r="R190" s="76"/>
      <c r="S190" s="76"/>
      <c r="T190" s="76"/>
      <c r="U190" s="76"/>
      <c r="V190" s="82"/>
      <c r="W190" s="79" t="s">
        <v>245</v>
      </c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 s="51" t="s">
        <v>243</v>
      </c>
      <c r="G191" s="44" t="s">
        <v>111</v>
      </c>
      <c r="H191" s="44" t="s">
        <v>71</v>
      </c>
      <c r="I191" s="44" t="s">
        <v>72</v>
      </c>
      <c r="J191" s="44" t="s">
        <v>176</v>
      </c>
      <c r="K191" s="44" t="s">
        <v>74</v>
      </c>
      <c r="L191" s="44" t="s">
        <v>30</v>
      </c>
      <c r="M191" s="44" t="s">
        <v>75</v>
      </c>
      <c r="N191" s="44" t="s">
        <v>76</v>
      </c>
      <c r="O191" s="44" t="s">
        <v>269</v>
      </c>
      <c r="P191" s="44" t="s">
        <v>51</v>
      </c>
      <c r="Q191" s="44" t="s">
        <v>52</v>
      </c>
      <c r="R191" s="44" t="s">
        <v>79</v>
      </c>
      <c r="S191" s="44" t="s">
        <v>135</v>
      </c>
      <c r="T191" s="44" t="s">
        <v>30</v>
      </c>
      <c r="U191" s="44" t="s">
        <v>231</v>
      </c>
      <c r="V191" s="45" t="s">
        <v>179</v>
      </c>
      <c r="W191" s="64">
        <v>40</v>
      </c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 s="51" t="s">
        <v>243</v>
      </c>
      <c r="G192" s="44" t="s">
        <v>111</v>
      </c>
      <c r="H192" s="44" t="s">
        <v>71</v>
      </c>
      <c r="I192" s="44" t="s">
        <v>72</v>
      </c>
      <c r="J192" s="44" t="s">
        <v>176</v>
      </c>
      <c r="K192" s="44" t="s">
        <v>74</v>
      </c>
      <c r="L192" s="44" t="s">
        <v>30</v>
      </c>
      <c r="M192" s="44" t="s">
        <v>75</v>
      </c>
      <c r="N192" s="44" t="s">
        <v>76</v>
      </c>
      <c r="O192" s="44" t="s">
        <v>269</v>
      </c>
      <c r="P192" s="44" t="s">
        <v>51</v>
      </c>
      <c r="Q192" s="44" t="s">
        <v>52</v>
      </c>
      <c r="R192" s="44" t="s">
        <v>95</v>
      </c>
      <c r="S192" s="44" t="s">
        <v>137</v>
      </c>
      <c r="T192" s="44" t="s">
        <v>30</v>
      </c>
      <c r="U192" s="44" t="s">
        <v>231</v>
      </c>
      <c r="V192" s="45" t="s">
        <v>179</v>
      </c>
      <c r="W192" s="63">
        <v>12</v>
      </c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 s="51" t="s">
        <v>243</v>
      </c>
      <c r="G193" s="44" t="s">
        <v>111</v>
      </c>
      <c r="H193" s="44" t="s">
        <v>71</v>
      </c>
      <c r="I193" s="44" t="s">
        <v>72</v>
      </c>
      <c r="J193" s="44" t="s">
        <v>176</v>
      </c>
      <c r="K193" s="44" t="s">
        <v>74</v>
      </c>
      <c r="L193" s="44" t="s">
        <v>30</v>
      </c>
      <c r="M193" s="44" t="s">
        <v>75</v>
      </c>
      <c r="N193" s="44" t="s">
        <v>76</v>
      </c>
      <c r="O193" s="44" t="s">
        <v>269</v>
      </c>
      <c r="P193" s="44" t="s">
        <v>51</v>
      </c>
      <c r="Q193" s="44" t="s">
        <v>52</v>
      </c>
      <c r="R193" s="44" t="s">
        <v>97</v>
      </c>
      <c r="S193" s="44" t="s">
        <v>247</v>
      </c>
      <c r="T193" s="44" t="s">
        <v>30</v>
      </c>
      <c r="U193" s="44" t="s">
        <v>231</v>
      </c>
      <c r="V193" s="45" t="s">
        <v>179</v>
      </c>
      <c r="W193" s="65">
        <v>9</v>
      </c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 s="51" t="s">
        <v>243</v>
      </c>
      <c r="G194" s="44" t="s">
        <v>111</v>
      </c>
      <c r="H194" s="44" t="s">
        <v>71</v>
      </c>
      <c r="I194" s="44" t="s">
        <v>72</v>
      </c>
      <c r="J194" s="44" t="s">
        <v>176</v>
      </c>
      <c r="K194" s="44" t="s">
        <v>74</v>
      </c>
      <c r="L194" s="44" t="s">
        <v>30</v>
      </c>
      <c r="M194" s="44" t="s">
        <v>75</v>
      </c>
      <c r="N194" s="44" t="s">
        <v>76</v>
      </c>
      <c r="O194" s="44" t="s">
        <v>269</v>
      </c>
      <c r="P194" s="44" t="s">
        <v>51</v>
      </c>
      <c r="Q194" s="44" t="s">
        <v>52</v>
      </c>
      <c r="R194" s="44" t="s">
        <v>103</v>
      </c>
      <c r="S194" s="44" t="s">
        <v>137</v>
      </c>
      <c r="T194" s="44" t="s">
        <v>30</v>
      </c>
      <c r="U194" s="44" t="s">
        <v>231</v>
      </c>
      <c r="V194" s="45" t="s">
        <v>179</v>
      </c>
      <c r="W194" s="63">
        <v>48</v>
      </c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 s="51" t="s">
        <v>243</v>
      </c>
      <c r="G195" s="44" t="s">
        <v>111</v>
      </c>
      <c r="H195" s="44" t="s">
        <v>71</v>
      </c>
      <c r="I195" s="44" t="s">
        <v>72</v>
      </c>
      <c r="J195" s="44" t="s">
        <v>176</v>
      </c>
      <c r="K195" s="44" t="s">
        <v>74</v>
      </c>
      <c r="L195" s="44" t="s">
        <v>30</v>
      </c>
      <c r="M195" s="44" t="s">
        <v>75</v>
      </c>
      <c r="N195" s="44" t="s">
        <v>76</v>
      </c>
      <c r="O195" s="44" t="s">
        <v>269</v>
      </c>
      <c r="P195" s="84" t="s">
        <v>180</v>
      </c>
      <c r="Q195" s="76"/>
      <c r="R195" s="76"/>
      <c r="S195" s="76"/>
      <c r="T195" s="76"/>
      <c r="U195" s="76"/>
      <c r="V195" s="82"/>
      <c r="W195" s="79" t="s">
        <v>245</v>
      </c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 s="51" t="s">
        <v>243</v>
      </c>
      <c r="G196" s="44" t="s">
        <v>111</v>
      </c>
      <c r="H196" s="44" t="s">
        <v>71</v>
      </c>
      <c r="I196" s="44" t="s">
        <v>72</v>
      </c>
      <c r="J196" s="44" t="s">
        <v>176</v>
      </c>
      <c r="K196" s="44" t="s">
        <v>74</v>
      </c>
      <c r="L196" s="44" t="s">
        <v>30</v>
      </c>
      <c r="M196" s="44" t="s">
        <v>75</v>
      </c>
      <c r="N196" s="44" t="s">
        <v>76</v>
      </c>
      <c r="O196" s="44" t="s">
        <v>270</v>
      </c>
      <c r="P196" s="44" t="s">
        <v>51</v>
      </c>
      <c r="Q196" s="44" t="s">
        <v>52</v>
      </c>
      <c r="R196" s="44" t="s">
        <v>95</v>
      </c>
      <c r="S196" s="44" t="s">
        <v>137</v>
      </c>
      <c r="T196" s="44" t="s">
        <v>30</v>
      </c>
      <c r="U196" s="44" t="s">
        <v>233</v>
      </c>
      <c r="V196" s="45" t="s">
        <v>179</v>
      </c>
      <c r="W196" s="63">
        <v>24</v>
      </c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 s="51" t="s">
        <v>243</v>
      </c>
      <c r="G197" s="44" t="s">
        <v>111</v>
      </c>
      <c r="H197" s="44" t="s">
        <v>71</v>
      </c>
      <c r="I197" s="44" t="s">
        <v>72</v>
      </c>
      <c r="J197" s="44" t="s">
        <v>176</v>
      </c>
      <c r="K197" s="44" t="s">
        <v>74</v>
      </c>
      <c r="L197" s="44" t="s">
        <v>30</v>
      </c>
      <c r="M197" s="44" t="s">
        <v>75</v>
      </c>
      <c r="N197" s="44" t="s">
        <v>76</v>
      </c>
      <c r="O197" s="44" t="s">
        <v>270</v>
      </c>
      <c r="P197" s="84" t="s">
        <v>180</v>
      </c>
      <c r="Q197" s="76"/>
      <c r="R197" s="76"/>
      <c r="S197" s="76"/>
      <c r="T197" s="76"/>
      <c r="U197" s="76"/>
      <c r="V197" s="82"/>
      <c r="W197" s="78">
        <v>24</v>
      </c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 s="51" t="s">
        <v>243</v>
      </c>
      <c r="G198" s="44" t="s">
        <v>111</v>
      </c>
      <c r="H198" s="44" t="s">
        <v>71</v>
      </c>
      <c r="I198" s="44" t="s">
        <v>72</v>
      </c>
      <c r="J198" s="44" t="s">
        <v>176</v>
      </c>
      <c r="K198" s="44" t="s">
        <v>74</v>
      </c>
      <c r="L198" s="44" t="s">
        <v>30</v>
      </c>
      <c r="M198" s="44" t="s">
        <v>75</v>
      </c>
      <c r="N198" s="44" t="s">
        <v>76</v>
      </c>
      <c r="O198" s="44" t="s">
        <v>271</v>
      </c>
      <c r="P198" s="44" t="s">
        <v>51</v>
      </c>
      <c r="Q198" s="44" t="s">
        <v>52</v>
      </c>
      <c r="R198" s="44" t="s">
        <v>95</v>
      </c>
      <c r="S198" s="44" t="s">
        <v>137</v>
      </c>
      <c r="T198" s="44" t="s">
        <v>30</v>
      </c>
      <c r="U198" s="44" t="s">
        <v>236</v>
      </c>
      <c r="V198" s="45" t="s">
        <v>179</v>
      </c>
      <c r="W198" s="63">
        <v>24</v>
      </c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 s="51" t="s">
        <v>243</v>
      </c>
      <c r="G199" s="44" t="s">
        <v>111</v>
      </c>
      <c r="H199" s="44" t="s">
        <v>71</v>
      </c>
      <c r="I199" s="44" t="s">
        <v>72</v>
      </c>
      <c r="J199" s="44" t="s">
        <v>176</v>
      </c>
      <c r="K199" s="44" t="s">
        <v>74</v>
      </c>
      <c r="L199" s="44" t="s">
        <v>30</v>
      </c>
      <c r="M199" s="44" t="s">
        <v>75</v>
      </c>
      <c r="N199" s="44" t="s">
        <v>76</v>
      </c>
      <c r="O199" s="44" t="s">
        <v>271</v>
      </c>
      <c r="P199" s="44" t="s">
        <v>51</v>
      </c>
      <c r="Q199" s="44" t="s">
        <v>52</v>
      </c>
      <c r="R199" s="44" t="s">
        <v>103</v>
      </c>
      <c r="S199" s="44" t="s">
        <v>137</v>
      </c>
      <c r="T199" s="44" t="s">
        <v>30</v>
      </c>
      <c r="U199" s="44" t="s">
        <v>236</v>
      </c>
      <c r="V199" s="45" t="s">
        <v>179</v>
      </c>
      <c r="W199" s="63">
        <v>72</v>
      </c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 s="51" t="s">
        <v>243</v>
      </c>
      <c r="G200" s="44" t="s">
        <v>111</v>
      </c>
      <c r="H200" s="44" t="s">
        <v>71</v>
      </c>
      <c r="I200" s="44" t="s">
        <v>72</v>
      </c>
      <c r="J200" s="44" t="s">
        <v>176</v>
      </c>
      <c r="K200" s="44" t="s">
        <v>74</v>
      </c>
      <c r="L200" s="44" t="s">
        <v>30</v>
      </c>
      <c r="M200" s="44" t="s">
        <v>75</v>
      </c>
      <c r="N200" s="44" t="s">
        <v>76</v>
      </c>
      <c r="O200" s="44" t="s">
        <v>271</v>
      </c>
      <c r="P200" s="44" t="s">
        <v>51</v>
      </c>
      <c r="Q200" s="44" t="s">
        <v>52</v>
      </c>
      <c r="R200" s="44" t="s">
        <v>105</v>
      </c>
      <c r="S200" s="44" t="s">
        <v>248</v>
      </c>
      <c r="T200" s="44" t="s">
        <v>30</v>
      </c>
      <c r="U200" s="44" t="s">
        <v>236</v>
      </c>
      <c r="V200" s="45" t="s">
        <v>179</v>
      </c>
      <c r="W200" s="63">
        <v>40000</v>
      </c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 s="51" t="s">
        <v>243</v>
      </c>
      <c r="G201" s="44" t="s">
        <v>111</v>
      </c>
      <c r="H201" s="44" t="s">
        <v>71</v>
      </c>
      <c r="I201" s="44" t="s">
        <v>72</v>
      </c>
      <c r="J201" s="44" t="s">
        <v>176</v>
      </c>
      <c r="K201" s="44" t="s">
        <v>74</v>
      </c>
      <c r="L201" s="44" t="s">
        <v>30</v>
      </c>
      <c r="M201" s="44" t="s">
        <v>75</v>
      </c>
      <c r="N201" s="44" t="s">
        <v>76</v>
      </c>
      <c r="O201" s="44" t="s">
        <v>271</v>
      </c>
      <c r="P201" s="84" t="s">
        <v>180</v>
      </c>
      <c r="Q201" s="76"/>
      <c r="R201" s="76"/>
      <c r="S201" s="76"/>
      <c r="T201" s="76"/>
      <c r="U201" s="76"/>
      <c r="V201" s="82"/>
      <c r="W201" s="78">
        <v>40096</v>
      </c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 s="51" t="s">
        <v>243</v>
      </c>
      <c r="G202" s="44" t="s">
        <v>111</v>
      </c>
      <c r="H202" s="44" t="s">
        <v>71</v>
      </c>
      <c r="I202" s="44" t="s">
        <v>72</v>
      </c>
      <c r="J202" s="44" t="s">
        <v>176</v>
      </c>
      <c r="K202" s="44" t="s">
        <v>74</v>
      </c>
      <c r="L202" s="44" t="s">
        <v>30</v>
      </c>
      <c r="M202" s="44" t="s">
        <v>75</v>
      </c>
      <c r="N202" s="44" t="s">
        <v>76</v>
      </c>
      <c r="O202" s="44" t="s">
        <v>272</v>
      </c>
      <c r="P202" s="44" t="s">
        <v>51</v>
      </c>
      <c r="Q202" s="44" t="s">
        <v>52</v>
      </c>
      <c r="R202" s="44" t="s">
        <v>95</v>
      </c>
      <c r="S202" s="44" t="s">
        <v>137</v>
      </c>
      <c r="T202" s="44" t="s">
        <v>30</v>
      </c>
      <c r="U202" s="44" t="s">
        <v>240</v>
      </c>
      <c r="V202" s="45" t="s">
        <v>179</v>
      </c>
      <c r="W202" s="63">
        <v>24</v>
      </c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 s="51" t="s">
        <v>243</v>
      </c>
      <c r="G203" s="44" t="s">
        <v>111</v>
      </c>
      <c r="H203" s="44" t="s">
        <v>71</v>
      </c>
      <c r="I203" s="44" t="s">
        <v>72</v>
      </c>
      <c r="J203" s="44" t="s">
        <v>176</v>
      </c>
      <c r="K203" s="44" t="s">
        <v>74</v>
      </c>
      <c r="L203" s="44" t="s">
        <v>30</v>
      </c>
      <c r="M203" s="44" t="s">
        <v>75</v>
      </c>
      <c r="N203" s="44" t="s">
        <v>76</v>
      </c>
      <c r="O203" s="44" t="s">
        <v>272</v>
      </c>
      <c r="P203" s="84" t="s">
        <v>180</v>
      </c>
      <c r="Q203" s="76"/>
      <c r="R203" s="76"/>
      <c r="S203" s="76"/>
      <c r="T203" s="76"/>
      <c r="U203" s="76"/>
      <c r="V203" s="82"/>
      <c r="W203" s="78">
        <v>24</v>
      </c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 s="52" t="s">
        <v>243</v>
      </c>
      <c r="G204" s="53" t="s">
        <v>111</v>
      </c>
      <c r="H204" s="85" t="s">
        <v>180</v>
      </c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83"/>
      <c r="W204" s="81" t="s">
        <v>245</v>
      </c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  <row r="377" spans="6:33" x14ac:dyDescent="0.25"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6:33" x14ac:dyDescent="0.25"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6:33" x14ac:dyDescent="0.25"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6:33" x14ac:dyDescent="0.25"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6:33" x14ac:dyDescent="0.25"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6:33" x14ac:dyDescent="0.25"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6:33" x14ac:dyDescent="0.25"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6:33" x14ac:dyDescent="0.25"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6:23" x14ac:dyDescent="0.25"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6:23" x14ac:dyDescent="0.25"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6:23" x14ac:dyDescent="0.25"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6:23" x14ac:dyDescent="0.25"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6:23" x14ac:dyDescent="0.25"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6:23" x14ac:dyDescent="0.25"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6:23" x14ac:dyDescent="0.25"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6:23" x14ac:dyDescent="0.25"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6:23" x14ac:dyDescent="0.25"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6:23" x14ac:dyDescent="0.25"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6:23" x14ac:dyDescent="0.25"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6:23" x14ac:dyDescent="0.25"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6:23" x14ac:dyDescent="0.25"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6:23" x14ac:dyDescent="0.25"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6:23" x14ac:dyDescent="0.25"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6:23" x14ac:dyDescent="0.25"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6:23" x14ac:dyDescent="0.25"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6:23" x14ac:dyDescent="0.25"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6:23" x14ac:dyDescent="0.25"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6:23" x14ac:dyDescent="0.25"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6:23" x14ac:dyDescent="0.25"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6:23" x14ac:dyDescent="0.25"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6:23" x14ac:dyDescent="0.25"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6:23" x14ac:dyDescent="0.25"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6:23" x14ac:dyDescent="0.25"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6:23" x14ac:dyDescent="0.25"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6:23" x14ac:dyDescent="0.25"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6:23" x14ac:dyDescent="0.25"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6:23" x14ac:dyDescent="0.25"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6:23" x14ac:dyDescent="0.25"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6:23" x14ac:dyDescent="0.25"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6:23" x14ac:dyDescent="0.25"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6:23" x14ac:dyDescent="0.25"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6:23" x14ac:dyDescent="0.25"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6:23" x14ac:dyDescent="0.25"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6:23" x14ac:dyDescent="0.25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6:23" x14ac:dyDescent="0.25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6:23" x14ac:dyDescent="0.25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6:23" x14ac:dyDescent="0.25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6:23" x14ac:dyDescent="0.25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6:23" x14ac:dyDescent="0.25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6:23" x14ac:dyDescent="0.25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6:23" x14ac:dyDescent="0.25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6:23" x14ac:dyDescent="0.25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6:23" x14ac:dyDescent="0.25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6:23" x14ac:dyDescent="0.25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6:23" x14ac:dyDescent="0.25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6:23" x14ac:dyDescent="0.25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6:23" x14ac:dyDescent="0.25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6:23" x14ac:dyDescent="0.25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6:23" x14ac:dyDescent="0.25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6:23" x14ac:dyDescent="0.25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6:23" x14ac:dyDescent="0.25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6:23" x14ac:dyDescent="0.25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6:23" x14ac:dyDescent="0.25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6:23" x14ac:dyDescent="0.25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6:23" x14ac:dyDescent="0.25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6:23" x14ac:dyDescent="0.25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6:23" x14ac:dyDescent="0.25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6:23" x14ac:dyDescent="0.25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6:23" x14ac:dyDescent="0.25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6:23" x14ac:dyDescent="0.25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6:23" x14ac:dyDescent="0.25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6:23" x14ac:dyDescent="0.25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6:23" x14ac:dyDescent="0.25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6:23" x14ac:dyDescent="0.25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6:23" x14ac:dyDescent="0.25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6:23" x14ac:dyDescent="0.25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6:23" x14ac:dyDescent="0.25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6:23" x14ac:dyDescent="0.25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6:23" x14ac:dyDescent="0.25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6:23" x14ac:dyDescent="0.25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6:23" x14ac:dyDescent="0.25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6:23" x14ac:dyDescent="0.25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6:23" x14ac:dyDescent="0.25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6:23" x14ac:dyDescent="0.25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6:23" x14ac:dyDescent="0.25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6:23" x14ac:dyDescent="0.25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6:23" x14ac:dyDescent="0.25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6:23" x14ac:dyDescent="0.25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6:23" x14ac:dyDescent="0.25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6:23" x14ac:dyDescent="0.25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6:23" x14ac:dyDescent="0.25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6:23" x14ac:dyDescent="0.25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6:23" x14ac:dyDescent="0.25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6:23" x14ac:dyDescent="0.25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6:23" x14ac:dyDescent="0.25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6:23" x14ac:dyDescent="0.25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6:23" x14ac:dyDescent="0.25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6:23" x14ac:dyDescent="0.25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6:23" x14ac:dyDescent="0.25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6:23" x14ac:dyDescent="0.25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6:23" x14ac:dyDescent="0.25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6:23" x14ac:dyDescent="0.25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6:23" x14ac:dyDescent="0.25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6:23" x14ac:dyDescent="0.25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6:23" x14ac:dyDescent="0.25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6:23" x14ac:dyDescent="0.25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6:23" x14ac:dyDescent="0.25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6:23" x14ac:dyDescent="0.25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6:23" x14ac:dyDescent="0.25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6:23" x14ac:dyDescent="0.25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6:23" x14ac:dyDescent="0.25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6:23" x14ac:dyDescent="0.25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6:23" x14ac:dyDescent="0.25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6:23" x14ac:dyDescent="0.25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6:23" x14ac:dyDescent="0.25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6:23" x14ac:dyDescent="0.25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6:23" x14ac:dyDescent="0.25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6:23" x14ac:dyDescent="0.25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6:23" x14ac:dyDescent="0.25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6:23" x14ac:dyDescent="0.25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6:23" x14ac:dyDescent="0.25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6:23" x14ac:dyDescent="0.25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6:23" x14ac:dyDescent="0.25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6:23" x14ac:dyDescent="0.25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6:23" x14ac:dyDescent="0.25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6:23" x14ac:dyDescent="0.25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6:23" x14ac:dyDescent="0.25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6:23" x14ac:dyDescent="0.25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6:23" x14ac:dyDescent="0.25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6:23" x14ac:dyDescent="0.25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6:23" x14ac:dyDescent="0.25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6:23" x14ac:dyDescent="0.25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6:23" x14ac:dyDescent="0.25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6:23" x14ac:dyDescent="0.25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6:23" x14ac:dyDescent="0.25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6:23" x14ac:dyDescent="0.25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6:23" x14ac:dyDescent="0.25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6:23" x14ac:dyDescent="0.25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6:23" x14ac:dyDescent="0.25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6:23" x14ac:dyDescent="0.25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6:23" x14ac:dyDescent="0.25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6:23" x14ac:dyDescent="0.25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6:23" x14ac:dyDescent="0.25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6:23" x14ac:dyDescent="0.25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6:23" x14ac:dyDescent="0.25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6:23" x14ac:dyDescent="0.25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6:23" x14ac:dyDescent="0.25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6:23" x14ac:dyDescent="0.25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6:23" x14ac:dyDescent="0.25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6:23" x14ac:dyDescent="0.25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6:23" x14ac:dyDescent="0.25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6:23" x14ac:dyDescent="0.25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6:23" x14ac:dyDescent="0.25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6:23" x14ac:dyDescent="0.25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6:23" x14ac:dyDescent="0.25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6:23" x14ac:dyDescent="0.25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6:23" x14ac:dyDescent="0.25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6:23" x14ac:dyDescent="0.25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6:23" x14ac:dyDescent="0.25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6:23" x14ac:dyDescent="0.25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6:23" x14ac:dyDescent="0.25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6:23" x14ac:dyDescent="0.25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6:23" x14ac:dyDescent="0.25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6:23" x14ac:dyDescent="0.25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6:23" x14ac:dyDescent="0.25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6:23" x14ac:dyDescent="0.25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6:23" x14ac:dyDescent="0.25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6:23" x14ac:dyDescent="0.25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6:23" x14ac:dyDescent="0.25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6:23" x14ac:dyDescent="0.25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6:23" x14ac:dyDescent="0.25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6:23" x14ac:dyDescent="0.25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6:23" x14ac:dyDescent="0.25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6:23" x14ac:dyDescent="0.25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6:23" x14ac:dyDescent="0.25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6:23" x14ac:dyDescent="0.25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6:23" x14ac:dyDescent="0.25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6:23" x14ac:dyDescent="0.25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6:23" x14ac:dyDescent="0.25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6:23" x14ac:dyDescent="0.25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6:23" x14ac:dyDescent="0.25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6:23" x14ac:dyDescent="0.25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6:23" x14ac:dyDescent="0.25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6:23" x14ac:dyDescent="0.25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6:23" x14ac:dyDescent="0.25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6:23" x14ac:dyDescent="0.25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6:23" x14ac:dyDescent="0.25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6:23" x14ac:dyDescent="0.25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6:23" x14ac:dyDescent="0.25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6:23" x14ac:dyDescent="0.25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6:23" x14ac:dyDescent="0.25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6:23" x14ac:dyDescent="0.25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6:23" x14ac:dyDescent="0.25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6:23" x14ac:dyDescent="0.25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6:23" x14ac:dyDescent="0.25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6:23" x14ac:dyDescent="0.25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6:23" x14ac:dyDescent="0.25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6:23" x14ac:dyDescent="0.25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6:23" x14ac:dyDescent="0.25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6:23" x14ac:dyDescent="0.25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6:23" x14ac:dyDescent="0.25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6:23" x14ac:dyDescent="0.25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6:23" x14ac:dyDescent="0.25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6:23" x14ac:dyDescent="0.25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6:23" x14ac:dyDescent="0.25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6:23" x14ac:dyDescent="0.25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6:23" x14ac:dyDescent="0.25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6:23" x14ac:dyDescent="0.25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6:23" x14ac:dyDescent="0.25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6:23" x14ac:dyDescent="0.25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6:23" x14ac:dyDescent="0.25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6:23" x14ac:dyDescent="0.25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6:23" x14ac:dyDescent="0.25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6:23" x14ac:dyDescent="0.25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6:23" x14ac:dyDescent="0.25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6:23" x14ac:dyDescent="0.25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6:23" x14ac:dyDescent="0.25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6:23" x14ac:dyDescent="0.25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6:23" x14ac:dyDescent="0.25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6:23" x14ac:dyDescent="0.25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6:23" x14ac:dyDescent="0.25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6:23" x14ac:dyDescent="0.25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6:23" x14ac:dyDescent="0.25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6:23" x14ac:dyDescent="0.25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6:23" x14ac:dyDescent="0.25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6:23" x14ac:dyDescent="0.25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6:23" x14ac:dyDescent="0.25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6:23" x14ac:dyDescent="0.25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6:23" x14ac:dyDescent="0.25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6:23" x14ac:dyDescent="0.25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6:23" x14ac:dyDescent="0.25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6:23" x14ac:dyDescent="0.25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6:23" x14ac:dyDescent="0.25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6:23" x14ac:dyDescent="0.25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6:23" x14ac:dyDescent="0.25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6:23" x14ac:dyDescent="0.25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6:23" x14ac:dyDescent="0.25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6:23" x14ac:dyDescent="0.25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6:23" x14ac:dyDescent="0.25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6:23" x14ac:dyDescent="0.25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6:23" x14ac:dyDescent="0.25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6:23" x14ac:dyDescent="0.25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6:23" x14ac:dyDescent="0.25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6:23" x14ac:dyDescent="0.25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6:23" x14ac:dyDescent="0.25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6:23" x14ac:dyDescent="0.25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6:23" x14ac:dyDescent="0.25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6:23" x14ac:dyDescent="0.25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6:23" x14ac:dyDescent="0.25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6:23" x14ac:dyDescent="0.25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6:23" x14ac:dyDescent="0.25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6:23" x14ac:dyDescent="0.25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6:23" x14ac:dyDescent="0.25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6:23" x14ac:dyDescent="0.25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6:23" x14ac:dyDescent="0.25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6:23" x14ac:dyDescent="0.25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6:23" x14ac:dyDescent="0.25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6:23" x14ac:dyDescent="0.25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6:23" x14ac:dyDescent="0.25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6:23" x14ac:dyDescent="0.25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6:23" x14ac:dyDescent="0.25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6:23" x14ac:dyDescent="0.25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6:23" x14ac:dyDescent="0.25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6:23" x14ac:dyDescent="0.25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6:23" x14ac:dyDescent="0.25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6:23" x14ac:dyDescent="0.25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6:23" x14ac:dyDescent="0.25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6:23" x14ac:dyDescent="0.25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6:23" x14ac:dyDescent="0.25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6:23" x14ac:dyDescent="0.25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6:23" x14ac:dyDescent="0.25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6:23" x14ac:dyDescent="0.25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6:23" x14ac:dyDescent="0.25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6:23" x14ac:dyDescent="0.25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6:23" x14ac:dyDescent="0.25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6:23" x14ac:dyDescent="0.25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6:23" x14ac:dyDescent="0.25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6:23" x14ac:dyDescent="0.25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6:23" x14ac:dyDescent="0.25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6:23" x14ac:dyDescent="0.25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6:23" x14ac:dyDescent="0.25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6:23" x14ac:dyDescent="0.25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6:23" x14ac:dyDescent="0.25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6:23" x14ac:dyDescent="0.25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6:23" x14ac:dyDescent="0.25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6:23" x14ac:dyDescent="0.25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6:23" x14ac:dyDescent="0.25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6:23" x14ac:dyDescent="0.25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6:23" x14ac:dyDescent="0.25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6:23" x14ac:dyDescent="0.25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6:23" x14ac:dyDescent="0.25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6:23" x14ac:dyDescent="0.25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6:23" x14ac:dyDescent="0.25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6:23" x14ac:dyDescent="0.25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6:23" x14ac:dyDescent="0.25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6:23" x14ac:dyDescent="0.25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6:23" x14ac:dyDescent="0.25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6:23" x14ac:dyDescent="0.25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6:23" x14ac:dyDescent="0.25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6:23" x14ac:dyDescent="0.25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6:23" x14ac:dyDescent="0.25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6:23" x14ac:dyDescent="0.25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6:23" x14ac:dyDescent="0.25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6:23" x14ac:dyDescent="0.25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6:23" x14ac:dyDescent="0.25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6:23" x14ac:dyDescent="0.25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6:23" x14ac:dyDescent="0.25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6:23" x14ac:dyDescent="0.25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6:23" x14ac:dyDescent="0.25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6:23" x14ac:dyDescent="0.25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6:23" x14ac:dyDescent="0.25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6:23" x14ac:dyDescent="0.25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6:23" x14ac:dyDescent="0.25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6:23" x14ac:dyDescent="0.25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6:23" x14ac:dyDescent="0.25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6:23" x14ac:dyDescent="0.25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6:23" x14ac:dyDescent="0.25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6:23" x14ac:dyDescent="0.25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6:23" x14ac:dyDescent="0.25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6:23" x14ac:dyDescent="0.25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6:23" x14ac:dyDescent="0.25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6:23" x14ac:dyDescent="0.25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6:23" x14ac:dyDescent="0.25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6:23" x14ac:dyDescent="0.25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6:23" x14ac:dyDescent="0.25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6:23" x14ac:dyDescent="0.25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6:23" x14ac:dyDescent="0.25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6:23" x14ac:dyDescent="0.25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6:23" x14ac:dyDescent="0.25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6:23" x14ac:dyDescent="0.25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6:23" x14ac:dyDescent="0.25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6:23" x14ac:dyDescent="0.25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6:23" x14ac:dyDescent="0.25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6:23" x14ac:dyDescent="0.25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6:23" x14ac:dyDescent="0.25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6:23" x14ac:dyDescent="0.25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6:23" x14ac:dyDescent="0.25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6:23" x14ac:dyDescent="0.25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6:23" x14ac:dyDescent="0.25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6:23" x14ac:dyDescent="0.25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6:23" x14ac:dyDescent="0.25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6:23" x14ac:dyDescent="0.25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6:23" x14ac:dyDescent="0.25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6:23" x14ac:dyDescent="0.25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6:23" x14ac:dyDescent="0.25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6:23" x14ac:dyDescent="0.25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6:23" x14ac:dyDescent="0.25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6:23" x14ac:dyDescent="0.25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6:23" x14ac:dyDescent="0.25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6:23" x14ac:dyDescent="0.25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6:23" x14ac:dyDescent="0.25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6:23" x14ac:dyDescent="0.25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6:23" x14ac:dyDescent="0.25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6:23" x14ac:dyDescent="0.25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6:23" x14ac:dyDescent="0.25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6:23" x14ac:dyDescent="0.25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6:23" x14ac:dyDescent="0.25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6:23" x14ac:dyDescent="0.25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6:23" x14ac:dyDescent="0.25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6:23" x14ac:dyDescent="0.25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6:23" x14ac:dyDescent="0.25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6:23" x14ac:dyDescent="0.25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6:23" x14ac:dyDescent="0.25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6:23" x14ac:dyDescent="0.25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6:23" x14ac:dyDescent="0.25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6:23" x14ac:dyDescent="0.25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6:23" x14ac:dyDescent="0.25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6:23" x14ac:dyDescent="0.25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6:23" x14ac:dyDescent="0.25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6:23" x14ac:dyDescent="0.25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6:23" x14ac:dyDescent="0.25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6:23" x14ac:dyDescent="0.25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6:23" x14ac:dyDescent="0.25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6:23" x14ac:dyDescent="0.25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6:23" x14ac:dyDescent="0.25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6:23" x14ac:dyDescent="0.25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6:23" x14ac:dyDescent="0.25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6:23" x14ac:dyDescent="0.25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6:23" x14ac:dyDescent="0.25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6:23" x14ac:dyDescent="0.25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6:23" x14ac:dyDescent="0.25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6:23" x14ac:dyDescent="0.25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6:23" x14ac:dyDescent="0.25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6:23" x14ac:dyDescent="0.25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6:23" x14ac:dyDescent="0.25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6:23" x14ac:dyDescent="0.25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6:23" x14ac:dyDescent="0.25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6:23" x14ac:dyDescent="0.25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6:23" x14ac:dyDescent="0.25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6:23" x14ac:dyDescent="0.25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6:23" x14ac:dyDescent="0.25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6:23" x14ac:dyDescent="0.25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6:23" x14ac:dyDescent="0.25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6:23" x14ac:dyDescent="0.25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6:23" x14ac:dyDescent="0.25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6:23" x14ac:dyDescent="0.25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6:23" x14ac:dyDescent="0.25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6:23" x14ac:dyDescent="0.25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6:23" x14ac:dyDescent="0.25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6:23" x14ac:dyDescent="0.25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6:23" x14ac:dyDescent="0.25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6:23" x14ac:dyDescent="0.25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6:23" x14ac:dyDescent="0.25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6:23" x14ac:dyDescent="0.25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6:23" x14ac:dyDescent="0.25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6:23" x14ac:dyDescent="0.25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6:23" x14ac:dyDescent="0.25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6:23" x14ac:dyDescent="0.25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6:23" x14ac:dyDescent="0.25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6:23" x14ac:dyDescent="0.25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6:23" x14ac:dyDescent="0.25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6:23" x14ac:dyDescent="0.25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6:23" x14ac:dyDescent="0.25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6:23" x14ac:dyDescent="0.25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6:23" x14ac:dyDescent="0.25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6:23" x14ac:dyDescent="0.25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6:23" x14ac:dyDescent="0.25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6:23" x14ac:dyDescent="0.25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6:23" x14ac:dyDescent="0.25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6:23" x14ac:dyDescent="0.25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6:23" x14ac:dyDescent="0.25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6:23" x14ac:dyDescent="0.25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6:23" x14ac:dyDescent="0.25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6:23" x14ac:dyDescent="0.25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6:23" x14ac:dyDescent="0.25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6:23" x14ac:dyDescent="0.25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6:23" x14ac:dyDescent="0.25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6:23" x14ac:dyDescent="0.25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6:23" x14ac:dyDescent="0.25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6:23" x14ac:dyDescent="0.25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6:23" x14ac:dyDescent="0.25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6:23" x14ac:dyDescent="0.25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6:23" x14ac:dyDescent="0.25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6:23" x14ac:dyDescent="0.25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6:23" x14ac:dyDescent="0.25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6:23" x14ac:dyDescent="0.25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6:23" x14ac:dyDescent="0.25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6:23" x14ac:dyDescent="0.25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6:23" x14ac:dyDescent="0.25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6:23" x14ac:dyDescent="0.25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6:23" x14ac:dyDescent="0.25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6:23" x14ac:dyDescent="0.25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6:23" x14ac:dyDescent="0.25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6:23" x14ac:dyDescent="0.25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6:23" x14ac:dyDescent="0.25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6:23" x14ac:dyDescent="0.25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6:23" x14ac:dyDescent="0.25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6:23" x14ac:dyDescent="0.25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6:23" x14ac:dyDescent="0.25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6:23" x14ac:dyDescent="0.25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6:23" x14ac:dyDescent="0.25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6:23" x14ac:dyDescent="0.25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6:23" x14ac:dyDescent="0.25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6:23" x14ac:dyDescent="0.25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6:23" x14ac:dyDescent="0.25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6:23" x14ac:dyDescent="0.25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6:23" x14ac:dyDescent="0.25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6:23" x14ac:dyDescent="0.25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6:23" x14ac:dyDescent="0.25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6:23" x14ac:dyDescent="0.25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6:23" x14ac:dyDescent="0.25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6:23" x14ac:dyDescent="0.25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6:23" x14ac:dyDescent="0.25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6:23" x14ac:dyDescent="0.25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6:23" x14ac:dyDescent="0.25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6:23" x14ac:dyDescent="0.25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6:23" x14ac:dyDescent="0.25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6:23" x14ac:dyDescent="0.25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6:23" x14ac:dyDescent="0.25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6:23" x14ac:dyDescent="0.25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6:23" x14ac:dyDescent="0.25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6:23" x14ac:dyDescent="0.25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6:23" x14ac:dyDescent="0.25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6:23" x14ac:dyDescent="0.25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6:23" x14ac:dyDescent="0.25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6:23" x14ac:dyDescent="0.25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6:23" x14ac:dyDescent="0.25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6:23" x14ac:dyDescent="0.25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6:23" x14ac:dyDescent="0.25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6:23" x14ac:dyDescent="0.25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6:23" x14ac:dyDescent="0.25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6:23" x14ac:dyDescent="0.25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6:23" x14ac:dyDescent="0.25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6:23" x14ac:dyDescent="0.25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6:23" x14ac:dyDescent="0.25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6:23" x14ac:dyDescent="0.25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6:23" x14ac:dyDescent="0.25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6:23" x14ac:dyDescent="0.25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6:23" x14ac:dyDescent="0.25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6:23" x14ac:dyDescent="0.25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6:23" x14ac:dyDescent="0.25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6:23" x14ac:dyDescent="0.25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6:23" x14ac:dyDescent="0.25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6:23" x14ac:dyDescent="0.25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6:23" x14ac:dyDescent="0.25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6:23" x14ac:dyDescent="0.25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6:23" x14ac:dyDescent="0.25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6:23" x14ac:dyDescent="0.25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6:23" x14ac:dyDescent="0.25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6:23" x14ac:dyDescent="0.25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6:23" x14ac:dyDescent="0.25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6:23" x14ac:dyDescent="0.25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6:23" x14ac:dyDescent="0.25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6:23" x14ac:dyDescent="0.25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6:23" x14ac:dyDescent="0.25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6:23" x14ac:dyDescent="0.25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6:23" x14ac:dyDescent="0.25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6:23" x14ac:dyDescent="0.25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6:23" x14ac:dyDescent="0.25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6:23" x14ac:dyDescent="0.25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6:23" x14ac:dyDescent="0.25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6:23" x14ac:dyDescent="0.25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6:23" x14ac:dyDescent="0.25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6:23" x14ac:dyDescent="0.25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6:23" x14ac:dyDescent="0.25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6:23" x14ac:dyDescent="0.25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6:23" x14ac:dyDescent="0.25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6:23" x14ac:dyDescent="0.25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6:23" x14ac:dyDescent="0.25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6:23" x14ac:dyDescent="0.25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6:23" x14ac:dyDescent="0.25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6:23" x14ac:dyDescent="0.25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6:23" x14ac:dyDescent="0.25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6:23" x14ac:dyDescent="0.25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6:23" x14ac:dyDescent="0.25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6:23" x14ac:dyDescent="0.25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6:23" x14ac:dyDescent="0.25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6:23" x14ac:dyDescent="0.25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6:23" x14ac:dyDescent="0.25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6:23" x14ac:dyDescent="0.25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6:23" x14ac:dyDescent="0.25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6:23" x14ac:dyDescent="0.25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6:23" x14ac:dyDescent="0.25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6:23" x14ac:dyDescent="0.25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6:23" x14ac:dyDescent="0.25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6:23" x14ac:dyDescent="0.25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6:23" x14ac:dyDescent="0.25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6:23" x14ac:dyDescent="0.25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6:23" x14ac:dyDescent="0.25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6:23" x14ac:dyDescent="0.25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6:23" x14ac:dyDescent="0.25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6:23" x14ac:dyDescent="0.25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6:23" x14ac:dyDescent="0.25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6:23" x14ac:dyDescent="0.25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6:23" x14ac:dyDescent="0.25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6:23" x14ac:dyDescent="0.25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6:23" x14ac:dyDescent="0.25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6:23" x14ac:dyDescent="0.25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6:23" x14ac:dyDescent="0.25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6:23" x14ac:dyDescent="0.25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6:23" x14ac:dyDescent="0.25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6:23" x14ac:dyDescent="0.25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6:23" x14ac:dyDescent="0.25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6:23" x14ac:dyDescent="0.25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6:23" x14ac:dyDescent="0.25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6:23" x14ac:dyDescent="0.25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6:23" x14ac:dyDescent="0.25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6:23" x14ac:dyDescent="0.25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6:23" x14ac:dyDescent="0.25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6:23" x14ac:dyDescent="0.25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6:23" x14ac:dyDescent="0.25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6:23" x14ac:dyDescent="0.25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6:23" x14ac:dyDescent="0.25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6:23" x14ac:dyDescent="0.25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6:23" x14ac:dyDescent="0.25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6:23" x14ac:dyDescent="0.25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6:23" x14ac:dyDescent="0.25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6:23" x14ac:dyDescent="0.25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6:23" x14ac:dyDescent="0.25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6:23" x14ac:dyDescent="0.25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6:23" x14ac:dyDescent="0.25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6:23" x14ac:dyDescent="0.25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6:23" x14ac:dyDescent="0.25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6:23" x14ac:dyDescent="0.25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6:23" x14ac:dyDescent="0.25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6:23" x14ac:dyDescent="0.25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6:23" x14ac:dyDescent="0.25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6:23" x14ac:dyDescent="0.25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6:23" x14ac:dyDescent="0.25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6:23" x14ac:dyDescent="0.25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6:23" x14ac:dyDescent="0.25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6:23" x14ac:dyDescent="0.25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6:23" x14ac:dyDescent="0.25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6:23" x14ac:dyDescent="0.25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6:23" x14ac:dyDescent="0.25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6:23" x14ac:dyDescent="0.25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6:23" x14ac:dyDescent="0.25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6:23" x14ac:dyDescent="0.25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6:23" x14ac:dyDescent="0.25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6:23" x14ac:dyDescent="0.25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6:23" x14ac:dyDescent="0.25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6:23" x14ac:dyDescent="0.25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6:23" x14ac:dyDescent="0.25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6:23" x14ac:dyDescent="0.25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6:23" x14ac:dyDescent="0.25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6:23" x14ac:dyDescent="0.25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6:23" x14ac:dyDescent="0.25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6:23" x14ac:dyDescent="0.25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6:23" x14ac:dyDescent="0.25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6:23" x14ac:dyDescent="0.25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6:23" x14ac:dyDescent="0.25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6:23" x14ac:dyDescent="0.25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6:23" x14ac:dyDescent="0.25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6:23" x14ac:dyDescent="0.25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6:23" x14ac:dyDescent="0.25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6:23" x14ac:dyDescent="0.25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6:23" x14ac:dyDescent="0.25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6:23" x14ac:dyDescent="0.25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6:23" x14ac:dyDescent="0.25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6:23" x14ac:dyDescent="0.25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6:23" x14ac:dyDescent="0.25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6:23" x14ac:dyDescent="0.25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6:23" x14ac:dyDescent="0.25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6:23" x14ac:dyDescent="0.25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6:23" x14ac:dyDescent="0.25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6:23" x14ac:dyDescent="0.25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6:23" x14ac:dyDescent="0.25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6:23" x14ac:dyDescent="0.25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6:23" x14ac:dyDescent="0.25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6:23" x14ac:dyDescent="0.25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6:23" x14ac:dyDescent="0.25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6:23" x14ac:dyDescent="0.25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6:23" x14ac:dyDescent="0.25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6:23" x14ac:dyDescent="0.25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6:23" x14ac:dyDescent="0.25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6:23" x14ac:dyDescent="0.25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6:23" x14ac:dyDescent="0.25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6:23" x14ac:dyDescent="0.25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6:23" x14ac:dyDescent="0.25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6:23" x14ac:dyDescent="0.25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6:23" x14ac:dyDescent="0.25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6:23" x14ac:dyDescent="0.25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6:23" x14ac:dyDescent="0.25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6:23" x14ac:dyDescent="0.25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6:23" x14ac:dyDescent="0.25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6:23" x14ac:dyDescent="0.25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6:23" x14ac:dyDescent="0.25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6:23" x14ac:dyDescent="0.25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6:23" x14ac:dyDescent="0.25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6:23" x14ac:dyDescent="0.25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6:23" x14ac:dyDescent="0.25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6:23" x14ac:dyDescent="0.25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6:23" x14ac:dyDescent="0.25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6:23" x14ac:dyDescent="0.25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6:23" x14ac:dyDescent="0.25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6:23" x14ac:dyDescent="0.25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6:23" x14ac:dyDescent="0.25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6:23" x14ac:dyDescent="0.25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6:23" x14ac:dyDescent="0.25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6:23" x14ac:dyDescent="0.25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6:23" x14ac:dyDescent="0.25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6:23" x14ac:dyDescent="0.25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6:23" x14ac:dyDescent="0.25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6:23" x14ac:dyDescent="0.25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6:23" x14ac:dyDescent="0.25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6:23" x14ac:dyDescent="0.25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6:23" x14ac:dyDescent="0.25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6:23" x14ac:dyDescent="0.25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6:23" x14ac:dyDescent="0.25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6:23" x14ac:dyDescent="0.25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6:23" x14ac:dyDescent="0.25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6:23" x14ac:dyDescent="0.25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6:23" x14ac:dyDescent="0.25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6:23" x14ac:dyDescent="0.25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6:23" x14ac:dyDescent="0.25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6:23" x14ac:dyDescent="0.25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6:23" x14ac:dyDescent="0.25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6:23" x14ac:dyDescent="0.25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6:23" x14ac:dyDescent="0.25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6:23" x14ac:dyDescent="0.25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6:23" x14ac:dyDescent="0.25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6:23" x14ac:dyDescent="0.25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6:23" x14ac:dyDescent="0.25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6:23" x14ac:dyDescent="0.25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6:23" x14ac:dyDescent="0.25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6:23" x14ac:dyDescent="0.25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6:23" x14ac:dyDescent="0.25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6:23" x14ac:dyDescent="0.25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6:23" x14ac:dyDescent="0.25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6:23" x14ac:dyDescent="0.25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6:23" x14ac:dyDescent="0.25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6:23" x14ac:dyDescent="0.25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6:23" x14ac:dyDescent="0.25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6:23" x14ac:dyDescent="0.25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6:23" x14ac:dyDescent="0.25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6:23" x14ac:dyDescent="0.25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6:23" x14ac:dyDescent="0.25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6:23" x14ac:dyDescent="0.25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6:23" x14ac:dyDescent="0.25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6:23" x14ac:dyDescent="0.25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6:23" x14ac:dyDescent="0.25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6:23" x14ac:dyDescent="0.25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6:23" x14ac:dyDescent="0.25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6:23" x14ac:dyDescent="0.25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6:23" x14ac:dyDescent="0.25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6:23" x14ac:dyDescent="0.25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6:23" x14ac:dyDescent="0.25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6:23" x14ac:dyDescent="0.25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6:23" x14ac:dyDescent="0.25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6:23" x14ac:dyDescent="0.25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6:23" x14ac:dyDescent="0.25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6:23" x14ac:dyDescent="0.25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6:23" x14ac:dyDescent="0.25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6:23" x14ac:dyDescent="0.25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6:23" x14ac:dyDescent="0.25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6:23" x14ac:dyDescent="0.25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6:23" x14ac:dyDescent="0.25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6:23" x14ac:dyDescent="0.25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6:23" x14ac:dyDescent="0.25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6:23" x14ac:dyDescent="0.25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6:23" x14ac:dyDescent="0.25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6:23" x14ac:dyDescent="0.25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6:23" x14ac:dyDescent="0.25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6:23" x14ac:dyDescent="0.25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6:23" x14ac:dyDescent="0.25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6:23" x14ac:dyDescent="0.25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6:23" x14ac:dyDescent="0.25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6:23" x14ac:dyDescent="0.25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6:23" x14ac:dyDescent="0.25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6:23" x14ac:dyDescent="0.25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6:23" x14ac:dyDescent="0.25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6:23" x14ac:dyDescent="0.25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6:23" x14ac:dyDescent="0.25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6:23" x14ac:dyDescent="0.25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6:23" x14ac:dyDescent="0.25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6:23" x14ac:dyDescent="0.25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6:23" x14ac:dyDescent="0.25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6:23" x14ac:dyDescent="0.25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6:23" x14ac:dyDescent="0.25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6:23" x14ac:dyDescent="0.25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6:23" x14ac:dyDescent="0.25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6:23" x14ac:dyDescent="0.25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6:23" x14ac:dyDescent="0.25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6:23" x14ac:dyDescent="0.25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6:23" x14ac:dyDescent="0.25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6:23" x14ac:dyDescent="0.25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6:23" x14ac:dyDescent="0.25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6:23" x14ac:dyDescent="0.25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6:23" x14ac:dyDescent="0.25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6:23" x14ac:dyDescent="0.25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6:23" x14ac:dyDescent="0.25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6:23" x14ac:dyDescent="0.25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6:23" x14ac:dyDescent="0.25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6:23" x14ac:dyDescent="0.25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6:23" x14ac:dyDescent="0.25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6:23" x14ac:dyDescent="0.25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6:23" x14ac:dyDescent="0.25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6:23" x14ac:dyDescent="0.25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6:23" x14ac:dyDescent="0.25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6:23" x14ac:dyDescent="0.25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6:23" x14ac:dyDescent="0.25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6:23" x14ac:dyDescent="0.25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6:23" x14ac:dyDescent="0.25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6:23" x14ac:dyDescent="0.25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6:23" x14ac:dyDescent="0.25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6:23" x14ac:dyDescent="0.25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6:23" x14ac:dyDescent="0.25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6:23" x14ac:dyDescent="0.25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6:23" x14ac:dyDescent="0.25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6:23" x14ac:dyDescent="0.25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6:23" x14ac:dyDescent="0.25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6:23" x14ac:dyDescent="0.25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6:23" x14ac:dyDescent="0.25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6:23" x14ac:dyDescent="0.25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6:23" x14ac:dyDescent="0.25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6:23" x14ac:dyDescent="0.25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6:23" x14ac:dyDescent="0.25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6:23" x14ac:dyDescent="0.25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6:23" x14ac:dyDescent="0.25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6:23" x14ac:dyDescent="0.25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6:23" x14ac:dyDescent="0.25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6:23" x14ac:dyDescent="0.25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6:23" x14ac:dyDescent="0.25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6:23" x14ac:dyDescent="0.25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6:23" x14ac:dyDescent="0.25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6:23" x14ac:dyDescent="0.25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6:23" x14ac:dyDescent="0.25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6:23" x14ac:dyDescent="0.25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6:23" x14ac:dyDescent="0.25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6:23" x14ac:dyDescent="0.25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6:23" x14ac:dyDescent="0.25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6:23" x14ac:dyDescent="0.25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6:23" x14ac:dyDescent="0.25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6:23" x14ac:dyDescent="0.25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6:23" x14ac:dyDescent="0.25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  <row r="1162" spans="6:23" x14ac:dyDescent="0.25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</row>
    <row r="1163" spans="6:23" x14ac:dyDescent="0.25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</row>
    <row r="1164" spans="6:23" x14ac:dyDescent="0.25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</row>
    <row r="1165" spans="6:23" x14ac:dyDescent="0.25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</row>
    <row r="1166" spans="6:23" x14ac:dyDescent="0.25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</row>
    <row r="1167" spans="6:23" x14ac:dyDescent="0.25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</row>
    <row r="1168" spans="6:23" x14ac:dyDescent="0.25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</row>
    <row r="1169" spans="6:23" x14ac:dyDescent="0.25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</row>
    <row r="1170" spans="6:23" x14ac:dyDescent="0.25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</row>
    <row r="1171" spans="6:23" x14ac:dyDescent="0.25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</row>
    <row r="1172" spans="6:23" x14ac:dyDescent="0.25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</row>
    <row r="1173" spans="6:23" x14ac:dyDescent="0.25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</row>
    <row r="1174" spans="6:23" x14ac:dyDescent="0.25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</row>
    <row r="1175" spans="6:23" x14ac:dyDescent="0.25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</row>
    <row r="1176" spans="6:23" x14ac:dyDescent="0.25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</row>
    <row r="1177" spans="6:23" x14ac:dyDescent="0.25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</row>
    <row r="1178" spans="6:23" x14ac:dyDescent="0.25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</row>
    <row r="1179" spans="6:23" x14ac:dyDescent="0.25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</row>
    <row r="1180" spans="6:23" x14ac:dyDescent="0.25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</row>
    <row r="1181" spans="6:23" x14ac:dyDescent="0.25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</row>
    <row r="1182" spans="6:23" x14ac:dyDescent="0.25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</row>
    <row r="1183" spans="6:23" x14ac:dyDescent="0.25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</row>
    <row r="1184" spans="6:23" x14ac:dyDescent="0.25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</row>
    <row r="1185" spans="6:23" x14ac:dyDescent="0.25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6:23" x14ac:dyDescent="0.25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6:23" x14ac:dyDescent="0.25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6:23" x14ac:dyDescent="0.25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6:23" x14ac:dyDescent="0.25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6:23" x14ac:dyDescent="0.25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6:23" x14ac:dyDescent="0.25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6:23" x14ac:dyDescent="0.25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6:23" x14ac:dyDescent="0.25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6:23" x14ac:dyDescent="0.25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6:23" x14ac:dyDescent="0.25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6:23" x14ac:dyDescent="0.25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6:23" x14ac:dyDescent="0.25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6:23" x14ac:dyDescent="0.25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6:23" x14ac:dyDescent="0.25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6:23" x14ac:dyDescent="0.25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6:23" x14ac:dyDescent="0.25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6:23" x14ac:dyDescent="0.25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6:23" x14ac:dyDescent="0.25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6:23" x14ac:dyDescent="0.25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6:23" x14ac:dyDescent="0.25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6:23" x14ac:dyDescent="0.25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6:23" x14ac:dyDescent="0.25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6:23" x14ac:dyDescent="0.25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6:23" x14ac:dyDescent="0.25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6:23" x14ac:dyDescent="0.25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6:23" x14ac:dyDescent="0.25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6:23" x14ac:dyDescent="0.25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6:23" x14ac:dyDescent="0.25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6:23" x14ac:dyDescent="0.25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6:23" x14ac:dyDescent="0.25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6:23" x14ac:dyDescent="0.25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6:23" x14ac:dyDescent="0.25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6:23" x14ac:dyDescent="0.25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6:23" x14ac:dyDescent="0.25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6:23" x14ac:dyDescent="0.25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6:23" x14ac:dyDescent="0.25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6:23" x14ac:dyDescent="0.25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6:23" x14ac:dyDescent="0.25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6:23" x14ac:dyDescent="0.25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6:23" x14ac:dyDescent="0.25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6:23" x14ac:dyDescent="0.25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6:23" x14ac:dyDescent="0.25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6:23" x14ac:dyDescent="0.25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6:23" x14ac:dyDescent="0.25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6:23" x14ac:dyDescent="0.25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6:23" x14ac:dyDescent="0.25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6:23" x14ac:dyDescent="0.25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6:23" x14ac:dyDescent="0.25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6:23" x14ac:dyDescent="0.25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6:23" x14ac:dyDescent="0.25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6:23" x14ac:dyDescent="0.25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6:23" x14ac:dyDescent="0.25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6:23" x14ac:dyDescent="0.25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6:23" x14ac:dyDescent="0.25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6:23" x14ac:dyDescent="0.25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6:23" x14ac:dyDescent="0.25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6:23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6:23" x14ac:dyDescent="0.25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6:23" x14ac:dyDescent="0.25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6:23" x14ac:dyDescent="0.25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6:23" x14ac:dyDescent="0.25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6:23" x14ac:dyDescent="0.25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6:23" x14ac:dyDescent="0.25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6:23" x14ac:dyDescent="0.25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6:23" x14ac:dyDescent="0.25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6:23" x14ac:dyDescent="0.25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6:23" x14ac:dyDescent="0.25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6:23" x14ac:dyDescent="0.25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6:23" x14ac:dyDescent="0.25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6:23" x14ac:dyDescent="0.25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6:23" x14ac:dyDescent="0.25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6:23" x14ac:dyDescent="0.25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6:23" x14ac:dyDescent="0.25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6:23" x14ac:dyDescent="0.25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6:23" x14ac:dyDescent="0.25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6:23" x14ac:dyDescent="0.25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6:23" x14ac:dyDescent="0.25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6:23" x14ac:dyDescent="0.25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6:23" x14ac:dyDescent="0.25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6:23" x14ac:dyDescent="0.25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6:23" x14ac:dyDescent="0.25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6:23" x14ac:dyDescent="0.25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6:23" x14ac:dyDescent="0.25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6:23" x14ac:dyDescent="0.25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6:23" x14ac:dyDescent="0.25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6:23" x14ac:dyDescent="0.25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6:23" x14ac:dyDescent="0.25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6:23" x14ac:dyDescent="0.25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6:23" x14ac:dyDescent="0.25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6:23" x14ac:dyDescent="0.25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6:23" x14ac:dyDescent="0.25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6:23" x14ac:dyDescent="0.25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6:23" x14ac:dyDescent="0.25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6:23" x14ac:dyDescent="0.25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6:23" x14ac:dyDescent="0.25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6:23" x14ac:dyDescent="0.25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6:23" x14ac:dyDescent="0.25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6:23" x14ac:dyDescent="0.25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6:23" x14ac:dyDescent="0.25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6:23" x14ac:dyDescent="0.25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6:23" x14ac:dyDescent="0.25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6:23" x14ac:dyDescent="0.25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6:23" x14ac:dyDescent="0.25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6:23" x14ac:dyDescent="0.25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6:23" x14ac:dyDescent="0.25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6:23" x14ac:dyDescent="0.25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6:23" x14ac:dyDescent="0.25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6:23" x14ac:dyDescent="0.25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6:23" x14ac:dyDescent="0.25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6:23" x14ac:dyDescent="0.25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6:23" x14ac:dyDescent="0.25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6:23" x14ac:dyDescent="0.25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6:23" x14ac:dyDescent="0.25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6:23" x14ac:dyDescent="0.25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6:23" x14ac:dyDescent="0.25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6:23" x14ac:dyDescent="0.25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6:23" x14ac:dyDescent="0.25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6:23" x14ac:dyDescent="0.25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6:23" x14ac:dyDescent="0.25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6:23" x14ac:dyDescent="0.25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6:23" x14ac:dyDescent="0.25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6:23" x14ac:dyDescent="0.25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6:23" x14ac:dyDescent="0.25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6:23" x14ac:dyDescent="0.25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6:23" x14ac:dyDescent="0.25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6:23" x14ac:dyDescent="0.25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6:23" x14ac:dyDescent="0.25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6:23" x14ac:dyDescent="0.25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6:23" x14ac:dyDescent="0.25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6:23" x14ac:dyDescent="0.25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6:23" x14ac:dyDescent="0.25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6:23" x14ac:dyDescent="0.25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6:23" x14ac:dyDescent="0.25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6:23" x14ac:dyDescent="0.25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6:23" x14ac:dyDescent="0.25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6:23" x14ac:dyDescent="0.25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6:23" x14ac:dyDescent="0.25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6:23" x14ac:dyDescent="0.25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6:23" x14ac:dyDescent="0.25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6:23" x14ac:dyDescent="0.25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6:23" x14ac:dyDescent="0.25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6:23" x14ac:dyDescent="0.25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6:23" x14ac:dyDescent="0.25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6:23" x14ac:dyDescent="0.25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6:23" x14ac:dyDescent="0.25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6:23" x14ac:dyDescent="0.25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6:23" x14ac:dyDescent="0.25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6:23" x14ac:dyDescent="0.25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6:23" x14ac:dyDescent="0.25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6:23" x14ac:dyDescent="0.25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6:23" x14ac:dyDescent="0.25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6:23" x14ac:dyDescent="0.25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6:23" x14ac:dyDescent="0.25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6:23" x14ac:dyDescent="0.25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6:23" x14ac:dyDescent="0.25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6:23" x14ac:dyDescent="0.25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6:23" x14ac:dyDescent="0.25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6:23" x14ac:dyDescent="0.25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6:23" x14ac:dyDescent="0.25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6:23" x14ac:dyDescent="0.25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6:23" x14ac:dyDescent="0.25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6:23" x14ac:dyDescent="0.25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6:23" x14ac:dyDescent="0.25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6:23" x14ac:dyDescent="0.25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6:23" x14ac:dyDescent="0.25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6:23" x14ac:dyDescent="0.25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6:23" x14ac:dyDescent="0.25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6:23" x14ac:dyDescent="0.25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6:23" x14ac:dyDescent="0.25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6:23" x14ac:dyDescent="0.25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6:23" x14ac:dyDescent="0.25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6:23" x14ac:dyDescent="0.25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6:23" x14ac:dyDescent="0.25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6:23" x14ac:dyDescent="0.25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6:23" x14ac:dyDescent="0.25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6:23" x14ac:dyDescent="0.25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6:23" x14ac:dyDescent="0.25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6:23" x14ac:dyDescent="0.25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6:23" x14ac:dyDescent="0.25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6:23" x14ac:dyDescent="0.25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6:23" x14ac:dyDescent="0.25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6:23" x14ac:dyDescent="0.25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6:23" x14ac:dyDescent="0.25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6:23" x14ac:dyDescent="0.25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6:23" x14ac:dyDescent="0.25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6:23" x14ac:dyDescent="0.25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6:23" x14ac:dyDescent="0.25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6:23" x14ac:dyDescent="0.25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6:23" x14ac:dyDescent="0.25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6:23" x14ac:dyDescent="0.25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6:23" x14ac:dyDescent="0.25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6:23" x14ac:dyDescent="0.25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6:23" x14ac:dyDescent="0.25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6:23" x14ac:dyDescent="0.25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6:23" x14ac:dyDescent="0.25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6:23" x14ac:dyDescent="0.25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6:23" x14ac:dyDescent="0.25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6:23" x14ac:dyDescent="0.25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6:23" x14ac:dyDescent="0.25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6:23" x14ac:dyDescent="0.25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6:23" x14ac:dyDescent="0.25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6:23" x14ac:dyDescent="0.25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6:23" x14ac:dyDescent="0.25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6:23" x14ac:dyDescent="0.25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6:23" x14ac:dyDescent="0.25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6:23" x14ac:dyDescent="0.25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6:23" x14ac:dyDescent="0.25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6:23" x14ac:dyDescent="0.25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6:23" x14ac:dyDescent="0.25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6:23" x14ac:dyDescent="0.25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6:23" x14ac:dyDescent="0.25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6:23" x14ac:dyDescent="0.25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6:23" x14ac:dyDescent="0.25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6:23" x14ac:dyDescent="0.25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6:23" x14ac:dyDescent="0.25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6:23" x14ac:dyDescent="0.25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6:23" x14ac:dyDescent="0.25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6:23" x14ac:dyDescent="0.25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6:23" x14ac:dyDescent="0.25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6:23" x14ac:dyDescent="0.25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6:23" x14ac:dyDescent="0.25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6:23" x14ac:dyDescent="0.25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6:23" x14ac:dyDescent="0.25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6:23" x14ac:dyDescent="0.25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6:23" x14ac:dyDescent="0.25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6:23" x14ac:dyDescent="0.25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6:23" x14ac:dyDescent="0.25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6:23" x14ac:dyDescent="0.25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6:23" x14ac:dyDescent="0.25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6:23" x14ac:dyDescent="0.25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6:23" x14ac:dyDescent="0.25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6:23" x14ac:dyDescent="0.25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6:23" x14ac:dyDescent="0.25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6:23" x14ac:dyDescent="0.25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6:23" x14ac:dyDescent="0.25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6:23" x14ac:dyDescent="0.25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6:23" x14ac:dyDescent="0.25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6:23" x14ac:dyDescent="0.25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6:23" x14ac:dyDescent="0.25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6:23" x14ac:dyDescent="0.25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6:23" x14ac:dyDescent="0.25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6:23" x14ac:dyDescent="0.25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6:23" x14ac:dyDescent="0.25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6:23" x14ac:dyDescent="0.25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6:23" x14ac:dyDescent="0.25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6:23" x14ac:dyDescent="0.25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6:23" x14ac:dyDescent="0.25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6:23" x14ac:dyDescent="0.25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6:23" x14ac:dyDescent="0.25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6:23" x14ac:dyDescent="0.25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6:23" x14ac:dyDescent="0.25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6:23" x14ac:dyDescent="0.25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6:23" x14ac:dyDescent="0.25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6:23" x14ac:dyDescent="0.25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6:23" x14ac:dyDescent="0.25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6:23" x14ac:dyDescent="0.25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6:23" x14ac:dyDescent="0.25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6:23" x14ac:dyDescent="0.25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6:23" x14ac:dyDescent="0.25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6:23" x14ac:dyDescent="0.25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6:23" x14ac:dyDescent="0.25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6:23" x14ac:dyDescent="0.25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6:23" x14ac:dyDescent="0.25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6:23" x14ac:dyDescent="0.25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6:23" x14ac:dyDescent="0.25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6:23" x14ac:dyDescent="0.25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6:23" x14ac:dyDescent="0.25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6:23" x14ac:dyDescent="0.25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6:23" x14ac:dyDescent="0.25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6:23" x14ac:dyDescent="0.25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6:23" x14ac:dyDescent="0.25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6:23" x14ac:dyDescent="0.25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6:23" x14ac:dyDescent="0.25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6:23" x14ac:dyDescent="0.25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6:23" x14ac:dyDescent="0.25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6:23" x14ac:dyDescent="0.25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6:23" x14ac:dyDescent="0.25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6:23" x14ac:dyDescent="0.25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6:23" x14ac:dyDescent="0.25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6:23" x14ac:dyDescent="0.25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6:23" x14ac:dyDescent="0.25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6:23" x14ac:dyDescent="0.25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6:23" x14ac:dyDescent="0.25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6:23" x14ac:dyDescent="0.25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6:23" x14ac:dyDescent="0.25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6:23" x14ac:dyDescent="0.25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6:23" x14ac:dyDescent="0.25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6:23" x14ac:dyDescent="0.25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6:23" x14ac:dyDescent="0.25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6:23" x14ac:dyDescent="0.25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6:23" x14ac:dyDescent="0.25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6:23" x14ac:dyDescent="0.25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6:23" x14ac:dyDescent="0.25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6:23" x14ac:dyDescent="0.25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6:23" x14ac:dyDescent="0.25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6:23" x14ac:dyDescent="0.25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6:23" x14ac:dyDescent="0.25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6:23" x14ac:dyDescent="0.25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6:23" x14ac:dyDescent="0.25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6:23" x14ac:dyDescent="0.25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6:23" x14ac:dyDescent="0.25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6:23" x14ac:dyDescent="0.25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6:23" x14ac:dyDescent="0.25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6:23" x14ac:dyDescent="0.25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6:23" x14ac:dyDescent="0.25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6:23" x14ac:dyDescent="0.25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6:23" x14ac:dyDescent="0.25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6:23" x14ac:dyDescent="0.25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6:23" x14ac:dyDescent="0.25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6:23" x14ac:dyDescent="0.25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6:23" x14ac:dyDescent="0.25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6:23" x14ac:dyDescent="0.25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6:23" x14ac:dyDescent="0.25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6:23" x14ac:dyDescent="0.25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6:23" x14ac:dyDescent="0.25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6:23" x14ac:dyDescent="0.25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6:23" x14ac:dyDescent="0.25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6:23" x14ac:dyDescent="0.25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6:23" x14ac:dyDescent="0.25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6:23" x14ac:dyDescent="0.25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6:23" x14ac:dyDescent="0.25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6:23" x14ac:dyDescent="0.25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6:23" x14ac:dyDescent="0.25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6:23" x14ac:dyDescent="0.25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6:23" x14ac:dyDescent="0.25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6:23" x14ac:dyDescent="0.25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6:23" x14ac:dyDescent="0.25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6:23" x14ac:dyDescent="0.25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6:23" x14ac:dyDescent="0.25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6:23" x14ac:dyDescent="0.25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6:23" x14ac:dyDescent="0.25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6:23" x14ac:dyDescent="0.25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6:23" x14ac:dyDescent="0.25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6:23" x14ac:dyDescent="0.25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6:23" x14ac:dyDescent="0.25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6:23" x14ac:dyDescent="0.25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6:23" x14ac:dyDescent="0.25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6:23" x14ac:dyDescent="0.25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6:23" x14ac:dyDescent="0.25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</row>
    <row r="1525" spans="6:23" x14ac:dyDescent="0.25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6:23" x14ac:dyDescent="0.25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6:23" x14ac:dyDescent="0.25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6:23" x14ac:dyDescent="0.25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6:23" x14ac:dyDescent="0.25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6:23" x14ac:dyDescent="0.25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6:23" x14ac:dyDescent="0.25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6:23" x14ac:dyDescent="0.25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6:23" x14ac:dyDescent="0.25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6:23" x14ac:dyDescent="0.25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6:23" x14ac:dyDescent="0.25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6:23" x14ac:dyDescent="0.25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6:23" x14ac:dyDescent="0.25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6:23" x14ac:dyDescent="0.25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6:23" x14ac:dyDescent="0.25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6:23" x14ac:dyDescent="0.25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6:23" x14ac:dyDescent="0.25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6:23" x14ac:dyDescent="0.25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6:23" x14ac:dyDescent="0.25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6:23" x14ac:dyDescent="0.25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6:23" x14ac:dyDescent="0.25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6:23" x14ac:dyDescent="0.25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6:23" x14ac:dyDescent="0.25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6:23" x14ac:dyDescent="0.25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6:23" x14ac:dyDescent="0.25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6:23" x14ac:dyDescent="0.25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6:23" x14ac:dyDescent="0.25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6:23" x14ac:dyDescent="0.25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6:23" x14ac:dyDescent="0.25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6:23" x14ac:dyDescent="0.25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6:23" x14ac:dyDescent="0.25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6:23" x14ac:dyDescent="0.25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6:23" x14ac:dyDescent="0.25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6:23" x14ac:dyDescent="0.25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6:23" x14ac:dyDescent="0.25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6:23" x14ac:dyDescent="0.25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6:23" x14ac:dyDescent="0.25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6:23" x14ac:dyDescent="0.25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6:23" x14ac:dyDescent="0.25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6:23" x14ac:dyDescent="0.25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6:23" x14ac:dyDescent="0.25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6:23" x14ac:dyDescent="0.25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6:23" x14ac:dyDescent="0.25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6:23" x14ac:dyDescent="0.25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6:23" x14ac:dyDescent="0.25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6:23" x14ac:dyDescent="0.25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6:23" x14ac:dyDescent="0.25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6:23" x14ac:dyDescent="0.25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6:23" x14ac:dyDescent="0.25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6:23" x14ac:dyDescent="0.25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6:23" x14ac:dyDescent="0.25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6:23" x14ac:dyDescent="0.25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6:23" x14ac:dyDescent="0.25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6:23" x14ac:dyDescent="0.25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6:23" x14ac:dyDescent="0.25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6:23" x14ac:dyDescent="0.25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6:23" x14ac:dyDescent="0.25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6:23" x14ac:dyDescent="0.25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6:23" x14ac:dyDescent="0.25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6:23" x14ac:dyDescent="0.25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6:23" x14ac:dyDescent="0.25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6:23" x14ac:dyDescent="0.25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6:23" x14ac:dyDescent="0.25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6:23" x14ac:dyDescent="0.25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6:23" x14ac:dyDescent="0.25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6:23" x14ac:dyDescent="0.25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6:23" x14ac:dyDescent="0.25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6:23" x14ac:dyDescent="0.25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6:23" x14ac:dyDescent="0.25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6:23" x14ac:dyDescent="0.25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6:23" x14ac:dyDescent="0.25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6:23" x14ac:dyDescent="0.25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6:23" x14ac:dyDescent="0.25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6:23" x14ac:dyDescent="0.25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6:23" x14ac:dyDescent="0.25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6:23" x14ac:dyDescent="0.25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6:23" x14ac:dyDescent="0.25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6:23" x14ac:dyDescent="0.25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6:23" x14ac:dyDescent="0.25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6:23" x14ac:dyDescent="0.25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6:23" x14ac:dyDescent="0.25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6:23" x14ac:dyDescent="0.25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6:23" x14ac:dyDescent="0.25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6:23" x14ac:dyDescent="0.25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6:23" x14ac:dyDescent="0.25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6:23" x14ac:dyDescent="0.25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6:23" x14ac:dyDescent="0.25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6:23" x14ac:dyDescent="0.25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6:23" x14ac:dyDescent="0.25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6:23" x14ac:dyDescent="0.25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6:23" x14ac:dyDescent="0.25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</row>
    <row r="1616" spans="6:23" x14ac:dyDescent="0.25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6:23" x14ac:dyDescent="0.25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6:23" x14ac:dyDescent="0.25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6:23" x14ac:dyDescent="0.25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6:23" x14ac:dyDescent="0.25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6:23" x14ac:dyDescent="0.25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6:23" x14ac:dyDescent="0.25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6:23" x14ac:dyDescent="0.25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6:23" x14ac:dyDescent="0.25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6:23" x14ac:dyDescent="0.25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6:23" x14ac:dyDescent="0.25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6:23" x14ac:dyDescent="0.25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6:23" x14ac:dyDescent="0.25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6:23" x14ac:dyDescent="0.25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6:23" x14ac:dyDescent="0.25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6:23" x14ac:dyDescent="0.25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6:23" x14ac:dyDescent="0.25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6:23" x14ac:dyDescent="0.25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6:23" x14ac:dyDescent="0.25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6:23" x14ac:dyDescent="0.25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</row>
    <row r="1636" spans="6:23" x14ac:dyDescent="0.25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</row>
    <row r="1637" spans="6:23" x14ac:dyDescent="0.25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</row>
    <row r="1638" spans="6:23" x14ac:dyDescent="0.25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</row>
    <row r="1639" spans="6:23" x14ac:dyDescent="0.25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</row>
    <row r="1640" spans="6:23" x14ac:dyDescent="0.25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</row>
    <row r="1641" spans="6:23" x14ac:dyDescent="0.25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</row>
    <row r="1642" spans="6:23" x14ac:dyDescent="0.25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</row>
    <row r="1643" spans="6:23" x14ac:dyDescent="0.25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</row>
    <row r="1644" spans="6:23" x14ac:dyDescent="0.25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</row>
    <row r="1645" spans="6:23" x14ac:dyDescent="0.25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</row>
    <row r="1646" spans="6:23" x14ac:dyDescent="0.25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</row>
    <row r="1647" spans="6:23" x14ac:dyDescent="0.25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</row>
    <row r="1648" spans="6:23" x14ac:dyDescent="0.25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</row>
    <row r="1649" spans="6:23" x14ac:dyDescent="0.25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</row>
    <row r="1650" spans="6:23" x14ac:dyDescent="0.25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</row>
    <row r="1651" spans="6:23" x14ac:dyDescent="0.25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</row>
    <row r="1652" spans="6:23" x14ac:dyDescent="0.25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</row>
    <row r="1653" spans="6:23" x14ac:dyDescent="0.25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</row>
    <row r="1654" spans="6:23" x14ac:dyDescent="0.25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</row>
    <row r="1655" spans="6:23" x14ac:dyDescent="0.25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</row>
    <row r="1656" spans="6:23" x14ac:dyDescent="0.25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</row>
    <row r="1657" spans="6:23" x14ac:dyDescent="0.25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</row>
    <row r="1658" spans="6:23" x14ac:dyDescent="0.25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</row>
    <row r="1659" spans="6:23" x14ac:dyDescent="0.25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</row>
    <row r="1660" spans="6:23" x14ac:dyDescent="0.25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</row>
    <row r="1661" spans="6:23" x14ac:dyDescent="0.25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</row>
    <row r="1662" spans="6:23" x14ac:dyDescent="0.25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</row>
    <row r="1663" spans="6:23" x14ac:dyDescent="0.25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</row>
    <row r="1664" spans="6:23" x14ac:dyDescent="0.25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</row>
    <row r="1665" spans="6:23" x14ac:dyDescent="0.25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</row>
    <row r="1666" spans="6:23" x14ac:dyDescent="0.25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</row>
    <row r="1667" spans="6:23" x14ac:dyDescent="0.25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</row>
    <row r="1668" spans="6:23" x14ac:dyDescent="0.25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</row>
    <row r="1669" spans="6:23" x14ac:dyDescent="0.25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</row>
    <row r="1670" spans="6:23" x14ac:dyDescent="0.25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</row>
    <row r="1671" spans="6:23" x14ac:dyDescent="0.25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</row>
    <row r="1672" spans="6:23" x14ac:dyDescent="0.25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</row>
    <row r="1673" spans="6:23" x14ac:dyDescent="0.25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</row>
    <row r="1674" spans="6:23" x14ac:dyDescent="0.25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</row>
    <row r="1675" spans="6:23" x14ac:dyDescent="0.25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</row>
    <row r="1676" spans="6:23" x14ac:dyDescent="0.25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</row>
    <row r="1677" spans="6:23" x14ac:dyDescent="0.25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</row>
    <row r="1678" spans="6:23" x14ac:dyDescent="0.25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</row>
    <row r="1679" spans="6:23" x14ac:dyDescent="0.25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</row>
    <row r="1680" spans="6:23" x14ac:dyDescent="0.25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</row>
    <row r="1681" spans="6:23" x14ac:dyDescent="0.25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</row>
    <row r="1682" spans="6:23" x14ac:dyDescent="0.25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</row>
    <row r="1683" spans="6:23" x14ac:dyDescent="0.25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</row>
    <row r="1684" spans="6:23" x14ac:dyDescent="0.25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</row>
    <row r="1685" spans="6:23" x14ac:dyDescent="0.25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</row>
    <row r="1686" spans="6:23" x14ac:dyDescent="0.25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</row>
    <row r="1687" spans="6:23" x14ac:dyDescent="0.25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</row>
    <row r="1688" spans="6:23" x14ac:dyDescent="0.25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</row>
    <row r="1689" spans="6:23" x14ac:dyDescent="0.25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</row>
    <row r="1690" spans="6:23" x14ac:dyDescent="0.25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</row>
    <row r="1691" spans="6:23" x14ac:dyDescent="0.25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</row>
    <row r="1692" spans="6:23" x14ac:dyDescent="0.25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</row>
    <row r="1693" spans="6:23" x14ac:dyDescent="0.25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</row>
    <row r="1694" spans="6:23" x14ac:dyDescent="0.25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</row>
    <row r="1695" spans="6:23" x14ac:dyDescent="0.25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</row>
    <row r="1696" spans="6:23" x14ac:dyDescent="0.25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</row>
    <row r="1697" spans="6:23" x14ac:dyDescent="0.25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</row>
    <row r="1698" spans="6:23" x14ac:dyDescent="0.25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</row>
    <row r="1699" spans="6:23" x14ac:dyDescent="0.25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</row>
    <row r="1700" spans="6:23" x14ac:dyDescent="0.25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</row>
    <row r="1701" spans="6:23" x14ac:dyDescent="0.25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</row>
    <row r="1702" spans="6:23" x14ac:dyDescent="0.25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</row>
    <row r="1703" spans="6:23" x14ac:dyDescent="0.25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</row>
    <row r="1704" spans="6:23" x14ac:dyDescent="0.25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</row>
    <row r="1705" spans="6:23" x14ac:dyDescent="0.25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</row>
    <row r="1706" spans="6:23" x14ac:dyDescent="0.25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</row>
    <row r="1707" spans="6:23" x14ac:dyDescent="0.25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</row>
    <row r="1708" spans="6:23" x14ac:dyDescent="0.25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</row>
    <row r="1709" spans="6:23" x14ac:dyDescent="0.25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</row>
    <row r="1710" spans="6:23" x14ac:dyDescent="0.25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</row>
    <row r="1711" spans="6:23" x14ac:dyDescent="0.25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</row>
    <row r="1712" spans="6:23" x14ac:dyDescent="0.25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</row>
    <row r="1713" spans="6:23" x14ac:dyDescent="0.25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</row>
    <row r="1714" spans="6:23" x14ac:dyDescent="0.25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</row>
    <row r="1715" spans="6:23" x14ac:dyDescent="0.25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</row>
    <row r="1716" spans="6:23" x14ac:dyDescent="0.25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</row>
    <row r="1717" spans="6:23" x14ac:dyDescent="0.25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</row>
    <row r="1718" spans="6:23" x14ac:dyDescent="0.25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</row>
    <row r="1719" spans="6:23" x14ac:dyDescent="0.25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</row>
    <row r="1720" spans="6:23" x14ac:dyDescent="0.25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</row>
    <row r="1721" spans="6:23" x14ac:dyDescent="0.25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</row>
    <row r="1722" spans="6:23" x14ac:dyDescent="0.25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</row>
    <row r="1723" spans="6:23" x14ac:dyDescent="0.25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</row>
    <row r="1724" spans="6:23" x14ac:dyDescent="0.25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</row>
    <row r="1725" spans="6:23" x14ac:dyDescent="0.25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</row>
    <row r="1726" spans="6:23" x14ac:dyDescent="0.25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</row>
    <row r="1727" spans="6:23" x14ac:dyDescent="0.25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</row>
    <row r="1728" spans="6:23" x14ac:dyDescent="0.25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</row>
    <row r="1729" spans="6:23" x14ac:dyDescent="0.25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</row>
    <row r="1730" spans="6:23" x14ac:dyDescent="0.25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</row>
    <row r="1731" spans="6:23" x14ac:dyDescent="0.25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</row>
    <row r="1732" spans="6:23" x14ac:dyDescent="0.25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</row>
    <row r="1733" spans="6:23" x14ac:dyDescent="0.25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</row>
    <row r="1734" spans="6:23" x14ac:dyDescent="0.25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</row>
    <row r="1735" spans="6:23" x14ac:dyDescent="0.25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</row>
    <row r="1736" spans="6:23" x14ac:dyDescent="0.25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</row>
    <row r="1737" spans="6:23" x14ac:dyDescent="0.25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</row>
    <row r="1738" spans="6:23" x14ac:dyDescent="0.25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</row>
    <row r="1739" spans="6:23" x14ac:dyDescent="0.25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</row>
    <row r="1740" spans="6:23" x14ac:dyDescent="0.25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</row>
    <row r="1741" spans="6:23" x14ac:dyDescent="0.25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</row>
    <row r="1742" spans="6:23" x14ac:dyDescent="0.25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</row>
    <row r="1743" spans="6:23" x14ac:dyDescent="0.25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</row>
    <row r="1744" spans="6:23" x14ac:dyDescent="0.25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</row>
    <row r="1745" spans="6:23" x14ac:dyDescent="0.25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</row>
    <row r="1746" spans="6:23" x14ac:dyDescent="0.25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</row>
    <row r="1747" spans="6:23" x14ac:dyDescent="0.25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</row>
    <row r="1748" spans="6:23" x14ac:dyDescent="0.25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</row>
    <row r="1749" spans="6:23" x14ac:dyDescent="0.25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</row>
    <row r="1750" spans="6:23" x14ac:dyDescent="0.25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</row>
    <row r="1751" spans="6:23" x14ac:dyDescent="0.25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</row>
    <row r="1752" spans="6:23" x14ac:dyDescent="0.25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</row>
    <row r="1753" spans="6:23" x14ac:dyDescent="0.25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</row>
    <row r="1754" spans="6:23" x14ac:dyDescent="0.25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</row>
    <row r="1755" spans="6:23" x14ac:dyDescent="0.25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</row>
    <row r="1756" spans="6:23" x14ac:dyDescent="0.25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</row>
    <row r="1757" spans="6:23" x14ac:dyDescent="0.25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</row>
    <row r="1758" spans="6:23" x14ac:dyDescent="0.25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</row>
    <row r="1759" spans="6:23" x14ac:dyDescent="0.25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</row>
    <row r="1760" spans="6:23" x14ac:dyDescent="0.25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</row>
    <row r="1761" spans="6:23" x14ac:dyDescent="0.25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</row>
    <row r="1762" spans="6:23" x14ac:dyDescent="0.25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</row>
    <row r="1763" spans="6:23" x14ac:dyDescent="0.25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</row>
    <row r="1764" spans="6:23" x14ac:dyDescent="0.25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</row>
    <row r="1765" spans="6:23" x14ac:dyDescent="0.25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</row>
    <row r="1766" spans="6:23" x14ac:dyDescent="0.25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</row>
    <row r="1767" spans="6:23" x14ac:dyDescent="0.25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</row>
    <row r="1768" spans="6:23" x14ac:dyDescent="0.25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</row>
    <row r="1769" spans="6:23" x14ac:dyDescent="0.25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</row>
    <row r="1770" spans="6:23" x14ac:dyDescent="0.25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</row>
    <row r="1771" spans="6:23" x14ac:dyDescent="0.25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</row>
    <row r="1772" spans="6:23" x14ac:dyDescent="0.25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</row>
    <row r="1773" spans="6:23" x14ac:dyDescent="0.25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</row>
    <row r="1774" spans="6:23" x14ac:dyDescent="0.25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</row>
    <row r="1775" spans="6:23" x14ac:dyDescent="0.25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</row>
    <row r="1776" spans="6:23" x14ac:dyDescent="0.25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</row>
    <row r="1777" spans="6:23" x14ac:dyDescent="0.25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</row>
    <row r="1778" spans="6:23" x14ac:dyDescent="0.25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</row>
    <row r="1779" spans="6:23" x14ac:dyDescent="0.25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</row>
    <row r="1780" spans="6:23" x14ac:dyDescent="0.25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</row>
    <row r="1781" spans="6:23" x14ac:dyDescent="0.25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</row>
    <row r="1782" spans="6:23" x14ac:dyDescent="0.25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</row>
    <row r="1783" spans="6:23" x14ac:dyDescent="0.25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</row>
    <row r="1784" spans="6:23" x14ac:dyDescent="0.25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</row>
    <row r="1785" spans="6:23" x14ac:dyDescent="0.25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</row>
    <row r="1786" spans="6:23" x14ac:dyDescent="0.25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</row>
    <row r="1787" spans="6:23" x14ac:dyDescent="0.25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</row>
    <row r="1788" spans="6:23" x14ac:dyDescent="0.25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</row>
    <row r="1789" spans="6:23" x14ac:dyDescent="0.25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</row>
    <row r="1790" spans="6:23" x14ac:dyDescent="0.25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</row>
    <row r="1791" spans="6:23" x14ac:dyDescent="0.25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</row>
    <row r="1792" spans="6:23" x14ac:dyDescent="0.25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</row>
    <row r="1793" spans="6:23" x14ac:dyDescent="0.25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</row>
    <row r="1794" spans="6:23" x14ac:dyDescent="0.25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</row>
    <row r="1795" spans="6:23" x14ac:dyDescent="0.25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</row>
    <row r="1796" spans="6:23" x14ac:dyDescent="0.25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</row>
    <row r="1797" spans="6:23" x14ac:dyDescent="0.25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</row>
    <row r="1798" spans="6:23" x14ac:dyDescent="0.25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</row>
    <row r="1799" spans="6:23" x14ac:dyDescent="0.25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</row>
    <row r="1800" spans="6:23" x14ac:dyDescent="0.25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</row>
    <row r="1801" spans="6:23" x14ac:dyDescent="0.25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</row>
    <row r="1802" spans="6:23" x14ac:dyDescent="0.25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</row>
    <row r="1803" spans="6:23" x14ac:dyDescent="0.25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</row>
    <row r="1804" spans="6:23" x14ac:dyDescent="0.25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</row>
    <row r="1805" spans="6:23" x14ac:dyDescent="0.25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</row>
    <row r="1806" spans="6:23" x14ac:dyDescent="0.25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</row>
    <row r="1807" spans="6:23" x14ac:dyDescent="0.25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</row>
    <row r="1808" spans="6:23" x14ac:dyDescent="0.25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</row>
    <row r="1809" spans="6:23" x14ac:dyDescent="0.25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</row>
    <row r="1810" spans="6:23" x14ac:dyDescent="0.25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</row>
    <row r="1811" spans="6:23" x14ac:dyDescent="0.25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</row>
    <row r="1812" spans="6:23" x14ac:dyDescent="0.25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</row>
    <row r="1813" spans="6:23" x14ac:dyDescent="0.25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</row>
    <row r="1814" spans="6:23" x14ac:dyDescent="0.25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</row>
    <row r="1815" spans="6:23" x14ac:dyDescent="0.25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</row>
    <row r="1816" spans="6:23" x14ac:dyDescent="0.25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</row>
    <row r="1817" spans="6:23" x14ac:dyDescent="0.25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</row>
    <row r="1818" spans="6:23" x14ac:dyDescent="0.25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</row>
    <row r="1819" spans="6:23" x14ac:dyDescent="0.25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</row>
    <row r="1820" spans="6:23" x14ac:dyDescent="0.25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</row>
    <row r="1821" spans="6:23" x14ac:dyDescent="0.25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</row>
    <row r="1822" spans="6:23" x14ac:dyDescent="0.25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</row>
    <row r="1823" spans="6:23" x14ac:dyDescent="0.25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</row>
    <row r="1824" spans="6:23" x14ac:dyDescent="0.25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</row>
    <row r="1825" spans="6:23" x14ac:dyDescent="0.25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</row>
    <row r="1826" spans="6:23" x14ac:dyDescent="0.25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</row>
    <row r="1827" spans="6:23" x14ac:dyDescent="0.25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</row>
    <row r="1828" spans="6:23" x14ac:dyDescent="0.25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</row>
    <row r="1829" spans="6:23" x14ac:dyDescent="0.25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</row>
    <row r="1830" spans="6:23" x14ac:dyDescent="0.25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</row>
    <row r="1831" spans="6:23" x14ac:dyDescent="0.25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</row>
    <row r="1832" spans="6:23" x14ac:dyDescent="0.25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</row>
    <row r="1833" spans="6:23" x14ac:dyDescent="0.25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</row>
    <row r="1834" spans="6:23" x14ac:dyDescent="0.25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</row>
    <row r="1835" spans="6:23" x14ac:dyDescent="0.25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</row>
    <row r="1836" spans="6:23" x14ac:dyDescent="0.25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</row>
    <row r="1837" spans="6:23" x14ac:dyDescent="0.25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</row>
    <row r="1838" spans="6:23" x14ac:dyDescent="0.25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</row>
    <row r="1839" spans="6:23" x14ac:dyDescent="0.25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</row>
    <row r="1840" spans="6:23" x14ac:dyDescent="0.25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</row>
    <row r="1841" spans="6:23" x14ac:dyDescent="0.25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</row>
    <row r="1842" spans="6:23" x14ac:dyDescent="0.25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</row>
    <row r="1843" spans="6:23" x14ac:dyDescent="0.25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</row>
    <row r="1844" spans="6:23" x14ac:dyDescent="0.25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</row>
    <row r="1845" spans="6:23" x14ac:dyDescent="0.25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</row>
    <row r="1846" spans="6:23" x14ac:dyDescent="0.25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</row>
    <row r="1847" spans="6:23" x14ac:dyDescent="0.25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</row>
    <row r="1848" spans="6:23" x14ac:dyDescent="0.25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</row>
    <row r="1849" spans="6:23" x14ac:dyDescent="0.25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</row>
    <row r="1850" spans="6:23" x14ac:dyDescent="0.25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</row>
    <row r="1851" spans="6:23" x14ac:dyDescent="0.25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</row>
    <row r="1852" spans="6:23" x14ac:dyDescent="0.25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</row>
    <row r="1853" spans="6:23" x14ac:dyDescent="0.25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</row>
    <row r="1854" spans="6:23" x14ac:dyDescent="0.25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</row>
    <row r="1855" spans="6:23" x14ac:dyDescent="0.25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</row>
    <row r="1856" spans="6:23" x14ac:dyDescent="0.25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</row>
    <row r="1857" spans="6:23" x14ac:dyDescent="0.25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</row>
    <row r="1858" spans="6:23" x14ac:dyDescent="0.25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</row>
    <row r="1859" spans="6:23" x14ac:dyDescent="0.25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</row>
    <row r="1860" spans="6:23" x14ac:dyDescent="0.25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</row>
    <row r="1861" spans="6:23" x14ac:dyDescent="0.25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</row>
    <row r="1862" spans="6:23" x14ac:dyDescent="0.25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</row>
    <row r="1863" spans="6:23" x14ac:dyDescent="0.25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</row>
    <row r="1864" spans="6:23" x14ac:dyDescent="0.25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</row>
    <row r="1865" spans="6:23" x14ac:dyDescent="0.25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</row>
    <row r="1866" spans="6:23" x14ac:dyDescent="0.25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</row>
    <row r="1867" spans="6:23" x14ac:dyDescent="0.25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</row>
    <row r="1868" spans="6:23" x14ac:dyDescent="0.25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</row>
    <row r="1869" spans="6:23" x14ac:dyDescent="0.25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</row>
    <row r="1870" spans="6:23" x14ac:dyDescent="0.25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</row>
    <row r="1871" spans="6:23" x14ac:dyDescent="0.25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</row>
    <row r="1872" spans="6:23" x14ac:dyDescent="0.25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</row>
    <row r="1873" spans="6:23" x14ac:dyDescent="0.25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</row>
    <row r="1874" spans="6:23" x14ac:dyDescent="0.25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</row>
    <row r="1875" spans="6:23" x14ac:dyDescent="0.25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</row>
    <row r="1876" spans="6:23" x14ac:dyDescent="0.25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</row>
    <row r="1877" spans="6:23" x14ac:dyDescent="0.25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</row>
    <row r="1878" spans="6:23" x14ac:dyDescent="0.25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</row>
    <row r="1879" spans="6:23" x14ac:dyDescent="0.25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</row>
    <row r="1880" spans="6:23" x14ac:dyDescent="0.25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</row>
    <row r="1881" spans="6:23" x14ac:dyDescent="0.25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</row>
    <row r="1882" spans="6:23" x14ac:dyDescent="0.25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</row>
    <row r="1883" spans="6:23" x14ac:dyDescent="0.25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</row>
    <row r="1884" spans="6:23" x14ac:dyDescent="0.25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</row>
    <row r="1885" spans="6:23" x14ac:dyDescent="0.25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</row>
    <row r="1886" spans="6:23" x14ac:dyDescent="0.25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</row>
    <row r="1887" spans="6:23" x14ac:dyDescent="0.25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</row>
    <row r="1888" spans="6:23" x14ac:dyDescent="0.25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</row>
    <row r="1889" spans="6:23" x14ac:dyDescent="0.25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</row>
    <row r="1890" spans="6:23" x14ac:dyDescent="0.25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</row>
    <row r="1891" spans="6:23" x14ac:dyDescent="0.25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</row>
    <row r="1892" spans="6:23" x14ac:dyDescent="0.25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</row>
    <row r="1893" spans="6:23" x14ac:dyDescent="0.25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</row>
    <row r="1894" spans="6:23" x14ac:dyDescent="0.25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</row>
    <row r="1895" spans="6:23" x14ac:dyDescent="0.25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</row>
    <row r="1896" spans="6:23" x14ac:dyDescent="0.25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</row>
    <row r="1897" spans="6:23" x14ac:dyDescent="0.25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</row>
    <row r="1898" spans="6:23" x14ac:dyDescent="0.25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</row>
    <row r="1899" spans="6:23" x14ac:dyDescent="0.25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</row>
    <row r="1900" spans="6:23" x14ac:dyDescent="0.25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</row>
    <row r="1901" spans="6:23" x14ac:dyDescent="0.25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</row>
    <row r="1902" spans="6:23" x14ac:dyDescent="0.25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</row>
    <row r="1903" spans="6:23" x14ac:dyDescent="0.25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</row>
    <row r="1904" spans="6:23" x14ac:dyDescent="0.25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</row>
    <row r="1905" spans="6:23" x14ac:dyDescent="0.25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</row>
    <row r="1906" spans="6:23" x14ac:dyDescent="0.25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</row>
    <row r="1907" spans="6:23" x14ac:dyDescent="0.25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</row>
    <row r="1908" spans="6:23" x14ac:dyDescent="0.25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</row>
    <row r="1909" spans="6:23" x14ac:dyDescent="0.25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</row>
    <row r="1910" spans="6:23" x14ac:dyDescent="0.25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</row>
    <row r="1911" spans="6:23" x14ac:dyDescent="0.25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</row>
    <row r="1912" spans="6:23" x14ac:dyDescent="0.25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</row>
    <row r="1913" spans="6:23" x14ac:dyDescent="0.25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</row>
    <row r="1914" spans="6:23" x14ac:dyDescent="0.25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</row>
    <row r="1915" spans="6:23" x14ac:dyDescent="0.25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</row>
    <row r="1916" spans="6:23" x14ac:dyDescent="0.25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</row>
    <row r="1917" spans="6:23" x14ac:dyDescent="0.25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</row>
    <row r="1918" spans="6:23" x14ac:dyDescent="0.25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</row>
    <row r="1919" spans="6:23" x14ac:dyDescent="0.25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</row>
    <row r="1920" spans="6:23" x14ac:dyDescent="0.25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</row>
    <row r="1921" spans="6:23" x14ac:dyDescent="0.25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</row>
    <row r="1922" spans="6:23" x14ac:dyDescent="0.25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</row>
    <row r="1923" spans="6:23" x14ac:dyDescent="0.25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</row>
    <row r="1924" spans="6:23" x14ac:dyDescent="0.25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</row>
    <row r="1925" spans="6:23" x14ac:dyDescent="0.25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</row>
    <row r="1926" spans="6:23" x14ac:dyDescent="0.25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</row>
    <row r="1927" spans="6:23" x14ac:dyDescent="0.25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</row>
    <row r="1928" spans="6:23" x14ac:dyDescent="0.25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</row>
    <row r="1929" spans="6:23" x14ac:dyDescent="0.25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</row>
    <row r="1930" spans="6:23" x14ac:dyDescent="0.25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</row>
    <row r="1931" spans="6:23" x14ac:dyDescent="0.25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</row>
    <row r="1932" spans="6:23" x14ac:dyDescent="0.25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</row>
    <row r="1933" spans="6:23" x14ac:dyDescent="0.25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</row>
    <row r="1934" spans="6:23" x14ac:dyDescent="0.25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</row>
    <row r="1935" spans="6:23" x14ac:dyDescent="0.25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</row>
    <row r="1936" spans="6:23" x14ac:dyDescent="0.25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</row>
    <row r="1937" spans="6:23" x14ac:dyDescent="0.25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</row>
    <row r="1938" spans="6:23" x14ac:dyDescent="0.25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</row>
    <row r="1939" spans="6:23" x14ac:dyDescent="0.25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</row>
    <row r="1940" spans="6:23" x14ac:dyDescent="0.25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</row>
    <row r="1941" spans="6:23" x14ac:dyDescent="0.25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</row>
    <row r="1942" spans="6:23" x14ac:dyDescent="0.25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</row>
    <row r="1943" spans="6:23" x14ac:dyDescent="0.25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6:23" x14ac:dyDescent="0.25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6:23" x14ac:dyDescent="0.25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6:23" x14ac:dyDescent="0.25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6:23" x14ac:dyDescent="0.25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6:23" x14ac:dyDescent="0.25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6:23" x14ac:dyDescent="0.25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6:23" x14ac:dyDescent="0.25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6:23" x14ac:dyDescent="0.25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6:23" x14ac:dyDescent="0.25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6:23" x14ac:dyDescent="0.25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6:23" x14ac:dyDescent="0.25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6:23" x14ac:dyDescent="0.25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6:23" x14ac:dyDescent="0.25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6:23" x14ac:dyDescent="0.25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6:23" x14ac:dyDescent="0.25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6:23" x14ac:dyDescent="0.25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6:23" x14ac:dyDescent="0.25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6:23" x14ac:dyDescent="0.25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6:23" x14ac:dyDescent="0.25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6:23" x14ac:dyDescent="0.25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6:23" x14ac:dyDescent="0.25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6:23" x14ac:dyDescent="0.25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6:23" x14ac:dyDescent="0.25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6:23" x14ac:dyDescent="0.25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6:23" x14ac:dyDescent="0.25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6:23" x14ac:dyDescent="0.25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6:23" x14ac:dyDescent="0.25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6:23" x14ac:dyDescent="0.25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6:23" x14ac:dyDescent="0.25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6:23" x14ac:dyDescent="0.25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6:23" x14ac:dyDescent="0.25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6:23" x14ac:dyDescent="0.25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6:23" x14ac:dyDescent="0.25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6:23" x14ac:dyDescent="0.25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6:23" x14ac:dyDescent="0.25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6:23" x14ac:dyDescent="0.25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6:23" x14ac:dyDescent="0.25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6:23" x14ac:dyDescent="0.25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6:23" x14ac:dyDescent="0.25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6:23" x14ac:dyDescent="0.25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6:23" x14ac:dyDescent="0.25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6:23" x14ac:dyDescent="0.25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6:23" x14ac:dyDescent="0.25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6:23" x14ac:dyDescent="0.25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6:23" x14ac:dyDescent="0.25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6:23" x14ac:dyDescent="0.25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6:23" x14ac:dyDescent="0.25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6:23" x14ac:dyDescent="0.25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6:23" x14ac:dyDescent="0.25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6:23" x14ac:dyDescent="0.25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6:23" x14ac:dyDescent="0.25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6:23" x14ac:dyDescent="0.25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6:23" x14ac:dyDescent="0.25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</row>
    <row r="1997" spans="6:23" x14ac:dyDescent="0.25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</row>
    <row r="1998" spans="6:23" x14ac:dyDescent="0.25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</row>
    <row r="1999" spans="6:23" x14ac:dyDescent="0.25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</row>
    <row r="2000" spans="6:23" x14ac:dyDescent="0.25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</row>
    <row r="2001" spans="6:23" x14ac:dyDescent="0.25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</row>
    <row r="2002" spans="6:23" x14ac:dyDescent="0.25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</row>
    <row r="2003" spans="6:23" x14ac:dyDescent="0.25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</row>
    <row r="2004" spans="6:23" x14ac:dyDescent="0.25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</row>
    <row r="2005" spans="6:23" x14ac:dyDescent="0.25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</row>
    <row r="2006" spans="6:23" x14ac:dyDescent="0.25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</row>
    <row r="2007" spans="6:23" x14ac:dyDescent="0.25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</row>
    <row r="2008" spans="6:23" x14ac:dyDescent="0.25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</row>
    <row r="2009" spans="6:23" x14ac:dyDescent="0.25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</row>
    <row r="2010" spans="6:23" x14ac:dyDescent="0.25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</row>
    <row r="2011" spans="6:23" x14ac:dyDescent="0.25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</row>
    <row r="2012" spans="6:23" x14ac:dyDescent="0.25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</row>
    <row r="2013" spans="6:23" x14ac:dyDescent="0.25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</row>
    <row r="2014" spans="6:23" x14ac:dyDescent="0.25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</row>
    <row r="2015" spans="6:23" x14ac:dyDescent="0.25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</row>
    <row r="2016" spans="6:23" x14ac:dyDescent="0.25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</row>
    <row r="2017" spans="6:21" x14ac:dyDescent="0.25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</row>
    <row r="2018" spans="6:21" x14ac:dyDescent="0.25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</row>
    <row r="2019" spans="6:21" x14ac:dyDescent="0.25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</row>
    <row r="2020" spans="6:21" x14ac:dyDescent="0.25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</row>
    <row r="2021" spans="6:21" x14ac:dyDescent="0.25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</row>
    <row r="2022" spans="6:21" x14ac:dyDescent="0.25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</row>
    <row r="2023" spans="6:21" x14ac:dyDescent="0.25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</row>
    <row r="2024" spans="6:21" x14ac:dyDescent="0.25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</row>
    <row r="2025" spans="6:21" x14ac:dyDescent="0.25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</row>
    <row r="2026" spans="6:21" x14ac:dyDescent="0.25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</row>
    <row r="2027" spans="6:21" x14ac:dyDescent="0.25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</row>
    <row r="2028" spans="6:21" x14ac:dyDescent="0.25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</row>
    <row r="2029" spans="6:21" x14ac:dyDescent="0.25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</row>
    <row r="2030" spans="6:21" x14ac:dyDescent="0.25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</row>
    <row r="2031" spans="6:21" x14ac:dyDescent="0.25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</row>
    <row r="2032" spans="6:21" x14ac:dyDescent="0.25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</row>
    <row r="2033" spans="6:21" x14ac:dyDescent="0.25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</row>
    <row r="2034" spans="6:21" x14ac:dyDescent="0.25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</row>
    <row r="2035" spans="6:21" x14ac:dyDescent="0.25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</row>
    <row r="2036" spans="6:21" x14ac:dyDescent="0.25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</row>
    <row r="2037" spans="6:21" x14ac:dyDescent="0.25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</row>
    <row r="2038" spans="6:21" x14ac:dyDescent="0.25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</row>
    <row r="2039" spans="6:21" x14ac:dyDescent="0.25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</row>
    <row r="2040" spans="6:21" x14ac:dyDescent="0.25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</row>
    <row r="2041" spans="6:21" x14ac:dyDescent="0.25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</row>
    <row r="2042" spans="6:21" x14ac:dyDescent="0.25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</row>
    <row r="2043" spans="6:21" x14ac:dyDescent="0.25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</row>
    <row r="2044" spans="6:21" x14ac:dyDescent="0.25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</row>
    <row r="2045" spans="6:21" x14ac:dyDescent="0.25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</row>
    <row r="2046" spans="6:21" x14ac:dyDescent="0.25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</row>
    <row r="2047" spans="6:21" x14ac:dyDescent="0.25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</row>
    <row r="2048" spans="6:21" x14ac:dyDescent="0.25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</row>
    <row r="2049" spans="6:21" x14ac:dyDescent="0.25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</row>
    <row r="2050" spans="6:21" x14ac:dyDescent="0.25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</row>
    <row r="2051" spans="6:21" x14ac:dyDescent="0.25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</row>
    <row r="2052" spans="6:21" x14ac:dyDescent="0.25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</row>
    <row r="2053" spans="6:21" x14ac:dyDescent="0.25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</row>
    <row r="2054" spans="6:21" x14ac:dyDescent="0.25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</row>
    <row r="2055" spans="6:21" x14ac:dyDescent="0.25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</row>
    <row r="2056" spans="6:21" x14ac:dyDescent="0.25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</row>
    <row r="2057" spans="6:21" x14ac:dyDescent="0.25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</row>
    <row r="2058" spans="6:21" x14ac:dyDescent="0.25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</row>
    <row r="2059" spans="6:21" x14ac:dyDescent="0.25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</row>
    <row r="2060" spans="6:21" x14ac:dyDescent="0.25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</row>
    <row r="2061" spans="6:21" x14ac:dyDescent="0.25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</row>
    <row r="2062" spans="6:21" x14ac:dyDescent="0.25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</row>
    <row r="2063" spans="6:21" x14ac:dyDescent="0.25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</row>
    <row r="2064" spans="6:21" x14ac:dyDescent="0.25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</row>
    <row r="2065" spans="6:21" x14ac:dyDescent="0.25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</row>
    <row r="2066" spans="6:21" x14ac:dyDescent="0.25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</row>
    <row r="2067" spans="6:21" x14ac:dyDescent="0.25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</row>
    <row r="2068" spans="6:21" x14ac:dyDescent="0.25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</row>
    <row r="2069" spans="6:21" x14ac:dyDescent="0.25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</row>
    <row r="2070" spans="6:21" x14ac:dyDescent="0.25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</row>
    <row r="2071" spans="6:21" x14ac:dyDescent="0.25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</row>
    <row r="2072" spans="6:21" x14ac:dyDescent="0.25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</row>
    <row r="2073" spans="6:21" x14ac:dyDescent="0.25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</row>
    <row r="2074" spans="6:21" x14ac:dyDescent="0.25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</row>
    <row r="2075" spans="6:21" x14ac:dyDescent="0.25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</row>
    <row r="2076" spans="6:21" x14ac:dyDescent="0.25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</row>
    <row r="2077" spans="6:21" x14ac:dyDescent="0.25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</row>
    <row r="2078" spans="6:21" x14ac:dyDescent="0.25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</row>
    <row r="2079" spans="6:21" x14ac:dyDescent="0.25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</row>
    <row r="2080" spans="6:21" x14ac:dyDescent="0.25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</row>
    <row r="2081" spans="6:21" x14ac:dyDescent="0.25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</row>
    <row r="2082" spans="6:21" x14ac:dyDescent="0.25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</row>
    <row r="2083" spans="6:21" x14ac:dyDescent="0.25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</row>
    <row r="2084" spans="6:21" x14ac:dyDescent="0.25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</row>
    <row r="2085" spans="6:21" x14ac:dyDescent="0.25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</row>
    <row r="2086" spans="6:21" x14ac:dyDescent="0.25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</row>
    <row r="2087" spans="6:21" x14ac:dyDescent="0.25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</row>
    <row r="2088" spans="6:21" x14ac:dyDescent="0.25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</row>
    <row r="2089" spans="6:21" x14ac:dyDescent="0.25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</row>
    <row r="2090" spans="6:21" x14ac:dyDescent="0.25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</row>
    <row r="2091" spans="6:21" x14ac:dyDescent="0.25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</row>
    <row r="2092" spans="6:21" x14ac:dyDescent="0.25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</row>
    <row r="2093" spans="6:21" x14ac:dyDescent="0.25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</row>
    <row r="2094" spans="6:21" x14ac:dyDescent="0.25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</row>
    <row r="2095" spans="6:21" x14ac:dyDescent="0.25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</row>
    <row r="2096" spans="6:21" x14ac:dyDescent="0.25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</row>
    <row r="2097" spans="6:21" x14ac:dyDescent="0.25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</row>
    <row r="2098" spans="6:21" x14ac:dyDescent="0.25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</row>
    <row r="2099" spans="6:21" x14ac:dyDescent="0.25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</row>
    <row r="2100" spans="6:21" x14ac:dyDescent="0.25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</row>
    <row r="2101" spans="6:21" x14ac:dyDescent="0.25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</row>
    <row r="2102" spans="6:21" x14ac:dyDescent="0.25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</row>
    <row r="2103" spans="6:21" x14ac:dyDescent="0.25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</row>
    <row r="2104" spans="6:21" x14ac:dyDescent="0.25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</row>
    <row r="2105" spans="6:21" x14ac:dyDescent="0.25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</row>
    <row r="2106" spans="6:21" x14ac:dyDescent="0.25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</row>
    <row r="2107" spans="6:21" x14ac:dyDescent="0.25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</row>
    <row r="2108" spans="6:21" x14ac:dyDescent="0.25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</row>
    <row r="2109" spans="6:21" x14ac:dyDescent="0.25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</row>
    <row r="2110" spans="6:21" x14ac:dyDescent="0.25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</row>
    <row r="2111" spans="6:21" x14ac:dyDescent="0.25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</row>
    <row r="2112" spans="6:21" x14ac:dyDescent="0.25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</row>
    <row r="2113" spans="6:21" x14ac:dyDescent="0.25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</row>
    <row r="2114" spans="6:21" x14ac:dyDescent="0.25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</row>
    <row r="2115" spans="6:21" x14ac:dyDescent="0.25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</row>
    <row r="2116" spans="6:21" x14ac:dyDescent="0.25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</row>
    <row r="2117" spans="6:21" x14ac:dyDescent="0.25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</row>
    <row r="2118" spans="6:21" x14ac:dyDescent="0.25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</row>
    <row r="2119" spans="6:21" x14ac:dyDescent="0.25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</row>
    <row r="2120" spans="6:21" x14ac:dyDescent="0.25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</row>
    <row r="2121" spans="6:21" x14ac:dyDescent="0.25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</row>
    <row r="2122" spans="6:21" x14ac:dyDescent="0.25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</row>
    <row r="2123" spans="6:21" x14ac:dyDescent="0.25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</row>
    <row r="2124" spans="6:21" x14ac:dyDescent="0.25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</row>
    <row r="2125" spans="6:21" x14ac:dyDescent="0.25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</row>
    <row r="2126" spans="6:21" x14ac:dyDescent="0.25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</row>
    <row r="2127" spans="6:21" x14ac:dyDescent="0.25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</row>
    <row r="2128" spans="6:21" x14ac:dyDescent="0.25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</row>
    <row r="2129" spans="6:21" x14ac:dyDescent="0.25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</row>
    <row r="2130" spans="6:21" x14ac:dyDescent="0.25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</row>
    <row r="2131" spans="6:21" x14ac:dyDescent="0.25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</row>
    <row r="2132" spans="6:21" x14ac:dyDescent="0.25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</row>
    <row r="2133" spans="6:21" x14ac:dyDescent="0.25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</row>
    <row r="2134" spans="6:21" x14ac:dyDescent="0.25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</row>
    <row r="2135" spans="6:21" x14ac:dyDescent="0.25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</row>
    <row r="2136" spans="6:21" x14ac:dyDescent="0.25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</row>
    <row r="2137" spans="6:21" x14ac:dyDescent="0.25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</row>
    <row r="2138" spans="6:21" x14ac:dyDescent="0.25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</row>
    <row r="2139" spans="6:21" x14ac:dyDescent="0.25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</row>
    <row r="2140" spans="6:21" x14ac:dyDescent="0.25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</row>
    <row r="2141" spans="6:21" x14ac:dyDescent="0.25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</row>
    <row r="2142" spans="6:21" x14ac:dyDescent="0.25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</row>
    <row r="2143" spans="6:21" x14ac:dyDescent="0.25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</row>
    <row r="2144" spans="6:21" x14ac:dyDescent="0.25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</row>
    <row r="2145" spans="6:21" x14ac:dyDescent="0.25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</row>
    <row r="2146" spans="6:21" x14ac:dyDescent="0.25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</row>
    <row r="2147" spans="6:21" x14ac:dyDescent="0.25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</row>
    <row r="2148" spans="6:21" x14ac:dyDescent="0.25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</row>
    <row r="2149" spans="6:21" x14ac:dyDescent="0.25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</row>
    <row r="2150" spans="6:21" x14ac:dyDescent="0.25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</row>
    <row r="2151" spans="6:21" x14ac:dyDescent="0.25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</row>
    <row r="2152" spans="6:21" x14ac:dyDescent="0.25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</row>
    <row r="2153" spans="6:21" x14ac:dyDescent="0.25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</row>
    <row r="2154" spans="6:21" x14ac:dyDescent="0.25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</row>
    <row r="2155" spans="6:21" x14ac:dyDescent="0.25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</row>
    <row r="2156" spans="6:21" x14ac:dyDescent="0.25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</row>
    <row r="2157" spans="6:21" x14ac:dyDescent="0.25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</row>
    <row r="2158" spans="6:21" x14ac:dyDescent="0.25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</row>
    <row r="2159" spans="6:21" x14ac:dyDescent="0.25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</row>
    <row r="2160" spans="6:21" x14ac:dyDescent="0.25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</row>
    <row r="2161" spans="6:21" x14ac:dyDescent="0.25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</row>
    <row r="2162" spans="6:21" x14ac:dyDescent="0.25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</row>
    <row r="2163" spans="6:21" x14ac:dyDescent="0.25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</row>
    <row r="2164" spans="6:21" x14ac:dyDescent="0.25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</row>
    <row r="2165" spans="6:21" x14ac:dyDescent="0.25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</row>
    <row r="2166" spans="6:21" x14ac:dyDescent="0.25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</row>
    <row r="2167" spans="6:21" x14ac:dyDescent="0.25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</row>
    <row r="2168" spans="6:21" x14ac:dyDescent="0.25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</row>
    <row r="2169" spans="6:21" x14ac:dyDescent="0.25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</row>
    <row r="2170" spans="6:21" x14ac:dyDescent="0.25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</row>
    <row r="2171" spans="6:21" x14ac:dyDescent="0.25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</row>
    <row r="2172" spans="6:21" x14ac:dyDescent="0.25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</row>
    <row r="2173" spans="6:21" x14ac:dyDescent="0.25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</row>
    <row r="2174" spans="6:21" x14ac:dyDescent="0.25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</row>
    <row r="2175" spans="6:21" x14ac:dyDescent="0.25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</row>
    <row r="2176" spans="6:21" x14ac:dyDescent="0.25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</row>
    <row r="2177" spans="6:21" x14ac:dyDescent="0.25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</row>
    <row r="2178" spans="6:21" x14ac:dyDescent="0.25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</row>
    <row r="2179" spans="6:21" x14ac:dyDescent="0.25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</row>
    <row r="2180" spans="6:21" x14ac:dyDescent="0.25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</row>
    <row r="2181" spans="6:21" x14ac:dyDescent="0.25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</row>
    <row r="2182" spans="6:21" x14ac:dyDescent="0.25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</row>
    <row r="2183" spans="6:21" x14ac:dyDescent="0.25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</row>
    <row r="2184" spans="6:21" x14ac:dyDescent="0.25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</row>
    <row r="2185" spans="6:21" x14ac:dyDescent="0.25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</row>
    <row r="2186" spans="6:21" x14ac:dyDescent="0.25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</row>
    <row r="2187" spans="6:21" x14ac:dyDescent="0.25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</row>
    <row r="2188" spans="6:21" x14ac:dyDescent="0.25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</row>
    <row r="2189" spans="6:21" x14ac:dyDescent="0.25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</row>
    <row r="2190" spans="6:21" x14ac:dyDescent="0.25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</row>
    <row r="2191" spans="6:21" x14ac:dyDescent="0.25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</row>
    <row r="2192" spans="6:21" x14ac:dyDescent="0.25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</row>
    <row r="2193" spans="6:21" x14ac:dyDescent="0.25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</row>
    <row r="2194" spans="6:21" x14ac:dyDescent="0.25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</row>
    <row r="2195" spans="6:21" x14ac:dyDescent="0.25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</row>
    <row r="2196" spans="6:21" x14ac:dyDescent="0.25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</row>
    <row r="2197" spans="6:21" x14ac:dyDescent="0.25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</row>
    <row r="2198" spans="6:21" x14ac:dyDescent="0.25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</row>
    <row r="2199" spans="6:21" x14ac:dyDescent="0.25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</row>
    <row r="2200" spans="6:21" x14ac:dyDescent="0.25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</row>
    <row r="2201" spans="6:21" x14ac:dyDescent="0.25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</row>
    <row r="2202" spans="6:21" x14ac:dyDescent="0.25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</row>
    <row r="2203" spans="6:21" x14ac:dyDescent="0.25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</row>
    <row r="2204" spans="6:21" x14ac:dyDescent="0.25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</row>
    <row r="2205" spans="6:21" x14ac:dyDescent="0.25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</row>
    <row r="2206" spans="6:21" x14ac:dyDescent="0.25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</row>
    <row r="2207" spans="6:21" x14ac:dyDescent="0.25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</row>
    <row r="2208" spans="6:21" x14ac:dyDescent="0.25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</row>
    <row r="2209" spans="6:21" x14ac:dyDescent="0.25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</row>
    <row r="2210" spans="6:21" x14ac:dyDescent="0.25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</row>
    <row r="2211" spans="6:21" x14ac:dyDescent="0.25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</row>
    <row r="2212" spans="6:21" x14ac:dyDescent="0.25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</row>
    <row r="2213" spans="6:21" x14ac:dyDescent="0.25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</row>
    <row r="2214" spans="6:21" x14ac:dyDescent="0.25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</row>
    <row r="2215" spans="6:21" x14ac:dyDescent="0.25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</row>
    <row r="2216" spans="6:21" x14ac:dyDescent="0.25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</row>
    <row r="2217" spans="6:21" x14ac:dyDescent="0.25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</row>
    <row r="2218" spans="6:21" x14ac:dyDescent="0.25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</row>
    <row r="2219" spans="6:21" x14ac:dyDescent="0.25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</row>
    <row r="2220" spans="6:21" x14ac:dyDescent="0.25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</row>
    <row r="2221" spans="6:21" x14ac:dyDescent="0.25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</row>
    <row r="2222" spans="6:21" x14ac:dyDescent="0.25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</row>
    <row r="2223" spans="6:21" x14ac:dyDescent="0.25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</row>
    <row r="2224" spans="6:21" x14ac:dyDescent="0.25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</row>
    <row r="2225" spans="6:21" x14ac:dyDescent="0.25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</row>
    <row r="2226" spans="6:21" x14ac:dyDescent="0.25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</row>
    <row r="2227" spans="6:21" x14ac:dyDescent="0.25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</row>
    <row r="2228" spans="6:21" x14ac:dyDescent="0.25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</row>
    <row r="2229" spans="6:21" x14ac:dyDescent="0.25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</row>
    <row r="2230" spans="6:21" x14ac:dyDescent="0.25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</row>
    <row r="2231" spans="6:21" x14ac:dyDescent="0.25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</row>
    <row r="2232" spans="6:21" x14ac:dyDescent="0.25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</row>
    <row r="2233" spans="6:21" x14ac:dyDescent="0.25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</row>
    <row r="2234" spans="6:21" x14ac:dyDescent="0.25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</row>
    <row r="2235" spans="6:21" x14ac:dyDescent="0.25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</row>
    <row r="2236" spans="6:21" x14ac:dyDescent="0.25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</row>
    <row r="2237" spans="6:21" x14ac:dyDescent="0.25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</row>
    <row r="2238" spans="6:21" x14ac:dyDescent="0.25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</row>
    <row r="2239" spans="6:21" x14ac:dyDescent="0.25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</row>
    <row r="2240" spans="6:21" x14ac:dyDescent="0.25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</row>
    <row r="2241" spans="6:21" x14ac:dyDescent="0.25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</row>
    <row r="2242" spans="6:21" x14ac:dyDescent="0.25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</row>
    <row r="2243" spans="6:21" x14ac:dyDescent="0.25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</row>
    <row r="2244" spans="6:21" x14ac:dyDescent="0.25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</row>
    <row r="2245" spans="6:21" x14ac:dyDescent="0.25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</row>
    <row r="2246" spans="6:21" x14ac:dyDescent="0.25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</row>
    <row r="2247" spans="6:21" x14ac:dyDescent="0.25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</row>
    <row r="2248" spans="6:21" x14ac:dyDescent="0.25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</row>
    <row r="2249" spans="6:21" x14ac:dyDescent="0.25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</row>
    <row r="2250" spans="6:21" x14ac:dyDescent="0.25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</row>
    <row r="2251" spans="6:21" x14ac:dyDescent="0.25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</row>
    <row r="2252" spans="6:21" x14ac:dyDescent="0.25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</row>
    <row r="2253" spans="6:21" x14ac:dyDescent="0.25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</row>
    <row r="2254" spans="6:21" x14ac:dyDescent="0.25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</row>
    <row r="2255" spans="6:21" x14ac:dyDescent="0.25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</row>
    <row r="2256" spans="6:21" x14ac:dyDescent="0.25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</row>
    <row r="2257" spans="6:21" x14ac:dyDescent="0.25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</row>
    <row r="2258" spans="6:21" x14ac:dyDescent="0.25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</row>
    <row r="2259" spans="6:21" x14ac:dyDescent="0.25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</row>
    <row r="2260" spans="6:21" x14ac:dyDescent="0.25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</row>
    <row r="2261" spans="6:21" x14ac:dyDescent="0.25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</row>
    <row r="2262" spans="6:21" x14ac:dyDescent="0.25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</row>
    <row r="2263" spans="6:21" x14ac:dyDescent="0.25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</row>
    <row r="2264" spans="6:21" x14ac:dyDescent="0.25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</row>
    <row r="2265" spans="6:21" x14ac:dyDescent="0.25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</row>
    <row r="2266" spans="6:21" x14ac:dyDescent="0.25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</row>
    <row r="2267" spans="6:21" x14ac:dyDescent="0.25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</row>
    <row r="2268" spans="6:21" x14ac:dyDescent="0.25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</row>
    <row r="2269" spans="6:21" x14ac:dyDescent="0.25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</row>
    <row r="2270" spans="6:21" x14ac:dyDescent="0.25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</row>
    <row r="2271" spans="6:21" x14ac:dyDescent="0.25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</row>
    <row r="2272" spans="6:21" x14ac:dyDescent="0.25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</row>
    <row r="2273" spans="6:21" x14ac:dyDescent="0.25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</row>
    <row r="2274" spans="6:21" x14ac:dyDescent="0.25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</row>
    <row r="2275" spans="6:21" x14ac:dyDescent="0.25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</row>
    <row r="2276" spans="6:21" x14ac:dyDescent="0.25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</row>
    <row r="2277" spans="6:21" x14ac:dyDescent="0.25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</row>
    <row r="2278" spans="6:21" x14ac:dyDescent="0.25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</row>
    <row r="2279" spans="6:21" x14ac:dyDescent="0.25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</row>
    <row r="2280" spans="6:21" x14ac:dyDescent="0.25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</row>
    <row r="2281" spans="6:21" x14ac:dyDescent="0.25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</row>
    <row r="2282" spans="6:21" x14ac:dyDescent="0.25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</row>
    <row r="2283" spans="6:21" x14ac:dyDescent="0.25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</row>
    <row r="2284" spans="6:21" x14ac:dyDescent="0.25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</row>
    <row r="2285" spans="6:21" x14ac:dyDescent="0.25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</row>
    <row r="2286" spans="6:21" x14ac:dyDescent="0.25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</row>
    <row r="2287" spans="6:21" x14ac:dyDescent="0.25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</row>
    <row r="2288" spans="6:21" x14ac:dyDescent="0.25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</row>
    <row r="2289" spans="6:21" x14ac:dyDescent="0.25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</row>
    <row r="2290" spans="6:21" x14ac:dyDescent="0.25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</row>
    <row r="2291" spans="6:21" x14ac:dyDescent="0.25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</row>
    <row r="2292" spans="6:21" x14ac:dyDescent="0.25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</row>
    <row r="2293" spans="6:21" x14ac:dyDescent="0.25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</row>
    <row r="2294" spans="6:21" x14ac:dyDescent="0.25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</row>
    <row r="2295" spans="6:21" x14ac:dyDescent="0.25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</row>
    <row r="2296" spans="6:21" x14ac:dyDescent="0.25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</row>
    <row r="2297" spans="6:21" x14ac:dyDescent="0.25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</row>
    <row r="2298" spans="6:21" x14ac:dyDescent="0.25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</row>
    <row r="2299" spans="6:21" x14ac:dyDescent="0.25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</row>
    <row r="2300" spans="6:21" x14ac:dyDescent="0.25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</row>
    <row r="2301" spans="6:21" x14ac:dyDescent="0.25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</row>
    <row r="2302" spans="6:21" x14ac:dyDescent="0.25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</row>
    <row r="2303" spans="6:21" x14ac:dyDescent="0.25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</row>
    <row r="2304" spans="6:21" x14ac:dyDescent="0.25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</row>
    <row r="2305" spans="6:21" x14ac:dyDescent="0.25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</row>
    <row r="2306" spans="6:21" x14ac:dyDescent="0.25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</row>
    <row r="2307" spans="6:21" x14ac:dyDescent="0.25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</row>
    <row r="2308" spans="6:21" x14ac:dyDescent="0.25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</row>
    <row r="2309" spans="6:21" x14ac:dyDescent="0.25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</row>
    <row r="2310" spans="6:21" x14ac:dyDescent="0.25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</row>
    <row r="2311" spans="6:21" x14ac:dyDescent="0.25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</row>
    <row r="2312" spans="6:21" x14ac:dyDescent="0.25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</row>
    <row r="2313" spans="6:21" x14ac:dyDescent="0.25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</row>
    <row r="2314" spans="6:21" x14ac:dyDescent="0.25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</row>
    <row r="2315" spans="6:21" x14ac:dyDescent="0.25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</row>
    <row r="2316" spans="6:21" x14ac:dyDescent="0.25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</row>
    <row r="2317" spans="6:21" x14ac:dyDescent="0.25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</row>
    <row r="2318" spans="6:21" x14ac:dyDescent="0.25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</row>
    <row r="2319" spans="6:21" x14ac:dyDescent="0.25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</row>
    <row r="2320" spans="6:21" x14ac:dyDescent="0.25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</row>
    <row r="2321" spans="6:21" x14ac:dyDescent="0.25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</row>
    <row r="2322" spans="6:21" x14ac:dyDescent="0.25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</row>
    <row r="2323" spans="6:21" x14ac:dyDescent="0.25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</row>
    <row r="2324" spans="6:21" x14ac:dyDescent="0.25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</row>
    <row r="2325" spans="6:21" x14ac:dyDescent="0.25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</row>
    <row r="2326" spans="6:21" x14ac:dyDescent="0.25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</row>
    <row r="2327" spans="6:21" x14ac:dyDescent="0.25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</row>
    <row r="2328" spans="6:21" x14ac:dyDescent="0.25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</row>
    <row r="2329" spans="6:21" x14ac:dyDescent="0.25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</row>
    <row r="2330" spans="6:21" x14ac:dyDescent="0.25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</row>
    <row r="2331" spans="6:21" x14ac:dyDescent="0.25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</row>
    <row r="2332" spans="6:21" x14ac:dyDescent="0.25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</row>
    <row r="2333" spans="6:21" x14ac:dyDescent="0.25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</row>
    <row r="2334" spans="6:21" x14ac:dyDescent="0.25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</row>
    <row r="2335" spans="6:21" x14ac:dyDescent="0.25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</row>
    <row r="2336" spans="6:21" x14ac:dyDescent="0.25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</row>
    <row r="2337" spans="6:21" x14ac:dyDescent="0.25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</row>
    <row r="2338" spans="6:21" x14ac:dyDescent="0.25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</row>
    <row r="2339" spans="6:21" x14ac:dyDescent="0.25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</row>
    <row r="2340" spans="6:21" x14ac:dyDescent="0.25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</row>
    <row r="2341" spans="6:21" x14ac:dyDescent="0.25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</row>
    <row r="2342" spans="6:21" x14ac:dyDescent="0.25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</row>
    <row r="2343" spans="6:21" x14ac:dyDescent="0.25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</row>
    <row r="2344" spans="6:21" x14ac:dyDescent="0.25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</row>
    <row r="2345" spans="6:21" x14ac:dyDescent="0.25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</row>
    <row r="2346" spans="6:21" x14ac:dyDescent="0.25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</row>
    <row r="2347" spans="6:21" x14ac:dyDescent="0.25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</row>
    <row r="2348" spans="6:21" x14ac:dyDescent="0.25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</row>
    <row r="2349" spans="6:21" x14ac:dyDescent="0.25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</row>
    <row r="2350" spans="6:21" x14ac:dyDescent="0.25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</row>
    <row r="2351" spans="6:21" x14ac:dyDescent="0.25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</row>
    <row r="2352" spans="6:21" x14ac:dyDescent="0.25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</row>
    <row r="2353" spans="6:21" x14ac:dyDescent="0.25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</row>
    <row r="2354" spans="6:21" x14ac:dyDescent="0.25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</row>
    <row r="2355" spans="6:21" x14ac:dyDescent="0.25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</row>
    <row r="2356" spans="6:21" x14ac:dyDescent="0.25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</row>
    <row r="2357" spans="6:21" x14ac:dyDescent="0.25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</row>
    <row r="2358" spans="6:21" x14ac:dyDescent="0.25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</row>
    <row r="2359" spans="6:21" x14ac:dyDescent="0.25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</row>
    <row r="2360" spans="6:21" x14ac:dyDescent="0.25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</row>
    <row r="2361" spans="6:21" x14ac:dyDescent="0.25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</row>
    <row r="2362" spans="6:21" x14ac:dyDescent="0.25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</row>
    <row r="2363" spans="6:21" x14ac:dyDescent="0.25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</row>
    <row r="2364" spans="6:21" x14ac:dyDescent="0.25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</row>
    <row r="2365" spans="6:21" x14ac:dyDescent="0.25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</row>
    <row r="2366" spans="6:21" x14ac:dyDescent="0.25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</row>
    <row r="2367" spans="6:21" x14ac:dyDescent="0.25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</row>
    <row r="2368" spans="6:21" x14ac:dyDescent="0.25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</row>
    <row r="2369" spans="6:21" x14ac:dyDescent="0.25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</row>
    <row r="2370" spans="6:21" x14ac:dyDescent="0.25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</row>
    <row r="2371" spans="6:21" x14ac:dyDescent="0.25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</row>
    <row r="2372" spans="6:21" x14ac:dyDescent="0.25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</row>
    <row r="2373" spans="6:21" x14ac:dyDescent="0.25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</row>
    <row r="2374" spans="6:21" x14ac:dyDescent="0.25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</row>
    <row r="2375" spans="6:21" x14ac:dyDescent="0.25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</row>
    <row r="2376" spans="6:21" x14ac:dyDescent="0.25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</row>
    <row r="2377" spans="6:21" x14ac:dyDescent="0.25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</row>
    <row r="2378" spans="6:21" x14ac:dyDescent="0.25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</row>
    <row r="2379" spans="6:21" x14ac:dyDescent="0.25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</row>
    <row r="2380" spans="6:21" x14ac:dyDescent="0.25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</row>
    <row r="2381" spans="6:21" x14ac:dyDescent="0.25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</row>
    <row r="2382" spans="6:21" x14ac:dyDescent="0.25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</row>
    <row r="2383" spans="6:21" x14ac:dyDescent="0.25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</row>
    <row r="2384" spans="6:21" x14ac:dyDescent="0.25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</row>
    <row r="2385" spans="6:21" x14ac:dyDescent="0.25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</row>
    <row r="2386" spans="6:21" x14ac:dyDescent="0.25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</row>
    <row r="2387" spans="6:21" x14ac:dyDescent="0.25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</row>
    <row r="2388" spans="6:21" x14ac:dyDescent="0.25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</row>
    <row r="2389" spans="6:21" x14ac:dyDescent="0.25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</row>
    <row r="2390" spans="6:21" x14ac:dyDescent="0.25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</row>
    <row r="2391" spans="6:21" x14ac:dyDescent="0.25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</row>
    <row r="2392" spans="6:21" x14ac:dyDescent="0.25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</row>
    <row r="2393" spans="6:21" x14ac:dyDescent="0.25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</row>
    <row r="2394" spans="6:21" x14ac:dyDescent="0.25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</row>
    <row r="2395" spans="6:21" x14ac:dyDescent="0.25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</row>
    <row r="2396" spans="6:21" x14ac:dyDescent="0.25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</row>
    <row r="2397" spans="6:21" x14ac:dyDescent="0.25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</row>
    <row r="2398" spans="6:21" x14ac:dyDescent="0.25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</row>
    <row r="2399" spans="6:21" x14ac:dyDescent="0.25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</row>
    <row r="2400" spans="6:21" x14ac:dyDescent="0.25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</row>
    <row r="2401" spans="6:21" x14ac:dyDescent="0.25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</row>
    <row r="2402" spans="6:21" x14ac:dyDescent="0.25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</row>
    <row r="2403" spans="6:21" x14ac:dyDescent="0.25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</row>
    <row r="2404" spans="6:21" x14ac:dyDescent="0.25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</row>
    <row r="2405" spans="6:21" x14ac:dyDescent="0.25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</row>
    <row r="2406" spans="6:21" x14ac:dyDescent="0.25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</row>
    <row r="2407" spans="6:21" x14ac:dyDescent="0.25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</row>
    <row r="2408" spans="6:21" x14ac:dyDescent="0.25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</row>
    <row r="2409" spans="6:21" x14ac:dyDescent="0.25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</row>
    <row r="2410" spans="6:21" x14ac:dyDescent="0.25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</row>
    <row r="2411" spans="6:21" x14ac:dyDescent="0.25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</row>
    <row r="2412" spans="6:21" x14ac:dyDescent="0.25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</row>
    <row r="2413" spans="6:21" x14ac:dyDescent="0.25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</row>
    <row r="2414" spans="6:21" x14ac:dyDescent="0.25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</row>
    <row r="2415" spans="6:21" x14ac:dyDescent="0.25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</row>
    <row r="2416" spans="6:21" x14ac:dyDescent="0.25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</row>
    <row r="2417" spans="6:21" x14ac:dyDescent="0.25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</row>
    <row r="2418" spans="6:21" x14ac:dyDescent="0.25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</row>
    <row r="2419" spans="6:21" x14ac:dyDescent="0.25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</row>
    <row r="2420" spans="6:21" x14ac:dyDescent="0.25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</row>
    <row r="2421" spans="6:21" x14ac:dyDescent="0.25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</row>
    <row r="2422" spans="6:21" x14ac:dyDescent="0.25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</row>
    <row r="2423" spans="6:21" x14ac:dyDescent="0.25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</row>
    <row r="2424" spans="6:21" x14ac:dyDescent="0.25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</row>
    <row r="2425" spans="6:21" x14ac:dyDescent="0.25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</row>
    <row r="2426" spans="6:21" x14ac:dyDescent="0.25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</row>
    <row r="2427" spans="6:21" x14ac:dyDescent="0.25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</row>
    <row r="2428" spans="6:21" x14ac:dyDescent="0.25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</row>
    <row r="2429" spans="6:21" x14ac:dyDescent="0.25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</row>
    <row r="2430" spans="6:21" x14ac:dyDescent="0.25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</row>
    <row r="2431" spans="6:21" x14ac:dyDescent="0.25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</row>
    <row r="2432" spans="6:21" x14ac:dyDescent="0.25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</row>
    <row r="2433" spans="6:21" x14ac:dyDescent="0.25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</row>
    <row r="2434" spans="6:21" x14ac:dyDescent="0.25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</row>
    <row r="2435" spans="6:21" x14ac:dyDescent="0.25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</row>
    <row r="2436" spans="6:21" x14ac:dyDescent="0.25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</row>
    <row r="2437" spans="6:21" x14ac:dyDescent="0.25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</row>
    <row r="2438" spans="6:21" x14ac:dyDescent="0.25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</row>
    <row r="2439" spans="6:21" x14ac:dyDescent="0.25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</row>
    <row r="2440" spans="6:21" x14ac:dyDescent="0.25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</row>
    <row r="2441" spans="6:21" x14ac:dyDescent="0.25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</row>
    <row r="2442" spans="6:21" x14ac:dyDescent="0.25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</row>
    <row r="2443" spans="6:21" x14ac:dyDescent="0.25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</row>
    <row r="2444" spans="6:21" x14ac:dyDescent="0.25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</row>
    <row r="2445" spans="6:21" x14ac:dyDescent="0.25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</row>
    <row r="2446" spans="6:21" x14ac:dyDescent="0.25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</row>
    <row r="2447" spans="6:21" x14ac:dyDescent="0.25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</row>
    <row r="2448" spans="6:21" x14ac:dyDescent="0.25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</row>
    <row r="2449" spans="6:21" x14ac:dyDescent="0.25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</row>
    <row r="2450" spans="6:21" x14ac:dyDescent="0.25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</row>
    <row r="2451" spans="6:21" x14ac:dyDescent="0.25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</row>
    <row r="2452" spans="6:21" x14ac:dyDescent="0.25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</row>
    <row r="2453" spans="6:21" x14ac:dyDescent="0.25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</row>
    <row r="2454" spans="6:21" x14ac:dyDescent="0.25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</row>
    <row r="2455" spans="6:21" x14ac:dyDescent="0.25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</row>
    <row r="2456" spans="6:21" x14ac:dyDescent="0.25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</row>
    <row r="2457" spans="6:21" x14ac:dyDescent="0.25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</row>
    <row r="2458" spans="6:21" x14ac:dyDescent="0.25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</row>
    <row r="2459" spans="6:21" x14ac:dyDescent="0.25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</row>
    <row r="2460" spans="6:21" x14ac:dyDescent="0.25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</row>
    <row r="2461" spans="6:21" x14ac:dyDescent="0.25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</row>
    <row r="2462" spans="6:21" x14ac:dyDescent="0.25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</row>
    <row r="2463" spans="6:21" x14ac:dyDescent="0.25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</row>
    <row r="2464" spans="6:21" x14ac:dyDescent="0.25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</row>
    <row r="2465" spans="6:21" x14ac:dyDescent="0.25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</row>
    <row r="2466" spans="6:21" x14ac:dyDescent="0.25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</row>
    <row r="2467" spans="6:21" x14ac:dyDescent="0.25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</row>
    <row r="2468" spans="6:21" x14ac:dyDescent="0.25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</row>
    <row r="2469" spans="6:21" x14ac:dyDescent="0.25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</row>
    <row r="2470" spans="6:21" x14ac:dyDescent="0.25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</row>
    <row r="2471" spans="6:21" x14ac:dyDescent="0.25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</row>
    <row r="2472" spans="6:21" x14ac:dyDescent="0.25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</row>
    <row r="2473" spans="6:21" x14ac:dyDescent="0.25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</row>
    <row r="2474" spans="6:21" x14ac:dyDescent="0.25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</row>
    <row r="2475" spans="6:21" x14ac:dyDescent="0.25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</row>
    <row r="2476" spans="6:21" x14ac:dyDescent="0.25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</row>
    <row r="2477" spans="6:21" x14ac:dyDescent="0.25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</row>
    <row r="2478" spans="6:21" x14ac:dyDescent="0.25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</row>
    <row r="2479" spans="6:21" x14ac:dyDescent="0.25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</row>
    <row r="2480" spans="6:21" x14ac:dyDescent="0.25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</row>
    <row r="2481" spans="6:21" x14ac:dyDescent="0.25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</row>
    <row r="2482" spans="6:21" x14ac:dyDescent="0.25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</row>
    <row r="2483" spans="6:21" x14ac:dyDescent="0.25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</row>
    <row r="2484" spans="6:21" x14ac:dyDescent="0.25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</row>
    <row r="2485" spans="6:21" x14ac:dyDescent="0.25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</row>
    <row r="2486" spans="6:21" x14ac:dyDescent="0.25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</row>
    <row r="2487" spans="6:21" x14ac:dyDescent="0.25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</row>
    <row r="2488" spans="6:21" x14ac:dyDescent="0.25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</row>
    <row r="2489" spans="6:21" x14ac:dyDescent="0.25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</row>
    <row r="2490" spans="6:21" x14ac:dyDescent="0.25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</row>
    <row r="2491" spans="6:21" x14ac:dyDescent="0.25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</row>
    <row r="2492" spans="6:21" x14ac:dyDescent="0.25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</row>
    <row r="2493" spans="6:21" x14ac:dyDescent="0.25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</row>
    <row r="2494" spans="6:21" x14ac:dyDescent="0.25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</row>
    <row r="2495" spans="6:21" x14ac:dyDescent="0.25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</row>
    <row r="2496" spans="6:21" x14ac:dyDescent="0.25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</row>
    <row r="2497" spans="6:21" x14ac:dyDescent="0.25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</row>
    <row r="2498" spans="6:21" x14ac:dyDescent="0.25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</row>
    <row r="2499" spans="6:21" x14ac:dyDescent="0.25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</row>
    <row r="2500" spans="6:21" x14ac:dyDescent="0.25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</row>
    <row r="2501" spans="6:21" x14ac:dyDescent="0.25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</row>
    <row r="2502" spans="6:21" x14ac:dyDescent="0.25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</row>
    <row r="2503" spans="6:21" x14ac:dyDescent="0.25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</row>
    <row r="2504" spans="6:21" x14ac:dyDescent="0.25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</row>
    <row r="2505" spans="6:21" x14ac:dyDescent="0.25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</row>
    <row r="2506" spans="6:21" x14ac:dyDescent="0.25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</row>
    <row r="2507" spans="6:21" x14ac:dyDescent="0.25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</row>
    <row r="2508" spans="6:21" x14ac:dyDescent="0.25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</row>
    <row r="2509" spans="6:21" x14ac:dyDescent="0.25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</row>
    <row r="2510" spans="6:21" x14ac:dyDescent="0.25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</row>
    <row r="2511" spans="6:21" x14ac:dyDescent="0.25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</row>
    <row r="2512" spans="6:21" x14ac:dyDescent="0.25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</row>
    <row r="2513" spans="6:21" x14ac:dyDescent="0.25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</row>
    <row r="2514" spans="6:21" x14ac:dyDescent="0.25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</row>
    <row r="2515" spans="6:21" x14ac:dyDescent="0.25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</row>
    <row r="2516" spans="6:21" x14ac:dyDescent="0.25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</row>
    <row r="2517" spans="6:21" x14ac:dyDescent="0.25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</row>
    <row r="2518" spans="6:21" x14ac:dyDescent="0.25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</row>
    <row r="2519" spans="6:21" x14ac:dyDescent="0.25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</row>
    <row r="2520" spans="6:21" x14ac:dyDescent="0.25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</row>
    <row r="2521" spans="6:21" x14ac:dyDescent="0.25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</row>
    <row r="2522" spans="6:21" x14ac:dyDescent="0.25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</row>
    <row r="2523" spans="6:21" x14ac:dyDescent="0.25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</row>
    <row r="2524" spans="6:21" x14ac:dyDescent="0.25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</row>
    <row r="2525" spans="6:21" x14ac:dyDescent="0.25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</row>
    <row r="2526" spans="6:21" x14ac:dyDescent="0.25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</row>
    <row r="2527" spans="6:21" x14ac:dyDescent="0.25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</row>
    <row r="2528" spans="6:21" x14ac:dyDescent="0.25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</row>
    <row r="2529" spans="6:21" x14ac:dyDescent="0.25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</row>
    <row r="2530" spans="6:21" x14ac:dyDescent="0.25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</row>
    <row r="2531" spans="6:21" x14ac:dyDescent="0.25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</row>
    <row r="2532" spans="6:21" x14ac:dyDescent="0.25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</row>
    <row r="2533" spans="6:21" x14ac:dyDescent="0.25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</row>
    <row r="2534" spans="6:21" x14ac:dyDescent="0.25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</row>
    <row r="2535" spans="6:21" x14ac:dyDescent="0.25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</row>
    <row r="2536" spans="6:21" x14ac:dyDescent="0.25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</row>
    <row r="2537" spans="6:21" x14ac:dyDescent="0.25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</row>
    <row r="2538" spans="6:21" x14ac:dyDescent="0.25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</row>
    <row r="2539" spans="6:21" x14ac:dyDescent="0.25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</row>
    <row r="2540" spans="6:21" x14ac:dyDescent="0.25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</row>
    <row r="2541" spans="6:21" x14ac:dyDescent="0.25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</row>
    <row r="2542" spans="6:21" x14ac:dyDescent="0.25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</row>
    <row r="2543" spans="6:21" x14ac:dyDescent="0.25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</row>
    <row r="2544" spans="6:21" x14ac:dyDescent="0.25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</row>
    <row r="2545" spans="6:21" x14ac:dyDescent="0.25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</row>
    <row r="2546" spans="6:21" x14ac:dyDescent="0.25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</row>
    <row r="2547" spans="6:21" x14ac:dyDescent="0.25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</row>
    <row r="2548" spans="6:21" x14ac:dyDescent="0.25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</row>
    <row r="2549" spans="6:21" x14ac:dyDescent="0.25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</row>
    <row r="2550" spans="6:21" x14ac:dyDescent="0.25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</row>
    <row r="2551" spans="6:21" x14ac:dyDescent="0.25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</row>
    <row r="2552" spans="6:21" x14ac:dyDescent="0.25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</row>
    <row r="2553" spans="6:21" x14ac:dyDescent="0.25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</row>
    <row r="2554" spans="6:21" x14ac:dyDescent="0.25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</row>
    <row r="2555" spans="6:21" x14ac:dyDescent="0.25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</row>
    <row r="2556" spans="6:21" x14ac:dyDescent="0.25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</row>
    <row r="2557" spans="6:21" x14ac:dyDescent="0.25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</row>
    <row r="2558" spans="6:21" x14ac:dyDescent="0.25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</row>
    <row r="2559" spans="6:21" x14ac:dyDescent="0.25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</row>
    <row r="2560" spans="6:21" x14ac:dyDescent="0.25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</row>
    <row r="2561" spans="6:21" x14ac:dyDescent="0.25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</row>
    <row r="2562" spans="6:21" x14ac:dyDescent="0.25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</row>
    <row r="2563" spans="6:21" x14ac:dyDescent="0.25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</row>
    <row r="2564" spans="6:21" x14ac:dyDescent="0.25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</row>
    <row r="2565" spans="6:21" x14ac:dyDescent="0.25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</row>
    <row r="2566" spans="6:21" x14ac:dyDescent="0.25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</row>
    <row r="2567" spans="6:21" x14ac:dyDescent="0.25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</row>
    <row r="2568" spans="6:21" x14ac:dyDescent="0.25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</row>
    <row r="2569" spans="6:21" x14ac:dyDescent="0.25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</row>
    <row r="2570" spans="6:21" x14ac:dyDescent="0.25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</row>
    <row r="2571" spans="6:21" x14ac:dyDescent="0.25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</row>
    <row r="2572" spans="6:21" x14ac:dyDescent="0.25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</row>
    <row r="2573" spans="6:21" x14ac:dyDescent="0.25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</row>
    <row r="2574" spans="6:21" x14ac:dyDescent="0.25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</row>
    <row r="2575" spans="6:21" x14ac:dyDescent="0.25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</row>
    <row r="2576" spans="6:21" x14ac:dyDescent="0.25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</row>
    <row r="2577" spans="6:21" x14ac:dyDescent="0.25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</row>
    <row r="2578" spans="6:21" x14ac:dyDescent="0.25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</row>
    <row r="2579" spans="6:21" x14ac:dyDescent="0.25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</row>
    <row r="2580" spans="6:21" x14ac:dyDescent="0.25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</row>
    <row r="2581" spans="6:21" x14ac:dyDescent="0.25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</row>
    <row r="2582" spans="6:21" x14ac:dyDescent="0.25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</row>
    <row r="2583" spans="6:21" x14ac:dyDescent="0.25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</row>
    <row r="2584" spans="6:21" x14ac:dyDescent="0.25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</row>
    <row r="2585" spans="6:21" x14ac:dyDescent="0.25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</row>
    <row r="2586" spans="6:21" x14ac:dyDescent="0.25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</row>
    <row r="2587" spans="6:21" x14ac:dyDescent="0.25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</row>
    <row r="2588" spans="6:21" x14ac:dyDescent="0.25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</row>
    <row r="2589" spans="6:21" x14ac:dyDescent="0.25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</row>
    <row r="2590" spans="6:21" x14ac:dyDescent="0.25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</row>
    <row r="2591" spans="6:21" x14ac:dyDescent="0.25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</row>
    <row r="2592" spans="6:21" x14ac:dyDescent="0.25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</row>
    <row r="2593" spans="6:21" x14ac:dyDescent="0.25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</row>
    <row r="2594" spans="6:21" x14ac:dyDescent="0.25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</row>
    <row r="2595" spans="6:21" x14ac:dyDescent="0.25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</row>
    <row r="2596" spans="6:21" x14ac:dyDescent="0.25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</row>
    <row r="2597" spans="6:21" x14ac:dyDescent="0.25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</row>
    <row r="2598" spans="6:21" x14ac:dyDescent="0.25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</row>
    <row r="2599" spans="6:21" x14ac:dyDescent="0.25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</row>
    <row r="2600" spans="6:21" x14ac:dyDescent="0.25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</row>
    <row r="2601" spans="6:21" x14ac:dyDescent="0.25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</row>
    <row r="2602" spans="6:21" x14ac:dyDescent="0.25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</row>
    <row r="2603" spans="6:21" x14ac:dyDescent="0.25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</row>
    <row r="2604" spans="6:21" x14ac:dyDescent="0.25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</row>
    <row r="2605" spans="6:21" x14ac:dyDescent="0.25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</row>
    <row r="2606" spans="6:21" x14ac:dyDescent="0.25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</row>
    <row r="2607" spans="6:21" x14ac:dyDescent="0.25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</row>
    <row r="2608" spans="6:21" x14ac:dyDescent="0.25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</row>
    <row r="2609" spans="6:21" x14ac:dyDescent="0.25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</row>
    <row r="2610" spans="6:21" x14ac:dyDescent="0.25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</row>
    <row r="2611" spans="6:21" x14ac:dyDescent="0.25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</row>
    <row r="2612" spans="6:21" x14ac:dyDescent="0.25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</row>
    <row r="2613" spans="6:21" x14ac:dyDescent="0.25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</row>
    <row r="2614" spans="6:21" x14ac:dyDescent="0.25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</row>
    <row r="2615" spans="6:21" x14ac:dyDescent="0.25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</row>
    <row r="2616" spans="6:21" x14ac:dyDescent="0.25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</row>
    <row r="2617" spans="6:21" x14ac:dyDescent="0.25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</row>
    <row r="2618" spans="6:21" x14ac:dyDescent="0.25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</row>
    <row r="2619" spans="6:21" x14ac:dyDescent="0.25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</row>
    <row r="2620" spans="6:21" x14ac:dyDescent="0.25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</row>
    <row r="2621" spans="6:21" x14ac:dyDescent="0.25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</row>
    <row r="2622" spans="6:21" x14ac:dyDescent="0.25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</row>
    <row r="2623" spans="6:21" x14ac:dyDescent="0.25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</row>
    <row r="2624" spans="6:21" x14ac:dyDescent="0.25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</row>
    <row r="2625" spans="6:21" x14ac:dyDescent="0.25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</row>
    <row r="2626" spans="6:21" x14ac:dyDescent="0.25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</row>
    <row r="2627" spans="6:21" x14ac:dyDescent="0.25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</row>
    <row r="2628" spans="6:21" x14ac:dyDescent="0.25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</row>
    <row r="2629" spans="6:21" x14ac:dyDescent="0.25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</row>
    <row r="2630" spans="6:21" x14ac:dyDescent="0.25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</row>
    <row r="2631" spans="6:21" x14ac:dyDescent="0.25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</row>
    <row r="2632" spans="6:21" x14ac:dyDescent="0.25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</row>
    <row r="2633" spans="6:21" x14ac:dyDescent="0.25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</row>
    <row r="2634" spans="6:21" x14ac:dyDescent="0.25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</row>
    <row r="2635" spans="6:21" x14ac:dyDescent="0.25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</row>
    <row r="2636" spans="6:21" x14ac:dyDescent="0.25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</row>
    <row r="2637" spans="6:21" x14ac:dyDescent="0.25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</row>
    <row r="2638" spans="6:21" x14ac:dyDescent="0.25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</row>
    <row r="2639" spans="6:21" x14ac:dyDescent="0.25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</row>
    <row r="2640" spans="6:21" x14ac:dyDescent="0.25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</row>
    <row r="2641" spans="6:21" x14ac:dyDescent="0.25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</row>
    <row r="2642" spans="6:21" x14ac:dyDescent="0.25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</row>
    <row r="2643" spans="6:21" x14ac:dyDescent="0.25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</row>
    <row r="2644" spans="6:21" x14ac:dyDescent="0.25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</row>
    <row r="2645" spans="6:21" x14ac:dyDescent="0.25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</row>
    <row r="2646" spans="6:21" x14ac:dyDescent="0.25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</row>
    <row r="2647" spans="6:21" x14ac:dyDescent="0.25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</row>
    <row r="2648" spans="6:21" x14ac:dyDescent="0.25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</row>
    <row r="2649" spans="6:21" x14ac:dyDescent="0.25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</row>
    <row r="2650" spans="6:21" x14ac:dyDescent="0.25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</row>
    <row r="2651" spans="6:21" x14ac:dyDescent="0.25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</row>
    <row r="2652" spans="6:21" x14ac:dyDescent="0.25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</row>
    <row r="2653" spans="6:21" x14ac:dyDescent="0.25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</row>
    <row r="2654" spans="6:21" x14ac:dyDescent="0.25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</row>
    <row r="2655" spans="6:21" x14ac:dyDescent="0.25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</row>
    <row r="2656" spans="6:21" x14ac:dyDescent="0.25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</row>
    <row r="2657" spans="6:21" x14ac:dyDescent="0.25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</row>
    <row r="2658" spans="6:21" x14ac:dyDescent="0.25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</row>
    <row r="2659" spans="6:21" x14ac:dyDescent="0.25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</row>
    <row r="2660" spans="6:21" x14ac:dyDescent="0.25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</row>
    <row r="2661" spans="6:21" x14ac:dyDescent="0.25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</row>
    <row r="2662" spans="6:21" x14ac:dyDescent="0.25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</row>
    <row r="2663" spans="6:21" x14ac:dyDescent="0.25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</row>
    <row r="2664" spans="6:21" x14ac:dyDescent="0.25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</row>
    <row r="2665" spans="6:21" x14ac:dyDescent="0.25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</row>
    <row r="2666" spans="6:21" x14ac:dyDescent="0.25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</row>
    <row r="2667" spans="6:21" x14ac:dyDescent="0.25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</row>
    <row r="2668" spans="6:21" x14ac:dyDescent="0.25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</row>
    <row r="2669" spans="6:21" x14ac:dyDescent="0.25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</row>
    <row r="2670" spans="6:21" x14ac:dyDescent="0.25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</row>
    <row r="2671" spans="6:21" x14ac:dyDescent="0.25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</row>
    <row r="2672" spans="6:21" x14ac:dyDescent="0.25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</row>
    <row r="2673" spans="6:21" x14ac:dyDescent="0.25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</row>
    <row r="2674" spans="6:21" x14ac:dyDescent="0.25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</row>
    <row r="2675" spans="6:21" x14ac:dyDescent="0.25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</row>
    <row r="2676" spans="6:21" x14ac:dyDescent="0.25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</row>
    <row r="2677" spans="6:21" x14ac:dyDescent="0.25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</row>
    <row r="2678" spans="6:21" x14ac:dyDescent="0.25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</row>
    <row r="2679" spans="6:21" x14ac:dyDescent="0.25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</row>
    <row r="2680" spans="6:21" x14ac:dyDescent="0.25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</row>
    <row r="2681" spans="6:21" x14ac:dyDescent="0.25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</row>
    <row r="2682" spans="6:21" x14ac:dyDescent="0.25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</row>
    <row r="2683" spans="6:21" x14ac:dyDescent="0.25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</row>
    <row r="2684" spans="6:21" x14ac:dyDescent="0.25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</row>
    <row r="2685" spans="6:21" x14ac:dyDescent="0.25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</row>
    <row r="2686" spans="6:21" x14ac:dyDescent="0.25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</row>
    <row r="2687" spans="6:21" x14ac:dyDescent="0.25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</row>
    <row r="2688" spans="6:21" x14ac:dyDescent="0.25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</row>
    <row r="2689" spans="6:21" x14ac:dyDescent="0.25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</row>
    <row r="2690" spans="6:21" x14ac:dyDescent="0.25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</row>
    <row r="2691" spans="6:21" x14ac:dyDescent="0.25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</row>
    <row r="2692" spans="6:21" x14ac:dyDescent="0.25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</row>
    <row r="2693" spans="6:21" x14ac:dyDescent="0.25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</row>
    <row r="2694" spans="6:21" x14ac:dyDescent="0.25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</row>
    <row r="2695" spans="6:21" x14ac:dyDescent="0.25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</row>
    <row r="2696" spans="6:21" x14ac:dyDescent="0.25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</row>
    <row r="2697" spans="6:21" x14ac:dyDescent="0.25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</row>
    <row r="2698" spans="6:21" x14ac:dyDescent="0.25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</row>
    <row r="2699" spans="6:21" x14ac:dyDescent="0.25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</row>
    <row r="2700" spans="6:21" x14ac:dyDescent="0.25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</row>
    <row r="2701" spans="6:21" x14ac:dyDescent="0.25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</row>
    <row r="2702" spans="6:21" x14ac:dyDescent="0.25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</row>
    <row r="2703" spans="6:21" x14ac:dyDescent="0.25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</row>
    <row r="2704" spans="6:21" x14ac:dyDescent="0.25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</row>
    <row r="2705" spans="6:21" x14ac:dyDescent="0.25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</row>
    <row r="2706" spans="6:21" x14ac:dyDescent="0.25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</row>
    <row r="2707" spans="6:21" x14ac:dyDescent="0.25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</row>
    <row r="2708" spans="6:21" x14ac:dyDescent="0.25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</row>
    <row r="2709" spans="6:21" x14ac:dyDescent="0.25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</row>
    <row r="2710" spans="6:21" x14ac:dyDescent="0.25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</row>
    <row r="2711" spans="6:21" x14ac:dyDescent="0.25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</row>
    <row r="2712" spans="6:21" x14ac:dyDescent="0.25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</row>
    <row r="2713" spans="6:21" x14ac:dyDescent="0.25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</row>
    <row r="2714" spans="6:21" x14ac:dyDescent="0.25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</row>
    <row r="2715" spans="6:21" x14ac:dyDescent="0.25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</row>
    <row r="2716" spans="6:21" x14ac:dyDescent="0.25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</row>
    <row r="2717" spans="6:21" x14ac:dyDescent="0.25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</row>
    <row r="2718" spans="6:21" x14ac:dyDescent="0.25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</row>
    <row r="2719" spans="6:21" x14ac:dyDescent="0.25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</row>
    <row r="2720" spans="6:21" x14ac:dyDescent="0.25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</row>
    <row r="2721" spans="6:21" x14ac:dyDescent="0.25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</row>
    <row r="2722" spans="6:21" x14ac:dyDescent="0.25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</row>
    <row r="2723" spans="6:21" x14ac:dyDescent="0.25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</row>
    <row r="2724" spans="6:21" x14ac:dyDescent="0.25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</row>
    <row r="2725" spans="6:21" x14ac:dyDescent="0.25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</row>
    <row r="2726" spans="6:21" x14ac:dyDescent="0.25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</row>
    <row r="2727" spans="6:21" x14ac:dyDescent="0.25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6:21" x14ac:dyDescent="0.25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</row>
    <row r="2729" spans="6:21" x14ac:dyDescent="0.25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6:21" x14ac:dyDescent="0.25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6:21" x14ac:dyDescent="0.25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6:21" x14ac:dyDescent="0.25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6:21" x14ac:dyDescent="0.25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6:21" x14ac:dyDescent="0.25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6:21" x14ac:dyDescent="0.25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6:21" x14ac:dyDescent="0.25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6:21" x14ac:dyDescent="0.25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6:21" x14ac:dyDescent="0.25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6:21" x14ac:dyDescent="0.25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6:21" x14ac:dyDescent="0.25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6:21" x14ac:dyDescent="0.25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6:21" x14ac:dyDescent="0.25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6:21" x14ac:dyDescent="0.25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6:21" x14ac:dyDescent="0.25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6:21" x14ac:dyDescent="0.25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6:21" x14ac:dyDescent="0.25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6:21" x14ac:dyDescent="0.25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6:21" x14ac:dyDescent="0.25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6:21" x14ac:dyDescent="0.25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6:21" x14ac:dyDescent="0.25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6:21" x14ac:dyDescent="0.25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6:21" x14ac:dyDescent="0.25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6:21" x14ac:dyDescent="0.25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6:21" x14ac:dyDescent="0.25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6:21" x14ac:dyDescent="0.25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6:21" x14ac:dyDescent="0.25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6:21" x14ac:dyDescent="0.25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6:21" x14ac:dyDescent="0.25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6:21" x14ac:dyDescent="0.25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6:21" x14ac:dyDescent="0.25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6:21" x14ac:dyDescent="0.25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6:21" x14ac:dyDescent="0.25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6:21" x14ac:dyDescent="0.25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6:21" x14ac:dyDescent="0.25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6:21" x14ac:dyDescent="0.25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6:21" x14ac:dyDescent="0.25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6:21" x14ac:dyDescent="0.25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6:21" x14ac:dyDescent="0.25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6:21" x14ac:dyDescent="0.25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6:21" x14ac:dyDescent="0.25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6:21" x14ac:dyDescent="0.25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6:21" x14ac:dyDescent="0.25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6:21" x14ac:dyDescent="0.25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6:21" x14ac:dyDescent="0.25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6:21" x14ac:dyDescent="0.25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6:21" x14ac:dyDescent="0.25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6:21" x14ac:dyDescent="0.25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6:21" x14ac:dyDescent="0.25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6:21" x14ac:dyDescent="0.25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6:21" x14ac:dyDescent="0.25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6:21" x14ac:dyDescent="0.25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6:21" x14ac:dyDescent="0.25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6:21" x14ac:dyDescent="0.25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6:21" x14ac:dyDescent="0.25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6:21" x14ac:dyDescent="0.25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6:21" x14ac:dyDescent="0.25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6:21" x14ac:dyDescent="0.25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6:21" x14ac:dyDescent="0.25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6:21" x14ac:dyDescent="0.25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6:21" x14ac:dyDescent="0.25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6:21" x14ac:dyDescent="0.25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6:21" x14ac:dyDescent="0.25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6:21" x14ac:dyDescent="0.25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6:21" x14ac:dyDescent="0.25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6:21" x14ac:dyDescent="0.25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6:21" x14ac:dyDescent="0.25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6:21" x14ac:dyDescent="0.25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6:21" x14ac:dyDescent="0.25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6:21" x14ac:dyDescent="0.25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6:21" x14ac:dyDescent="0.25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6:21" x14ac:dyDescent="0.25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6:21" x14ac:dyDescent="0.25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6:21" x14ac:dyDescent="0.25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6:21" x14ac:dyDescent="0.25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6:21" x14ac:dyDescent="0.25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6:21" x14ac:dyDescent="0.25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6:21" x14ac:dyDescent="0.25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6:21" x14ac:dyDescent="0.25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6:21" x14ac:dyDescent="0.25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6:21" x14ac:dyDescent="0.25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6:21" x14ac:dyDescent="0.25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6:21" x14ac:dyDescent="0.25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6:21" x14ac:dyDescent="0.25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6:21" x14ac:dyDescent="0.25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6:21" x14ac:dyDescent="0.25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6:21" x14ac:dyDescent="0.25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6:21" x14ac:dyDescent="0.25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6:21" x14ac:dyDescent="0.25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6:21" x14ac:dyDescent="0.25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6:21" x14ac:dyDescent="0.25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6:21" x14ac:dyDescent="0.25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6:21" x14ac:dyDescent="0.25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6:21" x14ac:dyDescent="0.25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6:21" x14ac:dyDescent="0.25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6:21" x14ac:dyDescent="0.25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6:21" x14ac:dyDescent="0.25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6:21" x14ac:dyDescent="0.25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6:21" x14ac:dyDescent="0.25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6:21" x14ac:dyDescent="0.25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6:21" x14ac:dyDescent="0.25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6:21" x14ac:dyDescent="0.25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6:21" x14ac:dyDescent="0.25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6:21" x14ac:dyDescent="0.25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6:21" x14ac:dyDescent="0.25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6:21" x14ac:dyDescent="0.25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6:21" x14ac:dyDescent="0.25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6:21" x14ac:dyDescent="0.25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6:21" x14ac:dyDescent="0.25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6:21" x14ac:dyDescent="0.25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6:21" x14ac:dyDescent="0.25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6:21" x14ac:dyDescent="0.25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6:21" x14ac:dyDescent="0.25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6:21" x14ac:dyDescent="0.25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6:21" x14ac:dyDescent="0.25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6:21" x14ac:dyDescent="0.25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6:21" x14ac:dyDescent="0.25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6:21" x14ac:dyDescent="0.25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6:21" x14ac:dyDescent="0.25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6:21" x14ac:dyDescent="0.25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6:21" x14ac:dyDescent="0.25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6:21" x14ac:dyDescent="0.25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6:21" x14ac:dyDescent="0.25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6:21" x14ac:dyDescent="0.25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6:21" x14ac:dyDescent="0.25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6:21" x14ac:dyDescent="0.25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6:21" x14ac:dyDescent="0.25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6:21" x14ac:dyDescent="0.25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6:21" x14ac:dyDescent="0.25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6:21" x14ac:dyDescent="0.25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6:21" x14ac:dyDescent="0.25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6:21" x14ac:dyDescent="0.25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6:21" x14ac:dyDescent="0.25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6:21" x14ac:dyDescent="0.25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6:21" x14ac:dyDescent="0.25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6:21" x14ac:dyDescent="0.25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6:21" x14ac:dyDescent="0.25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6:21" x14ac:dyDescent="0.25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6:21" x14ac:dyDescent="0.25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6:21" x14ac:dyDescent="0.25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6:21" x14ac:dyDescent="0.25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6:21" x14ac:dyDescent="0.25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6:21" x14ac:dyDescent="0.25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6:21" x14ac:dyDescent="0.25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6:21" x14ac:dyDescent="0.25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6:21" x14ac:dyDescent="0.25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6:21" x14ac:dyDescent="0.25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6:21" x14ac:dyDescent="0.25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6:21" x14ac:dyDescent="0.25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6:21" x14ac:dyDescent="0.25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6:21" x14ac:dyDescent="0.25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6:21" x14ac:dyDescent="0.25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6:21" x14ac:dyDescent="0.25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6:21" x14ac:dyDescent="0.25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6:21" x14ac:dyDescent="0.25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6:21" x14ac:dyDescent="0.25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6:21" x14ac:dyDescent="0.25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6:21" x14ac:dyDescent="0.25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6:21" x14ac:dyDescent="0.25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6:21" x14ac:dyDescent="0.25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6:21" x14ac:dyDescent="0.25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6:21" x14ac:dyDescent="0.25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6:21" x14ac:dyDescent="0.25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6:21" x14ac:dyDescent="0.25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6:21" x14ac:dyDescent="0.25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6:21" x14ac:dyDescent="0.25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6:21" x14ac:dyDescent="0.25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6:21" x14ac:dyDescent="0.25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6:21" x14ac:dyDescent="0.25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6:21" x14ac:dyDescent="0.25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6:21" x14ac:dyDescent="0.25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6:21" x14ac:dyDescent="0.25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6:21" x14ac:dyDescent="0.25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6:21" x14ac:dyDescent="0.25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6:21" x14ac:dyDescent="0.25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6:21" x14ac:dyDescent="0.25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6:21" x14ac:dyDescent="0.25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6:21" x14ac:dyDescent="0.25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6:21" x14ac:dyDescent="0.25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6:21" x14ac:dyDescent="0.25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6:21" x14ac:dyDescent="0.25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6:21" x14ac:dyDescent="0.25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6:21" x14ac:dyDescent="0.25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6:21" x14ac:dyDescent="0.25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6:21" x14ac:dyDescent="0.25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6:21" x14ac:dyDescent="0.25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6:21" x14ac:dyDescent="0.25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6:21" x14ac:dyDescent="0.25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6:21" x14ac:dyDescent="0.25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6:21" x14ac:dyDescent="0.25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6:21" x14ac:dyDescent="0.25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6:21" x14ac:dyDescent="0.25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6:21" x14ac:dyDescent="0.25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6:21" x14ac:dyDescent="0.25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6:21" x14ac:dyDescent="0.25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6:21" x14ac:dyDescent="0.25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6:21" x14ac:dyDescent="0.25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6:21" x14ac:dyDescent="0.25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6:21" x14ac:dyDescent="0.25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6:21" x14ac:dyDescent="0.25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6:21" x14ac:dyDescent="0.25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6:21" x14ac:dyDescent="0.25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6:21" x14ac:dyDescent="0.25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6:21" x14ac:dyDescent="0.25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6:21" x14ac:dyDescent="0.25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6:21" x14ac:dyDescent="0.25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6:21" x14ac:dyDescent="0.25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6:21" x14ac:dyDescent="0.25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6:21" x14ac:dyDescent="0.25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6:21" x14ac:dyDescent="0.25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6:21" x14ac:dyDescent="0.25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6:21" x14ac:dyDescent="0.25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6:21" x14ac:dyDescent="0.25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6:21" x14ac:dyDescent="0.25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6:21" x14ac:dyDescent="0.25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6:21" x14ac:dyDescent="0.25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6:21" x14ac:dyDescent="0.25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6:21" x14ac:dyDescent="0.25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6:21" x14ac:dyDescent="0.25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6:21" x14ac:dyDescent="0.25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6:21" x14ac:dyDescent="0.25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6:21" x14ac:dyDescent="0.25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6:21" x14ac:dyDescent="0.25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6:21" x14ac:dyDescent="0.25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6:21" x14ac:dyDescent="0.25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6:21" x14ac:dyDescent="0.25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6:21" x14ac:dyDescent="0.25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6:21" x14ac:dyDescent="0.25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6:21" x14ac:dyDescent="0.25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6:21" x14ac:dyDescent="0.25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6:21" x14ac:dyDescent="0.25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6:21" x14ac:dyDescent="0.25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6:21" x14ac:dyDescent="0.25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6:21" x14ac:dyDescent="0.25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6:21" x14ac:dyDescent="0.25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6:21" x14ac:dyDescent="0.25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6:21" x14ac:dyDescent="0.25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6:21" x14ac:dyDescent="0.25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6:21" x14ac:dyDescent="0.25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6:21" x14ac:dyDescent="0.25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6:21" x14ac:dyDescent="0.25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6:21" x14ac:dyDescent="0.25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6:21" x14ac:dyDescent="0.25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6:21" x14ac:dyDescent="0.25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6:21" x14ac:dyDescent="0.25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6:21" x14ac:dyDescent="0.25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6:21" x14ac:dyDescent="0.25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6:21" x14ac:dyDescent="0.25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6:21" x14ac:dyDescent="0.25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6:21" x14ac:dyDescent="0.25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6:21" x14ac:dyDescent="0.25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6:21" x14ac:dyDescent="0.25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6:21" x14ac:dyDescent="0.25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6:21" x14ac:dyDescent="0.25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6:21" x14ac:dyDescent="0.25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6:21" x14ac:dyDescent="0.25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6:21" x14ac:dyDescent="0.25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6:21" x14ac:dyDescent="0.25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6:21" x14ac:dyDescent="0.25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6:21" x14ac:dyDescent="0.25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6:21" x14ac:dyDescent="0.25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6:21" x14ac:dyDescent="0.25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6:21" x14ac:dyDescent="0.25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6:21" x14ac:dyDescent="0.25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6:21" x14ac:dyDescent="0.25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6:21" x14ac:dyDescent="0.25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6:21" x14ac:dyDescent="0.25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6:21" x14ac:dyDescent="0.25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6:21" x14ac:dyDescent="0.25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6:21" x14ac:dyDescent="0.25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6:21" x14ac:dyDescent="0.25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6:21" x14ac:dyDescent="0.25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6:21" x14ac:dyDescent="0.25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6:21" x14ac:dyDescent="0.25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6:21" x14ac:dyDescent="0.25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6:21" x14ac:dyDescent="0.25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6:21" x14ac:dyDescent="0.25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6:21" x14ac:dyDescent="0.25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6:21" x14ac:dyDescent="0.25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6:21" x14ac:dyDescent="0.25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6:21" x14ac:dyDescent="0.25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6:21" x14ac:dyDescent="0.25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6:21" x14ac:dyDescent="0.25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6:21" x14ac:dyDescent="0.25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6:21" x14ac:dyDescent="0.25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6:21" x14ac:dyDescent="0.25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6:21" x14ac:dyDescent="0.25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6:21" x14ac:dyDescent="0.25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6:21" x14ac:dyDescent="0.25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6:21" x14ac:dyDescent="0.25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6:21" x14ac:dyDescent="0.25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6:21" x14ac:dyDescent="0.25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6:21" x14ac:dyDescent="0.25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6:21" x14ac:dyDescent="0.25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6:21" x14ac:dyDescent="0.25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6:21" x14ac:dyDescent="0.25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6:21" x14ac:dyDescent="0.25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6:21" x14ac:dyDescent="0.25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6:21" x14ac:dyDescent="0.25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6:21" x14ac:dyDescent="0.25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6:21" x14ac:dyDescent="0.25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6:21" x14ac:dyDescent="0.25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6:21" x14ac:dyDescent="0.25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6:21" x14ac:dyDescent="0.25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6:21" x14ac:dyDescent="0.25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6:21" x14ac:dyDescent="0.25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6:21" x14ac:dyDescent="0.25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6:21" x14ac:dyDescent="0.25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6:21" x14ac:dyDescent="0.25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6:21" x14ac:dyDescent="0.25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6:21" x14ac:dyDescent="0.25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6:21" x14ac:dyDescent="0.25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6:21" x14ac:dyDescent="0.25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6:21" x14ac:dyDescent="0.25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6:21" x14ac:dyDescent="0.25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6:21" x14ac:dyDescent="0.25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6:21" x14ac:dyDescent="0.25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6:21" x14ac:dyDescent="0.25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6:21" x14ac:dyDescent="0.25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6:21" x14ac:dyDescent="0.25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6:21" x14ac:dyDescent="0.25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6:21" x14ac:dyDescent="0.25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6:21" x14ac:dyDescent="0.25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6:21" x14ac:dyDescent="0.25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6:21" x14ac:dyDescent="0.25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6:21" x14ac:dyDescent="0.25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6:21" x14ac:dyDescent="0.25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6:21" x14ac:dyDescent="0.25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6:21" x14ac:dyDescent="0.25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6:21" x14ac:dyDescent="0.25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6:21" x14ac:dyDescent="0.25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6:21" x14ac:dyDescent="0.25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6:21" x14ac:dyDescent="0.25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6:21" x14ac:dyDescent="0.25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6:21" x14ac:dyDescent="0.25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6:21" x14ac:dyDescent="0.25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6:21" x14ac:dyDescent="0.25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6:21" x14ac:dyDescent="0.25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6:21" x14ac:dyDescent="0.25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6:21" x14ac:dyDescent="0.25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6:21" x14ac:dyDescent="0.25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6:21" x14ac:dyDescent="0.25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6:21" x14ac:dyDescent="0.25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6:21" x14ac:dyDescent="0.25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6:21" x14ac:dyDescent="0.25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6:21" x14ac:dyDescent="0.25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6:21" x14ac:dyDescent="0.25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6:21" x14ac:dyDescent="0.25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6:21" x14ac:dyDescent="0.25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6:21" x14ac:dyDescent="0.25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6:21" x14ac:dyDescent="0.25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6:21" x14ac:dyDescent="0.25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6:21" x14ac:dyDescent="0.25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6:21" x14ac:dyDescent="0.25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6:21" x14ac:dyDescent="0.25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6:21" x14ac:dyDescent="0.25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6:21" x14ac:dyDescent="0.25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6:21" x14ac:dyDescent="0.25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6:21" x14ac:dyDescent="0.25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6:21" x14ac:dyDescent="0.25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6:21" x14ac:dyDescent="0.25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6:21" x14ac:dyDescent="0.25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6:21" x14ac:dyDescent="0.25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6:21" x14ac:dyDescent="0.25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6:21" x14ac:dyDescent="0.25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6:21" x14ac:dyDescent="0.25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6:21" x14ac:dyDescent="0.25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6:21" x14ac:dyDescent="0.25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6:21" x14ac:dyDescent="0.25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6:21" x14ac:dyDescent="0.25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6:21" x14ac:dyDescent="0.25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6:21" x14ac:dyDescent="0.25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6:21" x14ac:dyDescent="0.25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6:21" x14ac:dyDescent="0.25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6:21" x14ac:dyDescent="0.25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6:21" x14ac:dyDescent="0.25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6:21" x14ac:dyDescent="0.25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6:21" x14ac:dyDescent="0.25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6:21" x14ac:dyDescent="0.25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6:21" x14ac:dyDescent="0.25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6:21" x14ac:dyDescent="0.25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6:21" x14ac:dyDescent="0.25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6:21" x14ac:dyDescent="0.25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6:21" x14ac:dyDescent="0.25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6:21" x14ac:dyDescent="0.25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6:21" x14ac:dyDescent="0.25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6:21" x14ac:dyDescent="0.25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6:21" x14ac:dyDescent="0.25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6:21" x14ac:dyDescent="0.25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6:21" x14ac:dyDescent="0.25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6:21" x14ac:dyDescent="0.25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6:21" x14ac:dyDescent="0.25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6:21" x14ac:dyDescent="0.25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6:21" x14ac:dyDescent="0.25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6:21" x14ac:dyDescent="0.25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6:21" x14ac:dyDescent="0.25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6:21" x14ac:dyDescent="0.25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6:21" x14ac:dyDescent="0.25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6:21" x14ac:dyDescent="0.25"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6:21" x14ac:dyDescent="0.25"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6:21" x14ac:dyDescent="0.25"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6:21" x14ac:dyDescent="0.25"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6:21" x14ac:dyDescent="0.25"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6:21" x14ac:dyDescent="0.25"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6:21" x14ac:dyDescent="0.25"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6:21" x14ac:dyDescent="0.25"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6:21" x14ac:dyDescent="0.25"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6:21" x14ac:dyDescent="0.25"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6:21" x14ac:dyDescent="0.25"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6:21" x14ac:dyDescent="0.25"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6:21" x14ac:dyDescent="0.25"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6:21" x14ac:dyDescent="0.25"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6:21" x14ac:dyDescent="0.25"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6:21" x14ac:dyDescent="0.25"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6:21" x14ac:dyDescent="0.25"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6:21" x14ac:dyDescent="0.25"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6:21" x14ac:dyDescent="0.25"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6:21" x14ac:dyDescent="0.25"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6:21" x14ac:dyDescent="0.25"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6:21" x14ac:dyDescent="0.25"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6:21" x14ac:dyDescent="0.25"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6:21" x14ac:dyDescent="0.25"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6:21" x14ac:dyDescent="0.25"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6:21" x14ac:dyDescent="0.25"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6:21" x14ac:dyDescent="0.25"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6:21" x14ac:dyDescent="0.25"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6:21" x14ac:dyDescent="0.25"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6:21" x14ac:dyDescent="0.25"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6:21" x14ac:dyDescent="0.25"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6:21" x14ac:dyDescent="0.25"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6:21" x14ac:dyDescent="0.25"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6:21" x14ac:dyDescent="0.25"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6:21" x14ac:dyDescent="0.25"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6:21" x14ac:dyDescent="0.25"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6:21" x14ac:dyDescent="0.25"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6:21" x14ac:dyDescent="0.25"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6:21" x14ac:dyDescent="0.25"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6:21" x14ac:dyDescent="0.25"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6:21" x14ac:dyDescent="0.25"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6:21" x14ac:dyDescent="0.25"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6:21" x14ac:dyDescent="0.25"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6:21" x14ac:dyDescent="0.25"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6:21" x14ac:dyDescent="0.25"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6:21" x14ac:dyDescent="0.25"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6:21" x14ac:dyDescent="0.25"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6:21" x14ac:dyDescent="0.25"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6:21" x14ac:dyDescent="0.25"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6:21" x14ac:dyDescent="0.25"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6:21" x14ac:dyDescent="0.25"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6:21" x14ac:dyDescent="0.25"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6:21" x14ac:dyDescent="0.25"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6:21" x14ac:dyDescent="0.25"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6:21" x14ac:dyDescent="0.25"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6:21" x14ac:dyDescent="0.25"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6:21" x14ac:dyDescent="0.25"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6:21" x14ac:dyDescent="0.25"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6:21" x14ac:dyDescent="0.25"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6:21" x14ac:dyDescent="0.25"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6:21" x14ac:dyDescent="0.25"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6:21" x14ac:dyDescent="0.25"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6:21" x14ac:dyDescent="0.25"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6:21" x14ac:dyDescent="0.25"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6:21" x14ac:dyDescent="0.25"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6:21" x14ac:dyDescent="0.25"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6:21" x14ac:dyDescent="0.25"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6:21" x14ac:dyDescent="0.25"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6:21" x14ac:dyDescent="0.25"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6:21" x14ac:dyDescent="0.25"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6:21" x14ac:dyDescent="0.25"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6:21" x14ac:dyDescent="0.25"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6:21" x14ac:dyDescent="0.25"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6:21" x14ac:dyDescent="0.25"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6:21" x14ac:dyDescent="0.25"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6:21" x14ac:dyDescent="0.25"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6:21" x14ac:dyDescent="0.25"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6:21" x14ac:dyDescent="0.25"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6:21" x14ac:dyDescent="0.25"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6:21" x14ac:dyDescent="0.25"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6:21" x14ac:dyDescent="0.25"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6:21" x14ac:dyDescent="0.25"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6:21" x14ac:dyDescent="0.25"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6:21" x14ac:dyDescent="0.25"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6:21" x14ac:dyDescent="0.25"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6:21" x14ac:dyDescent="0.25"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6:21" x14ac:dyDescent="0.25"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6:21" x14ac:dyDescent="0.25"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6:21" x14ac:dyDescent="0.25"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6:21" x14ac:dyDescent="0.25"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6:21" x14ac:dyDescent="0.25"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6:21" x14ac:dyDescent="0.25"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6:21" x14ac:dyDescent="0.25"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6:21" x14ac:dyDescent="0.25"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6:21" x14ac:dyDescent="0.25"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6:21" x14ac:dyDescent="0.25"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6:21" x14ac:dyDescent="0.25"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6:21" x14ac:dyDescent="0.25"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6:21" x14ac:dyDescent="0.25"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6:21" x14ac:dyDescent="0.25"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6:21" x14ac:dyDescent="0.25"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6:21" x14ac:dyDescent="0.25"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6:21" x14ac:dyDescent="0.25"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6:21" x14ac:dyDescent="0.25"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6:21" x14ac:dyDescent="0.25"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6:21" x14ac:dyDescent="0.25"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6:21" x14ac:dyDescent="0.25"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6:21" x14ac:dyDescent="0.25"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6:21" x14ac:dyDescent="0.25"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6:21" x14ac:dyDescent="0.25"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6:21" x14ac:dyDescent="0.25"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6:21" x14ac:dyDescent="0.25"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6:21" x14ac:dyDescent="0.25"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6:21" x14ac:dyDescent="0.25"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6:21" x14ac:dyDescent="0.25"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6:21" x14ac:dyDescent="0.25"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6:21" x14ac:dyDescent="0.25"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6:21" x14ac:dyDescent="0.25"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6:21" x14ac:dyDescent="0.25"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6:21" x14ac:dyDescent="0.25"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6:21" x14ac:dyDescent="0.25"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6:21" x14ac:dyDescent="0.25"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6:21" x14ac:dyDescent="0.25"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6:21" x14ac:dyDescent="0.25"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6:21" x14ac:dyDescent="0.25"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6:21" x14ac:dyDescent="0.25"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6:21" x14ac:dyDescent="0.25"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6:21" x14ac:dyDescent="0.25"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6:21" x14ac:dyDescent="0.25"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6:21" x14ac:dyDescent="0.25"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6:21" x14ac:dyDescent="0.25"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6:21" x14ac:dyDescent="0.25"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6:21" x14ac:dyDescent="0.25"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6:21" x14ac:dyDescent="0.25"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6:21" x14ac:dyDescent="0.25"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6:21" x14ac:dyDescent="0.25"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6:21" x14ac:dyDescent="0.25"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6:21" x14ac:dyDescent="0.25"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6:21" x14ac:dyDescent="0.25"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6:21" x14ac:dyDescent="0.25"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6:21" x14ac:dyDescent="0.25"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6:21" x14ac:dyDescent="0.25"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6:21" x14ac:dyDescent="0.25"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6:21" x14ac:dyDescent="0.25"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6:21" x14ac:dyDescent="0.25"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6:21" x14ac:dyDescent="0.25"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6:21" x14ac:dyDescent="0.25"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6:21" x14ac:dyDescent="0.25"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6:21" x14ac:dyDescent="0.25"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6:21" x14ac:dyDescent="0.25"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6:21" x14ac:dyDescent="0.25"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6:21" x14ac:dyDescent="0.25"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6:21" x14ac:dyDescent="0.25"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6:21" x14ac:dyDescent="0.25"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6:21" x14ac:dyDescent="0.25"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6:21" x14ac:dyDescent="0.25"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6:21" x14ac:dyDescent="0.25"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6:21" x14ac:dyDescent="0.25"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6:21" x14ac:dyDescent="0.25"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6:21" x14ac:dyDescent="0.25"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6:21" x14ac:dyDescent="0.25"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6:21" x14ac:dyDescent="0.25"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6:21" x14ac:dyDescent="0.25"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6:21" x14ac:dyDescent="0.25"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6:21" x14ac:dyDescent="0.25"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6:21" x14ac:dyDescent="0.25"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6:21" x14ac:dyDescent="0.25"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6:21" x14ac:dyDescent="0.25"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6:21" x14ac:dyDescent="0.25"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6:21" x14ac:dyDescent="0.25"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6:21" x14ac:dyDescent="0.25"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6:21" x14ac:dyDescent="0.25"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6:21" x14ac:dyDescent="0.25"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6:21" x14ac:dyDescent="0.25"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6:21" x14ac:dyDescent="0.25"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6:21" x14ac:dyDescent="0.25"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6:21" x14ac:dyDescent="0.25"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6:21" x14ac:dyDescent="0.25"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6:21" x14ac:dyDescent="0.25"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6:21" x14ac:dyDescent="0.25"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6:21" x14ac:dyDescent="0.25"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6:21" x14ac:dyDescent="0.25"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6:21" x14ac:dyDescent="0.25"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6:21" x14ac:dyDescent="0.25"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6:21" x14ac:dyDescent="0.25"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6:21" x14ac:dyDescent="0.25"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6:21" x14ac:dyDescent="0.25"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6:21" x14ac:dyDescent="0.25"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6:21" x14ac:dyDescent="0.25"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6:21" x14ac:dyDescent="0.25"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6:21" x14ac:dyDescent="0.25"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6:21" x14ac:dyDescent="0.25"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6:21" x14ac:dyDescent="0.25"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6:21" x14ac:dyDescent="0.25"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6:21" x14ac:dyDescent="0.25"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6:21" x14ac:dyDescent="0.25"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6:21" x14ac:dyDescent="0.25"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6:21" x14ac:dyDescent="0.25"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6:21" x14ac:dyDescent="0.25"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6:21" x14ac:dyDescent="0.25"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6:21" x14ac:dyDescent="0.25"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6:21" x14ac:dyDescent="0.25"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6:21" x14ac:dyDescent="0.25"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6:21" x14ac:dyDescent="0.25"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6:21" x14ac:dyDescent="0.25"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6:21" x14ac:dyDescent="0.25"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6:21" x14ac:dyDescent="0.25"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6:21" x14ac:dyDescent="0.25"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6:21" x14ac:dyDescent="0.25"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6:21" x14ac:dyDescent="0.25"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6:21" x14ac:dyDescent="0.25"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6:21" x14ac:dyDescent="0.25"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6:21" x14ac:dyDescent="0.25"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6:21" x14ac:dyDescent="0.25"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6:21" x14ac:dyDescent="0.25"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6:21" x14ac:dyDescent="0.25"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6:21" x14ac:dyDescent="0.25"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6:21" x14ac:dyDescent="0.25"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6:21" x14ac:dyDescent="0.25"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6:21" x14ac:dyDescent="0.25"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6:21" x14ac:dyDescent="0.25"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6:21" x14ac:dyDescent="0.25"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6:21" x14ac:dyDescent="0.25"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6:21" x14ac:dyDescent="0.25"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6:21" x14ac:dyDescent="0.25"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6:21" x14ac:dyDescent="0.25"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6:21" x14ac:dyDescent="0.25"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6:21" x14ac:dyDescent="0.25"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6:21" x14ac:dyDescent="0.25"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6:21" x14ac:dyDescent="0.25"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6:21" x14ac:dyDescent="0.25"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6:21" x14ac:dyDescent="0.25"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095C-3568-4C39-A3A4-413A3E99993B}">
  <sheetPr>
    <outlinePr summaryBelow="0"/>
  </sheetPr>
  <dimension ref="A1:AX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6.85546875" style="5" bestFit="1" customWidth="1"/>
    <col min="14" max="14" width="13.5703125" style="5" bestFit="1" customWidth="1"/>
    <col min="15" max="15" width="42.28515625" style="5" bestFit="1" customWidth="1"/>
    <col min="16" max="16" width="18.28515625" style="5" bestFit="1" customWidth="1"/>
    <col min="17" max="17" width="48" style="5" bestFit="1" customWidth="1"/>
    <col min="18" max="18" width="4.85546875" style="5" bestFit="1" customWidth="1"/>
    <col min="19" max="19" width="21.5703125" style="5" bestFit="1" customWidth="1"/>
    <col min="20" max="22" width="12.85546875" style="5" bestFit="1" customWidth="1"/>
    <col min="23" max="23" width="23.28515625" style="5" bestFit="1" customWidth="1"/>
    <col min="24" max="26" width="25.140625" style="5" bestFit="1" customWidth="1"/>
    <col min="27" max="27" width="24" style="5" bestFit="1" customWidth="1"/>
    <col min="28" max="29" width="14.140625" style="5" bestFit="1" customWidth="1"/>
    <col min="30" max="30" width="2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6" t="s">
        <v>0</v>
      </c>
      <c r="F1" s="10" t="s">
        <v>4</v>
      </c>
    </row>
    <row r="2" spans="1:50" s="25" customFormat="1" ht="15.75" customHeight="1" collapsed="1" x14ac:dyDescent="0.3">
      <c r="A2" s="22"/>
      <c r="B2" s="23"/>
      <c r="C2" s="24"/>
      <c r="D2" s="23"/>
      <c r="E2" s="86"/>
      <c r="F2" s="26"/>
    </row>
    <row r="3" spans="1:50" ht="15" hidden="1" customHeight="1" outlineLevel="1" x14ac:dyDescent="0.25">
      <c r="A3" s="14"/>
      <c r="B3" s="1"/>
      <c r="E3" s="86"/>
      <c r="F3" s="3" t="str">
        <f>_xll.SAPGetInfoLabel("QueryTechName")</f>
        <v>Technische naam van query</v>
      </c>
      <c r="G3" s="4" t="str">
        <f>_xll.SAPGetSourceInfo("DS_Direct_Deliveries", "QueryTechName")</f>
        <v>A_SR_TO_SO_DIRECT_DEL_DETAIL</v>
      </c>
    </row>
    <row r="4" spans="1:50" ht="15" hidden="1" customHeight="1" outlineLevel="1" x14ac:dyDescent="0.25">
      <c r="A4" s="14"/>
      <c r="B4" s="1"/>
      <c r="E4" s="86"/>
      <c r="F4" s="3" t="str">
        <f>_xll.SAPGetInfoLabel("InfoProviderTechName")</f>
        <v>Technische naam InfoProvider</v>
      </c>
      <c r="G4" s="4" t="str">
        <f>_xll.SAPGetSourceInfo("DS_Direct_Deliveries", "InfoProviderTechName")</f>
        <v>SR_TO_SO</v>
      </c>
    </row>
    <row r="5" spans="1:50" ht="15" hidden="1" customHeight="1" outlineLevel="1" x14ac:dyDescent="0.25">
      <c r="A5" s="14"/>
      <c r="B5" s="1"/>
      <c r="E5" s="86"/>
      <c r="F5" s="3" t="str">
        <f>_xll.SAPGetInfoLabel("System")</f>
        <v>Systeem</v>
      </c>
      <c r="G5" s="4" t="str">
        <f>_xll.SAPGetSourceInfo("DS_Direct_Deliveries", "System")</f>
        <v>BIP</v>
      </c>
    </row>
    <row r="6" spans="1:50" ht="15" hidden="1" customHeight="1" outlineLevel="1" x14ac:dyDescent="0.25">
      <c r="A6" s="14"/>
      <c r="B6" s="1"/>
      <c r="E6" s="86"/>
      <c r="F6" s="3" t="str">
        <f>_xll.SAPGetInfoLabel("QueryLastRefreshedAt")</f>
        <v>Query laatst vernieuwd op</v>
      </c>
      <c r="G6" s="87">
        <f>_xll.SAPGetSourceInfo("DS_Direct_Deliveries", "QueryLastRefreshedAt")</f>
        <v>45506.572129456021</v>
      </c>
      <c r="H6" s="87"/>
      <c r="I6" s="87"/>
    </row>
    <row r="7" spans="1:50" s="11" customFormat="1" ht="7.5" hidden="1" customHeight="1" outlineLevel="1" x14ac:dyDescent="0.25">
      <c r="A7" s="13"/>
      <c r="B7" s="12"/>
      <c r="C7" s="19"/>
      <c r="D7" s="12"/>
      <c r="E7" s="86"/>
      <c r="F7" s="10"/>
    </row>
    <row r="8" spans="1:50" x14ac:dyDescent="0.25">
      <c r="A8" s="88" t="s">
        <v>1</v>
      </c>
      <c r="B8" s="89"/>
      <c r="C8" s="90" t="s">
        <v>2</v>
      </c>
      <c r="D8" s="89"/>
      <c r="E8" s="86"/>
      <c r="F8" s="68" t="s">
        <v>20</v>
      </c>
      <c r="G8" s="69" t="s">
        <v>21</v>
      </c>
      <c r="H8" s="69" t="s">
        <v>38</v>
      </c>
      <c r="I8" s="69" t="s">
        <v>23</v>
      </c>
      <c r="J8" s="69" t="s">
        <v>24</v>
      </c>
      <c r="K8" s="69" t="s">
        <v>25</v>
      </c>
      <c r="L8" s="69" t="s">
        <v>26</v>
      </c>
      <c r="M8" s="69" t="s">
        <v>46</v>
      </c>
      <c r="N8" s="69" t="s">
        <v>130</v>
      </c>
      <c r="O8" s="69" t="s">
        <v>48</v>
      </c>
      <c r="P8" s="69" t="s">
        <v>27</v>
      </c>
      <c r="Q8" s="67"/>
      <c r="R8" s="69" t="s">
        <v>28</v>
      </c>
      <c r="S8" s="70" t="s">
        <v>131</v>
      </c>
      <c r="T8" s="71" t="s">
        <v>132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_xll.SAPListOfEffectiveFilters("DS_Direct_Deliveries")</f>
        <v>Delivery Location</v>
      </c>
      <c r="D9" s="2" t="str">
        <v>Sporthal De Heygrave</v>
      </c>
      <c r="E9" s="86"/>
      <c r="F9" s="51" t="s">
        <v>71</v>
      </c>
      <c r="G9" s="44" t="s">
        <v>72</v>
      </c>
      <c r="H9" s="44" t="s">
        <v>73</v>
      </c>
      <c r="I9" s="44" t="s">
        <v>74</v>
      </c>
      <c r="J9" s="44" t="s">
        <v>30</v>
      </c>
      <c r="K9" s="44" t="s">
        <v>75</v>
      </c>
      <c r="L9" s="44" t="s">
        <v>76</v>
      </c>
      <c r="M9" s="44" t="s">
        <v>133</v>
      </c>
      <c r="N9" s="44" t="s">
        <v>134</v>
      </c>
      <c r="O9" s="44" t="s">
        <v>135</v>
      </c>
      <c r="P9" s="44" t="s">
        <v>79</v>
      </c>
      <c r="Q9" s="44" t="s">
        <v>80</v>
      </c>
      <c r="R9" s="44" t="s">
        <v>30</v>
      </c>
      <c r="S9" s="45" t="s">
        <v>136</v>
      </c>
      <c r="T9" s="64">
        <v>20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6"/>
      <c r="F10" s="51" t="s">
        <v>71</v>
      </c>
      <c r="G10" s="44" t="s">
        <v>72</v>
      </c>
      <c r="H10" s="44" t="s">
        <v>73</v>
      </c>
      <c r="I10" s="44" t="s">
        <v>74</v>
      </c>
      <c r="J10" s="44" t="s">
        <v>30</v>
      </c>
      <c r="K10" s="44" t="s">
        <v>75</v>
      </c>
      <c r="L10" s="44" t="s">
        <v>76</v>
      </c>
      <c r="M10" s="44" t="s">
        <v>133</v>
      </c>
      <c r="N10" s="44" t="s">
        <v>134</v>
      </c>
      <c r="O10" s="44" t="s">
        <v>137</v>
      </c>
      <c r="P10" s="44" t="s">
        <v>103</v>
      </c>
      <c r="Q10" s="44" t="s">
        <v>104</v>
      </c>
      <c r="R10" s="44" t="s">
        <v>30</v>
      </c>
      <c r="S10" s="45" t="s">
        <v>136</v>
      </c>
      <c r="T10" s="63">
        <v>72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LO1000623686</v>
      </c>
      <c r="C11" s="16" t="str">
        <v>Fiscal year/period</v>
      </c>
      <c r="D11" s="2" t="str">
        <v>001.2022 - 008.2024</v>
      </c>
      <c r="E11" s="86"/>
      <c r="F11" s="51" t="s">
        <v>71</v>
      </c>
      <c r="G11" s="44" t="s">
        <v>72</v>
      </c>
      <c r="H11" s="44" t="s">
        <v>73</v>
      </c>
      <c r="I11" s="44" t="s">
        <v>74</v>
      </c>
      <c r="J11" s="44" t="s">
        <v>30</v>
      </c>
      <c r="K11" s="44" t="s">
        <v>75</v>
      </c>
      <c r="L11" s="44" t="s">
        <v>76</v>
      </c>
      <c r="M11" s="44" t="s">
        <v>133</v>
      </c>
      <c r="N11" s="44" t="s">
        <v>138</v>
      </c>
      <c r="O11" s="44" t="s">
        <v>137</v>
      </c>
      <c r="P11" s="44" t="s">
        <v>95</v>
      </c>
      <c r="Q11" s="44" t="s">
        <v>96</v>
      </c>
      <c r="R11" s="44" t="s">
        <v>30</v>
      </c>
      <c r="S11" s="45" t="s">
        <v>139</v>
      </c>
      <c r="T11" s="63">
        <v>24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 t="str">
        <v>Legal Entity</v>
      </c>
      <c r="D12" s="6" t="str">
        <v>822</v>
      </c>
      <c r="E12" s="86"/>
      <c r="F12" s="52" t="s">
        <v>71</v>
      </c>
      <c r="G12" s="53" t="s">
        <v>72</v>
      </c>
      <c r="H12" s="53" t="s">
        <v>73</v>
      </c>
      <c r="I12" s="53" t="s">
        <v>74</v>
      </c>
      <c r="J12" s="53" t="s">
        <v>30</v>
      </c>
      <c r="K12" s="53" t="s">
        <v>75</v>
      </c>
      <c r="L12" s="53" t="s">
        <v>76</v>
      </c>
      <c r="M12" s="53" t="s">
        <v>133</v>
      </c>
      <c r="N12" s="53" t="s">
        <v>140</v>
      </c>
      <c r="O12" s="53" t="s">
        <v>137</v>
      </c>
      <c r="P12" s="53" t="s">
        <v>95</v>
      </c>
      <c r="Q12" s="53" t="s">
        <v>96</v>
      </c>
      <c r="R12" s="53" t="s">
        <v>30</v>
      </c>
      <c r="S12" s="54" t="s">
        <v>141</v>
      </c>
      <c r="T12" s="66">
        <v>48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 t="str">
        <v>Line Status</v>
      </c>
      <c r="D13" s="6" t="str">
        <v>!1; !4</v>
      </c>
      <c r="E13" s="8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/>
      <c r="D14" s="6"/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5429-8FDA-4C05-B6FA-7308E0606931}">
  <sheetPr>
    <outlinePr summaryBelow="0"/>
  </sheetPr>
  <dimension ref="A1:DF3127"/>
  <sheetViews>
    <sheetView showGridLines="0" topLeftCell="P1" zoomScaleNormal="100" workbookViewId="0">
      <selection activeCell="AD11" sqref="AD11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8.28515625" style="5" bestFit="1" customWidth="1"/>
    <col min="14" max="14" width="48" style="5" bestFit="1" customWidth="1"/>
    <col min="15" max="15" width="18.7109375" style="5" bestFit="1" customWidth="1"/>
    <col min="16" max="16" width="22.5703125" style="5" bestFit="1" customWidth="1"/>
    <col min="17" max="17" width="12.85546875" style="5" bestFit="1" customWidth="1"/>
    <col min="18" max="18" width="14.5703125" style="5" bestFit="1" customWidth="1"/>
    <col min="19" max="19" width="16.85546875" style="5" bestFit="1" customWidth="1"/>
    <col min="20" max="20" width="20.85546875" style="5" bestFit="1" customWidth="1"/>
    <col min="21" max="21" width="22.5703125" style="5" bestFit="1" customWidth="1"/>
    <col min="22" max="22" width="10.42578125" style="5" bestFit="1" customWidth="1"/>
    <col min="23" max="23" width="14.5703125" style="5" bestFit="1" customWidth="1"/>
    <col min="24" max="24" width="16.85546875" style="5" bestFit="1" customWidth="1"/>
    <col min="25" max="25" width="20.85546875" style="5" bestFit="1" customWidth="1"/>
    <col min="26" max="26" width="22.5703125" style="5" bestFit="1" customWidth="1"/>
    <col min="27" max="27" width="9.28515625" style="5" bestFit="1" customWidth="1"/>
    <col min="28" max="28" width="14.5703125" style="5" bestFit="1" customWidth="1"/>
    <col min="29" max="29" width="16.85546875" style="5" bestFit="1" customWidth="1"/>
    <col min="30" max="30" width="20.85546875" style="5" bestFit="1" customWidth="1"/>
    <col min="31" max="31" width="22.5703125" style="5" bestFit="1" customWidth="1"/>
    <col min="32" max="32" width="8.85546875" style="5" bestFit="1" customWidth="1"/>
    <col min="33" max="33" width="14.5703125" style="5" bestFit="1" customWidth="1"/>
    <col min="34" max="34" width="16.85546875" style="5" bestFit="1" customWidth="1"/>
    <col min="35" max="35" width="20.85546875" style="5" bestFit="1" customWidth="1"/>
    <col min="36" max="36" width="22.5703125" style="5" bestFit="1" customWidth="1"/>
    <col min="37" max="37" width="9.28515625" style="5" bestFit="1" customWidth="1"/>
    <col min="38" max="38" width="14.5703125" style="5" bestFit="1" customWidth="1"/>
    <col min="39" max="39" width="16.85546875" style="5" bestFit="1" customWidth="1"/>
    <col min="40" max="40" width="20.85546875" style="5" bestFit="1" customWidth="1"/>
    <col min="41" max="41" width="22.5703125" style="5" bestFit="1" customWidth="1"/>
    <col min="42" max="42" width="8.7109375" style="5" bestFit="1" customWidth="1"/>
    <col min="43" max="43" width="14.5703125" style="5" bestFit="1" customWidth="1"/>
    <col min="44" max="44" width="16.85546875" style="5" bestFit="1" customWidth="1"/>
    <col min="45" max="45" width="20.85546875" style="5" bestFit="1" customWidth="1"/>
    <col min="46" max="46" width="22.5703125" style="5" bestFit="1" customWidth="1"/>
    <col min="47" max="47" width="11.140625" style="5" bestFit="1" customWidth="1"/>
    <col min="48" max="48" width="14.5703125" style="5" bestFit="1" customWidth="1"/>
    <col min="49" max="49" width="16.85546875" style="5" bestFit="1" customWidth="1"/>
    <col min="50" max="50" width="20.85546875" style="5" bestFit="1" customWidth="1"/>
    <col min="51" max="51" width="22.5703125" style="5" bestFit="1" customWidth="1"/>
    <col min="52" max="53" width="14.7109375" style="5" bestFit="1" customWidth="1"/>
    <col min="54" max="54" width="16.85546875" style="5" bestFit="1" customWidth="1"/>
    <col min="55" max="55" width="20.85546875" style="5" bestFit="1" customWidth="1"/>
    <col min="56" max="56" width="22.5703125" style="5" bestFit="1" customWidth="1"/>
    <col min="57" max="57" width="12" style="5" bestFit="1" customWidth="1"/>
    <col min="58" max="58" width="14.5703125" style="5" bestFit="1" customWidth="1"/>
    <col min="59" max="59" width="16.85546875" style="5" bestFit="1" customWidth="1"/>
    <col min="60" max="60" width="20.85546875" style="5" bestFit="1" customWidth="1"/>
    <col min="61" max="61" width="22.5703125" style="5" bestFit="1" customWidth="1"/>
    <col min="62" max="62" width="14.140625" style="5" bestFit="1" customWidth="1"/>
    <col min="63" max="63" width="14.5703125" style="5" bestFit="1" customWidth="1"/>
    <col min="64" max="64" width="16.85546875" style="5" bestFit="1" customWidth="1"/>
    <col min="65" max="65" width="20.85546875" style="5" bestFit="1" customWidth="1"/>
    <col min="66" max="66" width="22.5703125" style="5" bestFit="1" customWidth="1"/>
    <col min="67" max="67" width="14.140625" style="5" bestFit="1" customWidth="1"/>
    <col min="68" max="68" width="14.5703125" style="5" bestFit="1" customWidth="1"/>
    <col min="69" max="69" width="16.85546875" style="5" bestFit="1" customWidth="1"/>
    <col min="70" max="70" width="20.85546875" style="5" bestFit="1" customWidth="1"/>
    <col min="71" max="71" width="22.5703125" style="5" bestFit="1" customWidth="1"/>
    <col min="72" max="72" width="12" style="5" bestFit="1" customWidth="1"/>
    <col min="73" max="73" width="14.5703125" style="5" bestFit="1" customWidth="1"/>
    <col min="74" max="74" width="16.85546875" style="5" bestFit="1" customWidth="1"/>
    <col min="75" max="75" width="20.85546875" style="5" bestFit="1" customWidth="1"/>
    <col min="76" max="76" width="22.5703125" style="5" bestFit="1" customWidth="1"/>
    <col min="77" max="77" width="12.85546875" style="5" bestFit="1" customWidth="1"/>
    <col min="78" max="78" width="14.5703125" style="5" bestFit="1" customWidth="1"/>
    <col min="79" max="79" width="16.85546875" style="5" bestFit="1" customWidth="1"/>
    <col min="80" max="80" width="20.85546875" style="5" bestFit="1" customWidth="1"/>
    <col min="81" max="81" width="22.5703125" style="5" bestFit="1" customWidth="1"/>
    <col min="82" max="82" width="10.42578125" style="5" bestFit="1" customWidth="1"/>
    <col min="83" max="83" width="14.5703125" style="5" bestFit="1" customWidth="1"/>
    <col min="84" max="84" width="16.85546875" style="5" bestFit="1" customWidth="1"/>
    <col min="85" max="85" width="20.85546875" style="5" bestFit="1" customWidth="1"/>
    <col min="86" max="86" width="22.5703125" style="5" bestFit="1" customWidth="1"/>
    <col min="87" max="87" width="9.28515625" style="5" bestFit="1" customWidth="1"/>
    <col min="88" max="88" width="14.5703125" style="5" bestFit="1" customWidth="1"/>
    <col min="89" max="89" width="16.85546875" style="5" bestFit="1" customWidth="1"/>
    <col min="90" max="90" width="20.85546875" style="5" bestFit="1" customWidth="1"/>
    <col min="91" max="91" width="22.5703125" style="5" bestFit="1" customWidth="1"/>
    <col min="92" max="92" width="8.85546875" style="5" bestFit="1" customWidth="1"/>
    <col min="93" max="93" width="14.5703125" style="5" bestFit="1" customWidth="1"/>
    <col min="94" max="94" width="16.85546875" style="5" bestFit="1" customWidth="1"/>
    <col min="95" max="95" width="20.85546875" style="5" bestFit="1" customWidth="1"/>
    <col min="96" max="96" width="22.5703125" style="5" bestFit="1" customWidth="1"/>
    <col min="97" max="97" width="9.28515625" style="5" bestFit="1" customWidth="1"/>
    <col min="98" max="98" width="14.5703125" style="5" bestFit="1" customWidth="1"/>
    <col min="99" max="99" width="16.85546875" style="5" bestFit="1" customWidth="1"/>
    <col min="100" max="100" width="20.85546875" style="5" bestFit="1" customWidth="1"/>
    <col min="101" max="101" width="22.5703125" style="5" bestFit="1" customWidth="1"/>
    <col min="102" max="102" width="8.7109375" style="5" bestFit="1" customWidth="1"/>
    <col min="103" max="103" width="14.5703125" style="5" bestFit="1" customWidth="1"/>
    <col min="104" max="104" width="16.85546875" style="5" bestFit="1" customWidth="1"/>
    <col min="105" max="105" width="20.85546875" style="5" bestFit="1" customWidth="1"/>
    <col min="106" max="106" width="22.5703125" style="5" bestFit="1" customWidth="1"/>
    <col min="107" max="107" width="11.140625" style="5" bestFit="1" customWidth="1"/>
    <col min="108" max="108" width="14.5703125" style="5" bestFit="1" customWidth="1"/>
    <col min="109" max="109" width="16.85546875" style="5" bestFit="1" customWidth="1"/>
    <col min="110" max="110" width="20.85546875" style="5" bestFit="1" customWidth="1"/>
    <col min="111" max="16384" width="9.140625" style="5"/>
  </cols>
  <sheetData>
    <row r="1" spans="1:110" s="11" customFormat="1" ht="23.25" customHeight="1" x14ac:dyDescent="0.25">
      <c r="A1" s="13"/>
      <c r="B1" s="12"/>
      <c r="C1" s="19"/>
      <c r="D1" s="12"/>
      <c r="E1" s="86" t="s">
        <v>0</v>
      </c>
      <c r="F1" s="10" t="s">
        <v>5</v>
      </c>
    </row>
    <row r="2" spans="1:110" s="25" customFormat="1" ht="15.75" customHeight="1" collapsed="1" x14ac:dyDescent="0.3">
      <c r="A2" s="22"/>
      <c r="B2" s="23"/>
      <c r="C2" s="24"/>
      <c r="D2" s="23"/>
      <c r="E2" s="86"/>
      <c r="F2" s="26"/>
    </row>
    <row r="3" spans="1:110" ht="15" hidden="1" customHeight="1" outlineLevel="1" x14ac:dyDescent="0.25">
      <c r="A3" s="14"/>
      <c r="B3" s="1"/>
      <c r="E3" s="86"/>
      <c r="F3" s="3" t="str">
        <f>_xll.SAPGetInfoLabel("QueryTechName")</f>
        <v>Technische naam van query</v>
      </c>
      <c r="G3" s="4" t="str">
        <f>_xll.SAPGetSourceInfo("DS_Changes", "QueryTechName")</f>
        <v>A_SR_DCON01_CUSTREP2</v>
      </c>
    </row>
    <row r="4" spans="1:110" ht="15" hidden="1" customHeight="1" outlineLevel="1" x14ac:dyDescent="0.25">
      <c r="A4" s="14"/>
      <c r="B4" s="1"/>
      <c r="E4" s="86"/>
      <c r="F4" s="3" t="str">
        <f>_xll.SAPGetInfoLabel("InfoProviderTechName")</f>
        <v>Technische naam InfoProvider</v>
      </c>
      <c r="G4" s="4" t="str">
        <f>_xll.SAPGetSourceInfo("DS_Changes", "InfoProviderTechName")</f>
        <v>SR_DCON01</v>
      </c>
    </row>
    <row r="5" spans="1:110" ht="15" hidden="1" customHeight="1" outlineLevel="1" x14ac:dyDescent="0.25">
      <c r="A5" s="14"/>
      <c r="B5" s="1"/>
      <c r="E5" s="86"/>
      <c r="F5" s="3" t="str">
        <f>_xll.SAPGetInfoLabel("System")</f>
        <v>Systeem</v>
      </c>
      <c r="G5" s="4" t="str">
        <f>_xll.SAPGetSourceInfo("DS_Changes", "System")</f>
        <v>BIP</v>
      </c>
    </row>
    <row r="6" spans="1:110" ht="15" hidden="1" customHeight="1" outlineLevel="1" x14ac:dyDescent="0.25">
      <c r="A6" s="14"/>
      <c r="B6" s="1"/>
      <c r="E6" s="86"/>
      <c r="F6" s="3" t="str">
        <f>_xll.SAPGetInfoLabel("QueryLastRefreshedAt")</f>
        <v>Query laatst vernieuwd op</v>
      </c>
      <c r="G6" s="87">
        <f>_xll.SAPGetSourceInfo("DS_Changes", "QueryLastRefreshedAt")</f>
        <v>45506.572124074075</v>
      </c>
      <c r="H6" s="87"/>
      <c r="I6" s="87"/>
    </row>
    <row r="7" spans="1:110" s="11" customFormat="1" ht="7.5" hidden="1" customHeight="1" outlineLevel="1" x14ac:dyDescent="0.25">
      <c r="A7" s="13"/>
      <c r="B7" s="12"/>
      <c r="C7" s="19"/>
      <c r="D7" s="12"/>
      <c r="E7" s="86"/>
      <c r="F7" s="10"/>
    </row>
    <row r="8" spans="1:110" x14ac:dyDescent="0.15">
      <c r="A8" s="88" t="s">
        <v>1</v>
      </c>
      <c r="B8" s="89"/>
      <c r="C8" s="90" t="s">
        <v>2</v>
      </c>
      <c r="D8" s="89"/>
      <c r="E8" s="86"/>
      <c r="F8" s="36" t="s">
        <v>10</v>
      </c>
      <c r="G8" s="37" t="s">
        <v>10</v>
      </c>
      <c r="H8" s="37" t="s">
        <v>10</v>
      </c>
      <c r="I8" s="37" t="s">
        <v>10</v>
      </c>
      <c r="J8" s="37" t="s">
        <v>10</v>
      </c>
      <c r="K8" s="37" t="s">
        <v>10</v>
      </c>
      <c r="L8" s="37" t="s">
        <v>10</v>
      </c>
      <c r="M8" s="37" t="s">
        <v>10</v>
      </c>
      <c r="N8" s="37" t="s">
        <v>10</v>
      </c>
      <c r="O8" s="38" t="s">
        <v>11</v>
      </c>
      <c r="P8" s="39" t="s">
        <v>55</v>
      </c>
      <c r="Q8" s="39" t="s">
        <v>55</v>
      </c>
      <c r="R8" s="39" t="s">
        <v>55</v>
      </c>
      <c r="S8" s="39" t="s">
        <v>55</v>
      </c>
      <c r="T8" s="39" t="s">
        <v>55</v>
      </c>
      <c r="U8" s="39" t="s">
        <v>56</v>
      </c>
      <c r="V8" s="39" t="s">
        <v>56</v>
      </c>
      <c r="W8" s="39" t="s">
        <v>56</v>
      </c>
      <c r="X8" s="39" t="s">
        <v>56</v>
      </c>
      <c r="Y8" s="39" t="s">
        <v>56</v>
      </c>
      <c r="Z8" s="39" t="s">
        <v>57</v>
      </c>
      <c r="AA8" s="39" t="s">
        <v>57</v>
      </c>
      <c r="AB8" s="39" t="s">
        <v>57</v>
      </c>
      <c r="AC8" s="39" t="s">
        <v>57</v>
      </c>
      <c r="AD8" s="39" t="s">
        <v>57</v>
      </c>
      <c r="AE8" s="39" t="s">
        <v>58</v>
      </c>
      <c r="AF8" s="39" t="s">
        <v>58</v>
      </c>
      <c r="AG8" s="39" t="s">
        <v>58</v>
      </c>
      <c r="AH8" s="39" t="s">
        <v>58</v>
      </c>
      <c r="AI8" s="39" t="s">
        <v>58</v>
      </c>
      <c r="AJ8" s="39" t="s">
        <v>59</v>
      </c>
      <c r="AK8" s="39" t="s">
        <v>59</v>
      </c>
      <c r="AL8" s="39" t="s">
        <v>59</v>
      </c>
      <c r="AM8" s="39" t="s">
        <v>59</v>
      </c>
      <c r="AN8" s="39" t="s">
        <v>59</v>
      </c>
      <c r="AO8" s="39" t="s">
        <v>60</v>
      </c>
      <c r="AP8" s="39" t="s">
        <v>60</v>
      </c>
      <c r="AQ8" s="39" t="s">
        <v>60</v>
      </c>
      <c r="AR8" s="39" t="s">
        <v>60</v>
      </c>
      <c r="AS8" s="39" t="s">
        <v>60</v>
      </c>
      <c r="AT8" s="39" t="s">
        <v>61</v>
      </c>
      <c r="AU8" s="39" t="s">
        <v>61</v>
      </c>
      <c r="AV8" s="39" t="s">
        <v>61</v>
      </c>
      <c r="AW8" s="39" t="s">
        <v>61</v>
      </c>
      <c r="AX8" s="39" t="s">
        <v>61</v>
      </c>
      <c r="AY8" s="39" t="s">
        <v>62</v>
      </c>
      <c r="AZ8" s="39" t="s">
        <v>62</v>
      </c>
      <c r="BA8" s="39" t="s">
        <v>62</v>
      </c>
      <c r="BB8" s="39" t="s">
        <v>62</v>
      </c>
      <c r="BC8" s="39" t="s">
        <v>62</v>
      </c>
      <c r="BD8" s="39" t="s">
        <v>12</v>
      </c>
      <c r="BE8" s="39" t="s">
        <v>12</v>
      </c>
      <c r="BF8" s="39" t="s">
        <v>12</v>
      </c>
      <c r="BG8" s="39" t="s">
        <v>12</v>
      </c>
      <c r="BH8" s="39" t="s">
        <v>12</v>
      </c>
      <c r="BI8" s="39" t="s">
        <v>13</v>
      </c>
      <c r="BJ8" s="39" t="s">
        <v>13</v>
      </c>
      <c r="BK8" s="39" t="s">
        <v>13</v>
      </c>
      <c r="BL8" s="39" t="s">
        <v>13</v>
      </c>
      <c r="BM8" s="39" t="s">
        <v>13</v>
      </c>
      <c r="BN8" s="39" t="s">
        <v>14</v>
      </c>
      <c r="BO8" s="39" t="s">
        <v>14</v>
      </c>
      <c r="BP8" s="39" t="s">
        <v>14</v>
      </c>
      <c r="BQ8" s="39" t="s">
        <v>14</v>
      </c>
      <c r="BR8" s="39" t="s">
        <v>14</v>
      </c>
      <c r="BS8" s="39" t="s">
        <v>63</v>
      </c>
      <c r="BT8" s="39" t="s">
        <v>63</v>
      </c>
      <c r="BU8" s="39" t="s">
        <v>63</v>
      </c>
      <c r="BV8" s="39" t="s">
        <v>63</v>
      </c>
      <c r="BW8" s="39" t="s">
        <v>63</v>
      </c>
      <c r="BX8" s="39" t="s">
        <v>64</v>
      </c>
      <c r="BY8" s="39" t="s">
        <v>64</v>
      </c>
      <c r="BZ8" s="39" t="s">
        <v>64</v>
      </c>
      <c r="CA8" s="39" t="s">
        <v>64</v>
      </c>
      <c r="CB8" s="39" t="s">
        <v>64</v>
      </c>
      <c r="CC8" s="39" t="s">
        <v>65</v>
      </c>
      <c r="CD8" s="39" t="s">
        <v>65</v>
      </c>
      <c r="CE8" s="39" t="s">
        <v>65</v>
      </c>
      <c r="CF8" s="39" t="s">
        <v>65</v>
      </c>
      <c r="CG8" s="39" t="s">
        <v>65</v>
      </c>
      <c r="CH8" s="39" t="s">
        <v>66</v>
      </c>
      <c r="CI8" s="39" t="s">
        <v>66</v>
      </c>
      <c r="CJ8" s="39" t="s">
        <v>66</v>
      </c>
      <c r="CK8" s="39" t="s">
        <v>66</v>
      </c>
      <c r="CL8" s="39" t="s">
        <v>66</v>
      </c>
      <c r="CM8" s="39" t="s">
        <v>67</v>
      </c>
      <c r="CN8" s="39" t="s">
        <v>67</v>
      </c>
      <c r="CO8" s="39" t="s">
        <v>67</v>
      </c>
      <c r="CP8" s="39" t="s">
        <v>67</v>
      </c>
      <c r="CQ8" s="39" t="s">
        <v>67</v>
      </c>
      <c r="CR8" s="39" t="s">
        <v>68</v>
      </c>
      <c r="CS8" s="39" t="s">
        <v>68</v>
      </c>
      <c r="CT8" s="39" t="s">
        <v>68</v>
      </c>
      <c r="CU8" s="39" t="s">
        <v>68</v>
      </c>
      <c r="CV8" s="39" t="s">
        <v>68</v>
      </c>
      <c r="CW8" s="39" t="s">
        <v>69</v>
      </c>
      <c r="CX8" s="39" t="s">
        <v>69</v>
      </c>
      <c r="CY8" s="39" t="s">
        <v>69</v>
      </c>
      <c r="CZ8" s="39" t="s">
        <v>69</v>
      </c>
      <c r="DA8" s="39" t="s">
        <v>69</v>
      </c>
      <c r="DB8" s="39" t="s">
        <v>70</v>
      </c>
      <c r="DC8" s="39" t="s">
        <v>70</v>
      </c>
      <c r="DD8" s="39" t="s">
        <v>70</v>
      </c>
      <c r="DE8" s="39" t="s">
        <v>70</v>
      </c>
      <c r="DF8" s="40" t="s">
        <v>70</v>
      </c>
    </row>
    <row r="9" spans="1:110" x14ac:dyDescent="0.15">
      <c r="A9" s="29" t="str">
        <f t="array" ref="A9:B11">_xll.SAPListOfVariables("DS_Changes")</f>
        <v>Period.Year from-to</v>
      </c>
      <c r="B9" s="6" t="str">
        <v>January 2022 - August 2024</v>
      </c>
      <c r="C9" s="16" t="str">
        <f t="array" ref="C9:D12">_xll.SAPListOfEffectiveFilters("DS_Changes")</f>
        <v>Fiscal Year Variant</v>
      </c>
      <c r="D9" s="2" t="str">
        <v>Cal. Year, 4 Special Periods</v>
      </c>
      <c r="E9" s="86"/>
      <c r="F9" s="41" t="s">
        <v>10</v>
      </c>
      <c r="G9" s="42" t="s">
        <v>10</v>
      </c>
      <c r="H9" s="42" t="s">
        <v>10</v>
      </c>
      <c r="I9" s="42" t="s">
        <v>10</v>
      </c>
      <c r="J9" s="42" t="s">
        <v>10</v>
      </c>
      <c r="K9" s="42" t="s">
        <v>10</v>
      </c>
      <c r="L9" s="42" t="s">
        <v>10</v>
      </c>
      <c r="M9" s="42" t="s">
        <v>10</v>
      </c>
      <c r="N9" s="42" t="s">
        <v>10</v>
      </c>
      <c r="O9" s="43" t="s">
        <v>10</v>
      </c>
      <c r="P9" s="44" t="s">
        <v>15</v>
      </c>
      <c r="Q9" s="44" t="s">
        <v>16</v>
      </c>
      <c r="R9" s="44" t="s">
        <v>17</v>
      </c>
      <c r="S9" s="44" t="s">
        <v>18</v>
      </c>
      <c r="T9" s="44" t="s">
        <v>19</v>
      </c>
      <c r="U9" s="44" t="s">
        <v>15</v>
      </c>
      <c r="V9" s="44" t="s">
        <v>16</v>
      </c>
      <c r="W9" s="44" t="s">
        <v>17</v>
      </c>
      <c r="X9" s="44" t="s">
        <v>18</v>
      </c>
      <c r="Y9" s="44" t="s">
        <v>19</v>
      </c>
      <c r="Z9" s="44" t="s">
        <v>15</v>
      </c>
      <c r="AA9" s="44" t="s">
        <v>16</v>
      </c>
      <c r="AB9" s="44" t="s">
        <v>17</v>
      </c>
      <c r="AC9" s="44" t="s">
        <v>18</v>
      </c>
      <c r="AD9" s="44" t="s">
        <v>19</v>
      </c>
      <c r="AE9" s="44" t="s">
        <v>15</v>
      </c>
      <c r="AF9" s="44" t="s">
        <v>16</v>
      </c>
      <c r="AG9" s="44" t="s">
        <v>17</v>
      </c>
      <c r="AH9" s="44" t="s">
        <v>18</v>
      </c>
      <c r="AI9" s="44" t="s">
        <v>19</v>
      </c>
      <c r="AJ9" s="44" t="s">
        <v>15</v>
      </c>
      <c r="AK9" s="44" t="s">
        <v>16</v>
      </c>
      <c r="AL9" s="44" t="s">
        <v>17</v>
      </c>
      <c r="AM9" s="44" t="s">
        <v>18</v>
      </c>
      <c r="AN9" s="44" t="s">
        <v>19</v>
      </c>
      <c r="AO9" s="44" t="s">
        <v>15</v>
      </c>
      <c r="AP9" s="44" t="s">
        <v>16</v>
      </c>
      <c r="AQ9" s="44" t="s">
        <v>17</v>
      </c>
      <c r="AR9" s="44" t="s">
        <v>18</v>
      </c>
      <c r="AS9" s="44" t="s">
        <v>19</v>
      </c>
      <c r="AT9" s="44" t="s">
        <v>15</v>
      </c>
      <c r="AU9" s="44" t="s">
        <v>16</v>
      </c>
      <c r="AV9" s="44" t="s">
        <v>17</v>
      </c>
      <c r="AW9" s="44" t="s">
        <v>18</v>
      </c>
      <c r="AX9" s="44" t="s">
        <v>19</v>
      </c>
      <c r="AY9" s="44" t="s">
        <v>15</v>
      </c>
      <c r="AZ9" s="44" t="s">
        <v>16</v>
      </c>
      <c r="BA9" s="44" t="s">
        <v>17</v>
      </c>
      <c r="BB9" s="44" t="s">
        <v>18</v>
      </c>
      <c r="BC9" s="44" t="s">
        <v>19</v>
      </c>
      <c r="BD9" s="44" t="s">
        <v>15</v>
      </c>
      <c r="BE9" s="44" t="s">
        <v>16</v>
      </c>
      <c r="BF9" s="44" t="s">
        <v>17</v>
      </c>
      <c r="BG9" s="44" t="s">
        <v>18</v>
      </c>
      <c r="BH9" s="44" t="s">
        <v>19</v>
      </c>
      <c r="BI9" s="44" t="s">
        <v>15</v>
      </c>
      <c r="BJ9" s="44" t="s">
        <v>16</v>
      </c>
      <c r="BK9" s="44" t="s">
        <v>17</v>
      </c>
      <c r="BL9" s="44" t="s">
        <v>18</v>
      </c>
      <c r="BM9" s="44" t="s">
        <v>19</v>
      </c>
      <c r="BN9" s="44" t="s">
        <v>15</v>
      </c>
      <c r="BO9" s="44" t="s">
        <v>16</v>
      </c>
      <c r="BP9" s="44" t="s">
        <v>17</v>
      </c>
      <c r="BQ9" s="44" t="s">
        <v>18</v>
      </c>
      <c r="BR9" s="44" t="s">
        <v>19</v>
      </c>
      <c r="BS9" s="44" t="s">
        <v>15</v>
      </c>
      <c r="BT9" s="44" t="s">
        <v>16</v>
      </c>
      <c r="BU9" s="44" t="s">
        <v>17</v>
      </c>
      <c r="BV9" s="44" t="s">
        <v>18</v>
      </c>
      <c r="BW9" s="44" t="s">
        <v>19</v>
      </c>
      <c r="BX9" s="44" t="s">
        <v>15</v>
      </c>
      <c r="BY9" s="44" t="s">
        <v>16</v>
      </c>
      <c r="BZ9" s="44" t="s">
        <v>17</v>
      </c>
      <c r="CA9" s="44" t="s">
        <v>18</v>
      </c>
      <c r="CB9" s="44" t="s">
        <v>19</v>
      </c>
      <c r="CC9" s="44" t="s">
        <v>15</v>
      </c>
      <c r="CD9" s="44" t="s">
        <v>16</v>
      </c>
      <c r="CE9" s="44" t="s">
        <v>17</v>
      </c>
      <c r="CF9" s="44" t="s">
        <v>18</v>
      </c>
      <c r="CG9" s="44" t="s">
        <v>19</v>
      </c>
      <c r="CH9" s="44" t="s">
        <v>15</v>
      </c>
      <c r="CI9" s="44" t="s">
        <v>16</v>
      </c>
      <c r="CJ9" s="44" t="s">
        <v>17</v>
      </c>
      <c r="CK9" s="44" t="s">
        <v>18</v>
      </c>
      <c r="CL9" s="44" t="s">
        <v>19</v>
      </c>
      <c r="CM9" s="44" t="s">
        <v>15</v>
      </c>
      <c r="CN9" s="44" t="s">
        <v>16</v>
      </c>
      <c r="CO9" s="44" t="s">
        <v>17</v>
      </c>
      <c r="CP9" s="44" t="s">
        <v>18</v>
      </c>
      <c r="CQ9" s="44" t="s">
        <v>19</v>
      </c>
      <c r="CR9" s="44" t="s">
        <v>15</v>
      </c>
      <c r="CS9" s="44" t="s">
        <v>16</v>
      </c>
      <c r="CT9" s="44" t="s">
        <v>17</v>
      </c>
      <c r="CU9" s="44" t="s">
        <v>18</v>
      </c>
      <c r="CV9" s="44" t="s">
        <v>19</v>
      </c>
      <c r="CW9" s="44" t="s">
        <v>15</v>
      </c>
      <c r="CX9" s="44" t="s">
        <v>16</v>
      </c>
      <c r="CY9" s="44" t="s">
        <v>17</v>
      </c>
      <c r="CZ9" s="44" t="s">
        <v>18</v>
      </c>
      <c r="DA9" s="44" t="s">
        <v>19</v>
      </c>
      <c r="DB9" s="44" t="s">
        <v>15</v>
      </c>
      <c r="DC9" s="44" t="s">
        <v>16</v>
      </c>
      <c r="DD9" s="44" t="s">
        <v>17</v>
      </c>
      <c r="DE9" s="44" t="s">
        <v>18</v>
      </c>
      <c r="DF9" s="45" t="s">
        <v>19</v>
      </c>
    </row>
    <row r="10" spans="1:110" x14ac:dyDescent="0.15">
      <c r="A10" s="28" t="str">
        <v>Legal Entity</v>
      </c>
      <c r="B10" s="2" t="str">
        <v>822</v>
      </c>
      <c r="C10" s="15" t="str">
        <v>Fiscal year/period</v>
      </c>
      <c r="D10" s="6" t="str">
        <v>001.2022 - 008.2024</v>
      </c>
      <c r="E10" s="86"/>
      <c r="F10" s="46" t="s">
        <v>20</v>
      </c>
      <c r="G10" s="47" t="s">
        <v>21</v>
      </c>
      <c r="H10" s="47" t="s">
        <v>22</v>
      </c>
      <c r="I10" s="47" t="s">
        <v>23</v>
      </c>
      <c r="J10" s="47" t="s">
        <v>24</v>
      </c>
      <c r="K10" s="47" t="s">
        <v>25</v>
      </c>
      <c r="L10" s="47" t="s">
        <v>26</v>
      </c>
      <c r="M10" s="47" t="s">
        <v>27</v>
      </c>
      <c r="N10" s="35"/>
      <c r="O10" s="48" t="s">
        <v>28</v>
      </c>
      <c r="P10" s="49" t="s">
        <v>10</v>
      </c>
      <c r="Q10" s="49" t="s">
        <v>10</v>
      </c>
      <c r="R10" s="49" t="s">
        <v>10</v>
      </c>
      <c r="S10" s="49" t="s">
        <v>10</v>
      </c>
      <c r="T10" s="49" t="s">
        <v>10</v>
      </c>
      <c r="U10" s="49" t="s">
        <v>10</v>
      </c>
      <c r="V10" s="49" t="s">
        <v>10</v>
      </c>
      <c r="W10" s="49" t="s">
        <v>10</v>
      </c>
      <c r="X10" s="49" t="s">
        <v>10</v>
      </c>
      <c r="Y10" s="49" t="s">
        <v>10</v>
      </c>
      <c r="Z10" s="49" t="s">
        <v>10</v>
      </c>
      <c r="AA10" s="49" t="s">
        <v>10</v>
      </c>
      <c r="AB10" s="49" t="s">
        <v>10</v>
      </c>
      <c r="AC10" s="49" t="s">
        <v>10</v>
      </c>
      <c r="AD10" s="49" t="s">
        <v>10</v>
      </c>
      <c r="AE10" s="49" t="s">
        <v>10</v>
      </c>
      <c r="AF10" s="49" t="s">
        <v>10</v>
      </c>
      <c r="AG10" s="49" t="s">
        <v>10</v>
      </c>
      <c r="AH10" s="49" t="s">
        <v>10</v>
      </c>
      <c r="AI10" s="49" t="s">
        <v>10</v>
      </c>
      <c r="AJ10" s="49" t="s">
        <v>10</v>
      </c>
      <c r="AK10" s="49" t="s">
        <v>10</v>
      </c>
      <c r="AL10" s="49" t="s">
        <v>10</v>
      </c>
      <c r="AM10" s="49" t="s">
        <v>10</v>
      </c>
      <c r="AN10" s="49" t="s">
        <v>10</v>
      </c>
      <c r="AO10" s="49" t="s">
        <v>10</v>
      </c>
      <c r="AP10" s="49" t="s">
        <v>10</v>
      </c>
      <c r="AQ10" s="49" t="s">
        <v>10</v>
      </c>
      <c r="AR10" s="49" t="s">
        <v>29</v>
      </c>
      <c r="AS10" s="49" t="s">
        <v>10</v>
      </c>
      <c r="AT10" s="49" t="s">
        <v>10</v>
      </c>
      <c r="AU10" s="49" t="s">
        <v>10</v>
      </c>
      <c r="AV10" s="49" t="s">
        <v>10</v>
      </c>
      <c r="AW10" s="49" t="s">
        <v>29</v>
      </c>
      <c r="AX10" s="49" t="s">
        <v>10</v>
      </c>
      <c r="AY10" s="49" t="s">
        <v>10</v>
      </c>
      <c r="AZ10" s="49" t="s">
        <v>10</v>
      </c>
      <c r="BA10" s="49" t="s">
        <v>10</v>
      </c>
      <c r="BB10" s="49" t="s">
        <v>10</v>
      </c>
      <c r="BC10" s="49" t="s">
        <v>10</v>
      </c>
      <c r="BD10" s="49" t="s">
        <v>10</v>
      </c>
      <c r="BE10" s="49" t="s">
        <v>10</v>
      </c>
      <c r="BF10" s="49" t="s">
        <v>10</v>
      </c>
      <c r="BG10" s="49" t="s">
        <v>10</v>
      </c>
      <c r="BH10" s="49" t="s">
        <v>10</v>
      </c>
      <c r="BI10" s="49" t="s">
        <v>10</v>
      </c>
      <c r="BJ10" s="49" t="s">
        <v>10</v>
      </c>
      <c r="BK10" s="49" t="s">
        <v>10</v>
      </c>
      <c r="BL10" s="49" t="s">
        <v>10</v>
      </c>
      <c r="BM10" s="49" t="s">
        <v>10</v>
      </c>
      <c r="BN10" s="49" t="s">
        <v>10</v>
      </c>
      <c r="BO10" s="49" t="s">
        <v>10</v>
      </c>
      <c r="BP10" s="49" t="s">
        <v>10</v>
      </c>
      <c r="BQ10" s="49" t="s">
        <v>29</v>
      </c>
      <c r="BR10" s="49" t="s">
        <v>10</v>
      </c>
      <c r="BS10" s="49" t="s">
        <v>10</v>
      </c>
      <c r="BT10" s="49" t="s">
        <v>10</v>
      </c>
      <c r="BU10" s="49" t="s">
        <v>10</v>
      </c>
      <c r="BV10" s="49" t="s">
        <v>10</v>
      </c>
      <c r="BW10" s="49" t="s">
        <v>10</v>
      </c>
      <c r="BX10" s="49" t="s">
        <v>10</v>
      </c>
      <c r="BY10" s="49" t="s">
        <v>10</v>
      </c>
      <c r="BZ10" s="49" t="s">
        <v>10</v>
      </c>
      <c r="CA10" s="49" t="s">
        <v>10</v>
      </c>
      <c r="CB10" s="49" t="s">
        <v>10</v>
      </c>
      <c r="CC10" s="49" t="s">
        <v>10</v>
      </c>
      <c r="CD10" s="49" t="s">
        <v>10</v>
      </c>
      <c r="CE10" s="49" t="s">
        <v>10</v>
      </c>
      <c r="CF10" s="49" t="s">
        <v>29</v>
      </c>
      <c r="CG10" s="49" t="s">
        <v>10</v>
      </c>
      <c r="CH10" s="49" t="s">
        <v>10</v>
      </c>
      <c r="CI10" s="49" t="s">
        <v>10</v>
      </c>
      <c r="CJ10" s="49" t="s">
        <v>10</v>
      </c>
      <c r="CK10" s="49" t="s">
        <v>10</v>
      </c>
      <c r="CL10" s="49" t="s">
        <v>10</v>
      </c>
      <c r="CM10" s="49" t="s">
        <v>10</v>
      </c>
      <c r="CN10" s="49" t="s">
        <v>10</v>
      </c>
      <c r="CO10" s="49" t="s">
        <v>10</v>
      </c>
      <c r="CP10" s="49" t="s">
        <v>10</v>
      </c>
      <c r="CQ10" s="49" t="s">
        <v>10</v>
      </c>
      <c r="CR10" s="49" t="s">
        <v>10</v>
      </c>
      <c r="CS10" s="49" t="s">
        <v>10</v>
      </c>
      <c r="CT10" s="49" t="s">
        <v>10</v>
      </c>
      <c r="CU10" s="49" t="s">
        <v>10</v>
      </c>
      <c r="CV10" s="49" t="s">
        <v>10</v>
      </c>
      <c r="CW10" s="49" t="s">
        <v>10</v>
      </c>
      <c r="CX10" s="49" t="s">
        <v>10</v>
      </c>
      <c r="CY10" s="49" t="s">
        <v>10</v>
      </c>
      <c r="CZ10" s="49" t="s">
        <v>10</v>
      </c>
      <c r="DA10" s="49" t="s">
        <v>10</v>
      </c>
      <c r="DB10" s="49" t="s">
        <v>10</v>
      </c>
      <c r="DC10" s="49" t="s">
        <v>10</v>
      </c>
      <c r="DD10" s="49" t="s">
        <v>10</v>
      </c>
      <c r="DE10" s="49" t="s">
        <v>10</v>
      </c>
      <c r="DF10" s="50" t="s">
        <v>10</v>
      </c>
    </row>
    <row r="11" spans="1:110" x14ac:dyDescent="0.15">
      <c r="A11" s="28" t="str">
        <v>Location</v>
      </c>
      <c r="B11" s="2" t="str">
        <v>LO1000623686</v>
      </c>
      <c r="C11" s="16" t="str">
        <v>Legal Entity</v>
      </c>
      <c r="D11" s="2" t="str">
        <v>822</v>
      </c>
      <c r="E11" s="86"/>
      <c r="F11" s="51" t="s">
        <v>71</v>
      </c>
      <c r="G11" s="44" t="s">
        <v>72</v>
      </c>
      <c r="H11" s="44" t="s">
        <v>73</v>
      </c>
      <c r="I11" s="44" t="s">
        <v>74</v>
      </c>
      <c r="J11" s="44" t="s">
        <v>30</v>
      </c>
      <c r="K11" s="44" t="s">
        <v>75</v>
      </c>
      <c r="L11" s="44" t="s">
        <v>76</v>
      </c>
      <c r="M11" s="44" t="s">
        <v>77</v>
      </c>
      <c r="N11" s="44" t="s">
        <v>78</v>
      </c>
      <c r="O11" s="45" t="s">
        <v>30</v>
      </c>
      <c r="P11" s="59">
        <v>0</v>
      </c>
      <c r="Q11" s="59">
        <v>13</v>
      </c>
      <c r="R11" s="32"/>
      <c r="S11" s="32"/>
      <c r="T11" s="59">
        <v>39</v>
      </c>
      <c r="U11" s="59">
        <v>39</v>
      </c>
      <c r="V11" s="32"/>
      <c r="W11" s="32"/>
      <c r="X11" s="32"/>
      <c r="Y11" s="59">
        <v>39</v>
      </c>
      <c r="Z11" s="59">
        <v>39</v>
      </c>
      <c r="AA11" s="32"/>
      <c r="AB11" s="32"/>
      <c r="AC11" s="32"/>
      <c r="AD11" s="59">
        <v>39</v>
      </c>
      <c r="AE11" s="59">
        <v>39</v>
      </c>
      <c r="AF11" s="32"/>
      <c r="AG11" s="32"/>
      <c r="AH11" s="32"/>
      <c r="AI11" s="59">
        <v>39</v>
      </c>
      <c r="AJ11" s="59">
        <v>39</v>
      </c>
      <c r="AK11" s="32"/>
      <c r="AL11" s="32"/>
      <c r="AM11" s="32"/>
      <c r="AN11" s="59">
        <v>39</v>
      </c>
      <c r="AO11" s="59">
        <v>39</v>
      </c>
      <c r="AP11" s="32"/>
      <c r="AQ11" s="32"/>
      <c r="AR11" s="32">
        <v>0</v>
      </c>
      <c r="AS11" s="59">
        <v>26</v>
      </c>
      <c r="AT11" s="59">
        <v>26</v>
      </c>
      <c r="AU11" s="32"/>
      <c r="AV11" s="32"/>
      <c r="AW11" s="32">
        <v>0</v>
      </c>
      <c r="AX11" s="59">
        <v>13</v>
      </c>
      <c r="AY11" s="59">
        <v>13</v>
      </c>
      <c r="AZ11" s="32"/>
      <c r="BA11" s="32"/>
      <c r="BB11" s="32"/>
      <c r="BC11" s="59">
        <v>13</v>
      </c>
      <c r="BD11" s="59">
        <v>13</v>
      </c>
      <c r="BE11" s="32"/>
      <c r="BF11" s="32"/>
      <c r="BG11" s="32"/>
      <c r="BH11" s="59">
        <v>13</v>
      </c>
      <c r="BI11" s="59">
        <v>13</v>
      </c>
      <c r="BJ11" s="32"/>
      <c r="BK11" s="32"/>
      <c r="BL11" s="32"/>
      <c r="BM11" s="59">
        <v>13</v>
      </c>
      <c r="BN11" s="59">
        <v>13</v>
      </c>
      <c r="BO11" s="32"/>
      <c r="BP11" s="32"/>
      <c r="BQ11" s="32"/>
      <c r="BR11" s="59">
        <v>13</v>
      </c>
      <c r="BS11" s="59">
        <v>13</v>
      </c>
      <c r="BT11" s="32"/>
      <c r="BU11" s="32"/>
      <c r="BV11" s="32"/>
      <c r="BW11" s="59">
        <v>39</v>
      </c>
      <c r="BX11" s="59">
        <v>39</v>
      </c>
      <c r="BY11" s="32"/>
      <c r="BZ11" s="32"/>
      <c r="CA11" s="32"/>
      <c r="CB11" s="59">
        <v>39</v>
      </c>
      <c r="CC11" s="59">
        <v>39</v>
      </c>
      <c r="CD11" s="32"/>
      <c r="CE11" s="32"/>
      <c r="CF11" s="32"/>
      <c r="CG11" s="59">
        <v>39</v>
      </c>
      <c r="CH11" s="59">
        <v>39</v>
      </c>
      <c r="CI11" s="32"/>
      <c r="CJ11" s="32"/>
      <c r="CK11" s="32"/>
      <c r="CL11" s="59">
        <v>39</v>
      </c>
      <c r="CM11" s="59">
        <v>39</v>
      </c>
      <c r="CN11" s="32"/>
      <c r="CO11" s="32"/>
      <c r="CP11" s="32"/>
      <c r="CQ11" s="59">
        <v>39</v>
      </c>
      <c r="CR11" s="59">
        <v>39</v>
      </c>
      <c r="CS11" s="32"/>
      <c r="CT11" s="32"/>
      <c r="CU11" s="32"/>
      <c r="CV11" s="59">
        <v>39</v>
      </c>
      <c r="CW11" s="59">
        <v>39</v>
      </c>
      <c r="CX11" s="32"/>
      <c r="CY11" s="32"/>
      <c r="CZ11" s="32"/>
      <c r="DA11" s="59">
        <v>26</v>
      </c>
      <c r="DB11" s="59">
        <v>26</v>
      </c>
      <c r="DC11" s="32"/>
      <c r="DD11" s="32"/>
      <c r="DE11" s="32"/>
      <c r="DF11" s="63">
        <v>0</v>
      </c>
    </row>
    <row r="12" spans="1:110" x14ac:dyDescent="0.15">
      <c r="A12" s="29"/>
      <c r="B12" s="6"/>
      <c r="C12" s="15" t="str">
        <v>Location (AX)</v>
      </c>
      <c r="D12" s="6" t="str">
        <v>Sporthal De Heygrave</v>
      </c>
      <c r="E12" s="86"/>
      <c r="F12" s="51" t="s">
        <v>71</v>
      </c>
      <c r="G12" s="44" t="s">
        <v>72</v>
      </c>
      <c r="H12" s="44" t="s">
        <v>73</v>
      </c>
      <c r="I12" s="44" t="s">
        <v>74</v>
      </c>
      <c r="J12" s="44" t="s">
        <v>30</v>
      </c>
      <c r="K12" s="44" t="s">
        <v>75</v>
      </c>
      <c r="L12" s="44" t="s">
        <v>76</v>
      </c>
      <c r="M12" s="44" t="s">
        <v>79</v>
      </c>
      <c r="N12" s="44" t="s">
        <v>80</v>
      </c>
      <c r="O12" s="45" t="s">
        <v>30</v>
      </c>
      <c r="P12" s="60">
        <v>0</v>
      </c>
      <c r="Q12" s="60">
        <v>70</v>
      </c>
      <c r="R12" s="32"/>
      <c r="S12" s="32"/>
      <c r="T12" s="60">
        <v>210</v>
      </c>
      <c r="U12" s="60">
        <v>210</v>
      </c>
      <c r="V12" s="32"/>
      <c r="W12" s="32"/>
      <c r="X12" s="32"/>
      <c r="Y12" s="60">
        <v>210</v>
      </c>
      <c r="Z12" s="60">
        <v>210</v>
      </c>
      <c r="AA12" s="32"/>
      <c r="AB12" s="32"/>
      <c r="AC12" s="32"/>
      <c r="AD12" s="60">
        <v>210</v>
      </c>
      <c r="AE12" s="60">
        <v>210</v>
      </c>
      <c r="AF12" s="32"/>
      <c r="AG12" s="32"/>
      <c r="AH12" s="32"/>
      <c r="AI12" s="60">
        <v>210</v>
      </c>
      <c r="AJ12" s="60">
        <v>210</v>
      </c>
      <c r="AK12" s="32"/>
      <c r="AL12" s="32"/>
      <c r="AM12" s="32"/>
      <c r="AN12" s="60">
        <v>210</v>
      </c>
      <c r="AO12" s="60">
        <v>210</v>
      </c>
      <c r="AP12" s="32"/>
      <c r="AQ12" s="32"/>
      <c r="AR12" s="32"/>
      <c r="AS12" s="60">
        <v>140</v>
      </c>
      <c r="AT12" s="60">
        <v>140</v>
      </c>
      <c r="AU12" s="32"/>
      <c r="AV12" s="32"/>
      <c r="AW12" s="32"/>
      <c r="AX12" s="60">
        <v>70</v>
      </c>
      <c r="AY12" s="60">
        <v>70</v>
      </c>
      <c r="AZ12" s="32"/>
      <c r="BA12" s="32"/>
      <c r="BB12" s="32"/>
      <c r="BC12" s="60">
        <v>70</v>
      </c>
      <c r="BD12" s="60">
        <v>70</v>
      </c>
      <c r="BE12" s="32"/>
      <c r="BF12" s="32"/>
      <c r="BG12" s="32"/>
      <c r="BH12" s="60">
        <v>70</v>
      </c>
      <c r="BI12" s="60">
        <v>70</v>
      </c>
      <c r="BJ12" s="32"/>
      <c r="BK12" s="32"/>
      <c r="BL12" s="32"/>
      <c r="BM12" s="60">
        <v>70</v>
      </c>
      <c r="BN12" s="60">
        <v>70</v>
      </c>
      <c r="BO12" s="32"/>
      <c r="BP12" s="32"/>
      <c r="BQ12" s="32"/>
      <c r="BR12" s="60">
        <v>70</v>
      </c>
      <c r="BS12" s="60">
        <v>70</v>
      </c>
      <c r="BT12" s="32"/>
      <c r="BU12" s="32"/>
      <c r="BV12" s="32"/>
      <c r="BW12" s="60">
        <v>210</v>
      </c>
      <c r="BX12" s="60">
        <v>210</v>
      </c>
      <c r="BY12" s="32"/>
      <c r="BZ12" s="32"/>
      <c r="CA12" s="32"/>
      <c r="CB12" s="60">
        <v>210</v>
      </c>
      <c r="CC12" s="60">
        <v>210</v>
      </c>
      <c r="CD12" s="32"/>
      <c r="CE12" s="32"/>
      <c r="CF12" s="32"/>
      <c r="CG12" s="60">
        <v>210</v>
      </c>
      <c r="CH12" s="60">
        <v>210</v>
      </c>
      <c r="CI12" s="32"/>
      <c r="CJ12" s="32"/>
      <c r="CK12" s="32"/>
      <c r="CL12" s="60">
        <v>210</v>
      </c>
      <c r="CM12" s="60">
        <v>210</v>
      </c>
      <c r="CN12" s="32"/>
      <c r="CO12" s="32"/>
      <c r="CP12" s="32"/>
      <c r="CQ12" s="60">
        <v>210</v>
      </c>
      <c r="CR12" s="60">
        <v>210</v>
      </c>
      <c r="CS12" s="32"/>
      <c r="CT12" s="32"/>
      <c r="CU12" s="32"/>
      <c r="CV12" s="60">
        <v>210</v>
      </c>
      <c r="CW12" s="60">
        <v>210</v>
      </c>
      <c r="CX12" s="32"/>
      <c r="CY12" s="32"/>
      <c r="CZ12" s="32"/>
      <c r="DA12" s="60">
        <v>140</v>
      </c>
      <c r="DB12" s="60">
        <v>140</v>
      </c>
      <c r="DC12" s="32"/>
      <c r="DD12" s="32"/>
      <c r="DE12" s="32"/>
      <c r="DF12" s="64">
        <v>0</v>
      </c>
    </row>
    <row r="13" spans="1:110" x14ac:dyDescent="0.15">
      <c r="C13" s="15"/>
      <c r="D13" s="6"/>
      <c r="E13" s="86"/>
      <c r="F13" s="51" t="s">
        <v>71</v>
      </c>
      <c r="G13" s="44" t="s">
        <v>72</v>
      </c>
      <c r="H13" s="44" t="s">
        <v>73</v>
      </c>
      <c r="I13" s="44" t="s">
        <v>74</v>
      </c>
      <c r="J13" s="44" t="s">
        <v>30</v>
      </c>
      <c r="K13" s="44" t="s">
        <v>75</v>
      </c>
      <c r="L13" s="44" t="s">
        <v>76</v>
      </c>
      <c r="M13" s="44" t="s">
        <v>81</v>
      </c>
      <c r="N13" s="44" t="s">
        <v>82</v>
      </c>
      <c r="O13" s="45" t="s">
        <v>30</v>
      </c>
      <c r="P13" s="59">
        <v>0</v>
      </c>
      <c r="Q13" s="59">
        <v>22</v>
      </c>
      <c r="R13" s="32"/>
      <c r="S13" s="32"/>
      <c r="T13" s="59">
        <v>66</v>
      </c>
      <c r="U13" s="59">
        <v>66</v>
      </c>
      <c r="V13" s="32"/>
      <c r="W13" s="32"/>
      <c r="X13" s="32"/>
      <c r="Y13" s="59">
        <v>66</v>
      </c>
      <c r="Z13" s="59">
        <v>66</v>
      </c>
      <c r="AA13" s="32"/>
      <c r="AB13" s="32"/>
      <c r="AC13" s="32"/>
      <c r="AD13" s="59">
        <v>66</v>
      </c>
      <c r="AE13" s="59">
        <v>66</v>
      </c>
      <c r="AF13" s="32"/>
      <c r="AG13" s="32"/>
      <c r="AH13" s="32"/>
      <c r="AI13" s="59">
        <v>66</v>
      </c>
      <c r="AJ13" s="59">
        <v>66</v>
      </c>
      <c r="AK13" s="32"/>
      <c r="AL13" s="32"/>
      <c r="AM13" s="32"/>
      <c r="AN13" s="59">
        <v>66</v>
      </c>
      <c r="AO13" s="59">
        <v>66</v>
      </c>
      <c r="AP13" s="32"/>
      <c r="AQ13" s="32"/>
      <c r="AR13" s="32">
        <v>0</v>
      </c>
      <c r="AS13" s="59">
        <v>44</v>
      </c>
      <c r="AT13" s="59">
        <v>44</v>
      </c>
      <c r="AU13" s="32"/>
      <c r="AV13" s="32"/>
      <c r="AW13" s="32">
        <v>0</v>
      </c>
      <c r="AX13" s="59">
        <v>22</v>
      </c>
      <c r="AY13" s="59">
        <v>22</v>
      </c>
      <c r="AZ13" s="32"/>
      <c r="BA13" s="32"/>
      <c r="BB13" s="32"/>
      <c r="BC13" s="59">
        <v>22</v>
      </c>
      <c r="BD13" s="59">
        <v>22</v>
      </c>
      <c r="BE13" s="32"/>
      <c r="BF13" s="32"/>
      <c r="BG13" s="32"/>
      <c r="BH13" s="59">
        <v>22</v>
      </c>
      <c r="BI13" s="59">
        <v>22</v>
      </c>
      <c r="BJ13" s="32"/>
      <c r="BK13" s="32"/>
      <c r="BL13" s="32"/>
      <c r="BM13" s="59">
        <v>22</v>
      </c>
      <c r="BN13" s="59">
        <v>22</v>
      </c>
      <c r="BO13" s="32"/>
      <c r="BP13" s="32"/>
      <c r="BQ13" s="32"/>
      <c r="BR13" s="59">
        <v>22</v>
      </c>
      <c r="BS13" s="59">
        <v>22</v>
      </c>
      <c r="BT13" s="32"/>
      <c r="BU13" s="32"/>
      <c r="BV13" s="32"/>
      <c r="BW13" s="59">
        <v>66</v>
      </c>
      <c r="BX13" s="59">
        <v>66</v>
      </c>
      <c r="BY13" s="32"/>
      <c r="BZ13" s="32"/>
      <c r="CA13" s="32"/>
      <c r="CB13" s="59">
        <v>66</v>
      </c>
      <c r="CC13" s="59">
        <v>66</v>
      </c>
      <c r="CD13" s="32"/>
      <c r="CE13" s="32"/>
      <c r="CF13" s="32"/>
      <c r="CG13" s="59">
        <v>66</v>
      </c>
      <c r="CH13" s="59">
        <v>66</v>
      </c>
      <c r="CI13" s="32"/>
      <c r="CJ13" s="32"/>
      <c r="CK13" s="32"/>
      <c r="CL13" s="59">
        <v>66</v>
      </c>
      <c r="CM13" s="59">
        <v>66</v>
      </c>
      <c r="CN13" s="32"/>
      <c r="CO13" s="32"/>
      <c r="CP13" s="32"/>
      <c r="CQ13" s="59">
        <v>66</v>
      </c>
      <c r="CR13" s="59">
        <v>66</v>
      </c>
      <c r="CS13" s="32"/>
      <c r="CT13" s="32"/>
      <c r="CU13" s="32"/>
      <c r="CV13" s="59">
        <v>66</v>
      </c>
      <c r="CW13" s="59">
        <v>66</v>
      </c>
      <c r="CX13" s="32"/>
      <c r="CY13" s="32"/>
      <c r="CZ13" s="32"/>
      <c r="DA13" s="59">
        <v>44</v>
      </c>
      <c r="DB13" s="59">
        <v>44</v>
      </c>
      <c r="DC13" s="32"/>
      <c r="DD13" s="32"/>
      <c r="DE13" s="32"/>
      <c r="DF13" s="63">
        <v>0</v>
      </c>
    </row>
    <row r="14" spans="1:110" x14ac:dyDescent="0.15">
      <c r="A14" s="29"/>
      <c r="B14" s="6"/>
      <c r="C14" s="15"/>
      <c r="D14" s="6"/>
      <c r="E14" s="27"/>
      <c r="F14" s="51" t="s">
        <v>71</v>
      </c>
      <c r="G14" s="44" t="s">
        <v>72</v>
      </c>
      <c r="H14" s="44" t="s">
        <v>73</v>
      </c>
      <c r="I14" s="44" t="s">
        <v>74</v>
      </c>
      <c r="J14" s="44" t="s">
        <v>30</v>
      </c>
      <c r="K14" s="44" t="s">
        <v>75</v>
      </c>
      <c r="L14" s="44" t="s">
        <v>76</v>
      </c>
      <c r="M14" s="44" t="s">
        <v>83</v>
      </c>
      <c r="N14" s="44" t="s">
        <v>84</v>
      </c>
      <c r="O14" s="45" t="s">
        <v>30</v>
      </c>
      <c r="P14" s="59">
        <v>0</v>
      </c>
      <c r="Q14" s="59">
        <v>16</v>
      </c>
      <c r="R14" s="32"/>
      <c r="S14" s="32"/>
      <c r="T14" s="59">
        <v>48</v>
      </c>
      <c r="U14" s="59">
        <v>48</v>
      </c>
      <c r="V14" s="32"/>
      <c r="W14" s="32"/>
      <c r="X14" s="32"/>
      <c r="Y14" s="59">
        <v>48</v>
      </c>
      <c r="Z14" s="59">
        <v>48</v>
      </c>
      <c r="AA14" s="32"/>
      <c r="AB14" s="32"/>
      <c r="AC14" s="32"/>
      <c r="AD14" s="59">
        <v>48</v>
      </c>
      <c r="AE14" s="59">
        <v>48</v>
      </c>
      <c r="AF14" s="32"/>
      <c r="AG14" s="32"/>
      <c r="AH14" s="32"/>
      <c r="AI14" s="59">
        <v>48</v>
      </c>
      <c r="AJ14" s="59">
        <v>48</v>
      </c>
      <c r="AK14" s="32"/>
      <c r="AL14" s="32"/>
      <c r="AM14" s="32"/>
      <c r="AN14" s="59">
        <v>48</v>
      </c>
      <c r="AO14" s="59">
        <v>48</v>
      </c>
      <c r="AP14" s="32"/>
      <c r="AQ14" s="32"/>
      <c r="AR14" s="32">
        <v>0</v>
      </c>
      <c r="AS14" s="59">
        <v>32</v>
      </c>
      <c r="AT14" s="59">
        <v>32</v>
      </c>
      <c r="AU14" s="32"/>
      <c r="AV14" s="32"/>
      <c r="AW14" s="32">
        <v>0</v>
      </c>
      <c r="AX14" s="59">
        <v>16</v>
      </c>
      <c r="AY14" s="59">
        <v>16</v>
      </c>
      <c r="AZ14" s="32"/>
      <c r="BA14" s="32"/>
      <c r="BB14" s="32"/>
      <c r="BC14" s="59">
        <v>16</v>
      </c>
      <c r="BD14" s="59">
        <v>16</v>
      </c>
      <c r="BE14" s="32"/>
      <c r="BF14" s="32"/>
      <c r="BG14" s="32"/>
      <c r="BH14" s="59">
        <v>16</v>
      </c>
      <c r="BI14" s="59">
        <v>16</v>
      </c>
      <c r="BJ14" s="32"/>
      <c r="BK14" s="32"/>
      <c r="BL14" s="32"/>
      <c r="BM14" s="59">
        <v>16</v>
      </c>
      <c r="BN14" s="59">
        <v>16</v>
      </c>
      <c r="BO14" s="32"/>
      <c r="BP14" s="32"/>
      <c r="BQ14" s="32"/>
      <c r="BR14" s="59">
        <v>16</v>
      </c>
      <c r="BS14" s="59">
        <v>16</v>
      </c>
      <c r="BT14" s="32"/>
      <c r="BU14" s="32"/>
      <c r="BV14" s="32"/>
      <c r="BW14" s="59">
        <v>48</v>
      </c>
      <c r="BX14" s="59">
        <v>48</v>
      </c>
      <c r="BY14" s="32"/>
      <c r="BZ14" s="32"/>
      <c r="CA14" s="32"/>
      <c r="CB14" s="59">
        <v>48</v>
      </c>
      <c r="CC14" s="59">
        <v>48</v>
      </c>
      <c r="CD14" s="32"/>
      <c r="CE14" s="32"/>
      <c r="CF14" s="32"/>
      <c r="CG14" s="59">
        <v>48</v>
      </c>
      <c r="CH14" s="59">
        <v>48</v>
      </c>
      <c r="CI14" s="32"/>
      <c r="CJ14" s="32"/>
      <c r="CK14" s="32"/>
      <c r="CL14" s="59">
        <v>48</v>
      </c>
      <c r="CM14" s="59">
        <v>48</v>
      </c>
      <c r="CN14" s="32"/>
      <c r="CO14" s="32"/>
      <c r="CP14" s="32"/>
      <c r="CQ14" s="59">
        <v>48</v>
      </c>
      <c r="CR14" s="59">
        <v>48</v>
      </c>
      <c r="CS14" s="32"/>
      <c r="CT14" s="32"/>
      <c r="CU14" s="32"/>
      <c r="CV14" s="59">
        <v>48</v>
      </c>
      <c r="CW14" s="59">
        <v>48</v>
      </c>
      <c r="CX14" s="32"/>
      <c r="CY14" s="32"/>
      <c r="CZ14" s="32"/>
      <c r="DA14" s="59">
        <v>32</v>
      </c>
      <c r="DB14" s="59">
        <v>32</v>
      </c>
      <c r="DC14" s="32"/>
      <c r="DD14" s="32"/>
      <c r="DE14" s="32"/>
      <c r="DF14" s="63">
        <v>0</v>
      </c>
    </row>
    <row r="15" spans="1:110" x14ac:dyDescent="0.15">
      <c r="A15" s="29"/>
      <c r="B15" s="6"/>
      <c r="C15" s="15"/>
      <c r="D15" s="6"/>
      <c r="E15" s="18"/>
      <c r="F15" s="51" t="s">
        <v>71</v>
      </c>
      <c r="G15" s="44" t="s">
        <v>72</v>
      </c>
      <c r="H15" s="44" t="s">
        <v>73</v>
      </c>
      <c r="I15" s="44" t="s">
        <v>74</v>
      </c>
      <c r="J15" s="44" t="s">
        <v>30</v>
      </c>
      <c r="K15" s="44" t="s">
        <v>75</v>
      </c>
      <c r="L15" s="44" t="s">
        <v>76</v>
      </c>
      <c r="M15" s="44" t="s">
        <v>85</v>
      </c>
      <c r="N15" s="44" t="s">
        <v>86</v>
      </c>
      <c r="O15" s="45" t="s">
        <v>30</v>
      </c>
      <c r="P15" s="59">
        <v>0</v>
      </c>
      <c r="Q15" s="59">
        <v>4</v>
      </c>
      <c r="R15" s="32"/>
      <c r="S15" s="32"/>
      <c r="T15" s="59">
        <v>12</v>
      </c>
      <c r="U15" s="59">
        <v>12</v>
      </c>
      <c r="V15" s="32"/>
      <c r="W15" s="32"/>
      <c r="X15" s="32"/>
      <c r="Y15" s="59">
        <v>12</v>
      </c>
      <c r="Z15" s="59">
        <v>12</v>
      </c>
      <c r="AA15" s="32"/>
      <c r="AB15" s="32"/>
      <c r="AC15" s="32"/>
      <c r="AD15" s="59">
        <v>12</v>
      </c>
      <c r="AE15" s="59">
        <v>12</v>
      </c>
      <c r="AF15" s="32"/>
      <c r="AG15" s="32"/>
      <c r="AH15" s="32"/>
      <c r="AI15" s="59">
        <v>12</v>
      </c>
      <c r="AJ15" s="59">
        <v>12</v>
      </c>
      <c r="AK15" s="32"/>
      <c r="AL15" s="32"/>
      <c r="AM15" s="32"/>
      <c r="AN15" s="59">
        <v>12</v>
      </c>
      <c r="AO15" s="59">
        <v>12</v>
      </c>
      <c r="AP15" s="32"/>
      <c r="AQ15" s="32"/>
      <c r="AR15" s="32">
        <v>0</v>
      </c>
      <c r="AS15" s="59">
        <v>8</v>
      </c>
      <c r="AT15" s="59">
        <v>8</v>
      </c>
      <c r="AU15" s="32"/>
      <c r="AV15" s="32"/>
      <c r="AW15" s="32">
        <v>0</v>
      </c>
      <c r="AX15" s="59">
        <v>4</v>
      </c>
      <c r="AY15" s="59">
        <v>4</v>
      </c>
      <c r="AZ15" s="32"/>
      <c r="BA15" s="32"/>
      <c r="BB15" s="32"/>
      <c r="BC15" s="59">
        <v>4</v>
      </c>
      <c r="BD15" s="59">
        <v>4</v>
      </c>
      <c r="BE15" s="32"/>
      <c r="BF15" s="32"/>
      <c r="BG15" s="32"/>
      <c r="BH15" s="59">
        <v>4</v>
      </c>
      <c r="BI15" s="59">
        <v>4</v>
      </c>
      <c r="BJ15" s="32"/>
      <c r="BK15" s="32"/>
      <c r="BL15" s="32"/>
      <c r="BM15" s="59">
        <v>4</v>
      </c>
      <c r="BN15" s="59">
        <v>4</v>
      </c>
      <c r="BO15" s="32"/>
      <c r="BP15" s="32"/>
      <c r="BQ15" s="32"/>
      <c r="BR15" s="59">
        <v>4</v>
      </c>
      <c r="BS15" s="59">
        <v>4</v>
      </c>
      <c r="BT15" s="32"/>
      <c r="BU15" s="32"/>
      <c r="BV15" s="32"/>
      <c r="BW15" s="59">
        <v>12</v>
      </c>
      <c r="BX15" s="59">
        <v>12</v>
      </c>
      <c r="BY15" s="32"/>
      <c r="BZ15" s="32"/>
      <c r="CA15" s="32"/>
      <c r="CB15" s="59">
        <v>12</v>
      </c>
      <c r="CC15" s="59">
        <v>12</v>
      </c>
      <c r="CD15" s="32"/>
      <c r="CE15" s="32"/>
      <c r="CF15" s="32"/>
      <c r="CG15" s="59">
        <v>12</v>
      </c>
      <c r="CH15" s="59">
        <v>12</v>
      </c>
      <c r="CI15" s="32"/>
      <c r="CJ15" s="32"/>
      <c r="CK15" s="32"/>
      <c r="CL15" s="59">
        <v>12</v>
      </c>
      <c r="CM15" s="59">
        <v>12</v>
      </c>
      <c r="CN15" s="32"/>
      <c r="CO15" s="32"/>
      <c r="CP15" s="32"/>
      <c r="CQ15" s="59">
        <v>12</v>
      </c>
      <c r="CR15" s="59">
        <v>12</v>
      </c>
      <c r="CS15" s="32"/>
      <c r="CT15" s="32"/>
      <c r="CU15" s="32"/>
      <c r="CV15" s="59">
        <v>12</v>
      </c>
      <c r="CW15" s="59">
        <v>12</v>
      </c>
      <c r="CX15" s="32"/>
      <c r="CY15" s="32"/>
      <c r="CZ15" s="32"/>
      <c r="DA15" s="59">
        <v>8</v>
      </c>
      <c r="DB15" s="59">
        <v>8</v>
      </c>
      <c r="DC15" s="32"/>
      <c r="DD15" s="32"/>
      <c r="DE15" s="32"/>
      <c r="DF15" s="63">
        <v>0</v>
      </c>
    </row>
    <row r="16" spans="1:110" x14ac:dyDescent="0.15">
      <c r="A16" s="29"/>
      <c r="B16" s="6"/>
      <c r="C16" s="15"/>
      <c r="D16" s="6"/>
      <c r="E16" s="18"/>
      <c r="F16" s="51" t="s">
        <v>71</v>
      </c>
      <c r="G16" s="44" t="s">
        <v>72</v>
      </c>
      <c r="H16" s="44" t="s">
        <v>73</v>
      </c>
      <c r="I16" s="44" t="s">
        <v>74</v>
      </c>
      <c r="J16" s="44" t="s">
        <v>30</v>
      </c>
      <c r="K16" s="44" t="s">
        <v>75</v>
      </c>
      <c r="L16" s="44" t="s">
        <v>76</v>
      </c>
      <c r="M16" s="44" t="s">
        <v>87</v>
      </c>
      <c r="N16" s="44" t="s">
        <v>88</v>
      </c>
      <c r="O16" s="45" t="s">
        <v>30</v>
      </c>
      <c r="P16" s="59">
        <v>0</v>
      </c>
      <c r="Q16" s="59">
        <v>12</v>
      </c>
      <c r="R16" s="32"/>
      <c r="S16" s="32"/>
      <c r="T16" s="59">
        <v>36</v>
      </c>
      <c r="U16" s="59">
        <v>36</v>
      </c>
      <c r="V16" s="32"/>
      <c r="W16" s="32"/>
      <c r="X16" s="32"/>
      <c r="Y16" s="59">
        <v>36</v>
      </c>
      <c r="Z16" s="59">
        <v>36</v>
      </c>
      <c r="AA16" s="32"/>
      <c r="AB16" s="32"/>
      <c r="AC16" s="32"/>
      <c r="AD16" s="59">
        <v>36</v>
      </c>
      <c r="AE16" s="59">
        <v>36</v>
      </c>
      <c r="AF16" s="32"/>
      <c r="AG16" s="32"/>
      <c r="AH16" s="32"/>
      <c r="AI16" s="59">
        <v>36</v>
      </c>
      <c r="AJ16" s="59">
        <v>36</v>
      </c>
      <c r="AK16" s="32"/>
      <c r="AL16" s="32"/>
      <c r="AM16" s="32"/>
      <c r="AN16" s="59">
        <v>36</v>
      </c>
      <c r="AO16" s="59">
        <v>36</v>
      </c>
      <c r="AP16" s="32"/>
      <c r="AQ16" s="32"/>
      <c r="AR16" s="32">
        <v>0</v>
      </c>
      <c r="AS16" s="59">
        <v>24</v>
      </c>
      <c r="AT16" s="59">
        <v>24</v>
      </c>
      <c r="AU16" s="32"/>
      <c r="AV16" s="32"/>
      <c r="AW16" s="32">
        <v>0</v>
      </c>
      <c r="AX16" s="59">
        <v>12</v>
      </c>
      <c r="AY16" s="59">
        <v>12</v>
      </c>
      <c r="AZ16" s="32"/>
      <c r="BA16" s="32"/>
      <c r="BB16" s="32"/>
      <c r="BC16" s="59">
        <v>12</v>
      </c>
      <c r="BD16" s="59">
        <v>12</v>
      </c>
      <c r="BE16" s="32"/>
      <c r="BF16" s="32"/>
      <c r="BG16" s="32"/>
      <c r="BH16" s="59">
        <v>12</v>
      </c>
      <c r="BI16" s="59">
        <v>12</v>
      </c>
      <c r="BJ16" s="32"/>
      <c r="BK16" s="32"/>
      <c r="BL16" s="32"/>
      <c r="BM16" s="59">
        <v>12</v>
      </c>
      <c r="BN16" s="59">
        <v>12</v>
      </c>
      <c r="BO16" s="32"/>
      <c r="BP16" s="32"/>
      <c r="BQ16" s="32"/>
      <c r="BR16" s="59">
        <v>12</v>
      </c>
      <c r="BS16" s="59">
        <v>12</v>
      </c>
      <c r="BT16" s="32"/>
      <c r="BU16" s="32"/>
      <c r="BV16" s="32"/>
      <c r="BW16" s="59">
        <v>36</v>
      </c>
      <c r="BX16" s="59">
        <v>36</v>
      </c>
      <c r="BY16" s="32"/>
      <c r="BZ16" s="32"/>
      <c r="CA16" s="32"/>
      <c r="CB16" s="59">
        <v>36</v>
      </c>
      <c r="CC16" s="59">
        <v>36</v>
      </c>
      <c r="CD16" s="32"/>
      <c r="CE16" s="32"/>
      <c r="CF16" s="32"/>
      <c r="CG16" s="59">
        <v>36</v>
      </c>
      <c r="CH16" s="59">
        <v>36</v>
      </c>
      <c r="CI16" s="32"/>
      <c r="CJ16" s="32"/>
      <c r="CK16" s="32"/>
      <c r="CL16" s="59">
        <v>36</v>
      </c>
      <c r="CM16" s="59">
        <v>36</v>
      </c>
      <c r="CN16" s="32"/>
      <c r="CO16" s="32"/>
      <c r="CP16" s="32"/>
      <c r="CQ16" s="59">
        <v>36</v>
      </c>
      <c r="CR16" s="59">
        <v>36</v>
      </c>
      <c r="CS16" s="32"/>
      <c r="CT16" s="32"/>
      <c r="CU16" s="32"/>
      <c r="CV16" s="59">
        <v>36</v>
      </c>
      <c r="CW16" s="59">
        <v>36</v>
      </c>
      <c r="CX16" s="32"/>
      <c r="CY16" s="32"/>
      <c r="CZ16" s="32"/>
      <c r="DA16" s="59">
        <v>24</v>
      </c>
      <c r="DB16" s="59">
        <v>24</v>
      </c>
      <c r="DC16" s="32"/>
      <c r="DD16" s="32"/>
      <c r="DE16" s="32"/>
      <c r="DF16" s="63">
        <v>0</v>
      </c>
    </row>
    <row r="17" spans="1:110" x14ac:dyDescent="0.15">
      <c r="A17" s="29"/>
      <c r="B17" s="6"/>
      <c r="C17" s="20"/>
      <c r="D17" s="7"/>
      <c r="E17" s="18"/>
      <c r="F17" s="51" t="s">
        <v>71</v>
      </c>
      <c r="G17" s="44" t="s">
        <v>72</v>
      </c>
      <c r="H17" s="44" t="s">
        <v>73</v>
      </c>
      <c r="I17" s="44" t="s">
        <v>74</v>
      </c>
      <c r="J17" s="44" t="s">
        <v>30</v>
      </c>
      <c r="K17" s="44" t="s">
        <v>75</v>
      </c>
      <c r="L17" s="44" t="s">
        <v>76</v>
      </c>
      <c r="M17" s="44" t="s">
        <v>31</v>
      </c>
      <c r="N17" s="44" t="s">
        <v>32</v>
      </c>
      <c r="O17" s="45" t="s">
        <v>30</v>
      </c>
      <c r="P17" s="59">
        <v>0</v>
      </c>
      <c r="Q17" s="59">
        <v>1</v>
      </c>
      <c r="R17" s="32"/>
      <c r="S17" s="32"/>
      <c r="T17" s="59">
        <v>3</v>
      </c>
      <c r="U17" s="59">
        <v>3</v>
      </c>
      <c r="V17" s="32"/>
      <c r="W17" s="32"/>
      <c r="X17" s="32"/>
      <c r="Y17" s="59">
        <v>3</v>
      </c>
      <c r="Z17" s="59">
        <v>3</v>
      </c>
      <c r="AA17" s="32"/>
      <c r="AB17" s="32"/>
      <c r="AC17" s="32"/>
      <c r="AD17" s="59">
        <v>3</v>
      </c>
      <c r="AE17" s="59">
        <v>3</v>
      </c>
      <c r="AF17" s="32"/>
      <c r="AG17" s="32"/>
      <c r="AH17" s="32"/>
      <c r="AI17" s="59">
        <v>3</v>
      </c>
      <c r="AJ17" s="59">
        <v>3</v>
      </c>
      <c r="AK17" s="32"/>
      <c r="AL17" s="32"/>
      <c r="AM17" s="32"/>
      <c r="AN17" s="59">
        <v>3</v>
      </c>
      <c r="AO17" s="59">
        <v>3</v>
      </c>
      <c r="AP17" s="32"/>
      <c r="AQ17" s="32"/>
      <c r="AR17" s="32">
        <v>0</v>
      </c>
      <c r="AS17" s="59">
        <v>2</v>
      </c>
      <c r="AT17" s="59">
        <v>2</v>
      </c>
      <c r="AU17" s="32"/>
      <c r="AV17" s="32"/>
      <c r="AW17" s="32">
        <v>0</v>
      </c>
      <c r="AX17" s="59">
        <v>1</v>
      </c>
      <c r="AY17" s="59">
        <v>1</v>
      </c>
      <c r="AZ17" s="32"/>
      <c r="BA17" s="32"/>
      <c r="BB17" s="32"/>
      <c r="BC17" s="59">
        <v>1</v>
      </c>
      <c r="BD17" s="59">
        <v>1</v>
      </c>
      <c r="BE17" s="32"/>
      <c r="BF17" s="32"/>
      <c r="BG17" s="32"/>
      <c r="BH17" s="59">
        <v>1</v>
      </c>
      <c r="BI17" s="59">
        <v>1</v>
      </c>
      <c r="BJ17" s="32"/>
      <c r="BK17" s="32"/>
      <c r="BL17" s="32"/>
      <c r="BM17" s="59">
        <v>1</v>
      </c>
      <c r="BN17" s="59">
        <v>1</v>
      </c>
      <c r="BO17" s="32"/>
      <c r="BP17" s="32"/>
      <c r="BQ17" s="32"/>
      <c r="BR17" s="59">
        <v>1</v>
      </c>
      <c r="BS17" s="59">
        <v>1</v>
      </c>
      <c r="BT17" s="32"/>
      <c r="BU17" s="32"/>
      <c r="BV17" s="32"/>
      <c r="BW17" s="59">
        <v>3</v>
      </c>
      <c r="BX17" s="59">
        <v>3</v>
      </c>
      <c r="BY17" s="32"/>
      <c r="BZ17" s="32"/>
      <c r="CA17" s="32"/>
      <c r="CB17" s="59">
        <v>3</v>
      </c>
      <c r="CC17" s="59">
        <v>3</v>
      </c>
      <c r="CD17" s="32"/>
      <c r="CE17" s="32"/>
      <c r="CF17" s="32"/>
      <c r="CG17" s="59">
        <v>3</v>
      </c>
      <c r="CH17" s="59">
        <v>3</v>
      </c>
      <c r="CI17" s="32"/>
      <c r="CJ17" s="32"/>
      <c r="CK17" s="32"/>
      <c r="CL17" s="59">
        <v>3</v>
      </c>
      <c r="CM17" s="59">
        <v>3</v>
      </c>
      <c r="CN17" s="32"/>
      <c r="CO17" s="32"/>
      <c r="CP17" s="32"/>
      <c r="CQ17" s="59">
        <v>3</v>
      </c>
      <c r="CR17" s="59">
        <v>3</v>
      </c>
      <c r="CS17" s="32"/>
      <c r="CT17" s="32"/>
      <c r="CU17" s="32"/>
      <c r="CV17" s="59">
        <v>3</v>
      </c>
      <c r="CW17" s="59">
        <v>3</v>
      </c>
      <c r="CX17" s="32"/>
      <c r="CY17" s="32"/>
      <c r="CZ17" s="32"/>
      <c r="DA17" s="59">
        <v>2</v>
      </c>
      <c r="DB17" s="59">
        <v>2</v>
      </c>
      <c r="DC17" s="32"/>
      <c r="DD17" s="32"/>
      <c r="DE17" s="32"/>
      <c r="DF17" s="63">
        <v>0</v>
      </c>
    </row>
    <row r="18" spans="1:110" x14ac:dyDescent="0.15">
      <c r="A18" s="29"/>
      <c r="B18" s="6"/>
      <c r="C18" s="21"/>
      <c r="D18" s="8"/>
      <c r="E18" s="18"/>
      <c r="F18" s="51" t="s">
        <v>71</v>
      </c>
      <c r="G18" s="44" t="s">
        <v>72</v>
      </c>
      <c r="H18" s="44" t="s">
        <v>73</v>
      </c>
      <c r="I18" s="44" t="s">
        <v>74</v>
      </c>
      <c r="J18" s="44" t="s">
        <v>30</v>
      </c>
      <c r="K18" s="44" t="s">
        <v>75</v>
      </c>
      <c r="L18" s="44" t="s">
        <v>76</v>
      </c>
      <c r="M18" s="44" t="s">
        <v>89</v>
      </c>
      <c r="N18" s="44" t="s">
        <v>90</v>
      </c>
      <c r="O18" s="45" t="s">
        <v>30</v>
      </c>
      <c r="P18" s="59">
        <v>0</v>
      </c>
      <c r="Q18" s="59">
        <v>11</v>
      </c>
      <c r="R18" s="32"/>
      <c r="S18" s="32"/>
      <c r="T18" s="59">
        <v>33</v>
      </c>
      <c r="U18" s="59">
        <v>33</v>
      </c>
      <c r="V18" s="32"/>
      <c r="W18" s="32"/>
      <c r="X18" s="32"/>
      <c r="Y18" s="59">
        <v>33</v>
      </c>
      <c r="Z18" s="59">
        <v>33</v>
      </c>
      <c r="AA18" s="32"/>
      <c r="AB18" s="32"/>
      <c r="AC18" s="32"/>
      <c r="AD18" s="59">
        <v>33</v>
      </c>
      <c r="AE18" s="59">
        <v>33</v>
      </c>
      <c r="AF18" s="32"/>
      <c r="AG18" s="32"/>
      <c r="AH18" s="32"/>
      <c r="AI18" s="59">
        <v>33</v>
      </c>
      <c r="AJ18" s="59">
        <v>33</v>
      </c>
      <c r="AK18" s="32"/>
      <c r="AL18" s="32"/>
      <c r="AM18" s="32"/>
      <c r="AN18" s="59">
        <v>33</v>
      </c>
      <c r="AO18" s="59">
        <v>33</v>
      </c>
      <c r="AP18" s="32"/>
      <c r="AQ18" s="32"/>
      <c r="AR18" s="32"/>
      <c r="AS18" s="59">
        <v>22</v>
      </c>
      <c r="AT18" s="59">
        <v>22</v>
      </c>
      <c r="AU18" s="32"/>
      <c r="AV18" s="32"/>
      <c r="AW18" s="32"/>
      <c r="AX18" s="59">
        <v>11</v>
      </c>
      <c r="AY18" s="59">
        <v>11</v>
      </c>
      <c r="AZ18" s="32"/>
      <c r="BA18" s="32"/>
      <c r="BB18" s="32"/>
      <c r="BC18" s="59">
        <v>11</v>
      </c>
      <c r="BD18" s="59">
        <v>11</v>
      </c>
      <c r="BE18" s="32"/>
      <c r="BF18" s="32"/>
      <c r="BG18" s="32"/>
      <c r="BH18" s="59">
        <v>11</v>
      </c>
      <c r="BI18" s="59">
        <v>11</v>
      </c>
      <c r="BJ18" s="32"/>
      <c r="BK18" s="32"/>
      <c r="BL18" s="32"/>
      <c r="BM18" s="59">
        <v>11</v>
      </c>
      <c r="BN18" s="59">
        <v>11</v>
      </c>
      <c r="BO18" s="32"/>
      <c r="BP18" s="32"/>
      <c r="BQ18" s="32"/>
      <c r="BR18" s="59">
        <v>11</v>
      </c>
      <c r="BS18" s="59">
        <v>11</v>
      </c>
      <c r="BT18" s="32"/>
      <c r="BU18" s="32"/>
      <c r="BV18" s="32"/>
      <c r="BW18" s="59">
        <v>33</v>
      </c>
      <c r="BX18" s="59">
        <v>33</v>
      </c>
      <c r="BY18" s="32"/>
      <c r="BZ18" s="32"/>
      <c r="CA18" s="32"/>
      <c r="CB18" s="59">
        <v>33</v>
      </c>
      <c r="CC18" s="59">
        <v>33</v>
      </c>
      <c r="CD18" s="32"/>
      <c r="CE18" s="32"/>
      <c r="CF18" s="32"/>
      <c r="CG18" s="59">
        <v>33</v>
      </c>
      <c r="CH18" s="59">
        <v>33</v>
      </c>
      <c r="CI18" s="32"/>
      <c r="CJ18" s="32"/>
      <c r="CK18" s="32"/>
      <c r="CL18" s="59">
        <v>33</v>
      </c>
      <c r="CM18" s="59">
        <v>33</v>
      </c>
      <c r="CN18" s="32"/>
      <c r="CO18" s="32"/>
      <c r="CP18" s="32"/>
      <c r="CQ18" s="59">
        <v>33</v>
      </c>
      <c r="CR18" s="59">
        <v>33</v>
      </c>
      <c r="CS18" s="32"/>
      <c r="CT18" s="32"/>
      <c r="CU18" s="32"/>
      <c r="CV18" s="59">
        <v>33</v>
      </c>
      <c r="CW18" s="59">
        <v>33</v>
      </c>
      <c r="CX18" s="32"/>
      <c r="CY18" s="32"/>
      <c r="CZ18" s="32"/>
      <c r="DA18" s="59">
        <v>22</v>
      </c>
      <c r="DB18" s="59">
        <v>22</v>
      </c>
      <c r="DC18" s="32"/>
      <c r="DD18" s="32"/>
      <c r="DE18" s="32"/>
      <c r="DF18" s="63">
        <v>0</v>
      </c>
    </row>
    <row r="19" spans="1:110" x14ac:dyDescent="0.15">
      <c r="A19" s="29"/>
      <c r="B19" s="6"/>
      <c r="E19" s="18"/>
      <c r="F19" s="51" t="s">
        <v>71</v>
      </c>
      <c r="G19" s="44" t="s">
        <v>72</v>
      </c>
      <c r="H19" s="44" t="s">
        <v>73</v>
      </c>
      <c r="I19" s="44" t="s">
        <v>74</v>
      </c>
      <c r="J19" s="44" t="s">
        <v>30</v>
      </c>
      <c r="K19" s="44" t="s">
        <v>75</v>
      </c>
      <c r="L19" s="44" t="s">
        <v>76</v>
      </c>
      <c r="M19" s="44" t="s">
        <v>91</v>
      </c>
      <c r="N19" s="44" t="s">
        <v>92</v>
      </c>
      <c r="O19" s="45" t="s">
        <v>93</v>
      </c>
      <c r="P19" s="59">
        <v>0</v>
      </c>
      <c r="Q19" s="59">
        <v>1</v>
      </c>
      <c r="R19" s="32"/>
      <c r="S19" s="32"/>
      <c r="T19" s="59">
        <v>3</v>
      </c>
      <c r="U19" s="59">
        <v>3</v>
      </c>
      <c r="V19" s="32"/>
      <c r="W19" s="32"/>
      <c r="X19" s="32"/>
      <c r="Y19" s="59">
        <v>3</v>
      </c>
      <c r="Z19" s="59">
        <v>3</v>
      </c>
      <c r="AA19" s="32"/>
      <c r="AB19" s="32"/>
      <c r="AC19" s="32"/>
      <c r="AD19" s="59">
        <v>3</v>
      </c>
      <c r="AE19" s="59">
        <v>3</v>
      </c>
      <c r="AF19" s="32"/>
      <c r="AG19" s="32"/>
      <c r="AH19" s="32"/>
      <c r="AI19" s="59">
        <v>3</v>
      </c>
      <c r="AJ19" s="59">
        <v>3</v>
      </c>
      <c r="AK19" s="32"/>
      <c r="AL19" s="32"/>
      <c r="AM19" s="32"/>
      <c r="AN19" s="59">
        <v>3</v>
      </c>
      <c r="AO19" s="59">
        <v>3</v>
      </c>
      <c r="AP19" s="32"/>
      <c r="AQ19" s="32"/>
      <c r="AR19" s="32"/>
      <c r="AS19" s="59">
        <v>2</v>
      </c>
      <c r="AT19" s="59">
        <v>2</v>
      </c>
      <c r="AU19" s="32"/>
      <c r="AV19" s="32"/>
      <c r="AW19" s="32"/>
      <c r="AX19" s="59">
        <v>1</v>
      </c>
      <c r="AY19" s="59">
        <v>1</v>
      </c>
      <c r="AZ19" s="32"/>
      <c r="BA19" s="32"/>
      <c r="BB19" s="32"/>
      <c r="BC19" s="59">
        <v>1</v>
      </c>
      <c r="BD19" s="59">
        <v>1</v>
      </c>
      <c r="BE19" s="32"/>
      <c r="BF19" s="32"/>
      <c r="BG19" s="32"/>
      <c r="BH19" s="59">
        <v>1</v>
      </c>
      <c r="BI19" s="59">
        <v>1</v>
      </c>
      <c r="BJ19" s="32"/>
      <c r="BK19" s="32"/>
      <c r="BL19" s="32"/>
      <c r="BM19" s="59">
        <v>1</v>
      </c>
      <c r="BN19" s="59">
        <v>1</v>
      </c>
      <c r="BO19" s="32"/>
      <c r="BP19" s="32"/>
      <c r="BQ19" s="32"/>
      <c r="BR19" s="59">
        <v>0</v>
      </c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4"/>
    </row>
    <row r="20" spans="1:110" x14ac:dyDescent="0.25">
      <c r="A20" s="29"/>
      <c r="B20" s="6"/>
      <c r="D20" s="9"/>
      <c r="E20" s="4"/>
      <c r="F20" s="51" t="s">
        <v>71</v>
      </c>
      <c r="G20" s="44" t="s">
        <v>72</v>
      </c>
      <c r="H20" s="44" t="s">
        <v>73</v>
      </c>
      <c r="I20" s="44" t="s">
        <v>74</v>
      </c>
      <c r="J20" s="44" t="s">
        <v>30</v>
      </c>
      <c r="K20" s="44" t="s">
        <v>75</v>
      </c>
      <c r="L20" s="44" t="s">
        <v>76</v>
      </c>
      <c r="M20" s="44" t="s">
        <v>91</v>
      </c>
      <c r="N20" s="44" t="s">
        <v>92</v>
      </c>
      <c r="O20" s="45" t="s">
        <v>94</v>
      </c>
      <c r="P20" s="59">
        <v>0</v>
      </c>
      <c r="Q20" s="59">
        <v>1</v>
      </c>
      <c r="R20" s="32"/>
      <c r="S20" s="32"/>
      <c r="T20" s="59">
        <v>3</v>
      </c>
      <c r="U20" s="59">
        <v>3</v>
      </c>
      <c r="V20" s="32"/>
      <c r="W20" s="32"/>
      <c r="X20" s="32"/>
      <c r="Y20" s="59">
        <v>3</v>
      </c>
      <c r="Z20" s="59">
        <v>3</v>
      </c>
      <c r="AA20" s="32"/>
      <c r="AB20" s="32"/>
      <c r="AC20" s="32"/>
      <c r="AD20" s="59">
        <v>3</v>
      </c>
      <c r="AE20" s="59">
        <v>3</v>
      </c>
      <c r="AF20" s="32"/>
      <c r="AG20" s="32"/>
      <c r="AH20" s="32"/>
      <c r="AI20" s="59">
        <v>3</v>
      </c>
      <c r="AJ20" s="59">
        <v>3</v>
      </c>
      <c r="AK20" s="32"/>
      <c r="AL20" s="32"/>
      <c r="AM20" s="32"/>
      <c r="AN20" s="59">
        <v>3</v>
      </c>
      <c r="AO20" s="59">
        <v>3</v>
      </c>
      <c r="AP20" s="32"/>
      <c r="AQ20" s="32"/>
      <c r="AR20" s="32"/>
      <c r="AS20" s="59">
        <v>2</v>
      </c>
      <c r="AT20" s="59">
        <v>2</v>
      </c>
      <c r="AU20" s="32"/>
      <c r="AV20" s="32"/>
      <c r="AW20" s="32"/>
      <c r="AX20" s="59">
        <v>1</v>
      </c>
      <c r="AY20" s="59">
        <v>1</v>
      </c>
      <c r="AZ20" s="32"/>
      <c r="BA20" s="32"/>
      <c r="BB20" s="32"/>
      <c r="BC20" s="59">
        <v>1</v>
      </c>
      <c r="BD20" s="59">
        <v>1</v>
      </c>
      <c r="BE20" s="32"/>
      <c r="BF20" s="32"/>
      <c r="BG20" s="32"/>
      <c r="BH20" s="59">
        <v>1</v>
      </c>
      <c r="BI20" s="59">
        <v>1</v>
      </c>
      <c r="BJ20" s="32"/>
      <c r="BK20" s="32"/>
      <c r="BL20" s="32"/>
      <c r="BM20" s="59">
        <v>1</v>
      </c>
      <c r="BN20" s="59">
        <v>1</v>
      </c>
      <c r="BO20" s="32"/>
      <c r="BP20" s="32"/>
      <c r="BQ20" s="32"/>
      <c r="BR20" s="59">
        <v>0</v>
      </c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4"/>
    </row>
    <row r="21" spans="1:110" x14ac:dyDescent="0.15">
      <c r="F21" s="51" t="s">
        <v>71</v>
      </c>
      <c r="G21" s="44" t="s">
        <v>72</v>
      </c>
      <c r="H21" s="44" t="s">
        <v>73</v>
      </c>
      <c r="I21" s="44" t="s">
        <v>74</v>
      </c>
      <c r="J21" s="44" t="s">
        <v>30</v>
      </c>
      <c r="K21" s="44" t="s">
        <v>75</v>
      </c>
      <c r="L21" s="44" t="s">
        <v>76</v>
      </c>
      <c r="M21" s="44" t="s">
        <v>91</v>
      </c>
      <c r="N21" s="44" t="s">
        <v>92</v>
      </c>
      <c r="O21" s="45" t="s">
        <v>30</v>
      </c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59">
        <v>0</v>
      </c>
      <c r="AP21" s="32"/>
      <c r="AQ21" s="32"/>
      <c r="AR21" s="32">
        <v>0</v>
      </c>
      <c r="AS21" s="59">
        <v>0</v>
      </c>
      <c r="AT21" s="59">
        <v>0</v>
      </c>
      <c r="AU21" s="32"/>
      <c r="AV21" s="32"/>
      <c r="AW21" s="32">
        <v>0</v>
      </c>
      <c r="AX21" s="59">
        <v>0</v>
      </c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59">
        <v>0</v>
      </c>
      <c r="BO21" s="32"/>
      <c r="BP21" s="32"/>
      <c r="BQ21" s="32">
        <v>-2</v>
      </c>
      <c r="BR21" s="59">
        <v>0</v>
      </c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4"/>
    </row>
    <row r="22" spans="1:110" x14ac:dyDescent="0.15">
      <c r="F22" s="51" t="s">
        <v>71</v>
      </c>
      <c r="G22" s="44" t="s">
        <v>72</v>
      </c>
      <c r="H22" s="44" t="s">
        <v>73</v>
      </c>
      <c r="I22" s="44" t="s">
        <v>74</v>
      </c>
      <c r="J22" s="44" t="s">
        <v>30</v>
      </c>
      <c r="K22" s="44" t="s">
        <v>75</v>
      </c>
      <c r="L22" s="44" t="s">
        <v>76</v>
      </c>
      <c r="M22" s="44" t="s">
        <v>95</v>
      </c>
      <c r="N22" s="44" t="s">
        <v>96</v>
      </c>
      <c r="O22" s="45" t="s">
        <v>30</v>
      </c>
      <c r="P22" s="59">
        <v>0</v>
      </c>
      <c r="Q22" s="59">
        <v>5</v>
      </c>
      <c r="R22" s="32"/>
      <c r="S22" s="32"/>
      <c r="T22" s="59">
        <v>15</v>
      </c>
      <c r="U22" s="59">
        <v>15</v>
      </c>
      <c r="V22" s="32"/>
      <c r="W22" s="32"/>
      <c r="X22" s="32"/>
      <c r="Y22" s="59">
        <v>15</v>
      </c>
      <c r="Z22" s="59">
        <v>15</v>
      </c>
      <c r="AA22" s="32"/>
      <c r="AB22" s="32"/>
      <c r="AC22" s="32"/>
      <c r="AD22" s="59">
        <v>15</v>
      </c>
      <c r="AE22" s="59">
        <v>15</v>
      </c>
      <c r="AF22" s="32"/>
      <c r="AG22" s="32"/>
      <c r="AH22" s="32"/>
      <c r="AI22" s="59">
        <v>15</v>
      </c>
      <c r="AJ22" s="59">
        <v>15</v>
      </c>
      <c r="AK22" s="32"/>
      <c r="AL22" s="32"/>
      <c r="AM22" s="32"/>
      <c r="AN22" s="59">
        <v>15</v>
      </c>
      <c r="AO22" s="59">
        <v>15</v>
      </c>
      <c r="AP22" s="32"/>
      <c r="AQ22" s="32"/>
      <c r="AR22" s="32"/>
      <c r="AS22" s="59">
        <v>10</v>
      </c>
      <c r="AT22" s="59">
        <v>10</v>
      </c>
      <c r="AU22" s="32"/>
      <c r="AV22" s="32"/>
      <c r="AW22" s="32"/>
      <c r="AX22" s="59">
        <v>5</v>
      </c>
      <c r="AY22" s="59">
        <v>5</v>
      </c>
      <c r="AZ22" s="32"/>
      <c r="BA22" s="32"/>
      <c r="BB22" s="32"/>
      <c r="BC22" s="59">
        <v>5</v>
      </c>
      <c r="BD22" s="59">
        <v>5</v>
      </c>
      <c r="BE22" s="32"/>
      <c r="BF22" s="32"/>
      <c r="BG22" s="32"/>
      <c r="BH22" s="59">
        <v>5</v>
      </c>
      <c r="BI22" s="59">
        <v>5</v>
      </c>
      <c r="BJ22" s="32"/>
      <c r="BK22" s="32"/>
      <c r="BL22" s="32"/>
      <c r="BM22" s="59">
        <v>5</v>
      </c>
      <c r="BN22" s="59">
        <v>5</v>
      </c>
      <c r="BO22" s="32"/>
      <c r="BP22" s="32"/>
      <c r="BQ22" s="32"/>
      <c r="BR22" s="59">
        <v>5</v>
      </c>
      <c r="BS22" s="59">
        <v>5</v>
      </c>
      <c r="BT22" s="32"/>
      <c r="BU22" s="32"/>
      <c r="BV22" s="32"/>
      <c r="BW22" s="59">
        <v>15</v>
      </c>
      <c r="BX22" s="59">
        <v>15</v>
      </c>
      <c r="BY22" s="32"/>
      <c r="BZ22" s="32"/>
      <c r="CA22" s="32"/>
      <c r="CB22" s="59">
        <v>15</v>
      </c>
      <c r="CC22" s="59">
        <v>15</v>
      </c>
      <c r="CD22" s="32"/>
      <c r="CE22" s="32"/>
      <c r="CF22" s="32">
        <v>19</v>
      </c>
      <c r="CG22" s="59">
        <v>72</v>
      </c>
      <c r="CH22" s="59">
        <v>72</v>
      </c>
      <c r="CI22" s="32"/>
      <c r="CJ22" s="32"/>
      <c r="CK22" s="32"/>
      <c r="CL22" s="59">
        <v>72</v>
      </c>
      <c r="CM22" s="59">
        <v>72</v>
      </c>
      <c r="CN22" s="32"/>
      <c r="CO22" s="32"/>
      <c r="CP22" s="32"/>
      <c r="CQ22" s="59">
        <v>72</v>
      </c>
      <c r="CR22" s="59">
        <v>72</v>
      </c>
      <c r="CS22" s="32"/>
      <c r="CT22" s="32"/>
      <c r="CU22" s="32"/>
      <c r="CV22" s="59">
        <v>72</v>
      </c>
      <c r="CW22" s="59">
        <v>72</v>
      </c>
      <c r="CX22" s="32"/>
      <c r="CY22" s="32"/>
      <c r="CZ22" s="32"/>
      <c r="DA22" s="59">
        <v>48</v>
      </c>
      <c r="DB22" s="59">
        <v>48</v>
      </c>
      <c r="DC22" s="32"/>
      <c r="DD22" s="32"/>
      <c r="DE22" s="32"/>
      <c r="DF22" s="63">
        <v>0</v>
      </c>
    </row>
    <row r="23" spans="1:110" x14ac:dyDescent="0.15">
      <c r="F23" s="51" t="s">
        <v>71</v>
      </c>
      <c r="G23" s="44" t="s">
        <v>72</v>
      </c>
      <c r="H23" s="44" t="s">
        <v>73</v>
      </c>
      <c r="I23" s="44" t="s">
        <v>74</v>
      </c>
      <c r="J23" s="44" t="s">
        <v>30</v>
      </c>
      <c r="K23" s="44" t="s">
        <v>75</v>
      </c>
      <c r="L23" s="44" t="s">
        <v>76</v>
      </c>
      <c r="M23" s="44" t="s">
        <v>97</v>
      </c>
      <c r="N23" s="44" t="s">
        <v>98</v>
      </c>
      <c r="O23" s="45" t="s">
        <v>30</v>
      </c>
      <c r="P23" s="61">
        <v>0</v>
      </c>
      <c r="Q23" s="61">
        <v>12</v>
      </c>
      <c r="R23" s="32"/>
      <c r="S23" s="32"/>
      <c r="T23" s="61">
        <v>36</v>
      </c>
      <c r="U23" s="61">
        <v>36</v>
      </c>
      <c r="V23" s="32"/>
      <c r="W23" s="32"/>
      <c r="X23" s="32"/>
      <c r="Y23" s="61">
        <v>36</v>
      </c>
      <c r="Z23" s="61">
        <v>36</v>
      </c>
      <c r="AA23" s="32"/>
      <c r="AB23" s="32"/>
      <c r="AC23" s="32"/>
      <c r="AD23" s="61">
        <v>36</v>
      </c>
      <c r="AE23" s="61">
        <v>36</v>
      </c>
      <c r="AF23" s="32"/>
      <c r="AG23" s="32"/>
      <c r="AH23" s="32"/>
      <c r="AI23" s="61">
        <v>36</v>
      </c>
      <c r="AJ23" s="61">
        <v>36</v>
      </c>
      <c r="AK23" s="32"/>
      <c r="AL23" s="32"/>
      <c r="AM23" s="32"/>
      <c r="AN23" s="61">
        <v>36</v>
      </c>
      <c r="AO23" s="61">
        <v>36</v>
      </c>
      <c r="AP23" s="32"/>
      <c r="AQ23" s="32"/>
      <c r="AR23" s="32"/>
      <c r="AS23" s="61">
        <v>24</v>
      </c>
      <c r="AT23" s="61">
        <v>24</v>
      </c>
      <c r="AU23" s="32"/>
      <c r="AV23" s="32"/>
      <c r="AW23" s="32"/>
      <c r="AX23" s="61">
        <v>12</v>
      </c>
      <c r="AY23" s="61">
        <v>12</v>
      </c>
      <c r="AZ23" s="32"/>
      <c r="BA23" s="32"/>
      <c r="BB23" s="32"/>
      <c r="BC23" s="61">
        <v>12</v>
      </c>
      <c r="BD23" s="61">
        <v>12</v>
      </c>
      <c r="BE23" s="32"/>
      <c r="BF23" s="32"/>
      <c r="BG23" s="32"/>
      <c r="BH23" s="61">
        <v>12</v>
      </c>
      <c r="BI23" s="61">
        <v>12</v>
      </c>
      <c r="BJ23" s="32"/>
      <c r="BK23" s="32"/>
      <c r="BL23" s="32"/>
      <c r="BM23" s="61">
        <v>12</v>
      </c>
      <c r="BN23" s="61">
        <v>12</v>
      </c>
      <c r="BO23" s="32"/>
      <c r="BP23" s="32"/>
      <c r="BQ23" s="32"/>
      <c r="BR23" s="61">
        <v>12</v>
      </c>
      <c r="BS23" s="61">
        <v>12</v>
      </c>
      <c r="BT23" s="32"/>
      <c r="BU23" s="32"/>
      <c r="BV23" s="32"/>
      <c r="BW23" s="61">
        <v>36</v>
      </c>
      <c r="BX23" s="61">
        <v>36</v>
      </c>
      <c r="BY23" s="32"/>
      <c r="BZ23" s="32"/>
      <c r="CA23" s="32"/>
      <c r="CB23" s="61">
        <v>36</v>
      </c>
      <c r="CC23" s="61">
        <v>36</v>
      </c>
      <c r="CD23" s="32"/>
      <c r="CE23" s="32"/>
      <c r="CF23" s="32"/>
      <c r="CG23" s="61">
        <v>36</v>
      </c>
      <c r="CH23" s="61">
        <v>36</v>
      </c>
      <c r="CI23" s="32"/>
      <c r="CJ23" s="32"/>
      <c r="CK23" s="32"/>
      <c r="CL23" s="61">
        <v>36</v>
      </c>
      <c r="CM23" s="61">
        <v>36</v>
      </c>
      <c r="CN23" s="32"/>
      <c r="CO23" s="32"/>
      <c r="CP23" s="32"/>
      <c r="CQ23" s="61">
        <v>36</v>
      </c>
      <c r="CR23" s="61">
        <v>36</v>
      </c>
      <c r="CS23" s="32"/>
      <c r="CT23" s="32"/>
      <c r="CU23" s="32"/>
      <c r="CV23" s="61">
        <v>36</v>
      </c>
      <c r="CW23" s="61">
        <v>36</v>
      </c>
      <c r="CX23" s="32"/>
      <c r="CY23" s="32"/>
      <c r="CZ23" s="32"/>
      <c r="DA23" s="61">
        <v>24</v>
      </c>
      <c r="DB23" s="61">
        <v>24</v>
      </c>
      <c r="DC23" s="32"/>
      <c r="DD23" s="32"/>
      <c r="DE23" s="32"/>
      <c r="DF23" s="65">
        <v>0</v>
      </c>
    </row>
    <row r="24" spans="1:110" x14ac:dyDescent="0.15">
      <c r="F24" s="51" t="s">
        <v>71</v>
      </c>
      <c r="G24" s="44" t="s">
        <v>72</v>
      </c>
      <c r="H24" s="44" t="s">
        <v>73</v>
      </c>
      <c r="I24" s="44" t="s">
        <v>74</v>
      </c>
      <c r="J24" s="44" t="s">
        <v>30</v>
      </c>
      <c r="K24" s="44" t="s">
        <v>75</v>
      </c>
      <c r="L24" s="44" t="s">
        <v>76</v>
      </c>
      <c r="M24" s="44" t="s">
        <v>99</v>
      </c>
      <c r="N24" s="44" t="s">
        <v>100</v>
      </c>
      <c r="O24" s="45" t="s">
        <v>30</v>
      </c>
      <c r="P24" s="59">
        <v>0</v>
      </c>
      <c r="Q24" s="59">
        <v>8</v>
      </c>
      <c r="R24" s="32"/>
      <c r="S24" s="32"/>
      <c r="T24" s="59">
        <v>24</v>
      </c>
      <c r="U24" s="59">
        <v>24</v>
      </c>
      <c r="V24" s="32"/>
      <c r="W24" s="32"/>
      <c r="X24" s="32"/>
      <c r="Y24" s="59">
        <v>24</v>
      </c>
      <c r="Z24" s="59">
        <v>24</v>
      </c>
      <c r="AA24" s="32"/>
      <c r="AB24" s="32"/>
      <c r="AC24" s="32"/>
      <c r="AD24" s="59">
        <v>24</v>
      </c>
      <c r="AE24" s="59">
        <v>24</v>
      </c>
      <c r="AF24" s="32"/>
      <c r="AG24" s="32"/>
      <c r="AH24" s="32"/>
      <c r="AI24" s="59">
        <v>24</v>
      </c>
      <c r="AJ24" s="59">
        <v>24</v>
      </c>
      <c r="AK24" s="32"/>
      <c r="AL24" s="32"/>
      <c r="AM24" s="32"/>
      <c r="AN24" s="59">
        <v>24</v>
      </c>
      <c r="AO24" s="59">
        <v>24</v>
      </c>
      <c r="AP24" s="32"/>
      <c r="AQ24" s="32"/>
      <c r="AR24" s="32">
        <v>0</v>
      </c>
      <c r="AS24" s="59">
        <v>16</v>
      </c>
      <c r="AT24" s="59">
        <v>16</v>
      </c>
      <c r="AU24" s="32"/>
      <c r="AV24" s="32"/>
      <c r="AW24" s="32">
        <v>0</v>
      </c>
      <c r="AX24" s="59">
        <v>8</v>
      </c>
      <c r="AY24" s="59">
        <v>8</v>
      </c>
      <c r="AZ24" s="32"/>
      <c r="BA24" s="32"/>
      <c r="BB24" s="32"/>
      <c r="BC24" s="59">
        <v>8</v>
      </c>
      <c r="BD24" s="59">
        <v>8</v>
      </c>
      <c r="BE24" s="32"/>
      <c r="BF24" s="32"/>
      <c r="BG24" s="32"/>
      <c r="BH24" s="59">
        <v>8</v>
      </c>
      <c r="BI24" s="59">
        <v>8</v>
      </c>
      <c r="BJ24" s="32"/>
      <c r="BK24" s="32"/>
      <c r="BL24" s="32"/>
      <c r="BM24" s="59">
        <v>8</v>
      </c>
      <c r="BN24" s="59">
        <v>8</v>
      </c>
      <c r="BO24" s="32"/>
      <c r="BP24" s="32"/>
      <c r="BQ24" s="32"/>
      <c r="BR24" s="59">
        <v>8</v>
      </c>
      <c r="BS24" s="59">
        <v>8</v>
      </c>
      <c r="BT24" s="32"/>
      <c r="BU24" s="32"/>
      <c r="BV24" s="32"/>
      <c r="BW24" s="59">
        <v>24</v>
      </c>
      <c r="BX24" s="59">
        <v>24</v>
      </c>
      <c r="BY24" s="32"/>
      <c r="BZ24" s="32"/>
      <c r="CA24" s="32"/>
      <c r="CB24" s="59">
        <v>24</v>
      </c>
      <c r="CC24" s="59">
        <v>24</v>
      </c>
      <c r="CD24" s="32"/>
      <c r="CE24" s="32"/>
      <c r="CF24" s="32"/>
      <c r="CG24" s="59">
        <v>24</v>
      </c>
      <c r="CH24" s="59">
        <v>24</v>
      </c>
      <c r="CI24" s="32"/>
      <c r="CJ24" s="32"/>
      <c r="CK24" s="32"/>
      <c r="CL24" s="59">
        <v>24</v>
      </c>
      <c r="CM24" s="59">
        <v>24</v>
      </c>
      <c r="CN24" s="32"/>
      <c r="CO24" s="32"/>
      <c r="CP24" s="32"/>
      <c r="CQ24" s="59">
        <v>24</v>
      </c>
      <c r="CR24" s="59">
        <v>24</v>
      </c>
      <c r="CS24" s="32"/>
      <c r="CT24" s="32"/>
      <c r="CU24" s="32"/>
      <c r="CV24" s="59">
        <v>24</v>
      </c>
      <c r="CW24" s="59">
        <v>24</v>
      </c>
      <c r="CX24" s="32"/>
      <c r="CY24" s="32"/>
      <c r="CZ24" s="32"/>
      <c r="DA24" s="59">
        <v>16</v>
      </c>
      <c r="DB24" s="59">
        <v>16</v>
      </c>
      <c r="DC24" s="32"/>
      <c r="DD24" s="32"/>
      <c r="DE24" s="32"/>
      <c r="DF24" s="63">
        <v>0</v>
      </c>
    </row>
    <row r="25" spans="1:110" x14ac:dyDescent="0.15">
      <c r="F25" s="51" t="s">
        <v>71</v>
      </c>
      <c r="G25" s="44" t="s">
        <v>72</v>
      </c>
      <c r="H25" s="44" t="s">
        <v>73</v>
      </c>
      <c r="I25" s="44" t="s">
        <v>74</v>
      </c>
      <c r="J25" s="44" t="s">
        <v>30</v>
      </c>
      <c r="K25" s="44" t="s">
        <v>75</v>
      </c>
      <c r="L25" s="44" t="s">
        <v>76</v>
      </c>
      <c r="M25" s="44" t="s">
        <v>101</v>
      </c>
      <c r="N25" s="44" t="s">
        <v>102</v>
      </c>
      <c r="O25" s="45" t="s">
        <v>30</v>
      </c>
      <c r="P25" s="59">
        <v>0</v>
      </c>
      <c r="Q25" s="59">
        <v>9</v>
      </c>
      <c r="R25" s="32"/>
      <c r="S25" s="32"/>
      <c r="T25" s="59">
        <v>27</v>
      </c>
      <c r="U25" s="59">
        <v>27</v>
      </c>
      <c r="V25" s="32"/>
      <c r="W25" s="32"/>
      <c r="X25" s="32"/>
      <c r="Y25" s="59">
        <v>27</v>
      </c>
      <c r="Z25" s="59">
        <v>27</v>
      </c>
      <c r="AA25" s="32"/>
      <c r="AB25" s="32"/>
      <c r="AC25" s="32"/>
      <c r="AD25" s="59">
        <v>27</v>
      </c>
      <c r="AE25" s="59">
        <v>27</v>
      </c>
      <c r="AF25" s="32"/>
      <c r="AG25" s="32"/>
      <c r="AH25" s="32"/>
      <c r="AI25" s="59">
        <v>27</v>
      </c>
      <c r="AJ25" s="59">
        <v>27</v>
      </c>
      <c r="AK25" s="32"/>
      <c r="AL25" s="32"/>
      <c r="AM25" s="32"/>
      <c r="AN25" s="59">
        <v>27</v>
      </c>
      <c r="AO25" s="59">
        <v>27</v>
      </c>
      <c r="AP25" s="32"/>
      <c r="AQ25" s="32"/>
      <c r="AR25" s="32"/>
      <c r="AS25" s="59">
        <v>18</v>
      </c>
      <c r="AT25" s="59">
        <v>18</v>
      </c>
      <c r="AU25" s="32"/>
      <c r="AV25" s="32"/>
      <c r="AW25" s="32"/>
      <c r="AX25" s="59">
        <v>9</v>
      </c>
      <c r="AY25" s="59">
        <v>9</v>
      </c>
      <c r="AZ25" s="32"/>
      <c r="BA25" s="32"/>
      <c r="BB25" s="32"/>
      <c r="BC25" s="59">
        <v>9</v>
      </c>
      <c r="BD25" s="59">
        <v>9</v>
      </c>
      <c r="BE25" s="32"/>
      <c r="BF25" s="32"/>
      <c r="BG25" s="32"/>
      <c r="BH25" s="59">
        <v>9</v>
      </c>
      <c r="BI25" s="59">
        <v>9</v>
      </c>
      <c r="BJ25" s="32"/>
      <c r="BK25" s="32"/>
      <c r="BL25" s="32"/>
      <c r="BM25" s="59">
        <v>9</v>
      </c>
      <c r="BN25" s="59">
        <v>9</v>
      </c>
      <c r="BO25" s="32"/>
      <c r="BP25" s="32"/>
      <c r="BQ25" s="32"/>
      <c r="BR25" s="59">
        <v>9</v>
      </c>
      <c r="BS25" s="59">
        <v>9</v>
      </c>
      <c r="BT25" s="32"/>
      <c r="BU25" s="32"/>
      <c r="BV25" s="32"/>
      <c r="BW25" s="59">
        <v>27</v>
      </c>
      <c r="BX25" s="59">
        <v>27</v>
      </c>
      <c r="BY25" s="32"/>
      <c r="BZ25" s="32"/>
      <c r="CA25" s="32"/>
      <c r="CB25" s="59">
        <v>27</v>
      </c>
      <c r="CC25" s="59">
        <v>27</v>
      </c>
      <c r="CD25" s="32"/>
      <c r="CE25" s="32"/>
      <c r="CF25" s="32"/>
      <c r="CG25" s="59">
        <v>27</v>
      </c>
      <c r="CH25" s="59">
        <v>27</v>
      </c>
      <c r="CI25" s="32"/>
      <c r="CJ25" s="32"/>
      <c r="CK25" s="32"/>
      <c r="CL25" s="59">
        <v>27</v>
      </c>
      <c r="CM25" s="59">
        <v>27</v>
      </c>
      <c r="CN25" s="32"/>
      <c r="CO25" s="32"/>
      <c r="CP25" s="32"/>
      <c r="CQ25" s="59">
        <v>27</v>
      </c>
      <c r="CR25" s="59">
        <v>27</v>
      </c>
      <c r="CS25" s="32"/>
      <c r="CT25" s="32"/>
      <c r="CU25" s="32"/>
      <c r="CV25" s="59">
        <v>27</v>
      </c>
      <c r="CW25" s="59">
        <v>27</v>
      </c>
      <c r="CX25" s="32"/>
      <c r="CY25" s="32"/>
      <c r="CZ25" s="32"/>
      <c r="DA25" s="59">
        <v>18</v>
      </c>
      <c r="DB25" s="59">
        <v>18</v>
      </c>
      <c r="DC25" s="32"/>
      <c r="DD25" s="32"/>
      <c r="DE25" s="32"/>
      <c r="DF25" s="63">
        <v>0</v>
      </c>
    </row>
    <row r="26" spans="1:110" x14ac:dyDescent="0.15">
      <c r="F26" s="51" t="s">
        <v>71</v>
      </c>
      <c r="G26" s="44" t="s">
        <v>72</v>
      </c>
      <c r="H26" s="44" t="s">
        <v>73</v>
      </c>
      <c r="I26" s="44" t="s">
        <v>74</v>
      </c>
      <c r="J26" s="44" t="s">
        <v>30</v>
      </c>
      <c r="K26" s="44" t="s">
        <v>75</v>
      </c>
      <c r="L26" s="44" t="s">
        <v>76</v>
      </c>
      <c r="M26" s="44" t="s">
        <v>103</v>
      </c>
      <c r="N26" s="44" t="s">
        <v>104</v>
      </c>
      <c r="O26" s="45" t="s">
        <v>30</v>
      </c>
      <c r="P26" s="59">
        <v>0</v>
      </c>
      <c r="Q26" s="59">
        <v>144</v>
      </c>
      <c r="R26" s="32"/>
      <c r="S26" s="32"/>
      <c r="T26" s="59">
        <v>432</v>
      </c>
      <c r="U26" s="59">
        <v>432</v>
      </c>
      <c r="V26" s="32"/>
      <c r="W26" s="32"/>
      <c r="X26" s="32"/>
      <c r="Y26" s="59">
        <v>432</v>
      </c>
      <c r="Z26" s="59">
        <v>432</v>
      </c>
      <c r="AA26" s="32"/>
      <c r="AB26" s="32"/>
      <c r="AC26" s="32"/>
      <c r="AD26" s="59">
        <v>432</v>
      </c>
      <c r="AE26" s="59">
        <v>432</v>
      </c>
      <c r="AF26" s="32"/>
      <c r="AG26" s="32"/>
      <c r="AH26" s="32"/>
      <c r="AI26" s="59">
        <v>432</v>
      </c>
      <c r="AJ26" s="59">
        <v>432</v>
      </c>
      <c r="AK26" s="32"/>
      <c r="AL26" s="32"/>
      <c r="AM26" s="32"/>
      <c r="AN26" s="59">
        <v>432</v>
      </c>
      <c r="AO26" s="59">
        <v>432</v>
      </c>
      <c r="AP26" s="32"/>
      <c r="AQ26" s="32"/>
      <c r="AR26" s="32"/>
      <c r="AS26" s="59">
        <v>288</v>
      </c>
      <c r="AT26" s="59">
        <v>288</v>
      </c>
      <c r="AU26" s="32"/>
      <c r="AV26" s="32"/>
      <c r="AW26" s="32"/>
      <c r="AX26" s="59">
        <v>144</v>
      </c>
      <c r="AY26" s="59">
        <v>144</v>
      </c>
      <c r="AZ26" s="32"/>
      <c r="BA26" s="32"/>
      <c r="BB26" s="32"/>
      <c r="BC26" s="59">
        <v>144</v>
      </c>
      <c r="BD26" s="59">
        <v>144</v>
      </c>
      <c r="BE26" s="32"/>
      <c r="BF26" s="32"/>
      <c r="BG26" s="32"/>
      <c r="BH26" s="59">
        <v>144</v>
      </c>
      <c r="BI26" s="59">
        <v>144</v>
      </c>
      <c r="BJ26" s="32"/>
      <c r="BK26" s="32"/>
      <c r="BL26" s="32"/>
      <c r="BM26" s="59">
        <v>144</v>
      </c>
      <c r="BN26" s="59">
        <v>144</v>
      </c>
      <c r="BO26" s="32"/>
      <c r="BP26" s="32"/>
      <c r="BQ26" s="32"/>
      <c r="BR26" s="59">
        <v>144</v>
      </c>
      <c r="BS26" s="59">
        <v>144</v>
      </c>
      <c r="BT26" s="32"/>
      <c r="BU26" s="32"/>
      <c r="BV26" s="32"/>
      <c r="BW26" s="59">
        <v>432</v>
      </c>
      <c r="BX26" s="59">
        <v>432</v>
      </c>
      <c r="BY26" s="32"/>
      <c r="BZ26" s="32"/>
      <c r="CA26" s="32"/>
      <c r="CB26" s="59">
        <v>432</v>
      </c>
      <c r="CC26" s="59">
        <v>432</v>
      </c>
      <c r="CD26" s="32"/>
      <c r="CE26" s="32"/>
      <c r="CF26" s="32"/>
      <c r="CG26" s="59">
        <v>432</v>
      </c>
      <c r="CH26" s="59">
        <v>432</v>
      </c>
      <c r="CI26" s="32"/>
      <c r="CJ26" s="32"/>
      <c r="CK26" s="32"/>
      <c r="CL26" s="59">
        <v>432</v>
      </c>
      <c r="CM26" s="59">
        <v>432</v>
      </c>
      <c r="CN26" s="32"/>
      <c r="CO26" s="32"/>
      <c r="CP26" s="32"/>
      <c r="CQ26" s="59">
        <v>432</v>
      </c>
      <c r="CR26" s="59">
        <v>432</v>
      </c>
      <c r="CS26" s="32"/>
      <c r="CT26" s="32"/>
      <c r="CU26" s="32"/>
      <c r="CV26" s="59">
        <v>432</v>
      </c>
      <c r="CW26" s="59">
        <v>432</v>
      </c>
      <c r="CX26" s="32"/>
      <c r="CY26" s="32"/>
      <c r="CZ26" s="32"/>
      <c r="DA26" s="59">
        <v>288</v>
      </c>
      <c r="DB26" s="59">
        <v>288</v>
      </c>
      <c r="DC26" s="32"/>
      <c r="DD26" s="32"/>
      <c r="DE26" s="32"/>
      <c r="DF26" s="63">
        <v>0</v>
      </c>
    </row>
    <row r="27" spans="1:110" x14ac:dyDescent="0.15">
      <c r="F27" s="51" t="s">
        <v>71</v>
      </c>
      <c r="G27" s="44" t="s">
        <v>72</v>
      </c>
      <c r="H27" s="44" t="s">
        <v>73</v>
      </c>
      <c r="I27" s="44" t="s">
        <v>74</v>
      </c>
      <c r="J27" s="44" t="s">
        <v>30</v>
      </c>
      <c r="K27" s="44" t="s">
        <v>75</v>
      </c>
      <c r="L27" s="44" t="s">
        <v>76</v>
      </c>
      <c r="M27" s="44" t="s">
        <v>105</v>
      </c>
      <c r="N27" s="44" t="s">
        <v>106</v>
      </c>
      <c r="O27" s="45" t="s">
        <v>30</v>
      </c>
      <c r="P27" s="59">
        <v>0</v>
      </c>
      <c r="Q27" s="59">
        <v>134</v>
      </c>
      <c r="R27" s="32"/>
      <c r="S27" s="32"/>
      <c r="T27" s="59">
        <v>402</v>
      </c>
      <c r="U27" s="59">
        <v>402</v>
      </c>
      <c r="V27" s="32"/>
      <c r="W27" s="32"/>
      <c r="X27" s="32"/>
      <c r="Y27" s="59">
        <v>402</v>
      </c>
      <c r="Z27" s="59">
        <v>402</v>
      </c>
      <c r="AA27" s="32"/>
      <c r="AB27" s="32"/>
      <c r="AC27" s="32"/>
      <c r="AD27" s="59">
        <v>402</v>
      </c>
      <c r="AE27" s="59">
        <v>402</v>
      </c>
      <c r="AF27" s="32"/>
      <c r="AG27" s="32"/>
      <c r="AH27" s="32"/>
      <c r="AI27" s="59">
        <v>402</v>
      </c>
      <c r="AJ27" s="59">
        <v>402</v>
      </c>
      <c r="AK27" s="32"/>
      <c r="AL27" s="32"/>
      <c r="AM27" s="32"/>
      <c r="AN27" s="59">
        <v>402</v>
      </c>
      <c r="AO27" s="59">
        <v>402</v>
      </c>
      <c r="AP27" s="32"/>
      <c r="AQ27" s="32"/>
      <c r="AR27" s="32"/>
      <c r="AS27" s="59">
        <v>268</v>
      </c>
      <c r="AT27" s="59">
        <v>268</v>
      </c>
      <c r="AU27" s="32"/>
      <c r="AV27" s="32"/>
      <c r="AW27" s="32"/>
      <c r="AX27" s="59">
        <v>134</v>
      </c>
      <c r="AY27" s="59">
        <v>134</v>
      </c>
      <c r="AZ27" s="32"/>
      <c r="BA27" s="32"/>
      <c r="BB27" s="32"/>
      <c r="BC27" s="59">
        <v>134</v>
      </c>
      <c r="BD27" s="59">
        <v>134</v>
      </c>
      <c r="BE27" s="32"/>
      <c r="BF27" s="32"/>
      <c r="BG27" s="32"/>
      <c r="BH27" s="59">
        <v>134</v>
      </c>
      <c r="BI27" s="59">
        <v>134</v>
      </c>
      <c r="BJ27" s="32"/>
      <c r="BK27" s="32"/>
      <c r="BL27" s="32"/>
      <c r="BM27" s="59">
        <v>134</v>
      </c>
      <c r="BN27" s="59">
        <v>134</v>
      </c>
      <c r="BO27" s="32"/>
      <c r="BP27" s="32"/>
      <c r="BQ27" s="32"/>
      <c r="BR27" s="59">
        <v>134</v>
      </c>
      <c r="BS27" s="59">
        <v>134</v>
      </c>
      <c r="BT27" s="32"/>
      <c r="BU27" s="32"/>
      <c r="BV27" s="32"/>
      <c r="BW27" s="59">
        <v>402</v>
      </c>
      <c r="BX27" s="59">
        <v>402</v>
      </c>
      <c r="BY27" s="32"/>
      <c r="BZ27" s="32"/>
      <c r="CA27" s="32"/>
      <c r="CB27" s="59">
        <v>402</v>
      </c>
      <c r="CC27" s="59">
        <v>402</v>
      </c>
      <c r="CD27" s="32"/>
      <c r="CE27" s="32"/>
      <c r="CF27" s="32"/>
      <c r="CG27" s="59">
        <v>402</v>
      </c>
      <c r="CH27" s="59">
        <v>402</v>
      </c>
      <c r="CI27" s="32"/>
      <c r="CJ27" s="32"/>
      <c r="CK27" s="32"/>
      <c r="CL27" s="59">
        <v>402</v>
      </c>
      <c r="CM27" s="59">
        <v>402</v>
      </c>
      <c r="CN27" s="32"/>
      <c r="CO27" s="32"/>
      <c r="CP27" s="32"/>
      <c r="CQ27" s="59">
        <v>402</v>
      </c>
      <c r="CR27" s="59">
        <v>402</v>
      </c>
      <c r="CS27" s="32"/>
      <c r="CT27" s="32"/>
      <c r="CU27" s="32"/>
      <c r="CV27" s="59">
        <v>402</v>
      </c>
      <c r="CW27" s="59">
        <v>402</v>
      </c>
      <c r="CX27" s="32"/>
      <c r="CY27" s="32"/>
      <c r="CZ27" s="32"/>
      <c r="DA27" s="59">
        <v>268</v>
      </c>
      <c r="DB27" s="59">
        <v>268</v>
      </c>
      <c r="DC27" s="32"/>
      <c r="DD27" s="32"/>
      <c r="DE27" s="32"/>
      <c r="DF27" s="63">
        <v>0</v>
      </c>
    </row>
    <row r="28" spans="1:110" x14ac:dyDescent="0.15">
      <c r="F28" s="51" t="s">
        <v>71</v>
      </c>
      <c r="G28" s="44" t="s">
        <v>72</v>
      </c>
      <c r="H28" s="44" t="s">
        <v>73</v>
      </c>
      <c r="I28" s="44" t="s">
        <v>74</v>
      </c>
      <c r="J28" s="44" t="s">
        <v>30</v>
      </c>
      <c r="K28" s="44" t="s">
        <v>75</v>
      </c>
      <c r="L28" s="44" t="s">
        <v>76</v>
      </c>
      <c r="M28" s="44" t="s">
        <v>107</v>
      </c>
      <c r="N28" s="44" t="s">
        <v>108</v>
      </c>
      <c r="O28" s="45" t="s">
        <v>30</v>
      </c>
      <c r="P28" s="59">
        <v>0</v>
      </c>
      <c r="Q28" s="59">
        <v>9</v>
      </c>
      <c r="R28" s="32"/>
      <c r="S28" s="32"/>
      <c r="T28" s="59">
        <v>27</v>
      </c>
      <c r="U28" s="59">
        <v>27</v>
      </c>
      <c r="V28" s="32"/>
      <c r="W28" s="32"/>
      <c r="X28" s="32"/>
      <c r="Y28" s="59">
        <v>27</v>
      </c>
      <c r="Z28" s="59">
        <v>27</v>
      </c>
      <c r="AA28" s="32"/>
      <c r="AB28" s="32"/>
      <c r="AC28" s="32"/>
      <c r="AD28" s="59">
        <v>27</v>
      </c>
      <c r="AE28" s="59">
        <v>27</v>
      </c>
      <c r="AF28" s="32"/>
      <c r="AG28" s="32"/>
      <c r="AH28" s="32"/>
      <c r="AI28" s="59">
        <v>27</v>
      </c>
      <c r="AJ28" s="59">
        <v>27</v>
      </c>
      <c r="AK28" s="32"/>
      <c r="AL28" s="32"/>
      <c r="AM28" s="32"/>
      <c r="AN28" s="59">
        <v>27</v>
      </c>
      <c r="AO28" s="59">
        <v>27</v>
      </c>
      <c r="AP28" s="32"/>
      <c r="AQ28" s="32"/>
      <c r="AR28" s="32">
        <v>0</v>
      </c>
      <c r="AS28" s="59">
        <v>18</v>
      </c>
      <c r="AT28" s="59">
        <v>18</v>
      </c>
      <c r="AU28" s="32"/>
      <c r="AV28" s="32"/>
      <c r="AW28" s="32">
        <v>0</v>
      </c>
      <c r="AX28" s="59">
        <v>9</v>
      </c>
      <c r="AY28" s="59">
        <v>9</v>
      </c>
      <c r="AZ28" s="32"/>
      <c r="BA28" s="32"/>
      <c r="BB28" s="32"/>
      <c r="BC28" s="59">
        <v>9</v>
      </c>
      <c r="BD28" s="59">
        <v>9</v>
      </c>
      <c r="BE28" s="32"/>
      <c r="BF28" s="32"/>
      <c r="BG28" s="32"/>
      <c r="BH28" s="59">
        <v>9</v>
      </c>
      <c r="BI28" s="59">
        <v>9</v>
      </c>
      <c r="BJ28" s="32"/>
      <c r="BK28" s="32"/>
      <c r="BL28" s="32"/>
      <c r="BM28" s="59">
        <v>9</v>
      </c>
      <c r="BN28" s="59">
        <v>9</v>
      </c>
      <c r="BO28" s="32"/>
      <c r="BP28" s="32"/>
      <c r="BQ28" s="32"/>
      <c r="BR28" s="59">
        <v>9</v>
      </c>
      <c r="BS28" s="59">
        <v>9</v>
      </c>
      <c r="BT28" s="32"/>
      <c r="BU28" s="32"/>
      <c r="BV28" s="32"/>
      <c r="BW28" s="59">
        <v>27</v>
      </c>
      <c r="BX28" s="59">
        <v>27</v>
      </c>
      <c r="BY28" s="32"/>
      <c r="BZ28" s="32"/>
      <c r="CA28" s="32"/>
      <c r="CB28" s="59">
        <v>27</v>
      </c>
      <c r="CC28" s="59">
        <v>27</v>
      </c>
      <c r="CD28" s="32"/>
      <c r="CE28" s="32"/>
      <c r="CF28" s="32"/>
      <c r="CG28" s="59">
        <v>27</v>
      </c>
      <c r="CH28" s="59">
        <v>27</v>
      </c>
      <c r="CI28" s="32"/>
      <c r="CJ28" s="32"/>
      <c r="CK28" s="32"/>
      <c r="CL28" s="59">
        <v>27</v>
      </c>
      <c r="CM28" s="59">
        <v>27</v>
      </c>
      <c r="CN28" s="32"/>
      <c r="CO28" s="32"/>
      <c r="CP28" s="32"/>
      <c r="CQ28" s="59">
        <v>27</v>
      </c>
      <c r="CR28" s="59">
        <v>27</v>
      </c>
      <c r="CS28" s="32"/>
      <c r="CT28" s="32"/>
      <c r="CU28" s="32"/>
      <c r="CV28" s="59">
        <v>27</v>
      </c>
      <c r="CW28" s="59">
        <v>27</v>
      </c>
      <c r="CX28" s="32"/>
      <c r="CY28" s="32"/>
      <c r="CZ28" s="32"/>
      <c r="DA28" s="59">
        <v>18</v>
      </c>
      <c r="DB28" s="59">
        <v>18</v>
      </c>
      <c r="DC28" s="32"/>
      <c r="DD28" s="32"/>
      <c r="DE28" s="32"/>
      <c r="DF28" s="63">
        <v>0</v>
      </c>
    </row>
    <row r="29" spans="1:110" x14ac:dyDescent="0.15">
      <c r="F29" s="51" t="s">
        <v>71</v>
      </c>
      <c r="G29" s="44" t="s">
        <v>72</v>
      </c>
      <c r="H29" s="44" t="s">
        <v>73</v>
      </c>
      <c r="I29" s="44" t="s">
        <v>74</v>
      </c>
      <c r="J29" s="44" t="s">
        <v>30</v>
      </c>
      <c r="K29" s="44" t="s">
        <v>75</v>
      </c>
      <c r="L29" s="44" t="s">
        <v>76</v>
      </c>
      <c r="M29" s="44" t="s">
        <v>109</v>
      </c>
      <c r="N29" s="44" t="s">
        <v>110</v>
      </c>
      <c r="O29" s="45" t="s">
        <v>93</v>
      </c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59">
        <v>0</v>
      </c>
      <c r="BO29" s="32"/>
      <c r="BP29" s="32"/>
      <c r="BQ29" s="32">
        <v>1</v>
      </c>
      <c r="BR29" s="59">
        <v>1</v>
      </c>
      <c r="BS29" s="59">
        <v>1</v>
      </c>
      <c r="BT29" s="32"/>
      <c r="BU29" s="32"/>
      <c r="BV29" s="32"/>
      <c r="BW29" s="59">
        <v>3</v>
      </c>
      <c r="BX29" s="59">
        <v>3</v>
      </c>
      <c r="BY29" s="32"/>
      <c r="BZ29" s="32"/>
      <c r="CA29" s="32"/>
      <c r="CB29" s="59">
        <v>3</v>
      </c>
      <c r="CC29" s="59">
        <v>3</v>
      </c>
      <c r="CD29" s="32"/>
      <c r="CE29" s="32"/>
      <c r="CF29" s="32"/>
      <c r="CG29" s="59">
        <v>3</v>
      </c>
      <c r="CH29" s="59">
        <v>3</v>
      </c>
      <c r="CI29" s="32"/>
      <c r="CJ29" s="32"/>
      <c r="CK29" s="32"/>
      <c r="CL29" s="59">
        <v>3</v>
      </c>
      <c r="CM29" s="59">
        <v>3</v>
      </c>
      <c r="CN29" s="32"/>
      <c r="CO29" s="32"/>
      <c r="CP29" s="32"/>
      <c r="CQ29" s="59">
        <v>3</v>
      </c>
      <c r="CR29" s="59">
        <v>3</v>
      </c>
      <c r="CS29" s="32"/>
      <c r="CT29" s="32"/>
      <c r="CU29" s="32"/>
      <c r="CV29" s="59">
        <v>3</v>
      </c>
      <c r="CW29" s="59">
        <v>3</v>
      </c>
      <c r="CX29" s="32"/>
      <c r="CY29" s="32"/>
      <c r="CZ29" s="32"/>
      <c r="DA29" s="59">
        <v>2</v>
      </c>
      <c r="DB29" s="59">
        <v>2</v>
      </c>
      <c r="DC29" s="32"/>
      <c r="DD29" s="32"/>
      <c r="DE29" s="32"/>
      <c r="DF29" s="63">
        <v>0</v>
      </c>
    </row>
    <row r="30" spans="1:110" x14ac:dyDescent="0.15">
      <c r="F30" s="52" t="s">
        <v>71</v>
      </c>
      <c r="G30" s="53" t="s">
        <v>72</v>
      </c>
      <c r="H30" s="53" t="s">
        <v>73</v>
      </c>
      <c r="I30" s="53" t="s">
        <v>74</v>
      </c>
      <c r="J30" s="53" t="s">
        <v>30</v>
      </c>
      <c r="K30" s="53" t="s">
        <v>75</v>
      </c>
      <c r="L30" s="53" t="s">
        <v>76</v>
      </c>
      <c r="M30" s="53" t="s">
        <v>109</v>
      </c>
      <c r="N30" s="53" t="s">
        <v>110</v>
      </c>
      <c r="O30" s="54" t="s">
        <v>94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2">
        <v>0</v>
      </c>
      <c r="BO30" s="33"/>
      <c r="BP30" s="33"/>
      <c r="BQ30" s="33">
        <v>1</v>
      </c>
      <c r="BR30" s="62">
        <v>1</v>
      </c>
      <c r="BS30" s="62">
        <v>1</v>
      </c>
      <c r="BT30" s="33"/>
      <c r="BU30" s="33"/>
      <c r="BV30" s="33"/>
      <c r="BW30" s="62">
        <v>3</v>
      </c>
      <c r="BX30" s="62">
        <v>3</v>
      </c>
      <c r="BY30" s="33"/>
      <c r="BZ30" s="33"/>
      <c r="CA30" s="33"/>
      <c r="CB30" s="62">
        <v>3</v>
      </c>
      <c r="CC30" s="62">
        <v>3</v>
      </c>
      <c r="CD30" s="33"/>
      <c r="CE30" s="33"/>
      <c r="CF30" s="33"/>
      <c r="CG30" s="62">
        <v>3</v>
      </c>
      <c r="CH30" s="62">
        <v>3</v>
      </c>
      <c r="CI30" s="33"/>
      <c r="CJ30" s="33"/>
      <c r="CK30" s="33"/>
      <c r="CL30" s="62">
        <v>3</v>
      </c>
      <c r="CM30" s="62">
        <v>3</v>
      </c>
      <c r="CN30" s="33"/>
      <c r="CO30" s="33"/>
      <c r="CP30" s="33"/>
      <c r="CQ30" s="62">
        <v>3</v>
      </c>
      <c r="CR30" s="62">
        <v>3</v>
      </c>
      <c r="CS30" s="33"/>
      <c r="CT30" s="33"/>
      <c r="CU30" s="33"/>
      <c r="CV30" s="62">
        <v>3</v>
      </c>
      <c r="CW30" s="62">
        <v>3</v>
      </c>
      <c r="CX30" s="33"/>
      <c r="CY30" s="33"/>
      <c r="CZ30" s="33"/>
      <c r="DA30" s="62">
        <v>2</v>
      </c>
      <c r="DB30" s="62">
        <v>2</v>
      </c>
      <c r="DC30" s="33"/>
      <c r="DD30" s="33"/>
      <c r="DE30" s="33"/>
      <c r="DF30" s="66">
        <v>0</v>
      </c>
    </row>
    <row r="31" spans="1:11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11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</row>
    <row r="369" spans="6:48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</row>
    <row r="370" spans="6:48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</row>
    <row r="371" spans="6:48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</row>
    <row r="372" spans="6:48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</row>
    <row r="373" spans="6:48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</row>
    <row r="374" spans="6:48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</row>
    <row r="375" spans="6:48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</row>
    <row r="376" spans="6:48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</row>
    <row r="377" spans="6:48" x14ac:dyDescent="0.25"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</row>
    <row r="378" spans="6:48" x14ac:dyDescent="0.25"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</row>
    <row r="379" spans="6:48" x14ac:dyDescent="0.25"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</row>
    <row r="380" spans="6:48" x14ac:dyDescent="0.25"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</row>
    <row r="381" spans="6:48" x14ac:dyDescent="0.25"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</row>
    <row r="382" spans="6:48" x14ac:dyDescent="0.25"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</row>
    <row r="383" spans="6:48" x14ac:dyDescent="0.25"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</row>
    <row r="384" spans="6:48" x14ac:dyDescent="0.25"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</row>
    <row r="385" spans="6:48" x14ac:dyDescent="0.25"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</row>
    <row r="386" spans="6:48" x14ac:dyDescent="0.25"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</row>
    <row r="387" spans="6:48" x14ac:dyDescent="0.25"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</row>
    <row r="388" spans="6:48" x14ac:dyDescent="0.25"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</row>
    <row r="389" spans="6:48" x14ac:dyDescent="0.25"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</row>
    <row r="390" spans="6:48" x14ac:dyDescent="0.25"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</row>
    <row r="391" spans="6:48" x14ac:dyDescent="0.25"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</row>
    <row r="392" spans="6:48" x14ac:dyDescent="0.25"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</row>
    <row r="393" spans="6:48" x14ac:dyDescent="0.25"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</row>
    <row r="394" spans="6:48" x14ac:dyDescent="0.25"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</row>
    <row r="395" spans="6:48" x14ac:dyDescent="0.25"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</row>
    <row r="396" spans="6:48" x14ac:dyDescent="0.25"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</row>
    <row r="397" spans="6:48" x14ac:dyDescent="0.25"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</row>
    <row r="398" spans="6:48" x14ac:dyDescent="0.25"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</row>
    <row r="399" spans="6:48" x14ac:dyDescent="0.25"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</row>
    <row r="400" spans="6:48" x14ac:dyDescent="0.25"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</row>
    <row r="401" spans="6:48" x14ac:dyDescent="0.25"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</row>
    <row r="402" spans="6:48" x14ac:dyDescent="0.25"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</row>
    <row r="403" spans="6:48" x14ac:dyDescent="0.25"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</row>
    <row r="404" spans="6:48" x14ac:dyDescent="0.25"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</row>
    <row r="405" spans="6:48" x14ac:dyDescent="0.25"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</row>
    <row r="406" spans="6:48" x14ac:dyDescent="0.25"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</row>
    <row r="407" spans="6:48" x14ac:dyDescent="0.25"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</row>
    <row r="408" spans="6:48" x14ac:dyDescent="0.25"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</row>
    <row r="409" spans="6:48" x14ac:dyDescent="0.25"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</row>
    <row r="410" spans="6:48" x14ac:dyDescent="0.25"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</row>
    <row r="411" spans="6:48" x14ac:dyDescent="0.25"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</row>
    <row r="412" spans="6:48" x14ac:dyDescent="0.25"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</row>
    <row r="413" spans="6:48" x14ac:dyDescent="0.25"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</row>
    <row r="414" spans="6:48" x14ac:dyDescent="0.25"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</row>
    <row r="415" spans="6:48" x14ac:dyDescent="0.25"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</row>
    <row r="416" spans="6:48" x14ac:dyDescent="0.25"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</row>
    <row r="417" spans="6:48" x14ac:dyDescent="0.25"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</row>
    <row r="418" spans="6:48" x14ac:dyDescent="0.25"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</row>
    <row r="419" spans="6:48" x14ac:dyDescent="0.25"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</row>
    <row r="420" spans="6:48" x14ac:dyDescent="0.25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</row>
    <row r="421" spans="6:48" x14ac:dyDescent="0.25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</row>
    <row r="422" spans="6:48" x14ac:dyDescent="0.25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</row>
    <row r="423" spans="6:48" x14ac:dyDescent="0.25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</row>
    <row r="424" spans="6:48" x14ac:dyDescent="0.25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</row>
    <row r="425" spans="6:48" x14ac:dyDescent="0.25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</row>
    <row r="426" spans="6:48" x14ac:dyDescent="0.25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</row>
    <row r="427" spans="6:48" x14ac:dyDescent="0.25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</row>
    <row r="428" spans="6:48" x14ac:dyDescent="0.25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</row>
    <row r="429" spans="6:48" x14ac:dyDescent="0.25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</row>
    <row r="430" spans="6:48" x14ac:dyDescent="0.25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</row>
    <row r="431" spans="6:48" x14ac:dyDescent="0.25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</row>
    <row r="432" spans="6:48" x14ac:dyDescent="0.25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</row>
    <row r="433" spans="6:48" x14ac:dyDescent="0.25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</row>
    <row r="434" spans="6:48" x14ac:dyDescent="0.25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</row>
    <row r="435" spans="6:48" x14ac:dyDescent="0.25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</row>
    <row r="436" spans="6:48" x14ac:dyDescent="0.25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</row>
    <row r="437" spans="6:48" x14ac:dyDescent="0.25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</row>
    <row r="438" spans="6:48" x14ac:dyDescent="0.25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</row>
    <row r="439" spans="6:48" x14ac:dyDescent="0.25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</row>
    <row r="440" spans="6:48" x14ac:dyDescent="0.25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</row>
    <row r="441" spans="6:48" x14ac:dyDescent="0.25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</row>
    <row r="442" spans="6:48" x14ac:dyDescent="0.25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</row>
    <row r="443" spans="6:48" x14ac:dyDescent="0.25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</row>
    <row r="444" spans="6:48" x14ac:dyDescent="0.25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</row>
    <row r="445" spans="6:48" x14ac:dyDescent="0.25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</row>
    <row r="446" spans="6:48" x14ac:dyDescent="0.25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</row>
    <row r="447" spans="6:48" x14ac:dyDescent="0.25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</row>
    <row r="448" spans="6:48" x14ac:dyDescent="0.25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</row>
    <row r="449" spans="6:48" x14ac:dyDescent="0.25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</row>
    <row r="450" spans="6:48" x14ac:dyDescent="0.25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</row>
    <row r="451" spans="6:48" x14ac:dyDescent="0.25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</row>
    <row r="452" spans="6:48" x14ac:dyDescent="0.25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</row>
    <row r="453" spans="6:48" x14ac:dyDescent="0.25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</row>
    <row r="454" spans="6:48" x14ac:dyDescent="0.25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</row>
    <row r="455" spans="6:48" x14ac:dyDescent="0.25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</row>
    <row r="456" spans="6:48" x14ac:dyDescent="0.25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</row>
    <row r="457" spans="6:48" x14ac:dyDescent="0.25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</row>
    <row r="458" spans="6:48" x14ac:dyDescent="0.25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</row>
    <row r="459" spans="6:48" x14ac:dyDescent="0.25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</row>
    <row r="460" spans="6:48" x14ac:dyDescent="0.25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</row>
    <row r="461" spans="6:48" x14ac:dyDescent="0.25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</row>
    <row r="462" spans="6:48" x14ac:dyDescent="0.25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</row>
    <row r="463" spans="6:48" x14ac:dyDescent="0.25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</row>
    <row r="464" spans="6:48" x14ac:dyDescent="0.25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</row>
    <row r="465" spans="6:48" x14ac:dyDescent="0.25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</row>
    <row r="466" spans="6:48" x14ac:dyDescent="0.25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</row>
    <row r="467" spans="6:48" x14ac:dyDescent="0.25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</row>
    <row r="468" spans="6:48" x14ac:dyDescent="0.25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</row>
    <row r="469" spans="6:48" x14ac:dyDescent="0.25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</row>
    <row r="470" spans="6:48" x14ac:dyDescent="0.25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</row>
    <row r="471" spans="6:48" x14ac:dyDescent="0.25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</row>
    <row r="472" spans="6:48" x14ac:dyDescent="0.25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</row>
    <row r="473" spans="6:48" x14ac:dyDescent="0.25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</row>
    <row r="474" spans="6:48" x14ac:dyDescent="0.25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</row>
    <row r="475" spans="6:48" x14ac:dyDescent="0.25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</row>
    <row r="476" spans="6:48" x14ac:dyDescent="0.25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</row>
    <row r="477" spans="6:48" x14ac:dyDescent="0.25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</row>
    <row r="478" spans="6:48" x14ac:dyDescent="0.25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</row>
    <row r="479" spans="6:48" x14ac:dyDescent="0.25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</row>
    <row r="480" spans="6:48" x14ac:dyDescent="0.25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</row>
    <row r="481" spans="6:48" x14ac:dyDescent="0.25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</row>
    <row r="482" spans="6:48" x14ac:dyDescent="0.25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</row>
    <row r="483" spans="6:48" x14ac:dyDescent="0.25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</row>
    <row r="484" spans="6:48" x14ac:dyDescent="0.25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</row>
    <row r="485" spans="6:48" x14ac:dyDescent="0.25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</row>
    <row r="486" spans="6:48" x14ac:dyDescent="0.25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</row>
    <row r="487" spans="6:48" x14ac:dyDescent="0.25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</row>
    <row r="488" spans="6:48" x14ac:dyDescent="0.25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</row>
    <row r="489" spans="6:48" x14ac:dyDescent="0.25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</row>
    <row r="490" spans="6:48" x14ac:dyDescent="0.25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</row>
    <row r="491" spans="6:48" x14ac:dyDescent="0.25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</row>
    <row r="492" spans="6:48" x14ac:dyDescent="0.25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</row>
    <row r="493" spans="6:48" x14ac:dyDescent="0.25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</row>
    <row r="494" spans="6:48" x14ac:dyDescent="0.25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</row>
    <row r="495" spans="6:48" x14ac:dyDescent="0.25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</row>
    <row r="496" spans="6:48" x14ac:dyDescent="0.25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</row>
    <row r="497" spans="6:48" x14ac:dyDescent="0.25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</row>
    <row r="498" spans="6:48" x14ac:dyDescent="0.25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</row>
    <row r="499" spans="6:48" x14ac:dyDescent="0.25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</row>
    <row r="500" spans="6:48" x14ac:dyDescent="0.25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</row>
    <row r="501" spans="6:48" x14ac:dyDescent="0.25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</row>
    <row r="502" spans="6:48" x14ac:dyDescent="0.25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</row>
    <row r="503" spans="6:48" x14ac:dyDescent="0.25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</row>
    <row r="504" spans="6:48" x14ac:dyDescent="0.25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</row>
    <row r="505" spans="6:48" x14ac:dyDescent="0.25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</row>
    <row r="506" spans="6:48" x14ac:dyDescent="0.25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</row>
    <row r="507" spans="6:48" x14ac:dyDescent="0.25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</row>
    <row r="508" spans="6:48" x14ac:dyDescent="0.25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</row>
    <row r="509" spans="6:48" x14ac:dyDescent="0.25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</row>
    <row r="510" spans="6:48" x14ac:dyDescent="0.25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</row>
    <row r="511" spans="6:48" x14ac:dyDescent="0.25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</row>
    <row r="512" spans="6:48" x14ac:dyDescent="0.25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</row>
    <row r="513" spans="6:48" x14ac:dyDescent="0.25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</row>
    <row r="514" spans="6:48" x14ac:dyDescent="0.25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</row>
    <row r="515" spans="6:48" x14ac:dyDescent="0.25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</row>
    <row r="516" spans="6:48" x14ac:dyDescent="0.25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</row>
    <row r="517" spans="6:48" x14ac:dyDescent="0.25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</row>
    <row r="518" spans="6:48" x14ac:dyDescent="0.25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</row>
    <row r="519" spans="6:48" x14ac:dyDescent="0.25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</row>
    <row r="520" spans="6:48" x14ac:dyDescent="0.25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</row>
    <row r="521" spans="6:48" x14ac:dyDescent="0.25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</row>
    <row r="522" spans="6:48" x14ac:dyDescent="0.25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</row>
    <row r="523" spans="6:48" x14ac:dyDescent="0.25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</row>
    <row r="524" spans="6:48" x14ac:dyDescent="0.25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</row>
    <row r="525" spans="6:48" x14ac:dyDescent="0.25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</row>
    <row r="526" spans="6:48" x14ac:dyDescent="0.25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</row>
    <row r="527" spans="6:48" x14ac:dyDescent="0.25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</row>
    <row r="528" spans="6:48" x14ac:dyDescent="0.25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</row>
    <row r="529" spans="6:48" x14ac:dyDescent="0.25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</row>
    <row r="530" spans="6:48" x14ac:dyDescent="0.25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</row>
    <row r="531" spans="6:48" x14ac:dyDescent="0.25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</row>
    <row r="532" spans="6:48" x14ac:dyDescent="0.25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</row>
    <row r="533" spans="6:48" x14ac:dyDescent="0.25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</row>
    <row r="534" spans="6:48" x14ac:dyDescent="0.25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</row>
    <row r="535" spans="6:48" x14ac:dyDescent="0.25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</row>
    <row r="536" spans="6:48" x14ac:dyDescent="0.25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</row>
    <row r="537" spans="6:48" x14ac:dyDescent="0.25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</row>
    <row r="538" spans="6:48" x14ac:dyDescent="0.25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</row>
    <row r="539" spans="6:48" x14ac:dyDescent="0.25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</row>
    <row r="540" spans="6:48" x14ac:dyDescent="0.25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</row>
    <row r="541" spans="6:48" x14ac:dyDescent="0.25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</row>
    <row r="542" spans="6:48" x14ac:dyDescent="0.25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</row>
    <row r="543" spans="6:48" x14ac:dyDescent="0.25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</row>
    <row r="544" spans="6:48" x14ac:dyDescent="0.25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</row>
    <row r="545" spans="6:48" x14ac:dyDescent="0.25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</row>
    <row r="546" spans="6:48" x14ac:dyDescent="0.25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</row>
    <row r="547" spans="6:48" x14ac:dyDescent="0.25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</row>
    <row r="548" spans="6:48" x14ac:dyDescent="0.25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</row>
    <row r="549" spans="6:48" x14ac:dyDescent="0.25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</row>
    <row r="550" spans="6:48" x14ac:dyDescent="0.25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</row>
    <row r="551" spans="6:48" x14ac:dyDescent="0.25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</row>
    <row r="552" spans="6:48" x14ac:dyDescent="0.25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</row>
    <row r="553" spans="6:48" x14ac:dyDescent="0.25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</row>
    <row r="554" spans="6:48" x14ac:dyDescent="0.25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</row>
    <row r="555" spans="6:48" x14ac:dyDescent="0.25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</row>
    <row r="556" spans="6:48" x14ac:dyDescent="0.25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</row>
    <row r="557" spans="6:48" x14ac:dyDescent="0.25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</row>
    <row r="558" spans="6:48" x14ac:dyDescent="0.25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</row>
    <row r="559" spans="6:48" x14ac:dyDescent="0.25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</row>
    <row r="560" spans="6:48" x14ac:dyDescent="0.25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</row>
    <row r="561" spans="6:48" x14ac:dyDescent="0.25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</row>
    <row r="562" spans="6:48" x14ac:dyDescent="0.25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</row>
    <row r="563" spans="6:48" x14ac:dyDescent="0.25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</row>
    <row r="564" spans="6:48" x14ac:dyDescent="0.25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</row>
    <row r="565" spans="6:48" x14ac:dyDescent="0.25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</row>
    <row r="566" spans="6:48" x14ac:dyDescent="0.25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</row>
    <row r="567" spans="6:48" x14ac:dyDescent="0.25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</row>
    <row r="568" spans="6:48" x14ac:dyDescent="0.25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</row>
    <row r="569" spans="6:48" x14ac:dyDescent="0.25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</row>
    <row r="570" spans="6:48" x14ac:dyDescent="0.25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</row>
    <row r="571" spans="6:48" x14ac:dyDescent="0.25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</row>
    <row r="572" spans="6:48" x14ac:dyDescent="0.25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</row>
    <row r="573" spans="6:48" x14ac:dyDescent="0.25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</row>
    <row r="574" spans="6:48" x14ac:dyDescent="0.25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</row>
    <row r="575" spans="6:48" x14ac:dyDescent="0.25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</row>
    <row r="576" spans="6:48" x14ac:dyDescent="0.25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</row>
    <row r="577" spans="6:48" x14ac:dyDescent="0.25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</row>
    <row r="578" spans="6:48" x14ac:dyDescent="0.25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</row>
    <row r="579" spans="6:48" x14ac:dyDescent="0.25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</row>
    <row r="580" spans="6:48" x14ac:dyDescent="0.25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</row>
    <row r="581" spans="6:48" x14ac:dyDescent="0.25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</row>
    <row r="582" spans="6:48" x14ac:dyDescent="0.25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</row>
    <row r="583" spans="6:48" x14ac:dyDescent="0.25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</row>
    <row r="584" spans="6:48" x14ac:dyDescent="0.25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</row>
    <row r="585" spans="6:48" x14ac:dyDescent="0.25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6:48" x14ac:dyDescent="0.25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</row>
    <row r="587" spans="6:48" x14ac:dyDescent="0.25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</row>
    <row r="588" spans="6:48" x14ac:dyDescent="0.25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</row>
    <row r="589" spans="6:48" x14ac:dyDescent="0.25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</row>
    <row r="590" spans="6:48" x14ac:dyDescent="0.25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</row>
    <row r="591" spans="6:48" x14ac:dyDescent="0.25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</row>
    <row r="592" spans="6:48" x14ac:dyDescent="0.25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</row>
    <row r="593" spans="6:48" x14ac:dyDescent="0.25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</row>
    <row r="594" spans="6:48" x14ac:dyDescent="0.25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</row>
    <row r="595" spans="6:48" x14ac:dyDescent="0.25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</row>
    <row r="596" spans="6:48" x14ac:dyDescent="0.25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</row>
    <row r="597" spans="6:48" x14ac:dyDescent="0.25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</row>
    <row r="598" spans="6:48" x14ac:dyDescent="0.25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</row>
    <row r="599" spans="6:48" x14ac:dyDescent="0.25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</row>
    <row r="600" spans="6:48" x14ac:dyDescent="0.25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</row>
    <row r="601" spans="6:48" x14ac:dyDescent="0.25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</row>
    <row r="602" spans="6:48" x14ac:dyDescent="0.25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</row>
    <row r="603" spans="6:48" x14ac:dyDescent="0.25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</row>
    <row r="604" spans="6:48" x14ac:dyDescent="0.25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</row>
    <row r="605" spans="6:48" x14ac:dyDescent="0.25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</row>
    <row r="606" spans="6:48" x14ac:dyDescent="0.25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</row>
    <row r="607" spans="6:48" x14ac:dyDescent="0.25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</row>
    <row r="608" spans="6:48" x14ac:dyDescent="0.25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</row>
    <row r="609" spans="6:48" x14ac:dyDescent="0.25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</row>
    <row r="610" spans="6:48" x14ac:dyDescent="0.25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</row>
    <row r="611" spans="6:48" x14ac:dyDescent="0.25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</row>
    <row r="612" spans="6:48" x14ac:dyDescent="0.25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</row>
    <row r="613" spans="6:48" x14ac:dyDescent="0.25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</row>
    <row r="614" spans="6:48" x14ac:dyDescent="0.25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</row>
    <row r="615" spans="6:48" x14ac:dyDescent="0.25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</row>
    <row r="616" spans="6:48" x14ac:dyDescent="0.25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</row>
    <row r="617" spans="6:48" x14ac:dyDescent="0.25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</row>
    <row r="618" spans="6:48" x14ac:dyDescent="0.25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</row>
    <row r="619" spans="6:48" x14ac:dyDescent="0.25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</row>
    <row r="620" spans="6:48" x14ac:dyDescent="0.25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</row>
    <row r="621" spans="6:48" x14ac:dyDescent="0.25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6:48" x14ac:dyDescent="0.25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</row>
    <row r="623" spans="6:48" x14ac:dyDescent="0.25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</row>
    <row r="624" spans="6:48" x14ac:dyDescent="0.25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</row>
    <row r="625" spans="6:48" x14ac:dyDescent="0.25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</row>
    <row r="626" spans="6:48" x14ac:dyDescent="0.25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</row>
    <row r="627" spans="6:48" x14ac:dyDescent="0.25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</row>
    <row r="628" spans="6:48" x14ac:dyDescent="0.25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</row>
    <row r="629" spans="6:48" x14ac:dyDescent="0.25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</row>
    <row r="630" spans="6:48" x14ac:dyDescent="0.25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</row>
    <row r="631" spans="6:48" x14ac:dyDescent="0.25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</row>
    <row r="632" spans="6:48" x14ac:dyDescent="0.25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</row>
    <row r="633" spans="6:48" x14ac:dyDescent="0.25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</row>
    <row r="634" spans="6:48" x14ac:dyDescent="0.25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</row>
    <row r="635" spans="6:48" x14ac:dyDescent="0.25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</row>
    <row r="636" spans="6:48" x14ac:dyDescent="0.25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</row>
    <row r="637" spans="6:48" x14ac:dyDescent="0.25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</row>
    <row r="638" spans="6:48" x14ac:dyDescent="0.25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</row>
    <row r="639" spans="6:48" x14ac:dyDescent="0.25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</row>
    <row r="640" spans="6:48" x14ac:dyDescent="0.25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</row>
    <row r="641" spans="6:48" x14ac:dyDescent="0.25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</row>
    <row r="642" spans="6:48" x14ac:dyDescent="0.25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</row>
    <row r="643" spans="6:48" x14ac:dyDescent="0.25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</row>
    <row r="644" spans="6:48" x14ac:dyDescent="0.25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</row>
    <row r="645" spans="6:48" x14ac:dyDescent="0.25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</row>
    <row r="646" spans="6:48" x14ac:dyDescent="0.25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</row>
    <row r="647" spans="6:48" x14ac:dyDescent="0.25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</row>
    <row r="648" spans="6:48" x14ac:dyDescent="0.25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</row>
    <row r="649" spans="6:48" x14ac:dyDescent="0.25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</row>
    <row r="650" spans="6:48" x14ac:dyDescent="0.25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</row>
    <row r="651" spans="6:48" x14ac:dyDescent="0.25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</row>
    <row r="652" spans="6:48" x14ac:dyDescent="0.25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</row>
    <row r="653" spans="6:48" x14ac:dyDescent="0.25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</row>
    <row r="654" spans="6:48" x14ac:dyDescent="0.25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</row>
    <row r="655" spans="6:48" x14ac:dyDescent="0.25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</row>
    <row r="656" spans="6:48" x14ac:dyDescent="0.25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</row>
    <row r="657" spans="6:48" x14ac:dyDescent="0.25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</row>
    <row r="658" spans="6:48" x14ac:dyDescent="0.25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</row>
    <row r="659" spans="6:48" x14ac:dyDescent="0.25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</row>
    <row r="660" spans="6:48" x14ac:dyDescent="0.25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</row>
    <row r="661" spans="6:48" x14ac:dyDescent="0.25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</row>
    <row r="662" spans="6:48" x14ac:dyDescent="0.25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</row>
    <row r="663" spans="6:48" x14ac:dyDescent="0.25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</row>
    <row r="664" spans="6:48" x14ac:dyDescent="0.25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</row>
    <row r="665" spans="6:48" x14ac:dyDescent="0.25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</row>
    <row r="666" spans="6:48" x14ac:dyDescent="0.25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</row>
    <row r="667" spans="6:48" x14ac:dyDescent="0.25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</row>
    <row r="668" spans="6:48" x14ac:dyDescent="0.25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</row>
    <row r="669" spans="6:48" x14ac:dyDescent="0.25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</row>
    <row r="670" spans="6:48" x14ac:dyDescent="0.25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</row>
    <row r="671" spans="6:48" x14ac:dyDescent="0.25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</row>
    <row r="672" spans="6:48" x14ac:dyDescent="0.25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</row>
    <row r="673" spans="6:48" x14ac:dyDescent="0.25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</row>
    <row r="674" spans="6:48" x14ac:dyDescent="0.25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</row>
    <row r="675" spans="6:48" x14ac:dyDescent="0.25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</row>
    <row r="676" spans="6:48" x14ac:dyDescent="0.25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</row>
    <row r="677" spans="6:48" x14ac:dyDescent="0.25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</row>
    <row r="678" spans="6:48" x14ac:dyDescent="0.25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</row>
    <row r="679" spans="6:48" x14ac:dyDescent="0.25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</row>
    <row r="680" spans="6:48" x14ac:dyDescent="0.25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</row>
    <row r="681" spans="6:48" x14ac:dyDescent="0.25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</row>
    <row r="682" spans="6:48" x14ac:dyDescent="0.25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</row>
    <row r="683" spans="6:48" x14ac:dyDescent="0.25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</row>
    <row r="684" spans="6:48" x14ac:dyDescent="0.25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</row>
    <row r="685" spans="6:48" x14ac:dyDescent="0.25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</row>
    <row r="686" spans="6:48" x14ac:dyDescent="0.25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</row>
    <row r="687" spans="6:48" x14ac:dyDescent="0.25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</row>
    <row r="688" spans="6:48" x14ac:dyDescent="0.25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</row>
    <row r="689" spans="6:48" x14ac:dyDescent="0.25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</row>
    <row r="690" spans="6:48" x14ac:dyDescent="0.25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</row>
    <row r="691" spans="6:48" x14ac:dyDescent="0.25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</row>
    <row r="692" spans="6:48" x14ac:dyDescent="0.25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</row>
    <row r="693" spans="6:48" x14ac:dyDescent="0.25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</row>
    <row r="694" spans="6:48" x14ac:dyDescent="0.25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</row>
    <row r="695" spans="6:48" x14ac:dyDescent="0.25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</row>
    <row r="696" spans="6:48" x14ac:dyDescent="0.25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</row>
    <row r="697" spans="6:48" x14ac:dyDescent="0.25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</row>
    <row r="698" spans="6:48" x14ac:dyDescent="0.25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</row>
    <row r="699" spans="6:48" x14ac:dyDescent="0.25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</row>
    <row r="700" spans="6:48" x14ac:dyDescent="0.25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</row>
    <row r="701" spans="6:48" x14ac:dyDescent="0.25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</row>
    <row r="702" spans="6:48" x14ac:dyDescent="0.25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</row>
    <row r="703" spans="6:48" x14ac:dyDescent="0.25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</row>
    <row r="704" spans="6:48" x14ac:dyDescent="0.25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</row>
    <row r="705" spans="6:48" x14ac:dyDescent="0.25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</row>
    <row r="706" spans="6:48" x14ac:dyDescent="0.25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</row>
    <row r="707" spans="6:48" x14ac:dyDescent="0.25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</row>
    <row r="708" spans="6:48" x14ac:dyDescent="0.25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</row>
    <row r="709" spans="6:48" x14ac:dyDescent="0.25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</row>
    <row r="710" spans="6:48" x14ac:dyDescent="0.25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</row>
    <row r="711" spans="6:48" x14ac:dyDescent="0.25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</row>
    <row r="712" spans="6:48" x14ac:dyDescent="0.25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</row>
    <row r="713" spans="6:48" x14ac:dyDescent="0.25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</row>
    <row r="714" spans="6:48" x14ac:dyDescent="0.25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</row>
    <row r="715" spans="6:48" x14ac:dyDescent="0.25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</row>
    <row r="716" spans="6:48" x14ac:dyDescent="0.25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</row>
    <row r="717" spans="6:48" x14ac:dyDescent="0.25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</row>
    <row r="718" spans="6:48" x14ac:dyDescent="0.25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</row>
    <row r="719" spans="6:48" x14ac:dyDescent="0.25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</row>
    <row r="720" spans="6:48" x14ac:dyDescent="0.25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</row>
    <row r="721" spans="6:48" x14ac:dyDescent="0.25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</row>
    <row r="722" spans="6:48" x14ac:dyDescent="0.25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</row>
    <row r="723" spans="6:48" x14ac:dyDescent="0.25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</row>
    <row r="724" spans="6:48" x14ac:dyDescent="0.25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</row>
    <row r="725" spans="6:48" x14ac:dyDescent="0.25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</row>
    <row r="726" spans="6:48" x14ac:dyDescent="0.25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</row>
    <row r="727" spans="6:48" x14ac:dyDescent="0.25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</row>
    <row r="728" spans="6:48" x14ac:dyDescent="0.25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</row>
    <row r="729" spans="6:48" x14ac:dyDescent="0.25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</row>
    <row r="730" spans="6:48" x14ac:dyDescent="0.25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</row>
    <row r="731" spans="6:48" x14ac:dyDescent="0.25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</row>
    <row r="732" spans="6:48" x14ac:dyDescent="0.25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</row>
    <row r="733" spans="6:48" x14ac:dyDescent="0.25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</row>
    <row r="734" spans="6:48" x14ac:dyDescent="0.25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</row>
    <row r="735" spans="6:48" x14ac:dyDescent="0.25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</row>
    <row r="736" spans="6:48" x14ac:dyDescent="0.25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</row>
    <row r="737" spans="6:48" x14ac:dyDescent="0.25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</row>
    <row r="738" spans="6:48" x14ac:dyDescent="0.25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</row>
    <row r="739" spans="6:48" x14ac:dyDescent="0.25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</row>
    <row r="740" spans="6:48" x14ac:dyDescent="0.25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</row>
    <row r="741" spans="6:48" x14ac:dyDescent="0.25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</row>
    <row r="742" spans="6:48" x14ac:dyDescent="0.25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</row>
    <row r="743" spans="6:48" x14ac:dyDescent="0.25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</row>
    <row r="744" spans="6:48" x14ac:dyDescent="0.25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</row>
    <row r="745" spans="6:48" x14ac:dyDescent="0.25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</row>
    <row r="746" spans="6:48" x14ac:dyDescent="0.25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</row>
    <row r="747" spans="6:48" x14ac:dyDescent="0.25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</row>
    <row r="748" spans="6:48" x14ac:dyDescent="0.25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</row>
    <row r="749" spans="6:48" x14ac:dyDescent="0.25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</row>
    <row r="750" spans="6:48" x14ac:dyDescent="0.25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</row>
    <row r="751" spans="6:48" x14ac:dyDescent="0.25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</row>
    <row r="752" spans="6:48" x14ac:dyDescent="0.25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</row>
    <row r="753" spans="6:48" x14ac:dyDescent="0.25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</row>
    <row r="754" spans="6:48" x14ac:dyDescent="0.25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</row>
    <row r="755" spans="6:48" x14ac:dyDescent="0.25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</row>
    <row r="756" spans="6:48" x14ac:dyDescent="0.25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</row>
    <row r="757" spans="6:48" x14ac:dyDescent="0.25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</row>
    <row r="758" spans="6:48" x14ac:dyDescent="0.25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</row>
    <row r="759" spans="6:48" x14ac:dyDescent="0.25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</row>
    <row r="760" spans="6:48" x14ac:dyDescent="0.25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</row>
    <row r="761" spans="6:48" x14ac:dyDescent="0.25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</row>
    <row r="762" spans="6:48" x14ac:dyDescent="0.25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</row>
    <row r="763" spans="6:48" x14ac:dyDescent="0.25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</row>
    <row r="764" spans="6:48" x14ac:dyDescent="0.25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</row>
    <row r="765" spans="6:48" x14ac:dyDescent="0.25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</row>
    <row r="766" spans="6:48" x14ac:dyDescent="0.25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</row>
    <row r="767" spans="6:48" x14ac:dyDescent="0.25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</row>
    <row r="768" spans="6:48" x14ac:dyDescent="0.25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</row>
    <row r="769" spans="6:48" x14ac:dyDescent="0.25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</row>
    <row r="770" spans="6:48" x14ac:dyDescent="0.25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</row>
    <row r="771" spans="6:48" x14ac:dyDescent="0.25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</row>
    <row r="772" spans="6:48" x14ac:dyDescent="0.25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</row>
    <row r="773" spans="6:48" x14ac:dyDescent="0.25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</row>
    <row r="774" spans="6:48" x14ac:dyDescent="0.25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</row>
    <row r="775" spans="6:48" x14ac:dyDescent="0.25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</row>
    <row r="776" spans="6:48" x14ac:dyDescent="0.25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</row>
    <row r="777" spans="6:48" x14ac:dyDescent="0.25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</row>
    <row r="778" spans="6:48" x14ac:dyDescent="0.25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</row>
    <row r="779" spans="6:48" x14ac:dyDescent="0.25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</row>
    <row r="780" spans="6:48" x14ac:dyDescent="0.25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</row>
    <row r="781" spans="6:48" x14ac:dyDescent="0.25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</row>
    <row r="782" spans="6:48" x14ac:dyDescent="0.25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</row>
    <row r="783" spans="6:48" x14ac:dyDescent="0.25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</row>
    <row r="784" spans="6:48" x14ac:dyDescent="0.25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</row>
    <row r="785" spans="6:48" x14ac:dyDescent="0.25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</row>
    <row r="786" spans="6:48" x14ac:dyDescent="0.25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</row>
    <row r="787" spans="6:48" x14ac:dyDescent="0.25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</row>
    <row r="788" spans="6:48" x14ac:dyDescent="0.25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</row>
    <row r="789" spans="6:48" x14ac:dyDescent="0.25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</row>
    <row r="790" spans="6:48" x14ac:dyDescent="0.25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</row>
    <row r="791" spans="6:48" x14ac:dyDescent="0.25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</row>
    <row r="792" spans="6:48" x14ac:dyDescent="0.25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</row>
    <row r="793" spans="6:48" x14ac:dyDescent="0.25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</row>
    <row r="794" spans="6:48" x14ac:dyDescent="0.25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</row>
    <row r="795" spans="6:48" x14ac:dyDescent="0.25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</row>
    <row r="796" spans="6:48" x14ac:dyDescent="0.25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</row>
    <row r="797" spans="6:48" x14ac:dyDescent="0.25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</row>
    <row r="798" spans="6:48" x14ac:dyDescent="0.25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</row>
    <row r="799" spans="6:48" x14ac:dyDescent="0.25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</row>
    <row r="800" spans="6:48" x14ac:dyDescent="0.25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</row>
    <row r="801" spans="6:48" x14ac:dyDescent="0.25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</row>
    <row r="802" spans="6:48" x14ac:dyDescent="0.25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</row>
    <row r="803" spans="6:48" x14ac:dyDescent="0.25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</row>
    <row r="804" spans="6:48" x14ac:dyDescent="0.25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</row>
    <row r="805" spans="6:48" x14ac:dyDescent="0.25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</row>
    <row r="806" spans="6:48" x14ac:dyDescent="0.25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</row>
    <row r="807" spans="6:48" x14ac:dyDescent="0.25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</row>
    <row r="808" spans="6:48" x14ac:dyDescent="0.25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</row>
    <row r="809" spans="6:48" x14ac:dyDescent="0.25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</row>
    <row r="810" spans="6:48" x14ac:dyDescent="0.25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</row>
    <row r="811" spans="6:48" x14ac:dyDescent="0.25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</row>
    <row r="812" spans="6:48" x14ac:dyDescent="0.25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</row>
    <row r="813" spans="6:48" x14ac:dyDescent="0.25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</row>
    <row r="814" spans="6:48" x14ac:dyDescent="0.25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</row>
    <row r="815" spans="6:48" x14ac:dyDescent="0.25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</row>
    <row r="816" spans="6:48" x14ac:dyDescent="0.25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</row>
    <row r="817" spans="6:48" x14ac:dyDescent="0.25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</row>
    <row r="818" spans="6:48" x14ac:dyDescent="0.25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</row>
    <row r="819" spans="6:48" x14ac:dyDescent="0.25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</row>
    <row r="820" spans="6:48" x14ac:dyDescent="0.25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</row>
    <row r="821" spans="6:48" x14ac:dyDescent="0.25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</row>
    <row r="822" spans="6:48" x14ac:dyDescent="0.25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</row>
    <row r="823" spans="6:48" x14ac:dyDescent="0.25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</row>
    <row r="824" spans="6:48" x14ac:dyDescent="0.25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</row>
    <row r="825" spans="6:48" x14ac:dyDescent="0.25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</row>
    <row r="826" spans="6:48" x14ac:dyDescent="0.25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</row>
    <row r="827" spans="6:48" x14ac:dyDescent="0.25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</row>
    <row r="828" spans="6:48" x14ac:dyDescent="0.25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</row>
    <row r="829" spans="6:48" x14ac:dyDescent="0.25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</row>
    <row r="830" spans="6:48" x14ac:dyDescent="0.25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</row>
    <row r="831" spans="6:48" x14ac:dyDescent="0.25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</row>
    <row r="832" spans="6:48" x14ac:dyDescent="0.25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</row>
    <row r="833" spans="6:48" x14ac:dyDescent="0.25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</row>
    <row r="834" spans="6:48" x14ac:dyDescent="0.25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</row>
    <row r="835" spans="6:48" x14ac:dyDescent="0.25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</row>
    <row r="836" spans="6:48" x14ac:dyDescent="0.25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</row>
    <row r="837" spans="6:48" x14ac:dyDescent="0.25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</row>
    <row r="838" spans="6:48" x14ac:dyDescent="0.25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</row>
    <row r="839" spans="6:48" x14ac:dyDescent="0.25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</row>
    <row r="840" spans="6:48" x14ac:dyDescent="0.25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</row>
    <row r="841" spans="6:48" x14ac:dyDescent="0.25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</row>
    <row r="842" spans="6:48" x14ac:dyDescent="0.25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</row>
    <row r="843" spans="6:48" x14ac:dyDescent="0.25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</row>
    <row r="844" spans="6:48" x14ac:dyDescent="0.25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</row>
    <row r="845" spans="6:48" x14ac:dyDescent="0.25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</row>
    <row r="846" spans="6:48" x14ac:dyDescent="0.25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</row>
    <row r="847" spans="6:48" x14ac:dyDescent="0.25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</row>
    <row r="848" spans="6:48" x14ac:dyDescent="0.25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</row>
    <row r="849" spans="6:48" x14ac:dyDescent="0.25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</row>
    <row r="850" spans="6:48" x14ac:dyDescent="0.25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</row>
    <row r="851" spans="6:48" x14ac:dyDescent="0.25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</row>
    <row r="852" spans="6:48" x14ac:dyDescent="0.25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</row>
    <row r="853" spans="6:48" x14ac:dyDescent="0.25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</row>
    <row r="854" spans="6:48" x14ac:dyDescent="0.25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</row>
    <row r="855" spans="6:48" x14ac:dyDescent="0.25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</row>
    <row r="856" spans="6:48" x14ac:dyDescent="0.25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</row>
    <row r="857" spans="6:48" x14ac:dyDescent="0.25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</row>
    <row r="858" spans="6:48" x14ac:dyDescent="0.25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</row>
    <row r="859" spans="6:48" x14ac:dyDescent="0.25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</row>
    <row r="860" spans="6:48" x14ac:dyDescent="0.25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</row>
    <row r="861" spans="6:48" x14ac:dyDescent="0.25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</row>
    <row r="862" spans="6:48" x14ac:dyDescent="0.25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</row>
    <row r="863" spans="6:48" x14ac:dyDescent="0.25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</row>
    <row r="864" spans="6:48" x14ac:dyDescent="0.25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</row>
    <row r="865" spans="6:48" x14ac:dyDescent="0.25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</row>
    <row r="866" spans="6:48" x14ac:dyDescent="0.25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</row>
    <row r="867" spans="6:48" x14ac:dyDescent="0.25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</row>
    <row r="868" spans="6:48" x14ac:dyDescent="0.25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</row>
    <row r="869" spans="6:48" x14ac:dyDescent="0.25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</row>
    <row r="870" spans="6:48" x14ac:dyDescent="0.25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</row>
    <row r="871" spans="6:48" x14ac:dyDescent="0.25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</row>
    <row r="872" spans="6:48" x14ac:dyDescent="0.25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</row>
    <row r="873" spans="6:48" x14ac:dyDescent="0.25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</row>
    <row r="874" spans="6:48" x14ac:dyDescent="0.25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</row>
    <row r="875" spans="6:48" x14ac:dyDescent="0.25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</row>
    <row r="876" spans="6:48" x14ac:dyDescent="0.25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</row>
    <row r="877" spans="6:48" x14ac:dyDescent="0.25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</row>
    <row r="878" spans="6:48" x14ac:dyDescent="0.25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</row>
    <row r="879" spans="6:48" x14ac:dyDescent="0.25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</row>
    <row r="880" spans="6:48" x14ac:dyDescent="0.25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</row>
    <row r="881" spans="6:48" x14ac:dyDescent="0.25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</row>
    <row r="882" spans="6:48" x14ac:dyDescent="0.25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</row>
    <row r="883" spans="6:48" x14ac:dyDescent="0.25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</row>
    <row r="884" spans="6:48" x14ac:dyDescent="0.25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</row>
    <row r="885" spans="6:48" x14ac:dyDescent="0.25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</row>
    <row r="886" spans="6:48" x14ac:dyDescent="0.25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</row>
    <row r="887" spans="6:48" x14ac:dyDescent="0.25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</row>
    <row r="888" spans="6:48" x14ac:dyDescent="0.25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</row>
    <row r="889" spans="6:48" x14ac:dyDescent="0.25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</row>
    <row r="890" spans="6:48" x14ac:dyDescent="0.25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</row>
    <row r="891" spans="6:48" x14ac:dyDescent="0.25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</row>
    <row r="892" spans="6:48" x14ac:dyDescent="0.25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</row>
    <row r="893" spans="6:48" x14ac:dyDescent="0.25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</row>
    <row r="894" spans="6:48" x14ac:dyDescent="0.25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</row>
    <row r="895" spans="6:48" x14ac:dyDescent="0.25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</row>
    <row r="896" spans="6:48" x14ac:dyDescent="0.25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</row>
    <row r="897" spans="6:48" x14ac:dyDescent="0.25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</row>
    <row r="898" spans="6:48" x14ac:dyDescent="0.25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</row>
    <row r="899" spans="6:48" x14ac:dyDescent="0.25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</row>
    <row r="900" spans="6:48" x14ac:dyDescent="0.25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</row>
    <row r="901" spans="6:48" x14ac:dyDescent="0.25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</row>
    <row r="902" spans="6:48" x14ac:dyDescent="0.25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</row>
    <row r="903" spans="6:48" x14ac:dyDescent="0.25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</row>
    <row r="904" spans="6:48" x14ac:dyDescent="0.25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</row>
    <row r="905" spans="6:48" x14ac:dyDescent="0.25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</row>
    <row r="906" spans="6:48" x14ac:dyDescent="0.25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</row>
    <row r="907" spans="6:48" x14ac:dyDescent="0.25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</row>
    <row r="908" spans="6:48" x14ac:dyDescent="0.25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</row>
    <row r="909" spans="6:48" x14ac:dyDescent="0.25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</row>
    <row r="910" spans="6:48" x14ac:dyDescent="0.25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</row>
    <row r="911" spans="6:48" x14ac:dyDescent="0.25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</row>
    <row r="912" spans="6:48" x14ac:dyDescent="0.25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</row>
    <row r="913" spans="6:48" x14ac:dyDescent="0.25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</row>
    <row r="914" spans="6:48" x14ac:dyDescent="0.25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</row>
    <row r="915" spans="6:48" x14ac:dyDescent="0.25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</row>
    <row r="916" spans="6:48" x14ac:dyDescent="0.25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</row>
    <row r="917" spans="6:48" x14ac:dyDescent="0.25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</row>
    <row r="918" spans="6:48" x14ac:dyDescent="0.25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</row>
    <row r="919" spans="6:48" x14ac:dyDescent="0.25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</row>
    <row r="920" spans="6:48" x14ac:dyDescent="0.25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</row>
    <row r="921" spans="6:48" x14ac:dyDescent="0.25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</row>
    <row r="922" spans="6:48" x14ac:dyDescent="0.25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</row>
    <row r="923" spans="6:48" x14ac:dyDescent="0.25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</row>
    <row r="924" spans="6:48" x14ac:dyDescent="0.25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</row>
    <row r="925" spans="6:48" x14ac:dyDescent="0.25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</row>
    <row r="926" spans="6:48" x14ac:dyDescent="0.25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</row>
    <row r="927" spans="6:48" x14ac:dyDescent="0.25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</row>
    <row r="928" spans="6:48" x14ac:dyDescent="0.25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</row>
    <row r="929" spans="6:48" x14ac:dyDescent="0.25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</row>
    <row r="930" spans="6:48" x14ac:dyDescent="0.25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</row>
    <row r="931" spans="6:48" x14ac:dyDescent="0.25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</row>
    <row r="932" spans="6:48" x14ac:dyDescent="0.25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</row>
    <row r="933" spans="6:48" x14ac:dyDescent="0.25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</row>
    <row r="934" spans="6:48" x14ac:dyDescent="0.25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</row>
    <row r="935" spans="6:48" x14ac:dyDescent="0.25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</row>
    <row r="936" spans="6:48" x14ac:dyDescent="0.25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</row>
    <row r="937" spans="6:48" x14ac:dyDescent="0.25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</row>
    <row r="938" spans="6:48" x14ac:dyDescent="0.25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</row>
    <row r="939" spans="6:48" x14ac:dyDescent="0.25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</row>
    <row r="940" spans="6:48" x14ac:dyDescent="0.25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</row>
    <row r="941" spans="6:48" x14ac:dyDescent="0.25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</row>
    <row r="942" spans="6:48" x14ac:dyDescent="0.25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</row>
    <row r="943" spans="6:48" x14ac:dyDescent="0.25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</row>
    <row r="944" spans="6:48" x14ac:dyDescent="0.25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</row>
    <row r="945" spans="6:48" x14ac:dyDescent="0.25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</row>
    <row r="946" spans="6:48" x14ac:dyDescent="0.25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</row>
    <row r="947" spans="6:48" x14ac:dyDescent="0.25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</row>
    <row r="948" spans="6:48" x14ac:dyDescent="0.25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</row>
    <row r="949" spans="6:48" x14ac:dyDescent="0.25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</row>
    <row r="950" spans="6:48" x14ac:dyDescent="0.25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</row>
    <row r="951" spans="6:48" x14ac:dyDescent="0.25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</row>
    <row r="952" spans="6:48" x14ac:dyDescent="0.25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</row>
    <row r="953" spans="6:48" x14ac:dyDescent="0.25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</row>
    <row r="954" spans="6:48" x14ac:dyDescent="0.25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</row>
    <row r="955" spans="6:48" x14ac:dyDescent="0.25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</row>
    <row r="956" spans="6:48" x14ac:dyDescent="0.25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</row>
    <row r="957" spans="6:48" x14ac:dyDescent="0.25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</row>
    <row r="958" spans="6:48" x14ac:dyDescent="0.25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</row>
    <row r="959" spans="6:48" x14ac:dyDescent="0.25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</row>
    <row r="960" spans="6:48" x14ac:dyDescent="0.25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</row>
    <row r="961" spans="6:48" x14ac:dyDescent="0.25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</row>
    <row r="962" spans="6:48" x14ac:dyDescent="0.25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</row>
    <row r="963" spans="6:48" x14ac:dyDescent="0.25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</row>
    <row r="964" spans="6:48" x14ac:dyDescent="0.25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</row>
    <row r="965" spans="6:48" x14ac:dyDescent="0.25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</row>
    <row r="966" spans="6:48" x14ac:dyDescent="0.25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</row>
    <row r="967" spans="6:48" x14ac:dyDescent="0.25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</row>
    <row r="968" spans="6:48" x14ac:dyDescent="0.25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</row>
    <row r="969" spans="6:48" x14ac:dyDescent="0.25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</row>
    <row r="970" spans="6:48" x14ac:dyDescent="0.25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</row>
    <row r="971" spans="6:48" x14ac:dyDescent="0.25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</row>
    <row r="972" spans="6:48" x14ac:dyDescent="0.25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</row>
    <row r="973" spans="6:48" x14ac:dyDescent="0.25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</row>
    <row r="974" spans="6:48" x14ac:dyDescent="0.25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</row>
    <row r="975" spans="6:48" x14ac:dyDescent="0.25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</row>
    <row r="976" spans="6:48" x14ac:dyDescent="0.25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</row>
    <row r="977" spans="6:48" x14ac:dyDescent="0.25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</row>
    <row r="978" spans="6:48" x14ac:dyDescent="0.25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</row>
    <row r="979" spans="6:48" x14ac:dyDescent="0.25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</row>
    <row r="980" spans="6:48" x14ac:dyDescent="0.25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</row>
    <row r="981" spans="6:48" x14ac:dyDescent="0.25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</row>
    <row r="982" spans="6:48" x14ac:dyDescent="0.25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</row>
    <row r="983" spans="6:48" x14ac:dyDescent="0.25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</row>
    <row r="984" spans="6:48" x14ac:dyDescent="0.25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</row>
    <row r="985" spans="6:48" x14ac:dyDescent="0.25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</row>
    <row r="986" spans="6:48" x14ac:dyDescent="0.25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</row>
    <row r="987" spans="6:48" x14ac:dyDescent="0.25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</row>
    <row r="988" spans="6:48" x14ac:dyDescent="0.25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</row>
    <row r="989" spans="6:48" x14ac:dyDescent="0.25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</row>
    <row r="990" spans="6:48" x14ac:dyDescent="0.25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</row>
    <row r="991" spans="6:48" x14ac:dyDescent="0.25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</row>
    <row r="992" spans="6:48" x14ac:dyDescent="0.25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</row>
    <row r="993" spans="6:48" x14ac:dyDescent="0.25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</row>
    <row r="994" spans="6:48" x14ac:dyDescent="0.25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</row>
    <row r="995" spans="6:48" x14ac:dyDescent="0.25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</row>
    <row r="996" spans="6:48" x14ac:dyDescent="0.25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</row>
    <row r="997" spans="6:48" x14ac:dyDescent="0.25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</row>
    <row r="998" spans="6:48" x14ac:dyDescent="0.25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</row>
    <row r="999" spans="6:48" x14ac:dyDescent="0.25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</row>
    <row r="1000" spans="6:48" x14ac:dyDescent="0.25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</row>
    <row r="1001" spans="6:48" x14ac:dyDescent="0.25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</row>
    <row r="1002" spans="6:48" x14ac:dyDescent="0.25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</row>
    <row r="1003" spans="6:48" x14ac:dyDescent="0.25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</row>
    <row r="1004" spans="6:48" x14ac:dyDescent="0.25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</row>
    <row r="1005" spans="6:48" x14ac:dyDescent="0.25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</row>
    <row r="1006" spans="6:48" x14ac:dyDescent="0.25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</row>
    <row r="1007" spans="6:48" x14ac:dyDescent="0.25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</row>
    <row r="1008" spans="6:48" x14ac:dyDescent="0.25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</row>
    <row r="1009" spans="6:48" x14ac:dyDescent="0.25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</row>
    <row r="1010" spans="6:48" x14ac:dyDescent="0.25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</row>
    <row r="1011" spans="6:48" x14ac:dyDescent="0.25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</row>
    <row r="1012" spans="6:48" x14ac:dyDescent="0.25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</row>
    <row r="1013" spans="6:48" x14ac:dyDescent="0.25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</row>
    <row r="1014" spans="6:48" x14ac:dyDescent="0.25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</row>
    <row r="1015" spans="6:48" x14ac:dyDescent="0.25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</row>
    <row r="1016" spans="6:48" x14ac:dyDescent="0.25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</row>
    <row r="1017" spans="6:48" x14ac:dyDescent="0.25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</row>
    <row r="1018" spans="6:48" x14ac:dyDescent="0.25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</row>
    <row r="1019" spans="6:48" x14ac:dyDescent="0.25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</row>
    <row r="1020" spans="6:48" x14ac:dyDescent="0.25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</row>
    <row r="1021" spans="6:48" x14ac:dyDescent="0.25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</row>
    <row r="1022" spans="6:48" x14ac:dyDescent="0.25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</row>
    <row r="1023" spans="6:48" x14ac:dyDescent="0.25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</row>
    <row r="1024" spans="6:48" x14ac:dyDescent="0.25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</row>
    <row r="1025" spans="6:48" x14ac:dyDescent="0.25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</row>
    <row r="1026" spans="6:48" x14ac:dyDescent="0.25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</row>
    <row r="1027" spans="6:48" x14ac:dyDescent="0.25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</row>
    <row r="1028" spans="6:48" x14ac:dyDescent="0.25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</row>
    <row r="1029" spans="6:48" x14ac:dyDescent="0.25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</row>
    <row r="1030" spans="6:48" x14ac:dyDescent="0.25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</row>
    <row r="1031" spans="6:48" x14ac:dyDescent="0.25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</row>
    <row r="1032" spans="6:48" x14ac:dyDescent="0.25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</row>
    <row r="1033" spans="6:48" x14ac:dyDescent="0.25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</row>
    <row r="1034" spans="6:48" x14ac:dyDescent="0.25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</row>
    <row r="1035" spans="6:48" x14ac:dyDescent="0.25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</row>
    <row r="1036" spans="6:48" x14ac:dyDescent="0.25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</row>
    <row r="1037" spans="6:48" x14ac:dyDescent="0.25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</row>
    <row r="1038" spans="6:48" x14ac:dyDescent="0.25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</row>
    <row r="1039" spans="6:48" x14ac:dyDescent="0.25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</row>
    <row r="1040" spans="6:48" x14ac:dyDescent="0.25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</row>
    <row r="1041" spans="6:48" x14ac:dyDescent="0.25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</row>
    <row r="1042" spans="6:48" x14ac:dyDescent="0.25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</row>
    <row r="1043" spans="6:48" x14ac:dyDescent="0.25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</row>
    <row r="1044" spans="6:48" x14ac:dyDescent="0.25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</row>
    <row r="1045" spans="6:48" x14ac:dyDescent="0.25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</row>
    <row r="1046" spans="6:48" x14ac:dyDescent="0.25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</row>
    <row r="1047" spans="6:48" x14ac:dyDescent="0.25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</row>
    <row r="1048" spans="6:48" x14ac:dyDescent="0.25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</row>
    <row r="1049" spans="6:48" x14ac:dyDescent="0.25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</row>
    <row r="1050" spans="6:48" x14ac:dyDescent="0.25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</row>
    <row r="1051" spans="6:48" x14ac:dyDescent="0.25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</row>
    <row r="1052" spans="6:48" x14ac:dyDescent="0.25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</row>
    <row r="1053" spans="6:48" x14ac:dyDescent="0.25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</row>
    <row r="1054" spans="6:48" x14ac:dyDescent="0.25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</row>
    <row r="1055" spans="6:48" x14ac:dyDescent="0.25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</row>
    <row r="1056" spans="6:48" x14ac:dyDescent="0.25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</row>
    <row r="1057" spans="6:48" x14ac:dyDescent="0.25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</row>
    <row r="1058" spans="6:48" x14ac:dyDescent="0.25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</row>
    <row r="1059" spans="6:48" x14ac:dyDescent="0.25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</row>
    <row r="1060" spans="6:48" x14ac:dyDescent="0.25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</row>
    <row r="1061" spans="6:48" x14ac:dyDescent="0.25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</row>
    <row r="1062" spans="6:48" x14ac:dyDescent="0.25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</row>
    <row r="1063" spans="6:48" x14ac:dyDescent="0.25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</row>
    <row r="1064" spans="6:48" x14ac:dyDescent="0.25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</row>
    <row r="1065" spans="6:48" x14ac:dyDescent="0.25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</row>
    <row r="1066" spans="6:48" x14ac:dyDescent="0.25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</row>
    <row r="1067" spans="6:48" x14ac:dyDescent="0.25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</row>
    <row r="1068" spans="6:48" x14ac:dyDescent="0.25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</row>
    <row r="1069" spans="6:48" x14ac:dyDescent="0.25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</row>
    <row r="1070" spans="6:48" x14ac:dyDescent="0.25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</row>
    <row r="1071" spans="6:48" x14ac:dyDescent="0.25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</row>
    <row r="1072" spans="6:48" x14ac:dyDescent="0.25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</row>
    <row r="1073" spans="6:48" x14ac:dyDescent="0.25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</row>
    <row r="1074" spans="6:48" x14ac:dyDescent="0.25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</row>
    <row r="1075" spans="6:48" x14ac:dyDescent="0.25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</row>
    <row r="1076" spans="6:48" x14ac:dyDescent="0.25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</row>
    <row r="1077" spans="6:48" x14ac:dyDescent="0.25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</row>
    <row r="1078" spans="6:48" x14ac:dyDescent="0.25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</row>
    <row r="1079" spans="6:48" x14ac:dyDescent="0.25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</row>
    <row r="1080" spans="6:48" x14ac:dyDescent="0.25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</row>
    <row r="1081" spans="6:48" x14ac:dyDescent="0.25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</row>
    <row r="1082" spans="6:48" x14ac:dyDescent="0.25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</row>
    <row r="1083" spans="6:48" x14ac:dyDescent="0.25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</row>
    <row r="1084" spans="6:48" x14ac:dyDescent="0.25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</row>
    <row r="1085" spans="6:48" x14ac:dyDescent="0.25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</row>
    <row r="1086" spans="6:48" x14ac:dyDescent="0.25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</row>
    <row r="1087" spans="6:48" x14ac:dyDescent="0.25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6:48" x14ac:dyDescent="0.25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</row>
    <row r="1089" spans="6:48" x14ac:dyDescent="0.25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</row>
    <row r="1090" spans="6:48" x14ac:dyDescent="0.25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</row>
    <row r="1091" spans="6:48" x14ac:dyDescent="0.25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</row>
    <row r="1092" spans="6:48" x14ac:dyDescent="0.25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</row>
    <row r="1093" spans="6:48" x14ac:dyDescent="0.25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</row>
    <row r="1094" spans="6:48" x14ac:dyDescent="0.25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</row>
    <row r="1095" spans="6:48" x14ac:dyDescent="0.25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</row>
    <row r="1096" spans="6:48" x14ac:dyDescent="0.25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</row>
    <row r="1097" spans="6:48" x14ac:dyDescent="0.25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</row>
    <row r="1098" spans="6:48" x14ac:dyDescent="0.25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</row>
    <row r="1099" spans="6:48" x14ac:dyDescent="0.25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</row>
    <row r="1100" spans="6:48" x14ac:dyDescent="0.25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</row>
    <row r="1101" spans="6:48" x14ac:dyDescent="0.25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</row>
    <row r="1102" spans="6:48" x14ac:dyDescent="0.25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</row>
    <row r="1103" spans="6:48" x14ac:dyDescent="0.25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</row>
    <row r="1104" spans="6:48" x14ac:dyDescent="0.25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</row>
    <row r="1105" spans="6:48" x14ac:dyDescent="0.25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</row>
    <row r="1106" spans="6:48" x14ac:dyDescent="0.25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</row>
    <row r="1107" spans="6:48" x14ac:dyDescent="0.25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</row>
    <row r="1108" spans="6:48" x14ac:dyDescent="0.25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</row>
    <row r="1109" spans="6:48" x14ac:dyDescent="0.25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</row>
    <row r="1110" spans="6:48" x14ac:dyDescent="0.25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</row>
    <row r="1111" spans="6:48" x14ac:dyDescent="0.25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</row>
    <row r="1112" spans="6:48" x14ac:dyDescent="0.25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</row>
    <row r="1113" spans="6:48" x14ac:dyDescent="0.25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</row>
    <row r="1114" spans="6:48" x14ac:dyDescent="0.25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</row>
    <row r="1115" spans="6:48" x14ac:dyDescent="0.25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</row>
    <row r="1116" spans="6:48" x14ac:dyDescent="0.25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</row>
    <row r="1117" spans="6:48" x14ac:dyDescent="0.25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</row>
    <row r="1118" spans="6:48" x14ac:dyDescent="0.25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</row>
    <row r="1119" spans="6:48" x14ac:dyDescent="0.25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</row>
    <row r="1120" spans="6:48" x14ac:dyDescent="0.25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</row>
    <row r="1121" spans="6:48" x14ac:dyDescent="0.25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</row>
    <row r="1122" spans="6:48" x14ac:dyDescent="0.25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</row>
    <row r="1123" spans="6:48" x14ac:dyDescent="0.25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6:48" x14ac:dyDescent="0.25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</row>
    <row r="1125" spans="6:48" x14ac:dyDescent="0.25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</row>
    <row r="1126" spans="6:48" x14ac:dyDescent="0.25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</row>
    <row r="1127" spans="6:48" x14ac:dyDescent="0.25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</row>
    <row r="1128" spans="6:48" x14ac:dyDescent="0.25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</row>
    <row r="1129" spans="6:48" x14ac:dyDescent="0.25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</row>
    <row r="1130" spans="6:48" x14ac:dyDescent="0.25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</row>
    <row r="1131" spans="6:48" x14ac:dyDescent="0.25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</row>
    <row r="1132" spans="6:48" x14ac:dyDescent="0.25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</row>
    <row r="1133" spans="6:48" x14ac:dyDescent="0.25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</row>
    <row r="1134" spans="6:48" x14ac:dyDescent="0.25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</row>
    <row r="1135" spans="6:48" x14ac:dyDescent="0.25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</row>
    <row r="1136" spans="6:48" x14ac:dyDescent="0.25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</row>
    <row r="1137" spans="6:48" x14ac:dyDescent="0.25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</row>
    <row r="1138" spans="6:48" x14ac:dyDescent="0.25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</row>
    <row r="1139" spans="6:48" x14ac:dyDescent="0.25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</row>
    <row r="1140" spans="6:48" x14ac:dyDescent="0.25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</row>
    <row r="1141" spans="6:48" x14ac:dyDescent="0.25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</row>
    <row r="1142" spans="6:48" x14ac:dyDescent="0.25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</row>
    <row r="1143" spans="6:48" x14ac:dyDescent="0.25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</row>
    <row r="1144" spans="6:48" x14ac:dyDescent="0.25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</row>
    <row r="1145" spans="6:48" x14ac:dyDescent="0.25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</row>
    <row r="1146" spans="6:48" x14ac:dyDescent="0.25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</row>
    <row r="1147" spans="6:48" x14ac:dyDescent="0.25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</row>
    <row r="1148" spans="6:48" x14ac:dyDescent="0.25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</row>
    <row r="1149" spans="6:48" x14ac:dyDescent="0.25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</row>
    <row r="1150" spans="6:48" x14ac:dyDescent="0.25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</row>
    <row r="1151" spans="6:48" x14ac:dyDescent="0.25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</row>
    <row r="1152" spans="6:48" x14ac:dyDescent="0.25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</row>
    <row r="1153" spans="6:48" x14ac:dyDescent="0.25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</row>
    <row r="1154" spans="6:48" x14ac:dyDescent="0.25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</row>
    <row r="1155" spans="6:48" x14ac:dyDescent="0.25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</row>
    <row r="1156" spans="6:48" x14ac:dyDescent="0.25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</row>
    <row r="1157" spans="6:48" x14ac:dyDescent="0.25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</row>
    <row r="1158" spans="6:48" x14ac:dyDescent="0.25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</row>
    <row r="1159" spans="6:48" x14ac:dyDescent="0.25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</row>
    <row r="1160" spans="6:48" x14ac:dyDescent="0.25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</row>
    <row r="1161" spans="6:48" x14ac:dyDescent="0.25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</row>
    <row r="1162" spans="6:48" x14ac:dyDescent="0.25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</row>
    <row r="1163" spans="6:48" x14ac:dyDescent="0.25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</row>
    <row r="1164" spans="6:48" x14ac:dyDescent="0.25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</row>
    <row r="1165" spans="6:48" x14ac:dyDescent="0.25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</row>
    <row r="1166" spans="6:48" x14ac:dyDescent="0.25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</row>
    <row r="1167" spans="6:48" x14ac:dyDescent="0.25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</row>
    <row r="1168" spans="6:48" x14ac:dyDescent="0.25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</row>
    <row r="1169" spans="6:48" x14ac:dyDescent="0.25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</row>
    <row r="1170" spans="6:48" x14ac:dyDescent="0.25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</row>
    <row r="1171" spans="6:48" x14ac:dyDescent="0.25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</row>
    <row r="1172" spans="6:48" x14ac:dyDescent="0.25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</row>
    <row r="1173" spans="6:48" x14ac:dyDescent="0.25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</row>
    <row r="1174" spans="6:48" x14ac:dyDescent="0.25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</row>
    <row r="1175" spans="6:48" x14ac:dyDescent="0.25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</row>
    <row r="1176" spans="6:48" x14ac:dyDescent="0.25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</row>
    <row r="1177" spans="6:48" x14ac:dyDescent="0.25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</row>
    <row r="1178" spans="6:48" x14ac:dyDescent="0.25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</row>
    <row r="1179" spans="6:48" x14ac:dyDescent="0.25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</row>
    <row r="1180" spans="6:48" x14ac:dyDescent="0.25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</row>
    <row r="1181" spans="6:48" x14ac:dyDescent="0.25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</row>
    <row r="1182" spans="6:48" x14ac:dyDescent="0.25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</row>
    <row r="1183" spans="6:48" x14ac:dyDescent="0.25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</row>
    <row r="1184" spans="6:48" x14ac:dyDescent="0.25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</row>
    <row r="1185" spans="6:48" x14ac:dyDescent="0.25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</row>
    <row r="1186" spans="6:48" x14ac:dyDescent="0.25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</row>
    <row r="1187" spans="6:48" x14ac:dyDescent="0.25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</row>
    <row r="1188" spans="6:48" x14ac:dyDescent="0.25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</row>
    <row r="1189" spans="6:48" x14ac:dyDescent="0.25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</row>
    <row r="1190" spans="6:48" x14ac:dyDescent="0.25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</row>
    <row r="1191" spans="6:48" x14ac:dyDescent="0.25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</row>
    <row r="1192" spans="6:48" x14ac:dyDescent="0.25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</row>
    <row r="1193" spans="6:48" x14ac:dyDescent="0.25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</row>
    <row r="1194" spans="6:48" x14ac:dyDescent="0.25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</row>
    <row r="1195" spans="6:48" x14ac:dyDescent="0.25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</row>
    <row r="1196" spans="6:48" x14ac:dyDescent="0.25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</row>
    <row r="1197" spans="6:48" x14ac:dyDescent="0.25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</row>
    <row r="1198" spans="6:48" x14ac:dyDescent="0.25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</row>
    <row r="1199" spans="6:48" x14ac:dyDescent="0.25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</row>
    <row r="1200" spans="6:48" x14ac:dyDescent="0.25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</row>
    <row r="1201" spans="6:48" x14ac:dyDescent="0.25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</row>
    <row r="1202" spans="6:48" x14ac:dyDescent="0.25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</row>
    <row r="1203" spans="6:48" x14ac:dyDescent="0.25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</row>
    <row r="1204" spans="6:48" x14ac:dyDescent="0.25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</row>
    <row r="1205" spans="6:48" x14ac:dyDescent="0.25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</row>
    <row r="1206" spans="6:48" x14ac:dyDescent="0.25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</row>
    <row r="1207" spans="6:48" x14ac:dyDescent="0.25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</row>
    <row r="1208" spans="6:48" x14ac:dyDescent="0.25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</row>
    <row r="1209" spans="6:48" x14ac:dyDescent="0.25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</row>
    <row r="1210" spans="6:48" x14ac:dyDescent="0.25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</row>
    <row r="1211" spans="6:48" x14ac:dyDescent="0.25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</row>
    <row r="1212" spans="6:48" x14ac:dyDescent="0.25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</row>
    <row r="1213" spans="6:48" x14ac:dyDescent="0.25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</row>
    <row r="1214" spans="6:48" x14ac:dyDescent="0.25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</row>
    <row r="1215" spans="6:48" x14ac:dyDescent="0.25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</row>
    <row r="1216" spans="6:48" x14ac:dyDescent="0.25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</row>
    <row r="1217" spans="6:48" x14ac:dyDescent="0.25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</row>
    <row r="1218" spans="6:48" x14ac:dyDescent="0.25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</row>
    <row r="1219" spans="6:48" x14ac:dyDescent="0.25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</row>
    <row r="1220" spans="6:48" x14ac:dyDescent="0.25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</row>
    <row r="1221" spans="6:48" x14ac:dyDescent="0.25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</row>
    <row r="1222" spans="6:48" x14ac:dyDescent="0.25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</row>
    <row r="1223" spans="6:48" x14ac:dyDescent="0.25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</row>
    <row r="1224" spans="6:48" x14ac:dyDescent="0.25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</row>
    <row r="1225" spans="6:48" x14ac:dyDescent="0.25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</row>
    <row r="1226" spans="6:48" x14ac:dyDescent="0.25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</row>
    <row r="1227" spans="6:48" x14ac:dyDescent="0.25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</row>
    <row r="1228" spans="6:48" x14ac:dyDescent="0.25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</row>
    <row r="1229" spans="6:48" x14ac:dyDescent="0.25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</row>
    <row r="1230" spans="6:48" x14ac:dyDescent="0.25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</row>
    <row r="1231" spans="6:48" x14ac:dyDescent="0.25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</row>
    <row r="1232" spans="6:48" x14ac:dyDescent="0.25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</row>
    <row r="1233" spans="6:48" x14ac:dyDescent="0.25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</row>
    <row r="1234" spans="6:48" x14ac:dyDescent="0.25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</row>
    <row r="1235" spans="6:48" x14ac:dyDescent="0.25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</row>
    <row r="1236" spans="6:48" x14ac:dyDescent="0.25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</row>
    <row r="1237" spans="6:48" x14ac:dyDescent="0.25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</row>
    <row r="1238" spans="6:48" x14ac:dyDescent="0.25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</row>
    <row r="1239" spans="6:48" x14ac:dyDescent="0.25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</row>
    <row r="1240" spans="6:48" x14ac:dyDescent="0.25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</row>
    <row r="1241" spans="6:48" x14ac:dyDescent="0.25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</row>
    <row r="1242" spans="6:48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</row>
    <row r="1243" spans="6:48" x14ac:dyDescent="0.25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</row>
    <row r="1244" spans="6:48" x14ac:dyDescent="0.25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</row>
    <row r="1245" spans="6:48" x14ac:dyDescent="0.25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</row>
    <row r="1246" spans="6:48" x14ac:dyDescent="0.25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</row>
    <row r="1247" spans="6:48" x14ac:dyDescent="0.25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</row>
    <row r="1248" spans="6:48" x14ac:dyDescent="0.25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</row>
    <row r="1249" spans="6:48" x14ac:dyDescent="0.25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</row>
    <row r="1250" spans="6:48" x14ac:dyDescent="0.25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</row>
    <row r="1251" spans="6:48" x14ac:dyDescent="0.25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</row>
    <row r="1252" spans="6:48" x14ac:dyDescent="0.25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</row>
    <row r="1253" spans="6:48" x14ac:dyDescent="0.25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</row>
    <row r="1254" spans="6:48" x14ac:dyDescent="0.25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</row>
    <row r="1255" spans="6:48" x14ac:dyDescent="0.25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</row>
    <row r="1256" spans="6:48" x14ac:dyDescent="0.25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</row>
    <row r="1257" spans="6:48" x14ac:dyDescent="0.25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</row>
    <row r="1258" spans="6:48" x14ac:dyDescent="0.25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</row>
    <row r="1259" spans="6:48" x14ac:dyDescent="0.25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</row>
    <row r="1260" spans="6:48" x14ac:dyDescent="0.25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</row>
    <row r="1261" spans="6:48" x14ac:dyDescent="0.25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</row>
    <row r="1262" spans="6:48" x14ac:dyDescent="0.25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</row>
    <row r="1263" spans="6:48" x14ac:dyDescent="0.25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</row>
    <row r="1264" spans="6:48" x14ac:dyDescent="0.25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</row>
    <row r="1265" spans="6:48" x14ac:dyDescent="0.25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</row>
    <row r="1266" spans="6:48" x14ac:dyDescent="0.25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</row>
    <row r="1267" spans="6:48" x14ac:dyDescent="0.25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</row>
    <row r="1268" spans="6:48" x14ac:dyDescent="0.25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</row>
    <row r="1269" spans="6:48" x14ac:dyDescent="0.25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</row>
    <row r="1270" spans="6:48" x14ac:dyDescent="0.25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</row>
    <row r="1271" spans="6:48" x14ac:dyDescent="0.25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</row>
    <row r="1272" spans="6:48" x14ac:dyDescent="0.25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</row>
    <row r="1273" spans="6:48" x14ac:dyDescent="0.25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</row>
    <row r="1274" spans="6:48" x14ac:dyDescent="0.25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</row>
    <row r="1275" spans="6:48" x14ac:dyDescent="0.25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</row>
    <row r="1276" spans="6:48" x14ac:dyDescent="0.25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</row>
    <row r="1277" spans="6:48" x14ac:dyDescent="0.25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</row>
    <row r="1278" spans="6:48" x14ac:dyDescent="0.25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</row>
    <row r="1279" spans="6:48" x14ac:dyDescent="0.25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</row>
    <row r="1280" spans="6:48" x14ac:dyDescent="0.25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</row>
    <row r="1281" spans="6:48" x14ac:dyDescent="0.25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</row>
    <row r="1282" spans="6:48" x14ac:dyDescent="0.25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</row>
    <row r="1283" spans="6:48" x14ac:dyDescent="0.25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</row>
    <row r="1284" spans="6:48" x14ac:dyDescent="0.25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</row>
    <row r="1285" spans="6:48" x14ac:dyDescent="0.25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</row>
    <row r="1286" spans="6:48" x14ac:dyDescent="0.25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</row>
    <row r="1287" spans="6:48" x14ac:dyDescent="0.25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</row>
    <row r="1288" spans="6:48" x14ac:dyDescent="0.25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</row>
    <row r="1289" spans="6:48" x14ac:dyDescent="0.25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</row>
    <row r="1290" spans="6:48" x14ac:dyDescent="0.25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</row>
    <row r="1291" spans="6:48" x14ac:dyDescent="0.25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</row>
    <row r="1292" spans="6:48" x14ac:dyDescent="0.25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</row>
    <row r="1293" spans="6:48" x14ac:dyDescent="0.25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</row>
    <row r="1294" spans="6:48" x14ac:dyDescent="0.25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</row>
    <row r="1295" spans="6:48" x14ac:dyDescent="0.25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</row>
    <row r="1296" spans="6:48" x14ac:dyDescent="0.25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</row>
    <row r="1297" spans="6:48" x14ac:dyDescent="0.25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</row>
    <row r="1298" spans="6:48" x14ac:dyDescent="0.25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</row>
    <row r="1299" spans="6:48" x14ac:dyDescent="0.25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</row>
    <row r="1300" spans="6:48" x14ac:dyDescent="0.25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</row>
    <row r="1301" spans="6:48" x14ac:dyDescent="0.25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</row>
    <row r="1302" spans="6:48" x14ac:dyDescent="0.25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</row>
    <row r="1303" spans="6:48" x14ac:dyDescent="0.25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</row>
    <row r="1304" spans="6:48" x14ac:dyDescent="0.25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</row>
    <row r="1305" spans="6:48" x14ac:dyDescent="0.25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</row>
    <row r="1306" spans="6:48" x14ac:dyDescent="0.25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</row>
    <row r="1307" spans="6:48" x14ac:dyDescent="0.25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</row>
    <row r="1308" spans="6:48" x14ac:dyDescent="0.25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</row>
    <row r="1309" spans="6:48" x14ac:dyDescent="0.25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</row>
    <row r="1310" spans="6:48" x14ac:dyDescent="0.25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</row>
    <row r="1311" spans="6:48" x14ac:dyDescent="0.25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</row>
    <row r="1312" spans="6:48" x14ac:dyDescent="0.25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</row>
    <row r="1313" spans="6:48" x14ac:dyDescent="0.25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</row>
    <row r="1314" spans="6:48" x14ac:dyDescent="0.25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</row>
    <row r="1315" spans="6:48" x14ac:dyDescent="0.25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</row>
    <row r="1316" spans="6:48" x14ac:dyDescent="0.25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</row>
    <row r="1317" spans="6:48" x14ac:dyDescent="0.25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</row>
    <row r="1318" spans="6:48" x14ac:dyDescent="0.25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</row>
    <row r="1319" spans="6:48" x14ac:dyDescent="0.25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</row>
    <row r="1320" spans="6:48" x14ac:dyDescent="0.25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</row>
    <row r="1321" spans="6:48" x14ac:dyDescent="0.25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</row>
    <row r="1322" spans="6:48" x14ac:dyDescent="0.25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</row>
    <row r="1323" spans="6:48" x14ac:dyDescent="0.25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</row>
    <row r="1324" spans="6:48" x14ac:dyDescent="0.25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</row>
    <row r="1325" spans="6:48" x14ac:dyDescent="0.25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</row>
    <row r="1326" spans="6:48" x14ac:dyDescent="0.25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</row>
    <row r="1327" spans="6:48" x14ac:dyDescent="0.25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</row>
    <row r="1328" spans="6:48" x14ac:dyDescent="0.25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</row>
    <row r="1329" spans="6:48" x14ac:dyDescent="0.25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</row>
    <row r="1330" spans="6:48" x14ac:dyDescent="0.25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</row>
    <row r="1331" spans="6:48" x14ac:dyDescent="0.25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</row>
    <row r="1332" spans="6:48" x14ac:dyDescent="0.25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</row>
    <row r="1333" spans="6:48" x14ac:dyDescent="0.25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</row>
    <row r="1334" spans="6:48" x14ac:dyDescent="0.25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</row>
    <row r="1335" spans="6:48" x14ac:dyDescent="0.25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</row>
    <row r="1336" spans="6:48" x14ac:dyDescent="0.25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</row>
    <row r="1337" spans="6:48" x14ac:dyDescent="0.25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</row>
    <row r="1338" spans="6:48" x14ac:dyDescent="0.25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</row>
    <row r="1339" spans="6:48" x14ac:dyDescent="0.25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</row>
    <row r="1340" spans="6:48" x14ac:dyDescent="0.25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</row>
    <row r="1341" spans="6:48" x14ac:dyDescent="0.25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</row>
    <row r="1342" spans="6:48" x14ac:dyDescent="0.25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</row>
    <row r="1343" spans="6:48" x14ac:dyDescent="0.25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</row>
    <row r="1344" spans="6:48" x14ac:dyDescent="0.25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</row>
    <row r="1345" spans="6:48" x14ac:dyDescent="0.25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</row>
    <row r="1346" spans="6:48" x14ac:dyDescent="0.25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</row>
    <row r="1347" spans="6:48" x14ac:dyDescent="0.25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</row>
    <row r="1348" spans="6:48" x14ac:dyDescent="0.25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</row>
    <row r="1349" spans="6:48" x14ac:dyDescent="0.25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</row>
    <row r="1350" spans="6:48" x14ac:dyDescent="0.25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</row>
    <row r="1351" spans="6:48" x14ac:dyDescent="0.25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</row>
    <row r="1352" spans="6:48" x14ac:dyDescent="0.25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</row>
    <row r="1353" spans="6:48" x14ac:dyDescent="0.25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</row>
    <row r="1354" spans="6:48" x14ac:dyDescent="0.25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</row>
    <row r="1355" spans="6:48" x14ac:dyDescent="0.25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</row>
    <row r="1356" spans="6:48" x14ac:dyDescent="0.25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</row>
    <row r="1357" spans="6:48" x14ac:dyDescent="0.25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</row>
    <row r="1358" spans="6:48" x14ac:dyDescent="0.25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</row>
    <row r="1359" spans="6:48" x14ac:dyDescent="0.25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</row>
    <row r="1360" spans="6:48" x14ac:dyDescent="0.25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</row>
    <row r="1361" spans="6:48" x14ac:dyDescent="0.25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</row>
    <row r="1362" spans="6:48" x14ac:dyDescent="0.25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</row>
    <row r="1363" spans="6:48" x14ac:dyDescent="0.25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</row>
    <row r="1364" spans="6:48" x14ac:dyDescent="0.25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</row>
    <row r="1365" spans="6:48" x14ac:dyDescent="0.25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</row>
    <row r="1366" spans="6:48" x14ac:dyDescent="0.25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</row>
    <row r="1367" spans="6:48" x14ac:dyDescent="0.25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</row>
    <row r="1368" spans="6:48" x14ac:dyDescent="0.25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</row>
    <row r="1369" spans="6:48" x14ac:dyDescent="0.25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</row>
    <row r="1370" spans="6:48" x14ac:dyDescent="0.25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</row>
    <row r="1371" spans="6:48" x14ac:dyDescent="0.25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</row>
    <row r="1372" spans="6:48" x14ac:dyDescent="0.25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</row>
    <row r="1373" spans="6:48" x14ac:dyDescent="0.25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</row>
    <row r="1374" spans="6:48" x14ac:dyDescent="0.25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</row>
    <row r="1375" spans="6:48" x14ac:dyDescent="0.25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</row>
    <row r="1376" spans="6:48" x14ac:dyDescent="0.25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</row>
    <row r="1377" spans="6:48" x14ac:dyDescent="0.25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</row>
    <row r="1378" spans="6:48" x14ac:dyDescent="0.25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</row>
    <row r="1379" spans="6:48" x14ac:dyDescent="0.25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</row>
    <row r="1380" spans="6:48" x14ac:dyDescent="0.25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</row>
    <row r="1381" spans="6:48" x14ac:dyDescent="0.25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</row>
    <row r="1382" spans="6:48" x14ac:dyDescent="0.25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</row>
    <row r="1383" spans="6:48" x14ac:dyDescent="0.25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</row>
    <row r="1384" spans="6:48" x14ac:dyDescent="0.25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</row>
    <row r="1385" spans="6:48" x14ac:dyDescent="0.25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</row>
    <row r="1386" spans="6:48" x14ac:dyDescent="0.25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</row>
    <row r="1387" spans="6:48" x14ac:dyDescent="0.25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</row>
    <row r="1388" spans="6:48" x14ac:dyDescent="0.25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</row>
    <row r="1389" spans="6:48" x14ac:dyDescent="0.25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</row>
    <row r="1390" spans="6:48" x14ac:dyDescent="0.25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</row>
    <row r="1391" spans="6:48" x14ac:dyDescent="0.25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</row>
    <row r="1392" spans="6:48" x14ac:dyDescent="0.25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</row>
    <row r="1393" spans="6:48" x14ac:dyDescent="0.25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</row>
    <row r="1394" spans="6:48" x14ac:dyDescent="0.25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</row>
    <row r="1395" spans="6:48" x14ac:dyDescent="0.25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</row>
    <row r="1396" spans="6:48" x14ac:dyDescent="0.25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</row>
    <row r="1397" spans="6:48" x14ac:dyDescent="0.25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</row>
    <row r="1398" spans="6:48" x14ac:dyDescent="0.25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</row>
    <row r="1399" spans="6:48" x14ac:dyDescent="0.25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</row>
    <row r="1400" spans="6:48" x14ac:dyDescent="0.25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</row>
    <row r="1401" spans="6:48" x14ac:dyDescent="0.25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</row>
    <row r="1402" spans="6:48" x14ac:dyDescent="0.25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</row>
    <row r="1403" spans="6:48" x14ac:dyDescent="0.25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</row>
    <row r="1404" spans="6:48" x14ac:dyDescent="0.25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</row>
    <row r="1405" spans="6:48" x14ac:dyDescent="0.25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</row>
    <row r="1406" spans="6:48" x14ac:dyDescent="0.25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</row>
    <row r="1407" spans="6:48" x14ac:dyDescent="0.25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</row>
    <row r="1408" spans="6:48" x14ac:dyDescent="0.25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</row>
    <row r="1409" spans="6:48" x14ac:dyDescent="0.25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</row>
    <row r="1410" spans="6:48" x14ac:dyDescent="0.25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</row>
    <row r="1411" spans="6:48" x14ac:dyDescent="0.25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</row>
    <row r="1412" spans="6:48" x14ac:dyDescent="0.25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</row>
    <row r="1413" spans="6:48" x14ac:dyDescent="0.25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</row>
    <row r="1414" spans="6:48" x14ac:dyDescent="0.25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</row>
    <row r="1415" spans="6:48" x14ac:dyDescent="0.25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</row>
    <row r="1416" spans="6:48" x14ac:dyDescent="0.25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</row>
    <row r="1417" spans="6:48" x14ac:dyDescent="0.25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</row>
    <row r="1418" spans="6:48" x14ac:dyDescent="0.25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</row>
    <row r="1419" spans="6:48" x14ac:dyDescent="0.25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</row>
    <row r="1420" spans="6:48" x14ac:dyDescent="0.25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</row>
    <row r="1421" spans="6:48" x14ac:dyDescent="0.25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</row>
    <row r="1422" spans="6:48" x14ac:dyDescent="0.25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</row>
    <row r="1423" spans="6:48" x14ac:dyDescent="0.25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</row>
    <row r="1424" spans="6:48" x14ac:dyDescent="0.25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</row>
    <row r="1425" spans="6:48" x14ac:dyDescent="0.25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</row>
    <row r="1426" spans="6:48" x14ac:dyDescent="0.25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</row>
    <row r="1427" spans="6:48" x14ac:dyDescent="0.25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</row>
    <row r="1428" spans="6:48" x14ac:dyDescent="0.25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</row>
    <row r="1429" spans="6:48" x14ac:dyDescent="0.25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</row>
    <row r="1430" spans="6:48" x14ac:dyDescent="0.25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</row>
    <row r="1431" spans="6:48" x14ac:dyDescent="0.25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</row>
    <row r="1432" spans="6:48" x14ac:dyDescent="0.25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</row>
    <row r="1433" spans="6:48" x14ac:dyDescent="0.25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</row>
    <row r="1434" spans="6:48" x14ac:dyDescent="0.25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</row>
    <row r="1435" spans="6:48" x14ac:dyDescent="0.25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</row>
    <row r="1436" spans="6:48" x14ac:dyDescent="0.25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</row>
    <row r="1437" spans="6:48" x14ac:dyDescent="0.25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</row>
    <row r="1438" spans="6:48" x14ac:dyDescent="0.25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</row>
    <row r="1439" spans="6:48" x14ac:dyDescent="0.25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</row>
    <row r="1440" spans="6:48" x14ac:dyDescent="0.25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</row>
    <row r="1441" spans="6:48" x14ac:dyDescent="0.25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</row>
    <row r="1442" spans="6:48" x14ac:dyDescent="0.25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</row>
    <row r="1443" spans="6:48" x14ac:dyDescent="0.25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</row>
    <row r="1444" spans="6:48" x14ac:dyDescent="0.25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</row>
    <row r="1445" spans="6:48" x14ac:dyDescent="0.25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</row>
    <row r="1446" spans="6:48" x14ac:dyDescent="0.25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</row>
    <row r="1447" spans="6:48" x14ac:dyDescent="0.25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</row>
    <row r="1448" spans="6:48" x14ac:dyDescent="0.25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</row>
    <row r="1449" spans="6:48" x14ac:dyDescent="0.25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</row>
    <row r="1450" spans="6:48" x14ac:dyDescent="0.25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</row>
    <row r="1451" spans="6:48" x14ac:dyDescent="0.25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</row>
    <row r="1452" spans="6:48" x14ac:dyDescent="0.25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</row>
    <row r="1453" spans="6:48" x14ac:dyDescent="0.25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</row>
    <row r="1454" spans="6:48" x14ac:dyDescent="0.25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</row>
    <row r="1455" spans="6:48" x14ac:dyDescent="0.25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</row>
    <row r="1456" spans="6:48" x14ac:dyDescent="0.25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</row>
    <row r="1457" spans="6:48" x14ac:dyDescent="0.25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</row>
    <row r="1458" spans="6:48" x14ac:dyDescent="0.25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</row>
    <row r="1459" spans="6:48" x14ac:dyDescent="0.25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</row>
    <row r="1460" spans="6:48" x14ac:dyDescent="0.25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</row>
    <row r="1461" spans="6:48" x14ac:dyDescent="0.25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</row>
    <row r="1462" spans="6:48" x14ac:dyDescent="0.25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</row>
    <row r="1463" spans="6:48" x14ac:dyDescent="0.25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</row>
    <row r="1464" spans="6:48" x14ac:dyDescent="0.25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</row>
    <row r="1465" spans="6:48" x14ac:dyDescent="0.25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</row>
    <row r="1466" spans="6:48" x14ac:dyDescent="0.25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</row>
    <row r="1467" spans="6:48" x14ac:dyDescent="0.25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</row>
    <row r="1468" spans="6:48" x14ac:dyDescent="0.25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</row>
    <row r="1469" spans="6:48" x14ac:dyDescent="0.25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</row>
    <row r="1470" spans="6:48" x14ac:dyDescent="0.25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</row>
    <row r="1471" spans="6:48" x14ac:dyDescent="0.25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</row>
    <row r="1472" spans="6:48" x14ac:dyDescent="0.25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</row>
    <row r="1473" spans="6:48" x14ac:dyDescent="0.25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</row>
    <row r="1474" spans="6:48" x14ac:dyDescent="0.25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</row>
    <row r="1475" spans="6:48" x14ac:dyDescent="0.25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</row>
    <row r="1476" spans="6:48" x14ac:dyDescent="0.25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</row>
    <row r="1477" spans="6:48" x14ac:dyDescent="0.25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</row>
    <row r="1478" spans="6:48" x14ac:dyDescent="0.25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</row>
    <row r="1479" spans="6:48" x14ac:dyDescent="0.25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</row>
    <row r="1480" spans="6:48" x14ac:dyDescent="0.25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</row>
    <row r="1481" spans="6:48" x14ac:dyDescent="0.25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</row>
    <row r="1482" spans="6:48" x14ac:dyDescent="0.25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</row>
    <row r="1483" spans="6:48" x14ac:dyDescent="0.25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</row>
    <row r="1484" spans="6:48" x14ac:dyDescent="0.25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</row>
    <row r="1485" spans="6:48" x14ac:dyDescent="0.25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</row>
    <row r="1486" spans="6:48" x14ac:dyDescent="0.25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</row>
    <row r="1487" spans="6:48" x14ac:dyDescent="0.25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</row>
    <row r="1488" spans="6:48" x14ac:dyDescent="0.25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</row>
    <row r="1489" spans="6:48" x14ac:dyDescent="0.25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</row>
    <row r="1490" spans="6:48" x14ac:dyDescent="0.25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</row>
    <row r="1491" spans="6:48" x14ac:dyDescent="0.25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</row>
    <row r="1492" spans="6:48" x14ac:dyDescent="0.25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</row>
    <row r="1493" spans="6:48" x14ac:dyDescent="0.25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</row>
    <row r="1494" spans="6:48" x14ac:dyDescent="0.25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</row>
    <row r="1495" spans="6:48" x14ac:dyDescent="0.25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</row>
    <row r="1496" spans="6:48" x14ac:dyDescent="0.25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</row>
    <row r="1497" spans="6:48" x14ac:dyDescent="0.25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</row>
    <row r="1498" spans="6:48" x14ac:dyDescent="0.25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</row>
    <row r="1499" spans="6:48" x14ac:dyDescent="0.25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</row>
    <row r="1500" spans="6:48" x14ac:dyDescent="0.25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</row>
    <row r="1501" spans="6:48" x14ac:dyDescent="0.25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</row>
    <row r="1502" spans="6:48" x14ac:dyDescent="0.25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</row>
    <row r="1503" spans="6:48" x14ac:dyDescent="0.25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</row>
    <row r="1504" spans="6:48" x14ac:dyDescent="0.25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</row>
    <row r="1505" spans="6:48" x14ac:dyDescent="0.25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</row>
    <row r="1506" spans="6:48" x14ac:dyDescent="0.25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</row>
    <row r="1507" spans="6:48" x14ac:dyDescent="0.25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</row>
    <row r="1508" spans="6:48" x14ac:dyDescent="0.25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</row>
    <row r="1509" spans="6:48" x14ac:dyDescent="0.25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</row>
    <row r="1510" spans="6:48" x14ac:dyDescent="0.25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</row>
    <row r="1511" spans="6:48" x14ac:dyDescent="0.25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</row>
    <row r="1512" spans="6:48" x14ac:dyDescent="0.25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</row>
    <row r="1513" spans="6:48" x14ac:dyDescent="0.25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</row>
    <row r="1514" spans="6:48" x14ac:dyDescent="0.25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</row>
    <row r="1515" spans="6:48" x14ac:dyDescent="0.25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</row>
    <row r="1516" spans="6:48" x14ac:dyDescent="0.25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</row>
    <row r="1517" spans="6:48" x14ac:dyDescent="0.25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</row>
    <row r="1518" spans="6:48" x14ac:dyDescent="0.25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</row>
    <row r="1519" spans="6:48" x14ac:dyDescent="0.25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</row>
    <row r="1520" spans="6:48" x14ac:dyDescent="0.25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</row>
    <row r="1521" spans="6:48" x14ac:dyDescent="0.25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</row>
    <row r="1522" spans="6:48" x14ac:dyDescent="0.25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</row>
    <row r="1523" spans="6:48" x14ac:dyDescent="0.25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</row>
    <row r="1524" spans="6:48" x14ac:dyDescent="0.25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</row>
    <row r="1525" spans="6:48" x14ac:dyDescent="0.25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</row>
    <row r="1526" spans="6:48" x14ac:dyDescent="0.25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</row>
    <row r="1527" spans="6:48" x14ac:dyDescent="0.25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</row>
    <row r="1528" spans="6:48" x14ac:dyDescent="0.25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</row>
    <row r="1529" spans="6:48" x14ac:dyDescent="0.25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</row>
    <row r="1530" spans="6:48" x14ac:dyDescent="0.25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</row>
    <row r="1531" spans="6:48" x14ac:dyDescent="0.25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</row>
    <row r="1532" spans="6:48" x14ac:dyDescent="0.25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</row>
    <row r="1533" spans="6:48" x14ac:dyDescent="0.25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</row>
    <row r="1534" spans="6:48" x14ac:dyDescent="0.25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</row>
    <row r="1535" spans="6:48" x14ac:dyDescent="0.25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</row>
    <row r="1536" spans="6:48" x14ac:dyDescent="0.25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</row>
    <row r="1537" spans="6:48" x14ac:dyDescent="0.25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</row>
    <row r="1538" spans="6:48" x14ac:dyDescent="0.25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</row>
    <row r="1539" spans="6:48" x14ac:dyDescent="0.25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</row>
    <row r="1540" spans="6:48" x14ac:dyDescent="0.25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</row>
    <row r="1541" spans="6:48" x14ac:dyDescent="0.25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</row>
    <row r="1542" spans="6:48" x14ac:dyDescent="0.25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</row>
    <row r="1543" spans="6:48" x14ac:dyDescent="0.25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</row>
    <row r="1544" spans="6:48" x14ac:dyDescent="0.25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</row>
    <row r="1545" spans="6:48" x14ac:dyDescent="0.25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</row>
    <row r="1546" spans="6:48" x14ac:dyDescent="0.25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</row>
    <row r="1547" spans="6:48" x14ac:dyDescent="0.25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</row>
    <row r="1548" spans="6:48" x14ac:dyDescent="0.25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</row>
    <row r="1549" spans="6:48" x14ac:dyDescent="0.25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</row>
    <row r="1550" spans="6:48" x14ac:dyDescent="0.25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</row>
    <row r="1551" spans="6:48" x14ac:dyDescent="0.25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</row>
    <row r="1552" spans="6:48" x14ac:dyDescent="0.25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</row>
    <row r="1553" spans="6:48" x14ac:dyDescent="0.25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</row>
    <row r="1554" spans="6:48" x14ac:dyDescent="0.25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</row>
    <row r="1555" spans="6:48" x14ac:dyDescent="0.25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</row>
    <row r="1556" spans="6:48" x14ac:dyDescent="0.25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</row>
    <row r="1557" spans="6:48" x14ac:dyDescent="0.25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</row>
    <row r="1558" spans="6:48" x14ac:dyDescent="0.25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</row>
    <row r="1559" spans="6:48" x14ac:dyDescent="0.25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</row>
    <row r="1560" spans="6:48" x14ac:dyDescent="0.25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</row>
    <row r="1561" spans="6:48" x14ac:dyDescent="0.25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</row>
    <row r="1562" spans="6:48" x14ac:dyDescent="0.25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</row>
    <row r="1563" spans="6:48" x14ac:dyDescent="0.25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</row>
    <row r="1564" spans="6:48" x14ac:dyDescent="0.25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</row>
    <row r="1565" spans="6:48" x14ac:dyDescent="0.25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</row>
    <row r="1566" spans="6:48" x14ac:dyDescent="0.25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</row>
    <row r="1567" spans="6:48" x14ac:dyDescent="0.25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</row>
    <row r="1568" spans="6:48" x14ac:dyDescent="0.25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</row>
    <row r="1569" spans="6:48" x14ac:dyDescent="0.25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</row>
    <row r="1570" spans="6:48" x14ac:dyDescent="0.25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</row>
    <row r="1571" spans="6:48" x14ac:dyDescent="0.25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</row>
    <row r="1572" spans="6:48" x14ac:dyDescent="0.25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</row>
    <row r="1573" spans="6:48" x14ac:dyDescent="0.25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</row>
    <row r="1574" spans="6:48" x14ac:dyDescent="0.25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</row>
    <row r="1575" spans="6:48" x14ac:dyDescent="0.25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</row>
    <row r="1576" spans="6:48" x14ac:dyDescent="0.25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</row>
    <row r="1577" spans="6:48" x14ac:dyDescent="0.25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</row>
    <row r="1578" spans="6:48" x14ac:dyDescent="0.25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</row>
    <row r="1579" spans="6:48" x14ac:dyDescent="0.25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</row>
    <row r="1580" spans="6:48" x14ac:dyDescent="0.25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</row>
    <row r="1581" spans="6:48" x14ac:dyDescent="0.25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</row>
    <row r="1582" spans="6:48" x14ac:dyDescent="0.25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</row>
    <row r="1583" spans="6:48" x14ac:dyDescent="0.25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</row>
    <row r="1584" spans="6:48" x14ac:dyDescent="0.25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</row>
    <row r="1585" spans="6:48" x14ac:dyDescent="0.25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</row>
    <row r="1586" spans="6:48" x14ac:dyDescent="0.25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</row>
    <row r="1587" spans="6:48" x14ac:dyDescent="0.25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</row>
    <row r="1588" spans="6:48" x14ac:dyDescent="0.25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</row>
    <row r="1589" spans="6:48" x14ac:dyDescent="0.25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</row>
    <row r="1590" spans="6:48" x14ac:dyDescent="0.25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</row>
    <row r="1591" spans="6:48" x14ac:dyDescent="0.25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</row>
    <row r="1592" spans="6:48" x14ac:dyDescent="0.25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</row>
    <row r="1593" spans="6:48" x14ac:dyDescent="0.25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</row>
    <row r="1594" spans="6:48" x14ac:dyDescent="0.25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</row>
    <row r="1595" spans="6:48" x14ac:dyDescent="0.25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</row>
    <row r="1596" spans="6:48" x14ac:dyDescent="0.25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</row>
    <row r="1597" spans="6:48" x14ac:dyDescent="0.25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</row>
    <row r="1598" spans="6:48" x14ac:dyDescent="0.25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</row>
    <row r="1599" spans="6:48" x14ac:dyDescent="0.25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</row>
    <row r="1600" spans="6:48" x14ac:dyDescent="0.25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</row>
    <row r="1601" spans="6:48" x14ac:dyDescent="0.25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</row>
    <row r="1602" spans="6:48" x14ac:dyDescent="0.25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</row>
    <row r="1603" spans="6:48" x14ac:dyDescent="0.25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</row>
    <row r="1604" spans="6:48" x14ac:dyDescent="0.25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</row>
    <row r="1605" spans="6:48" x14ac:dyDescent="0.25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</row>
    <row r="1606" spans="6:48" x14ac:dyDescent="0.25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</row>
    <row r="1607" spans="6:48" x14ac:dyDescent="0.25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</row>
    <row r="1608" spans="6:48" x14ac:dyDescent="0.25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</row>
    <row r="1609" spans="6:48" x14ac:dyDescent="0.25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</row>
    <row r="1610" spans="6:48" x14ac:dyDescent="0.25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</row>
    <row r="1611" spans="6:48" x14ac:dyDescent="0.25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</row>
    <row r="1612" spans="6:48" x14ac:dyDescent="0.25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</row>
    <row r="1613" spans="6:48" x14ac:dyDescent="0.25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</row>
    <row r="1614" spans="6:48" x14ac:dyDescent="0.25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</row>
    <row r="1615" spans="6:48" x14ac:dyDescent="0.25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</row>
    <row r="1616" spans="6:48" x14ac:dyDescent="0.25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</row>
    <row r="1617" spans="6:48" x14ac:dyDescent="0.25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</row>
    <row r="1618" spans="6:48" x14ac:dyDescent="0.25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</row>
    <row r="1619" spans="6:48" x14ac:dyDescent="0.25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</row>
    <row r="1620" spans="6:48" x14ac:dyDescent="0.25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</row>
    <row r="1621" spans="6:48" x14ac:dyDescent="0.25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</row>
    <row r="1622" spans="6:48" x14ac:dyDescent="0.25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</row>
    <row r="1623" spans="6:48" x14ac:dyDescent="0.25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</row>
    <row r="1624" spans="6:48" x14ac:dyDescent="0.25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</row>
    <row r="1625" spans="6:48" x14ac:dyDescent="0.25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</row>
    <row r="1626" spans="6:48" x14ac:dyDescent="0.25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</row>
    <row r="1627" spans="6:48" x14ac:dyDescent="0.25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</row>
    <row r="1628" spans="6:48" x14ac:dyDescent="0.25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</row>
    <row r="1629" spans="6:48" x14ac:dyDescent="0.25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</row>
    <row r="1630" spans="6:48" x14ac:dyDescent="0.25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</row>
    <row r="1631" spans="6:48" x14ac:dyDescent="0.25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</row>
    <row r="1632" spans="6:48" x14ac:dyDescent="0.25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</row>
    <row r="1633" spans="6:48" x14ac:dyDescent="0.25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</row>
    <row r="1634" spans="6:48" x14ac:dyDescent="0.25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</row>
    <row r="1635" spans="6:48" x14ac:dyDescent="0.25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</row>
    <row r="1636" spans="6:48" x14ac:dyDescent="0.25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</row>
    <row r="1637" spans="6:48" x14ac:dyDescent="0.25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</row>
    <row r="1638" spans="6:48" x14ac:dyDescent="0.25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</row>
    <row r="1639" spans="6:48" x14ac:dyDescent="0.25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</row>
    <row r="1640" spans="6:48" x14ac:dyDescent="0.25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</row>
    <row r="1641" spans="6:48" x14ac:dyDescent="0.25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</row>
    <row r="1642" spans="6:48" x14ac:dyDescent="0.25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</row>
    <row r="1643" spans="6:48" x14ac:dyDescent="0.25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</row>
    <row r="1644" spans="6:48" x14ac:dyDescent="0.25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</row>
    <row r="1645" spans="6:48" x14ac:dyDescent="0.25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</row>
    <row r="1646" spans="6:48" x14ac:dyDescent="0.25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</row>
    <row r="1647" spans="6:48" x14ac:dyDescent="0.25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</row>
    <row r="1648" spans="6:48" x14ac:dyDescent="0.25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</row>
    <row r="1649" spans="6:48" x14ac:dyDescent="0.25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</row>
    <row r="1650" spans="6:48" x14ac:dyDescent="0.25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</row>
    <row r="1651" spans="6:48" x14ac:dyDescent="0.25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</row>
    <row r="1652" spans="6:48" x14ac:dyDescent="0.25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</row>
    <row r="1653" spans="6:48" x14ac:dyDescent="0.25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</row>
    <row r="1654" spans="6:48" x14ac:dyDescent="0.25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</row>
    <row r="1655" spans="6:48" x14ac:dyDescent="0.25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</row>
    <row r="1656" spans="6:48" x14ac:dyDescent="0.25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</row>
    <row r="1657" spans="6:48" x14ac:dyDescent="0.25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</row>
    <row r="1658" spans="6:48" x14ac:dyDescent="0.25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</row>
    <row r="1659" spans="6:48" x14ac:dyDescent="0.25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</row>
    <row r="1660" spans="6:48" x14ac:dyDescent="0.25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</row>
    <row r="1661" spans="6:48" x14ac:dyDescent="0.25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</row>
    <row r="1662" spans="6:48" x14ac:dyDescent="0.25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</row>
    <row r="1663" spans="6:48" x14ac:dyDescent="0.25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</row>
    <row r="1664" spans="6:48" x14ac:dyDescent="0.25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</row>
    <row r="1665" spans="6:48" x14ac:dyDescent="0.25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</row>
    <row r="1666" spans="6:48" x14ac:dyDescent="0.25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</row>
    <row r="1667" spans="6:48" x14ac:dyDescent="0.25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</row>
    <row r="1668" spans="6:48" x14ac:dyDescent="0.25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</row>
    <row r="1669" spans="6:48" x14ac:dyDescent="0.25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</row>
    <row r="1670" spans="6:48" x14ac:dyDescent="0.25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</row>
    <row r="1671" spans="6:48" x14ac:dyDescent="0.25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</row>
    <row r="1672" spans="6:48" x14ac:dyDescent="0.25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</row>
    <row r="1673" spans="6:48" x14ac:dyDescent="0.25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</row>
    <row r="1674" spans="6:48" x14ac:dyDescent="0.25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</row>
    <row r="1675" spans="6:48" x14ac:dyDescent="0.25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</row>
    <row r="1676" spans="6:48" x14ac:dyDescent="0.25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</row>
    <row r="1677" spans="6:48" x14ac:dyDescent="0.25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</row>
    <row r="1678" spans="6:48" x14ac:dyDescent="0.25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</row>
    <row r="1679" spans="6:48" x14ac:dyDescent="0.25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</row>
    <row r="1680" spans="6:48" x14ac:dyDescent="0.25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</row>
    <row r="1681" spans="6:48" x14ac:dyDescent="0.25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</row>
    <row r="1682" spans="6:48" x14ac:dyDescent="0.25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</row>
    <row r="1683" spans="6:48" x14ac:dyDescent="0.25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</row>
    <row r="1684" spans="6:48" x14ac:dyDescent="0.25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</row>
    <row r="1685" spans="6:48" x14ac:dyDescent="0.25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</row>
    <row r="1686" spans="6:48" x14ac:dyDescent="0.25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</row>
    <row r="1687" spans="6:48" x14ac:dyDescent="0.25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</row>
    <row r="1688" spans="6:48" x14ac:dyDescent="0.25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</row>
    <row r="1689" spans="6:48" x14ac:dyDescent="0.25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</row>
    <row r="1690" spans="6:48" x14ac:dyDescent="0.25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</row>
    <row r="1691" spans="6:48" x14ac:dyDescent="0.25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</row>
    <row r="1692" spans="6:48" x14ac:dyDescent="0.25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</row>
    <row r="1693" spans="6:48" x14ac:dyDescent="0.25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</row>
    <row r="1694" spans="6:48" x14ac:dyDescent="0.25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</row>
    <row r="1695" spans="6:48" x14ac:dyDescent="0.25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</row>
    <row r="1696" spans="6:48" x14ac:dyDescent="0.25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</row>
    <row r="1697" spans="6:48" x14ac:dyDescent="0.25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</row>
    <row r="1698" spans="6:48" x14ac:dyDescent="0.25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</row>
    <row r="1699" spans="6:48" x14ac:dyDescent="0.25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</row>
    <row r="1700" spans="6:48" x14ac:dyDescent="0.25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</row>
    <row r="1701" spans="6:48" x14ac:dyDescent="0.25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</row>
    <row r="1702" spans="6:48" x14ac:dyDescent="0.25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</row>
    <row r="1703" spans="6:48" x14ac:dyDescent="0.25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</row>
    <row r="1704" spans="6:48" x14ac:dyDescent="0.25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</row>
    <row r="1705" spans="6:48" x14ac:dyDescent="0.25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</row>
    <row r="1706" spans="6:48" x14ac:dyDescent="0.25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</row>
    <row r="1707" spans="6:48" x14ac:dyDescent="0.25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</row>
    <row r="1708" spans="6:48" x14ac:dyDescent="0.25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</row>
    <row r="1709" spans="6:48" x14ac:dyDescent="0.25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</row>
    <row r="1710" spans="6:48" x14ac:dyDescent="0.25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</row>
    <row r="1711" spans="6:48" x14ac:dyDescent="0.25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</row>
    <row r="1712" spans="6:48" x14ac:dyDescent="0.25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</row>
    <row r="1713" spans="6:48" x14ac:dyDescent="0.25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</row>
    <row r="1714" spans="6:48" x14ac:dyDescent="0.25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</row>
    <row r="1715" spans="6:48" x14ac:dyDescent="0.25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</row>
    <row r="1716" spans="6:48" x14ac:dyDescent="0.25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</row>
    <row r="1717" spans="6:48" x14ac:dyDescent="0.25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</row>
    <row r="1718" spans="6:48" x14ac:dyDescent="0.25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</row>
    <row r="1719" spans="6:48" x14ac:dyDescent="0.25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</row>
    <row r="1720" spans="6:48" x14ac:dyDescent="0.25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</row>
    <row r="1721" spans="6:48" x14ac:dyDescent="0.25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</row>
    <row r="1722" spans="6:48" x14ac:dyDescent="0.25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</row>
    <row r="1723" spans="6:48" x14ac:dyDescent="0.25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</row>
    <row r="1724" spans="6:48" x14ac:dyDescent="0.25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</row>
    <row r="1725" spans="6:48" x14ac:dyDescent="0.25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</row>
    <row r="1726" spans="6:48" x14ac:dyDescent="0.25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</row>
    <row r="1727" spans="6:48" x14ac:dyDescent="0.25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</row>
    <row r="1728" spans="6:48" x14ac:dyDescent="0.25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</row>
    <row r="1729" spans="6:48" x14ac:dyDescent="0.25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</row>
    <row r="1730" spans="6:48" x14ac:dyDescent="0.25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</row>
    <row r="1731" spans="6:48" x14ac:dyDescent="0.25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</row>
    <row r="1732" spans="6:48" x14ac:dyDescent="0.25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</row>
    <row r="1733" spans="6:48" x14ac:dyDescent="0.25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</row>
    <row r="1734" spans="6:48" x14ac:dyDescent="0.25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</row>
    <row r="1735" spans="6:48" x14ac:dyDescent="0.25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</row>
    <row r="1736" spans="6:48" x14ac:dyDescent="0.25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</row>
    <row r="1737" spans="6:48" x14ac:dyDescent="0.25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</row>
    <row r="1738" spans="6:48" x14ac:dyDescent="0.25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</row>
    <row r="1739" spans="6:48" x14ac:dyDescent="0.25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</row>
    <row r="1740" spans="6:48" x14ac:dyDescent="0.25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</row>
    <row r="1741" spans="6:48" x14ac:dyDescent="0.25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</row>
    <row r="1742" spans="6:48" x14ac:dyDescent="0.25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</row>
    <row r="1743" spans="6:48" x14ac:dyDescent="0.25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</row>
    <row r="1744" spans="6:48" x14ac:dyDescent="0.25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</row>
    <row r="1745" spans="6:48" x14ac:dyDescent="0.25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</row>
    <row r="1746" spans="6:48" x14ac:dyDescent="0.25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</row>
    <row r="1747" spans="6:48" x14ac:dyDescent="0.25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</row>
    <row r="1748" spans="6:48" x14ac:dyDescent="0.25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</row>
    <row r="1749" spans="6:48" x14ac:dyDescent="0.25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</row>
    <row r="1750" spans="6:48" x14ac:dyDescent="0.25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</row>
    <row r="1751" spans="6:48" x14ac:dyDescent="0.25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</row>
    <row r="1752" spans="6:48" x14ac:dyDescent="0.25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</row>
    <row r="1753" spans="6:48" x14ac:dyDescent="0.25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</row>
    <row r="1754" spans="6:48" x14ac:dyDescent="0.25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</row>
    <row r="1755" spans="6:48" x14ac:dyDescent="0.25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</row>
    <row r="1756" spans="6:48" x14ac:dyDescent="0.25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</row>
    <row r="1757" spans="6:48" x14ac:dyDescent="0.25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</row>
    <row r="1758" spans="6:48" x14ac:dyDescent="0.25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</row>
    <row r="1759" spans="6:48" x14ac:dyDescent="0.25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</row>
    <row r="1760" spans="6:48" x14ac:dyDescent="0.25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</row>
    <row r="1761" spans="6:48" x14ac:dyDescent="0.25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</row>
    <row r="1762" spans="6:48" x14ac:dyDescent="0.25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</row>
    <row r="1763" spans="6:48" x14ac:dyDescent="0.25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</row>
    <row r="1764" spans="6:48" x14ac:dyDescent="0.25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</row>
    <row r="1765" spans="6:48" x14ac:dyDescent="0.25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</row>
    <row r="1766" spans="6:48" x14ac:dyDescent="0.25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</row>
    <row r="1767" spans="6:48" x14ac:dyDescent="0.25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</row>
    <row r="1768" spans="6:48" x14ac:dyDescent="0.25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</row>
    <row r="1769" spans="6:48" x14ac:dyDescent="0.25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</row>
    <row r="1770" spans="6:48" x14ac:dyDescent="0.25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</row>
    <row r="1771" spans="6:48" x14ac:dyDescent="0.25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</row>
    <row r="1772" spans="6:48" x14ac:dyDescent="0.25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</row>
    <row r="1773" spans="6:48" x14ac:dyDescent="0.25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</row>
    <row r="1774" spans="6:48" x14ac:dyDescent="0.25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</row>
    <row r="1775" spans="6:48" x14ac:dyDescent="0.25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</row>
    <row r="1776" spans="6:48" x14ac:dyDescent="0.25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</row>
    <row r="1777" spans="6:48" x14ac:dyDescent="0.25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</row>
    <row r="1778" spans="6:48" x14ac:dyDescent="0.25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</row>
    <row r="1779" spans="6:48" x14ac:dyDescent="0.25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</row>
    <row r="1780" spans="6:48" x14ac:dyDescent="0.25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</row>
    <row r="1781" spans="6:48" x14ac:dyDescent="0.25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</row>
    <row r="1782" spans="6:48" x14ac:dyDescent="0.25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</row>
    <row r="1783" spans="6:48" x14ac:dyDescent="0.25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</row>
    <row r="1784" spans="6:48" x14ac:dyDescent="0.25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</row>
    <row r="1785" spans="6:48" x14ac:dyDescent="0.25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</row>
    <row r="1786" spans="6:48" x14ac:dyDescent="0.25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</row>
    <row r="1787" spans="6:48" x14ac:dyDescent="0.25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</row>
    <row r="1788" spans="6:48" x14ac:dyDescent="0.25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</row>
    <row r="1789" spans="6:48" x14ac:dyDescent="0.25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</row>
    <row r="1790" spans="6:48" x14ac:dyDescent="0.25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</row>
    <row r="1791" spans="6:48" x14ac:dyDescent="0.25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</row>
    <row r="1792" spans="6:48" x14ac:dyDescent="0.25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</row>
    <row r="1793" spans="6:48" x14ac:dyDescent="0.25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</row>
    <row r="1794" spans="6:48" x14ac:dyDescent="0.25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</row>
    <row r="1795" spans="6:48" x14ac:dyDescent="0.25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</row>
    <row r="1796" spans="6:48" x14ac:dyDescent="0.25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</row>
    <row r="1797" spans="6:48" x14ac:dyDescent="0.25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</row>
    <row r="1798" spans="6:48" x14ac:dyDescent="0.25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</row>
    <row r="1799" spans="6:48" x14ac:dyDescent="0.25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</row>
    <row r="1800" spans="6:48" x14ac:dyDescent="0.25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</row>
    <row r="1801" spans="6:48" x14ac:dyDescent="0.25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</row>
    <row r="1802" spans="6:48" x14ac:dyDescent="0.25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</row>
    <row r="1803" spans="6:48" x14ac:dyDescent="0.25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</row>
    <row r="1804" spans="6:48" x14ac:dyDescent="0.25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</row>
    <row r="1805" spans="6:48" x14ac:dyDescent="0.25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</row>
    <row r="1806" spans="6:48" x14ac:dyDescent="0.25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</row>
    <row r="1807" spans="6:48" x14ac:dyDescent="0.25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</row>
    <row r="1808" spans="6:48" x14ac:dyDescent="0.25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</row>
    <row r="1809" spans="6:48" x14ac:dyDescent="0.25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</row>
    <row r="1810" spans="6:48" x14ac:dyDescent="0.25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</row>
    <row r="1811" spans="6:48" x14ac:dyDescent="0.25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</row>
    <row r="1812" spans="6:48" x14ac:dyDescent="0.25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</row>
    <row r="1813" spans="6:48" x14ac:dyDescent="0.25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</row>
    <row r="1814" spans="6:48" x14ac:dyDescent="0.25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</row>
    <row r="1815" spans="6:48" x14ac:dyDescent="0.25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</row>
    <row r="1816" spans="6:48" x14ac:dyDescent="0.25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</row>
    <row r="1817" spans="6:48" x14ac:dyDescent="0.25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</row>
    <row r="1818" spans="6:48" x14ac:dyDescent="0.25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</row>
    <row r="1819" spans="6:48" x14ac:dyDescent="0.25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</row>
    <row r="1820" spans="6:48" x14ac:dyDescent="0.25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</row>
    <row r="1821" spans="6:48" x14ac:dyDescent="0.25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</row>
    <row r="1822" spans="6:48" x14ac:dyDescent="0.25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</row>
    <row r="1823" spans="6:48" x14ac:dyDescent="0.25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</row>
    <row r="1824" spans="6:48" x14ac:dyDescent="0.25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</row>
    <row r="1825" spans="6:48" x14ac:dyDescent="0.25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</row>
    <row r="1826" spans="6:48" x14ac:dyDescent="0.25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</row>
    <row r="1827" spans="6:48" x14ac:dyDescent="0.25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</row>
    <row r="1828" spans="6:48" x14ac:dyDescent="0.25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</row>
    <row r="1829" spans="6:48" x14ac:dyDescent="0.25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</row>
    <row r="1830" spans="6:48" x14ac:dyDescent="0.25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</row>
    <row r="1831" spans="6:48" x14ac:dyDescent="0.25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</row>
    <row r="1832" spans="6:48" x14ac:dyDescent="0.25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</row>
    <row r="1833" spans="6:48" x14ac:dyDescent="0.25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</row>
    <row r="1834" spans="6:48" x14ac:dyDescent="0.25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</row>
    <row r="1835" spans="6:48" x14ac:dyDescent="0.25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</row>
    <row r="1836" spans="6:48" x14ac:dyDescent="0.25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</row>
    <row r="1837" spans="6:48" x14ac:dyDescent="0.25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</row>
    <row r="1838" spans="6:48" x14ac:dyDescent="0.25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</row>
    <row r="1839" spans="6:48" x14ac:dyDescent="0.25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</row>
    <row r="1840" spans="6:48" x14ac:dyDescent="0.25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</row>
    <row r="1841" spans="6:48" x14ac:dyDescent="0.25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</row>
    <row r="1842" spans="6:48" x14ac:dyDescent="0.25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</row>
    <row r="1843" spans="6:48" x14ac:dyDescent="0.25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</row>
    <row r="1844" spans="6:48" x14ac:dyDescent="0.25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</row>
    <row r="1845" spans="6:48" x14ac:dyDescent="0.25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</row>
    <row r="1846" spans="6:48" x14ac:dyDescent="0.25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</row>
    <row r="1847" spans="6:48" x14ac:dyDescent="0.25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</row>
    <row r="1848" spans="6:48" x14ac:dyDescent="0.25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</row>
    <row r="1849" spans="6:48" x14ac:dyDescent="0.25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</row>
    <row r="1850" spans="6:48" x14ac:dyDescent="0.25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</row>
    <row r="1851" spans="6:48" x14ac:dyDescent="0.25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</row>
    <row r="1852" spans="6:48" x14ac:dyDescent="0.25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</row>
    <row r="1853" spans="6:48" x14ac:dyDescent="0.25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</row>
    <row r="1854" spans="6:48" x14ac:dyDescent="0.25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</row>
    <row r="1855" spans="6:48" x14ac:dyDescent="0.25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</row>
    <row r="1856" spans="6:48" x14ac:dyDescent="0.25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</row>
    <row r="1857" spans="6:48" x14ac:dyDescent="0.25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</row>
    <row r="1858" spans="6:48" x14ac:dyDescent="0.25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</row>
    <row r="1859" spans="6:48" x14ac:dyDescent="0.25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</row>
    <row r="1860" spans="6:48" x14ac:dyDescent="0.25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</row>
    <row r="1861" spans="6:48" x14ac:dyDescent="0.25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</row>
    <row r="1862" spans="6:48" x14ac:dyDescent="0.25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</row>
    <row r="1863" spans="6:48" x14ac:dyDescent="0.25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</row>
    <row r="1864" spans="6:48" x14ac:dyDescent="0.25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</row>
    <row r="1865" spans="6:48" x14ac:dyDescent="0.25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</row>
    <row r="1866" spans="6:48" x14ac:dyDescent="0.25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</row>
    <row r="1867" spans="6:48" x14ac:dyDescent="0.25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</row>
    <row r="1868" spans="6:48" x14ac:dyDescent="0.25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</row>
    <row r="1869" spans="6:48" x14ac:dyDescent="0.25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</row>
    <row r="1870" spans="6:48" x14ac:dyDescent="0.25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</row>
    <row r="1871" spans="6:48" x14ac:dyDescent="0.25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</row>
    <row r="1872" spans="6:48" x14ac:dyDescent="0.25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</row>
    <row r="1873" spans="6:48" x14ac:dyDescent="0.25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</row>
    <row r="1874" spans="6:48" x14ac:dyDescent="0.25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</row>
    <row r="1875" spans="6:48" x14ac:dyDescent="0.25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</row>
    <row r="1876" spans="6:48" x14ac:dyDescent="0.25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</row>
    <row r="1877" spans="6:48" x14ac:dyDescent="0.25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</row>
    <row r="1878" spans="6:48" x14ac:dyDescent="0.25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</row>
    <row r="1879" spans="6:48" x14ac:dyDescent="0.25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</row>
    <row r="1880" spans="6:48" x14ac:dyDescent="0.25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</row>
    <row r="1881" spans="6:48" x14ac:dyDescent="0.25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</row>
    <row r="1882" spans="6:48" x14ac:dyDescent="0.25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</row>
    <row r="1883" spans="6:48" x14ac:dyDescent="0.25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</row>
    <row r="1884" spans="6:48" x14ac:dyDescent="0.25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</row>
    <row r="1885" spans="6:48" x14ac:dyDescent="0.25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</row>
    <row r="1886" spans="6:48" x14ac:dyDescent="0.25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</row>
    <row r="1887" spans="6:48" x14ac:dyDescent="0.25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</row>
    <row r="1888" spans="6:48" x14ac:dyDescent="0.25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</row>
    <row r="1889" spans="6:48" x14ac:dyDescent="0.25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</row>
    <row r="1890" spans="6:48" x14ac:dyDescent="0.25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</row>
    <row r="1891" spans="6:48" x14ac:dyDescent="0.25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</row>
    <row r="1892" spans="6:48" x14ac:dyDescent="0.25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</row>
    <row r="1893" spans="6:48" x14ac:dyDescent="0.25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</row>
    <row r="1894" spans="6:48" x14ac:dyDescent="0.25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</row>
    <row r="1895" spans="6:48" x14ac:dyDescent="0.25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</row>
    <row r="1896" spans="6:48" x14ac:dyDescent="0.25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</row>
    <row r="1897" spans="6:48" x14ac:dyDescent="0.25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</row>
    <row r="1898" spans="6:48" x14ac:dyDescent="0.25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</row>
    <row r="1899" spans="6:48" x14ac:dyDescent="0.25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</row>
    <row r="1900" spans="6:48" x14ac:dyDescent="0.25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</row>
    <row r="1901" spans="6:48" x14ac:dyDescent="0.25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</row>
    <row r="1902" spans="6:48" x14ac:dyDescent="0.25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</row>
    <row r="1903" spans="6:48" x14ac:dyDescent="0.25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</row>
    <row r="1904" spans="6:48" x14ac:dyDescent="0.25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</row>
    <row r="1905" spans="6:48" x14ac:dyDescent="0.25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</row>
    <row r="1906" spans="6:48" x14ac:dyDescent="0.25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</row>
    <row r="1907" spans="6:48" x14ac:dyDescent="0.25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</row>
    <row r="1908" spans="6:48" x14ac:dyDescent="0.25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</row>
    <row r="1909" spans="6:48" x14ac:dyDescent="0.25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</row>
    <row r="1910" spans="6:48" x14ac:dyDescent="0.25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</row>
    <row r="1911" spans="6:48" x14ac:dyDescent="0.25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</row>
    <row r="1912" spans="6:48" x14ac:dyDescent="0.25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</row>
    <row r="1913" spans="6:48" x14ac:dyDescent="0.25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</row>
    <row r="1914" spans="6:48" x14ac:dyDescent="0.25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</row>
    <row r="1915" spans="6:48" x14ac:dyDescent="0.25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</row>
    <row r="1916" spans="6:48" x14ac:dyDescent="0.25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</row>
    <row r="1917" spans="6:48" x14ac:dyDescent="0.25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</row>
    <row r="1918" spans="6:48" x14ac:dyDescent="0.25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</row>
    <row r="1919" spans="6:48" x14ac:dyDescent="0.25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</row>
    <row r="1920" spans="6:48" x14ac:dyDescent="0.25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</row>
    <row r="1921" spans="6:48" x14ac:dyDescent="0.25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</row>
    <row r="1922" spans="6:48" x14ac:dyDescent="0.25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</row>
    <row r="1923" spans="6:48" x14ac:dyDescent="0.25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</row>
    <row r="1924" spans="6:48" x14ac:dyDescent="0.25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</row>
    <row r="1925" spans="6:48" x14ac:dyDescent="0.25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</row>
    <row r="1926" spans="6:48" x14ac:dyDescent="0.25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</row>
    <row r="1927" spans="6:48" x14ac:dyDescent="0.25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</row>
    <row r="1928" spans="6:48" x14ac:dyDescent="0.25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</row>
    <row r="1929" spans="6:48" x14ac:dyDescent="0.25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</row>
    <row r="1930" spans="6:48" x14ac:dyDescent="0.25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</row>
    <row r="1931" spans="6:48" x14ac:dyDescent="0.25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</row>
    <row r="1932" spans="6:48" x14ac:dyDescent="0.25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</row>
    <row r="1933" spans="6:48" x14ac:dyDescent="0.25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</row>
    <row r="1934" spans="6:48" x14ac:dyDescent="0.25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</row>
    <row r="1935" spans="6:48" x14ac:dyDescent="0.25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</row>
    <row r="1936" spans="6:48" x14ac:dyDescent="0.25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</row>
    <row r="1937" spans="6:48" x14ac:dyDescent="0.25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</row>
    <row r="1938" spans="6:48" x14ac:dyDescent="0.25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</row>
    <row r="1939" spans="6:48" x14ac:dyDescent="0.25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</row>
    <row r="1940" spans="6:48" x14ac:dyDescent="0.25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</row>
    <row r="1941" spans="6:48" x14ac:dyDescent="0.25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</row>
    <row r="1942" spans="6:48" x14ac:dyDescent="0.25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</row>
    <row r="1943" spans="6:48" x14ac:dyDescent="0.25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</row>
    <row r="1944" spans="6:48" x14ac:dyDescent="0.25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</row>
    <row r="1945" spans="6:48" x14ac:dyDescent="0.25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</row>
    <row r="1946" spans="6:48" x14ac:dyDescent="0.25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</row>
    <row r="1947" spans="6:48" x14ac:dyDescent="0.25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</row>
    <row r="1948" spans="6:48" x14ac:dyDescent="0.25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</row>
    <row r="1949" spans="6:48" x14ac:dyDescent="0.25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</row>
    <row r="1950" spans="6:48" x14ac:dyDescent="0.25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</row>
    <row r="1951" spans="6:48" x14ac:dyDescent="0.25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</row>
    <row r="1952" spans="6:48" x14ac:dyDescent="0.25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</row>
    <row r="1953" spans="6:48" x14ac:dyDescent="0.25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</row>
    <row r="1954" spans="6:48" x14ac:dyDescent="0.25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</row>
    <row r="1955" spans="6:48" x14ac:dyDescent="0.25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</row>
    <row r="1956" spans="6:48" x14ac:dyDescent="0.25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</row>
    <row r="1957" spans="6:48" x14ac:dyDescent="0.25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</row>
    <row r="1958" spans="6:48" x14ac:dyDescent="0.25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</row>
    <row r="1959" spans="6:48" x14ac:dyDescent="0.25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</row>
    <row r="1960" spans="6:48" x14ac:dyDescent="0.25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</row>
    <row r="1961" spans="6:48" x14ac:dyDescent="0.25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</row>
    <row r="1962" spans="6:48" x14ac:dyDescent="0.25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</row>
    <row r="1963" spans="6:48" x14ac:dyDescent="0.25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</row>
    <row r="1964" spans="6:48" x14ac:dyDescent="0.25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</row>
    <row r="1965" spans="6:48" x14ac:dyDescent="0.25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</row>
    <row r="1966" spans="6:48" x14ac:dyDescent="0.25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</row>
    <row r="1967" spans="6:48" x14ac:dyDescent="0.25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</row>
    <row r="1968" spans="6:48" x14ac:dyDescent="0.25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</row>
    <row r="1969" spans="6:48" x14ac:dyDescent="0.25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</row>
    <row r="1970" spans="6:48" x14ac:dyDescent="0.25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</row>
    <row r="1971" spans="6:48" x14ac:dyDescent="0.25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</row>
    <row r="1972" spans="6:48" x14ac:dyDescent="0.25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</row>
    <row r="1973" spans="6:48" x14ac:dyDescent="0.25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</row>
    <row r="1974" spans="6:48" x14ac:dyDescent="0.25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</row>
    <row r="1975" spans="6:48" x14ac:dyDescent="0.25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</row>
    <row r="1976" spans="6:48" x14ac:dyDescent="0.25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</row>
    <row r="1977" spans="6:48" x14ac:dyDescent="0.25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</row>
    <row r="1978" spans="6:48" x14ac:dyDescent="0.25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</row>
    <row r="1979" spans="6:48" x14ac:dyDescent="0.25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</row>
    <row r="1980" spans="6:48" x14ac:dyDescent="0.25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</row>
    <row r="1981" spans="6:48" x14ac:dyDescent="0.25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</row>
    <row r="1982" spans="6:48" x14ac:dyDescent="0.25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</row>
    <row r="1983" spans="6:48" x14ac:dyDescent="0.25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</row>
    <row r="1984" spans="6:48" x14ac:dyDescent="0.25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</row>
    <row r="1985" spans="6:48" x14ac:dyDescent="0.25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</row>
    <row r="1986" spans="6:48" x14ac:dyDescent="0.25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</row>
    <row r="1987" spans="6:48" x14ac:dyDescent="0.25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</row>
    <row r="1988" spans="6:48" x14ac:dyDescent="0.25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</row>
    <row r="1989" spans="6:48" x14ac:dyDescent="0.25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</row>
    <row r="1990" spans="6:48" x14ac:dyDescent="0.25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</row>
    <row r="1991" spans="6:48" x14ac:dyDescent="0.25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</row>
    <row r="1992" spans="6:48" x14ac:dyDescent="0.25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</row>
    <row r="1993" spans="6:48" x14ac:dyDescent="0.25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</row>
    <row r="1994" spans="6:48" x14ac:dyDescent="0.25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</row>
    <row r="1995" spans="6:48" x14ac:dyDescent="0.25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</row>
    <row r="1996" spans="6:48" x14ac:dyDescent="0.25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</row>
    <row r="1997" spans="6:48" x14ac:dyDescent="0.25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</row>
    <row r="1998" spans="6:48" x14ac:dyDescent="0.25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</row>
    <row r="1999" spans="6:48" x14ac:dyDescent="0.25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</row>
    <row r="2000" spans="6:48" x14ac:dyDescent="0.25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</row>
    <row r="2001" spans="6:48" x14ac:dyDescent="0.25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</row>
    <row r="2002" spans="6:48" x14ac:dyDescent="0.25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</row>
    <row r="2003" spans="6:48" x14ac:dyDescent="0.25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</row>
    <row r="2004" spans="6:48" x14ac:dyDescent="0.25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</row>
    <row r="2005" spans="6:48" x14ac:dyDescent="0.25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</row>
    <row r="2006" spans="6:48" x14ac:dyDescent="0.25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</row>
    <row r="2007" spans="6:48" x14ac:dyDescent="0.25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</row>
    <row r="2008" spans="6:48" x14ac:dyDescent="0.25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</row>
    <row r="2009" spans="6:48" x14ac:dyDescent="0.25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</row>
    <row r="2010" spans="6:48" x14ac:dyDescent="0.25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</row>
    <row r="2011" spans="6:48" x14ac:dyDescent="0.25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</row>
    <row r="2012" spans="6:48" x14ac:dyDescent="0.25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</row>
    <row r="2013" spans="6:48" x14ac:dyDescent="0.25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</row>
    <row r="2014" spans="6:48" x14ac:dyDescent="0.25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</row>
    <row r="2015" spans="6:48" x14ac:dyDescent="0.25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</row>
    <row r="2016" spans="6:48" x14ac:dyDescent="0.25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</row>
    <row r="2017" spans="6:48" x14ac:dyDescent="0.25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</row>
    <row r="2018" spans="6:48" x14ac:dyDescent="0.25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</row>
    <row r="2019" spans="6:48" x14ac:dyDescent="0.25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</row>
    <row r="2020" spans="6:48" x14ac:dyDescent="0.25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</row>
    <row r="2021" spans="6:48" x14ac:dyDescent="0.25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</row>
    <row r="2022" spans="6:48" x14ac:dyDescent="0.25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</row>
    <row r="2023" spans="6:48" x14ac:dyDescent="0.25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</row>
    <row r="2024" spans="6:48" x14ac:dyDescent="0.25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</row>
    <row r="2025" spans="6:48" x14ac:dyDescent="0.25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</row>
    <row r="2026" spans="6:48" x14ac:dyDescent="0.25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</row>
    <row r="2027" spans="6:48" x14ac:dyDescent="0.25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</row>
    <row r="2028" spans="6:48" x14ac:dyDescent="0.25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</row>
    <row r="2029" spans="6:48" x14ac:dyDescent="0.25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</row>
    <row r="2030" spans="6:48" x14ac:dyDescent="0.25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</row>
    <row r="2031" spans="6:48" x14ac:dyDescent="0.25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</row>
    <row r="2032" spans="6:48" x14ac:dyDescent="0.25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</row>
    <row r="2033" spans="6:48" x14ac:dyDescent="0.25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</row>
    <row r="2034" spans="6:48" x14ac:dyDescent="0.25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</row>
    <row r="2035" spans="6:48" x14ac:dyDescent="0.25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</row>
    <row r="2036" spans="6:48" x14ac:dyDescent="0.25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</row>
    <row r="2037" spans="6:48" x14ac:dyDescent="0.25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</row>
    <row r="2038" spans="6:48" x14ac:dyDescent="0.25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</row>
    <row r="2039" spans="6:48" x14ac:dyDescent="0.25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</row>
    <row r="2040" spans="6:48" x14ac:dyDescent="0.25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</row>
    <row r="2041" spans="6:48" x14ac:dyDescent="0.25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</row>
    <row r="2042" spans="6:48" x14ac:dyDescent="0.25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</row>
    <row r="2043" spans="6:48" x14ac:dyDescent="0.25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</row>
    <row r="2044" spans="6:48" x14ac:dyDescent="0.25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</row>
    <row r="2045" spans="6:48" x14ac:dyDescent="0.25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</row>
    <row r="2046" spans="6:48" x14ac:dyDescent="0.25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</row>
    <row r="2047" spans="6:48" x14ac:dyDescent="0.25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</row>
    <row r="2048" spans="6:48" x14ac:dyDescent="0.25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</row>
    <row r="2049" spans="6:48" x14ac:dyDescent="0.25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</row>
    <row r="2050" spans="6:48" x14ac:dyDescent="0.25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</row>
    <row r="2051" spans="6:48" x14ac:dyDescent="0.25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</row>
    <row r="2052" spans="6:48" x14ac:dyDescent="0.25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</row>
    <row r="2053" spans="6:48" x14ac:dyDescent="0.25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</row>
    <row r="2054" spans="6:48" x14ac:dyDescent="0.25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</row>
    <row r="2055" spans="6:48" x14ac:dyDescent="0.25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</row>
    <row r="2056" spans="6:48" x14ac:dyDescent="0.25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</row>
    <row r="2057" spans="6:48" x14ac:dyDescent="0.25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</row>
    <row r="2058" spans="6:48" x14ac:dyDescent="0.25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</row>
    <row r="2059" spans="6:48" x14ac:dyDescent="0.25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</row>
    <row r="2060" spans="6:48" x14ac:dyDescent="0.25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</row>
    <row r="2061" spans="6:48" x14ac:dyDescent="0.25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</row>
    <row r="2062" spans="6:48" x14ac:dyDescent="0.25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</row>
    <row r="2063" spans="6:48" x14ac:dyDescent="0.25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</row>
    <row r="2064" spans="6:48" x14ac:dyDescent="0.25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</row>
    <row r="2065" spans="6:48" x14ac:dyDescent="0.25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</row>
    <row r="2066" spans="6:48" x14ac:dyDescent="0.25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</row>
    <row r="2067" spans="6:48" x14ac:dyDescent="0.25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</row>
    <row r="2068" spans="6:48" x14ac:dyDescent="0.25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</row>
    <row r="2069" spans="6:48" x14ac:dyDescent="0.25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</row>
    <row r="2070" spans="6:48" x14ac:dyDescent="0.25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</row>
    <row r="2071" spans="6:48" x14ac:dyDescent="0.25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</row>
    <row r="2072" spans="6:48" x14ac:dyDescent="0.25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</row>
    <row r="2073" spans="6:48" x14ac:dyDescent="0.25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</row>
    <row r="2074" spans="6:48" x14ac:dyDescent="0.25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</row>
    <row r="2075" spans="6:48" x14ac:dyDescent="0.25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</row>
    <row r="2076" spans="6:48" x14ac:dyDescent="0.25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</row>
    <row r="2077" spans="6:48" x14ac:dyDescent="0.25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</row>
    <row r="2078" spans="6:48" x14ac:dyDescent="0.25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</row>
    <row r="2079" spans="6:48" x14ac:dyDescent="0.25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</row>
    <row r="2080" spans="6:48" x14ac:dyDescent="0.25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</row>
    <row r="2081" spans="6:48" x14ac:dyDescent="0.25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</row>
    <row r="2082" spans="6:48" x14ac:dyDescent="0.25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</row>
    <row r="2083" spans="6:48" x14ac:dyDescent="0.25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</row>
    <row r="2084" spans="6:48" x14ac:dyDescent="0.25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</row>
    <row r="2085" spans="6:48" x14ac:dyDescent="0.25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</row>
    <row r="2086" spans="6:48" x14ac:dyDescent="0.25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</row>
    <row r="2087" spans="6:48" x14ac:dyDescent="0.25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</row>
    <row r="2088" spans="6:48" x14ac:dyDescent="0.25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</row>
    <row r="2089" spans="6:48" x14ac:dyDescent="0.25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</row>
    <row r="2090" spans="6:48" x14ac:dyDescent="0.25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</row>
    <row r="2091" spans="6:48" x14ac:dyDescent="0.25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</row>
    <row r="2092" spans="6:48" x14ac:dyDescent="0.25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</row>
    <row r="2093" spans="6:48" x14ac:dyDescent="0.25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</row>
    <row r="2094" spans="6:48" x14ac:dyDescent="0.25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</row>
    <row r="2095" spans="6:48" x14ac:dyDescent="0.25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</row>
    <row r="2096" spans="6:48" x14ac:dyDescent="0.25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</row>
    <row r="2097" spans="6:48" x14ac:dyDescent="0.25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</row>
    <row r="2098" spans="6:48" x14ac:dyDescent="0.25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</row>
    <row r="2099" spans="6:48" x14ac:dyDescent="0.25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</row>
    <row r="2100" spans="6:48" x14ac:dyDescent="0.25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</row>
    <row r="2101" spans="6:48" x14ac:dyDescent="0.25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</row>
    <row r="2102" spans="6:48" x14ac:dyDescent="0.25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</row>
    <row r="2103" spans="6:48" x14ac:dyDescent="0.25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</row>
    <row r="2104" spans="6:48" x14ac:dyDescent="0.25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</row>
    <row r="2105" spans="6:48" x14ac:dyDescent="0.25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</row>
    <row r="2106" spans="6:48" x14ac:dyDescent="0.25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</row>
    <row r="2107" spans="6:48" x14ac:dyDescent="0.25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</row>
    <row r="2108" spans="6:48" x14ac:dyDescent="0.25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</row>
    <row r="2109" spans="6:48" x14ac:dyDescent="0.25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</row>
    <row r="2110" spans="6:48" x14ac:dyDescent="0.25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</row>
    <row r="2111" spans="6:48" x14ac:dyDescent="0.25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</row>
    <row r="2112" spans="6:48" x14ac:dyDescent="0.25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</row>
    <row r="2113" spans="6:48" x14ac:dyDescent="0.25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</row>
    <row r="2114" spans="6:48" x14ac:dyDescent="0.25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</row>
    <row r="2115" spans="6:48" x14ac:dyDescent="0.25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</row>
    <row r="2116" spans="6:48" x14ac:dyDescent="0.25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</row>
    <row r="2117" spans="6:48" x14ac:dyDescent="0.25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</row>
    <row r="2118" spans="6:48" x14ac:dyDescent="0.25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</row>
    <row r="2119" spans="6:48" x14ac:dyDescent="0.25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</row>
    <row r="2120" spans="6:48" x14ac:dyDescent="0.25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</row>
    <row r="2121" spans="6:48" x14ac:dyDescent="0.25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</row>
    <row r="2122" spans="6:48" x14ac:dyDescent="0.25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</row>
    <row r="2123" spans="6:48" x14ac:dyDescent="0.25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</row>
    <row r="2124" spans="6:48" x14ac:dyDescent="0.25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</row>
    <row r="2125" spans="6:48" x14ac:dyDescent="0.25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</row>
    <row r="2126" spans="6:48" x14ac:dyDescent="0.25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</row>
    <row r="2127" spans="6:48" x14ac:dyDescent="0.25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</row>
    <row r="2128" spans="6:48" x14ac:dyDescent="0.25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</row>
    <row r="2129" spans="6:48" x14ac:dyDescent="0.25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</row>
    <row r="2130" spans="6:48" x14ac:dyDescent="0.25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</row>
    <row r="2131" spans="6:48" x14ac:dyDescent="0.25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</row>
    <row r="2132" spans="6:48" x14ac:dyDescent="0.25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</row>
    <row r="2133" spans="6:48" x14ac:dyDescent="0.25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</row>
    <row r="2134" spans="6:48" x14ac:dyDescent="0.25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</row>
    <row r="2135" spans="6:48" x14ac:dyDescent="0.25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</row>
    <row r="2136" spans="6:48" x14ac:dyDescent="0.25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</row>
    <row r="2137" spans="6:48" x14ac:dyDescent="0.25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</row>
    <row r="2138" spans="6:48" x14ac:dyDescent="0.25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</row>
    <row r="2139" spans="6:48" x14ac:dyDescent="0.25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</row>
    <row r="2140" spans="6:48" x14ac:dyDescent="0.25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</row>
    <row r="2141" spans="6:48" x14ac:dyDescent="0.25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</row>
    <row r="2142" spans="6:48" x14ac:dyDescent="0.25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</row>
    <row r="2143" spans="6:48" x14ac:dyDescent="0.25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</row>
    <row r="2144" spans="6:48" x14ac:dyDescent="0.25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</row>
    <row r="2145" spans="6:48" x14ac:dyDescent="0.25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</row>
    <row r="2146" spans="6:48" x14ac:dyDescent="0.25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</row>
    <row r="2147" spans="6:48" x14ac:dyDescent="0.25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</row>
    <row r="2148" spans="6:48" x14ac:dyDescent="0.25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</row>
    <row r="2149" spans="6:48" x14ac:dyDescent="0.25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</row>
    <row r="2150" spans="6:48" x14ac:dyDescent="0.25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</row>
    <row r="2151" spans="6:48" x14ac:dyDescent="0.25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</row>
    <row r="2152" spans="6:48" x14ac:dyDescent="0.25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</row>
    <row r="2153" spans="6:48" x14ac:dyDescent="0.25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</row>
    <row r="2154" spans="6:48" x14ac:dyDescent="0.25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</row>
    <row r="2155" spans="6:48" x14ac:dyDescent="0.25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</row>
    <row r="2156" spans="6:48" x14ac:dyDescent="0.25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</row>
    <row r="2157" spans="6:48" x14ac:dyDescent="0.25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</row>
    <row r="2158" spans="6:48" x14ac:dyDescent="0.25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</row>
    <row r="2159" spans="6:48" x14ac:dyDescent="0.25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</row>
    <row r="2160" spans="6:48" x14ac:dyDescent="0.25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</row>
    <row r="2161" spans="6:48" x14ac:dyDescent="0.25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</row>
    <row r="2162" spans="6:48" x14ac:dyDescent="0.25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</row>
    <row r="2163" spans="6:48" x14ac:dyDescent="0.25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</row>
    <row r="2164" spans="6:48" x14ac:dyDescent="0.25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</row>
    <row r="2165" spans="6:48" x14ac:dyDescent="0.25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</row>
    <row r="2166" spans="6:48" x14ac:dyDescent="0.25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</row>
    <row r="2167" spans="6:48" x14ac:dyDescent="0.25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</row>
    <row r="2168" spans="6:48" x14ac:dyDescent="0.25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</row>
    <row r="2169" spans="6:48" x14ac:dyDescent="0.25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</row>
    <row r="2170" spans="6:48" x14ac:dyDescent="0.25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</row>
    <row r="2171" spans="6:48" x14ac:dyDescent="0.25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</row>
    <row r="2172" spans="6:48" x14ac:dyDescent="0.25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</row>
    <row r="2173" spans="6:48" x14ac:dyDescent="0.25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</row>
    <row r="2174" spans="6:48" x14ac:dyDescent="0.25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</row>
    <row r="2175" spans="6:48" x14ac:dyDescent="0.25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</row>
    <row r="2176" spans="6:48" x14ac:dyDescent="0.25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</row>
    <row r="2177" spans="6:48" x14ac:dyDescent="0.25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</row>
    <row r="2178" spans="6:48" x14ac:dyDescent="0.25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</row>
    <row r="2179" spans="6:48" x14ac:dyDescent="0.25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</row>
    <row r="2180" spans="6:48" x14ac:dyDescent="0.25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</row>
    <row r="2181" spans="6:48" x14ac:dyDescent="0.25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</row>
    <row r="2182" spans="6:48" x14ac:dyDescent="0.25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</row>
    <row r="2183" spans="6:48" x14ac:dyDescent="0.25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</row>
    <row r="2184" spans="6:48" x14ac:dyDescent="0.25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</row>
    <row r="2185" spans="6:48" x14ac:dyDescent="0.25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</row>
    <row r="2186" spans="6:48" x14ac:dyDescent="0.25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</row>
    <row r="2187" spans="6:48" x14ac:dyDescent="0.25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</row>
    <row r="2188" spans="6:48" x14ac:dyDescent="0.25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</row>
    <row r="2189" spans="6:48" x14ac:dyDescent="0.25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</row>
    <row r="2190" spans="6:48" x14ac:dyDescent="0.25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</row>
    <row r="2191" spans="6:48" x14ac:dyDescent="0.25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</row>
    <row r="2192" spans="6:48" x14ac:dyDescent="0.25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</row>
    <row r="2193" spans="6:48" x14ac:dyDescent="0.25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</row>
    <row r="2194" spans="6:48" x14ac:dyDescent="0.25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</row>
    <row r="2195" spans="6:48" x14ac:dyDescent="0.25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</row>
    <row r="2196" spans="6:48" x14ac:dyDescent="0.25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</row>
    <row r="2197" spans="6:48" x14ac:dyDescent="0.25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</row>
    <row r="2198" spans="6:48" x14ac:dyDescent="0.25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</row>
    <row r="2199" spans="6:48" x14ac:dyDescent="0.25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</row>
    <row r="2200" spans="6:48" x14ac:dyDescent="0.25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</row>
    <row r="2201" spans="6:48" x14ac:dyDescent="0.25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</row>
    <row r="2202" spans="6:48" x14ac:dyDescent="0.25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</row>
    <row r="2203" spans="6:48" x14ac:dyDescent="0.25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</row>
    <row r="2204" spans="6:48" x14ac:dyDescent="0.25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</row>
    <row r="2205" spans="6:48" x14ac:dyDescent="0.25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</row>
    <row r="2206" spans="6:48" x14ac:dyDescent="0.25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</row>
    <row r="2207" spans="6:48" x14ac:dyDescent="0.25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</row>
    <row r="2208" spans="6:48" x14ac:dyDescent="0.25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</row>
    <row r="2209" spans="6:48" x14ac:dyDescent="0.25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</row>
    <row r="2210" spans="6:48" x14ac:dyDescent="0.25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</row>
    <row r="2211" spans="6:48" x14ac:dyDescent="0.25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</row>
    <row r="2212" spans="6:48" x14ac:dyDescent="0.25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</row>
    <row r="2213" spans="6:48" x14ac:dyDescent="0.25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</row>
    <row r="2214" spans="6:48" x14ac:dyDescent="0.25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</row>
    <row r="2215" spans="6:48" x14ac:dyDescent="0.25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</row>
    <row r="2216" spans="6:48" x14ac:dyDescent="0.25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</row>
    <row r="2217" spans="6:48" x14ac:dyDescent="0.25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</row>
    <row r="2218" spans="6:48" x14ac:dyDescent="0.25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</row>
    <row r="2219" spans="6:48" x14ac:dyDescent="0.25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</row>
    <row r="2220" spans="6:48" x14ac:dyDescent="0.25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</row>
    <row r="2221" spans="6:48" x14ac:dyDescent="0.25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</row>
    <row r="2222" spans="6:48" x14ac:dyDescent="0.25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</row>
    <row r="2223" spans="6:48" x14ac:dyDescent="0.25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</row>
    <row r="2224" spans="6:48" x14ac:dyDescent="0.25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</row>
    <row r="2225" spans="6:48" x14ac:dyDescent="0.25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</row>
    <row r="2226" spans="6:48" x14ac:dyDescent="0.25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</row>
    <row r="2227" spans="6:48" x14ac:dyDescent="0.25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</row>
    <row r="2228" spans="6:48" x14ac:dyDescent="0.25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</row>
    <row r="2229" spans="6:48" x14ac:dyDescent="0.25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</row>
    <row r="2230" spans="6:48" x14ac:dyDescent="0.25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</row>
    <row r="2231" spans="6:48" x14ac:dyDescent="0.25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</row>
    <row r="2232" spans="6:48" x14ac:dyDescent="0.25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</row>
    <row r="2233" spans="6:48" x14ac:dyDescent="0.25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</row>
    <row r="2234" spans="6:48" x14ac:dyDescent="0.25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</row>
    <row r="2235" spans="6:48" x14ac:dyDescent="0.25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</row>
    <row r="2236" spans="6:48" x14ac:dyDescent="0.25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</row>
    <row r="2237" spans="6:48" x14ac:dyDescent="0.25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</row>
    <row r="2238" spans="6:48" x14ac:dyDescent="0.25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</row>
    <row r="2239" spans="6:48" x14ac:dyDescent="0.25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</row>
    <row r="2240" spans="6:48" x14ac:dyDescent="0.25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</row>
    <row r="2241" spans="6:48" x14ac:dyDescent="0.25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</row>
    <row r="2242" spans="6:48" x14ac:dyDescent="0.25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</row>
    <row r="2243" spans="6:48" x14ac:dyDescent="0.25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</row>
    <row r="2244" spans="6:48" x14ac:dyDescent="0.25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</row>
    <row r="2245" spans="6:48" x14ac:dyDescent="0.25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</row>
    <row r="2246" spans="6:48" x14ac:dyDescent="0.25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</row>
    <row r="2247" spans="6:48" x14ac:dyDescent="0.25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</row>
    <row r="2248" spans="6:48" x14ac:dyDescent="0.25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</row>
    <row r="2249" spans="6:48" x14ac:dyDescent="0.25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</row>
    <row r="2250" spans="6:48" x14ac:dyDescent="0.25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</row>
    <row r="2251" spans="6:48" x14ac:dyDescent="0.25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</row>
    <row r="2252" spans="6:48" x14ac:dyDescent="0.25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</row>
    <row r="2253" spans="6:48" x14ac:dyDescent="0.25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</row>
    <row r="2254" spans="6:48" x14ac:dyDescent="0.25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</row>
    <row r="2255" spans="6:48" x14ac:dyDescent="0.25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</row>
    <row r="2256" spans="6:48" x14ac:dyDescent="0.25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</row>
    <row r="2257" spans="6:48" x14ac:dyDescent="0.25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</row>
    <row r="2258" spans="6:48" x14ac:dyDescent="0.25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</row>
    <row r="2259" spans="6:48" x14ac:dyDescent="0.25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</row>
    <row r="2260" spans="6:48" x14ac:dyDescent="0.25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</row>
    <row r="2261" spans="6:48" x14ac:dyDescent="0.25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</row>
    <row r="2262" spans="6:48" x14ac:dyDescent="0.25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</row>
    <row r="2263" spans="6:48" x14ac:dyDescent="0.25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</row>
    <row r="2264" spans="6:48" x14ac:dyDescent="0.25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</row>
    <row r="2265" spans="6:48" x14ac:dyDescent="0.25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</row>
    <row r="2266" spans="6:48" x14ac:dyDescent="0.25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</row>
    <row r="2267" spans="6:48" x14ac:dyDescent="0.25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</row>
    <row r="2268" spans="6:48" x14ac:dyDescent="0.25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</row>
    <row r="2269" spans="6:48" x14ac:dyDescent="0.25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</row>
    <row r="2270" spans="6:48" x14ac:dyDescent="0.25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</row>
    <row r="2271" spans="6:48" x14ac:dyDescent="0.25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</row>
    <row r="2272" spans="6:48" x14ac:dyDescent="0.25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</row>
    <row r="2273" spans="6:48" x14ac:dyDescent="0.25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</row>
    <row r="2274" spans="6:48" x14ac:dyDescent="0.25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</row>
    <row r="2275" spans="6:48" x14ac:dyDescent="0.25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</row>
    <row r="2276" spans="6:48" x14ac:dyDescent="0.25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</row>
    <row r="2277" spans="6:48" x14ac:dyDescent="0.25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</row>
    <row r="2278" spans="6:48" x14ac:dyDescent="0.25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</row>
    <row r="2279" spans="6:48" x14ac:dyDescent="0.25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</row>
    <row r="2280" spans="6:48" x14ac:dyDescent="0.25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</row>
    <row r="2281" spans="6:48" x14ac:dyDescent="0.25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</row>
    <row r="2282" spans="6:48" x14ac:dyDescent="0.25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</row>
    <row r="2283" spans="6:48" x14ac:dyDescent="0.25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</row>
    <row r="2284" spans="6:48" x14ac:dyDescent="0.25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</row>
    <row r="2285" spans="6:48" x14ac:dyDescent="0.25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</row>
    <row r="2286" spans="6:48" x14ac:dyDescent="0.25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</row>
    <row r="2287" spans="6:48" x14ac:dyDescent="0.25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</row>
    <row r="2288" spans="6:48" x14ac:dyDescent="0.25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</row>
    <row r="2289" spans="6:48" x14ac:dyDescent="0.25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</row>
    <row r="2290" spans="6:48" x14ac:dyDescent="0.25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</row>
    <row r="2291" spans="6:48" x14ac:dyDescent="0.25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</row>
    <row r="2292" spans="6:48" x14ac:dyDescent="0.25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</row>
    <row r="2293" spans="6:48" x14ac:dyDescent="0.25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</row>
    <row r="2294" spans="6:48" x14ac:dyDescent="0.25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</row>
    <row r="2295" spans="6:48" x14ac:dyDescent="0.25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</row>
    <row r="2296" spans="6:48" x14ac:dyDescent="0.25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</row>
    <row r="2297" spans="6:48" x14ac:dyDescent="0.25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</row>
    <row r="2298" spans="6:48" x14ac:dyDescent="0.25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</row>
    <row r="2299" spans="6:48" x14ac:dyDescent="0.25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</row>
    <row r="2300" spans="6:48" x14ac:dyDescent="0.25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</row>
    <row r="2301" spans="6:48" x14ac:dyDescent="0.25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</row>
    <row r="2302" spans="6:48" x14ac:dyDescent="0.25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</row>
    <row r="2303" spans="6:48" x14ac:dyDescent="0.25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</row>
    <row r="2304" spans="6:48" x14ac:dyDescent="0.25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</row>
    <row r="2305" spans="6:48" x14ac:dyDescent="0.25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</row>
    <row r="2306" spans="6:48" x14ac:dyDescent="0.25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</row>
    <row r="2307" spans="6:48" x14ac:dyDescent="0.25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</row>
    <row r="2308" spans="6:48" x14ac:dyDescent="0.25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</row>
    <row r="2309" spans="6:48" x14ac:dyDescent="0.25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</row>
    <row r="2310" spans="6:48" x14ac:dyDescent="0.25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</row>
    <row r="2311" spans="6:48" x14ac:dyDescent="0.25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</row>
    <row r="2312" spans="6:48" x14ac:dyDescent="0.25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</row>
    <row r="2313" spans="6:48" x14ac:dyDescent="0.25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</row>
    <row r="2314" spans="6:48" x14ac:dyDescent="0.25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</row>
    <row r="2315" spans="6:48" x14ac:dyDescent="0.25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</row>
    <row r="2316" spans="6:48" x14ac:dyDescent="0.25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</row>
    <row r="2317" spans="6:48" x14ac:dyDescent="0.25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</row>
    <row r="2318" spans="6:48" x14ac:dyDescent="0.25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</row>
    <row r="2319" spans="6:48" x14ac:dyDescent="0.25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</row>
    <row r="2320" spans="6:48" x14ac:dyDescent="0.25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</row>
    <row r="2321" spans="6:48" x14ac:dyDescent="0.25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</row>
    <row r="2322" spans="6:48" x14ac:dyDescent="0.25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</row>
    <row r="2323" spans="6:48" x14ac:dyDescent="0.25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</row>
    <row r="2324" spans="6:48" x14ac:dyDescent="0.25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</row>
    <row r="2325" spans="6:48" x14ac:dyDescent="0.25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</row>
    <row r="2326" spans="6:48" x14ac:dyDescent="0.25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</row>
    <row r="2327" spans="6:48" x14ac:dyDescent="0.25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</row>
    <row r="2328" spans="6:48" x14ac:dyDescent="0.25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</row>
    <row r="2329" spans="6:48" x14ac:dyDescent="0.25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</row>
    <row r="2330" spans="6:48" x14ac:dyDescent="0.25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</row>
    <row r="2331" spans="6:48" x14ac:dyDescent="0.25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</row>
    <row r="2332" spans="6:48" x14ac:dyDescent="0.25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</row>
    <row r="2333" spans="6:48" x14ac:dyDescent="0.25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</row>
    <row r="2334" spans="6:48" x14ac:dyDescent="0.25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</row>
    <row r="2335" spans="6:48" x14ac:dyDescent="0.25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</row>
    <row r="2336" spans="6:48" x14ac:dyDescent="0.25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</row>
    <row r="2337" spans="6:48" x14ac:dyDescent="0.25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</row>
    <row r="2338" spans="6:48" x14ac:dyDescent="0.25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</row>
    <row r="2339" spans="6:48" x14ac:dyDescent="0.25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</row>
    <row r="2340" spans="6:48" x14ac:dyDescent="0.25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</row>
    <row r="2341" spans="6:48" x14ac:dyDescent="0.25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</row>
    <row r="2342" spans="6:48" x14ac:dyDescent="0.25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</row>
    <row r="2343" spans="6:48" x14ac:dyDescent="0.25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</row>
    <row r="2344" spans="6:48" x14ac:dyDescent="0.25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</row>
    <row r="2345" spans="6:48" x14ac:dyDescent="0.25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</row>
    <row r="2346" spans="6:48" x14ac:dyDescent="0.25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</row>
    <row r="2347" spans="6:48" x14ac:dyDescent="0.25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</row>
    <row r="2348" spans="6:48" x14ac:dyDescent="0.25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</row>
    <row r="2349" spans="6:48" x14ac:dyDescent="0.25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</row>
    <row r="2350" spans="6:48" x14ac:dyDescent="0.25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</row>
    <row r="2351" spans="6:48" x14ac:dyDescent="0.25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</row>
    <row r="2352" spans="6:48" x14ac:dyDescent="0.25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</row>
    <row r="2353" spans="6:48" x14ac:dyDescent="0.25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</row>
    <row r="2354" spans="6:48" x14ac:dyDescent="0.25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</row>
    <row r="2355" spans="6:48" x14ac:dyDescent="0.25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</row>
    <row r="2356" spans="6:48" x14ac:dyDescent="0.25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</row>
    <row r="2357" spans="6:48" x14ac:dyDescent="0.25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</row>
    <row r="2358" spans="6:48" x14ac:dyDescent="0.25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</row>
    <row r="2359" spans="6:48" x14ac:dyDescent="0.25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</row>
    <row r="2360" spans="6:48" x14ac:dyDescent="0.25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</row>
    <row r="2361" spans="6:48" x14ac:dyDescent="0.25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</row>
    <row r="2362" spans="6:48" x14ac:dyDescent="0.25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</row>
    <row r="2363" spans="6:48" x14ac:dyDescent="0.25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</row>
    <row r="2364" spans="6:48" x14ac:dyDescent="0.25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</row>
    <row r="2365" spans="6:48" x14ac:dyDescent="0.25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</row>
    <row r="2366" spans="6:48" x14ac:dyDescent="0.25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</row>
    <row r="2367" spans="6:48" x14ac:dyDescent="0.25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</row>
    <row r="2368" spans="6:48" x14ac:dyDescent="0.25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</row>
    <row r="2369" spans="6:48" x14ac:dyDescent="0.25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</row>
    <row r="2370" spans="6:48" x14ac:dyDescent="0.25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</row>
    <row r="2371" spans="6:48" x14ac:dyDescent="0.25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</row>
    <row r="2372" spans="6:48" x14ac:dyDescent="0.25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</row>
    <row r="2373" spans="6:48" x14ac:dyDescent="0.25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</row>
    <row r="2374" spans="6:48" x14ac:dyDescent="0.25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</row>
    <row r="2375" spans="6:48" x14ac:dyDescent="0.25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</row>
    <row r="2376" spans="6:48" x14ac:dyDescent="0.25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</row>
    <row r="2377" spans="6:48" x14ac:dyDescent="0.25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</row>
    <row r="2378" spans="6:48" x14ac:dyDescent="0.25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</row>
    <row r="2379" spans="6:48" x14ac:dyDescent="0.25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</row>
    <row r="2380" spans="6:48" x14ac:dyDescent="0.25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</row>
    <row r="2381" spans="6:48" x14ac:dyDescent="0.25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</row>
    <row r="2382" spans="6:48" x14ac:dyDescent="0.25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</row>
    <row r="2383" spans="6:48" x14ac:dyDescent="0.25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</row>
    <row r="2384" spans="6:48" x14ac:dyDescent="0.25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</row>
    <row r="2385" spans="6:48" x14ac:dyDescent="0.25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</row>
    <row r="2386" spans="6:48" x14ac:dyDescent="0.25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</row>
    <row r="2387" spans="6:48" x14ac:dyDescent="0.25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</row>
    <row r="2388" spans="6:48" x14ac:dyDescent="0.25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</row>
    <row r="2389" spans="6:48" x14ac:dyDescent="0.25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</row>
    <row r="2390" spans="6:48" x14ac:dyDescent="0.25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</row>
    <row r="2391" spans="6:48" x14ac:dyDescent="0.25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</row>
    <row r="2392" spans="6:48" x14ac:dyDescent="0.25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</row>
    <row r="2393" spans="6:48" x14ac:dyDescent="0.25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</row>
    <row r="2394" spans="6:48" x14ac:dyDescent="0.25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</row>
    <row r="2395" spans="6:48" x14ac:dyDescent="0.25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</row>
    <row r="2396" spans="6:48" x14ac:dyDescent="0.25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</row>
    <row r="2397" spans="6:48" x14ac:dyDescent="0.25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</row>
    <row r="2398" spans="6:48" x14ac:dyDescent="0.25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</row>
    <row r="2399" spans="6:48" x14ac:dyDescent="0.25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</row>
    <row r="2400" spans="6:48" x14ac:dyDescent="0.25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</row>
    <row r="2401" spans="6:48" x14ac:dyDescent="0.25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</row>
    <row r="2402" spans="6:48" x14ac:dyDescent="0.25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</row>
    <row r="2403" spans="6:48" x14ac:dyDescent="0.25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</row>
    <row r="2404" spans="6:48" x14ac:dyDescent="0.25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</row>
    <row r="2405" spans="6:48" x14ac:dyDescent="0.25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</row>
    <row r="2406" spans="6:48" x14ac:dyDescent="0.25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</row>
    <row r="2407" spans="6:48" x14ac:dyDescent="0.25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</row>
    <row r="2408" spans="6:48" x14ac:dyDescent="0.25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</row>
    <row r="2409" spans="6:48" x14ac:dyDescent="0.25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</row>
    <row r="2410" spans="6:48" x14ac:dyDescent="0.25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</row>
    <row r="2411" spans="6:48" x14ac:dyDescent="0.25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</row>
    <row r="2412" spans="6:48" x14ac:dyDescent="0.25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</row>
    <row r="2413" spans="6:48" x14ac:dyDescent="0.25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</row>
    <row r="2414" spans="6:48" x14ac:dyDescent="0.25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</row>
    <row r="2415" spans="6:48" x14ac:dyDescent="0.25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</row>
    <row r="2416" spans="6:48" x14ac:dyDescent="0.25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</row>
    <row r="2417" spans="6:48" x14ac:dyDescent="0.25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</row>
    <row r="2418" spans="6:48" x14ac:dyDescent="0.25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</row>
    <row r="2419" spans="6:48" x14ac:dyDescent="0.25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</row>
    <row r="2420" spans="6:48" x14ac:dyDescent="0.25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</row>
    <row r="2421" spans="6:48" x14ac:dyDescent="0.25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</row>
    <row r="2422" spans="6:48" x14ac:dyDescent="0.25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</row>
    <row r="2423" spans="6:48" x14ac:dyDescent="0.25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</row>
    <row r="2424" spans="6:48" x14ac:dyDescent="0.25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</row>
    <row r="2425" spans="6:48" x14ac:dyDescent="0.25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</row>
    <row r="2426" spans="6:48" x14ac:dyDescent="0.25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</row>
    <row r="2427" spans="6:48" x14ac:dyDescent="0.25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</row>
    <row r="2428" spans="6:48" x14ac:dyDescent="0.25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</row>
    <row r="2429" spans="6:48" x14ac:dyDescent="0.25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</row>
    <row r="2430" spans="6:48" x14ac:dyDescent="0.25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</row>
    <row r="2431" spans="6:48" x14ac:dyDescent="0.25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</row>
    <row r="2432" spans="6:48" x14ac:dyDescent="0.25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</row>
    <row r="2433" spans="6:48" x14ac:dyDescent="0.25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</row>
    <row r="2434" spans="6:48" x14ac:dyDescent="0.25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</row>
    <row r="2435" spans="6:48" x14ac:dyDescent="0.25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</row>
    <row r="2436" spans="6:48" x14ac:dyDescent="0.25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</row>
    <row r="2437" spans="6:48" x14ac:dyDescent="0.25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</row>
    <row r="2438" spans="6:48" x14ac:dyDescent="0.25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</row>
    <row r="2439" spans="6:48" x14ac:dyDescent="0.25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</row>
    <row r="2440" spans="6:48" x14ac:dyDescent="0.25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</row>
    <row r="2441" spans="6:48" x14ac:dyDescent="0.25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</row>
    <row r="2442" spans="6:48" x14ac:dyDescent="0.25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</row>
    <row r="2443" spans="6:48" x14ac:dyDescent="0.25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</row>
    <row r="2444" spans="6:48" x14ac:dyDescent="0.25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</row>
    <row r="2445" spans="6:48" x14ac:dyDescent="0.25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</row>
    <row r="2446" spans="6:48" x14ac:dyDescent="0.25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</row>
    <row r="2447" spans="6:48" x14ac:dyDescent="0.25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</row>
    <row r="2448" spans="6:48" x14ac:dyDescent="0.25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</row>
    <row r="2449" spans="6:48" x14ac:dyDescent="0.25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</row>
    <row r="2450" spans="6:48" x14ac:dyDescent="0.25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</row>
    <row r="2451" spans="6:48" x14ac:dyDescent="0.25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</row>
    <row r="2452" spans="6:48" x14ac:dyDescent="0.25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</row>
    <row r="2453" spans="6:48" x14ac:dyDescent="0.25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</row>
    <row r="2454" spans="6:48" x14ac:dyDescent="0.25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</row>
    <row r="2455" spans="6:48" x14ac:dyDescent="0.25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</row>
    <row r="2456" spans="6:48" x14ac:dyDescent="0.25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</row>
    <row r="2457" spans="6:48" x14ac:dyDescent="0.25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</row>
    <row r="2458" spans="6:48" x14ac:dyDescent="0.25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</row>
    <row r="2459" spans="6:48" x14ac:dyDescent="0.25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</row>
    <row r="2460" spans="6:48" x14ac:dyDescent="0.25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</row>
    <row r="2461" spans="6:48" x14ac:dyDescent="0.25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</row>
    <row r="2462" spans="6:48" x14ac:dyDescent="0.25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</row>
    <row r="2463" spans="6:48" x14ac:dyDescent="0.25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</row>
    <row r="2464" spans="6:48" x14ac:dyDescent="0.25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</row>
    <row r="2465" spans="6:48" x14ac:dyDescent="0.25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</row>
    <row r="2466" spans="6:48" x14ac:dyDescent="0.25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</row>
    <row r="2467" spans="6:48" x14ac:dyDescent="0.25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</row>
    <row r="2468" spans="6:48" x14ac:dyDescent="0.25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</row>
    <row r="2469" spans="6:48" x14ac:dyDescent="0.25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</row>
    <row r="2470" spans="6:48" x14ac:dyDescent="0.25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</row>
    <row r="2471" spans="6:48" x14ac:dyDescent="0.25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</row>
    <row r="2472" spans="6:48" x14ac:dyDescent="0.25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</row>
    <row r="2473" spans="6:48" x14ac:dyDescent="0.25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</row>
    <row r="2474" spans="6:48" x14ac:dyDescent="0.25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</row>
    <row r="2475" spans="6:48" x14ac:dyDescent="0.25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</row>
    <row r="2476" spans="6:48" x14ac:dyDescent="0.25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</row>
    <row r="2477" spans="6:48" x14ac:dyDescent="0.25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</row>
    <row r="2478" spans="6:48" x14ac:dyDescent="0.25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</row>
    <row r="2479" spans="6:48" x14ac:dyDescent="0.25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</row>
    <row r="2480" spans="6:48" x14ac:dyDescent="0.25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</row>
    <row r="2481" spans="6:48" x14ac:dyDescent="0.25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</row>
    <row r="2482" spans="6:48" x14ac:dyDescent="0.25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</row>
    <row r="2483" spans="6:48" x14ac:dyDescent="0.25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</row>
    <row r="2484" spans="6:48" x14ac:dyDescent="0.25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</row>
    <row r="2485" spans="6:48" x14ac:dyDescent="0.25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</row>
    <row r="2486" spans="6:48" x14ac:dyDescent="0.25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</row>
    <row r="2487" spans="6:48" x14ac:dyDescent="0.25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</row>
    <row r="2488" spans="6:48" x14ac:dyDescent="0.25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</row>
    <row r="2489" spans="6:48" x14ac:dyDescent="0.25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</row>
    <row r="2490" spans="6:48" x14ac:dyDescent="0.25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</row>
    <row r="2491" spans="6:48" x14ac:dyDescent="0.25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</row>
    <row r="2492" spans="6:48" x14ac:dyDescent="0.25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</row>
    <row r="2493" spans="6:48" x14ac:dyDescent="0.25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</row>
    <row r="2494" spans="6:48" x14ac:dyDescent="0.25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</row>
    <row r="2495" spans="6:48" x14ac:dyDescent="0.25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</row>
    <row r="2496" spans="6:48" x14ac:dyDescent="0.25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</row>
    <row r="2497" spans="6:48" x14ac:dyDescent="0.25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</row>
    <row r="2498" spans="6:48" x14ac:dyDescent="0.25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</row>
    <row r="2499" spans="6:48" x14ac:dyDescent="0.25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</row>
    <row r="2500" spans="6:48" x14ac:dyDescent="0.25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</row>
    <row r="2501" spans="6:48" x14ac:dyDescent="0.25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</row>
    <row r="2502" spans="6:48" x14ac:dyDescent="0.25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</row>
    <row r="2503" spans="6:48" x14ac:dyDescent="0.25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</row>
    <row r="2504" spans="6:48" x14ac:dyDescent="0.25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</row>
    <row r="2505" spans="6:48" x14ac:dyDescent="0.25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</row>
    <row r="2506" spans="6:48" x14ac:dyDescent="0.25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</row>
    <row r="2507" spans="6:48" x14ac:dyDescent="0.25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</row>
    <row r="2508" spans="6:48" x14ac:dyDescent="0.25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</row>
    <row r="2509" spans="6:48" x14ac:dyDescent="0.25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</row>
    <row r="2510" spans="6:48" x14ac:dyDescent="0.25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</row>
    <row r="2511" spans="6:48" x14ac:dyDescent="0.25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</row>
    <row r="2512" spans="6:48" x14ac:dyDescent="0.25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</row>
    <row r="2513" spans="6:48" x14ac:dyDescent="0.25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</row>
    <row r="2514" spans="6:48" x14ac:dyDescent="0.25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</row>
    <row r="2515" spans="6:48" x14ac:dyDescent="0.25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</row>
    <row r="2516" spans="6:48" x14ac:dyDescent="0.25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</row>
    <row r="2517" spans="6:48" x14ac:dyDescent="0.25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</row>
    <row r="2518" spans="6:48" x14ac:dyDescent="0.25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</row>
    <row r="2519" spans="6:48" x14ac:dyDescent="0.25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</row>
    <row r="2520" spans="6:48" x14ac:dyDescent="0.25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</row>
    <row r="2521" spans="6:48" x14ac:dyDescent="0.25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</row>
    <row r="2522" spans="6:48" x14ac:dyDescent="0.25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</row>
    <row r="2523" spans="6:48" x14ac:dyDescent="0.25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</row>
    <row r="2524" spans="6:48" x14ac:dyDescent="0.25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</row>
    <row r="2525" spans="6:48" x14ac:dyDescent="0.25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</row>
    <row r="2526" spans="6:48" x14ac:dyDescent="0.25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</row>
    <row r="2527" spans="6:48" x14ac:dyDescent="0.25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</row>
    <row r="2528" spans="6:48" x14ac:dyDescent="0.25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</row>
    <row r="2529" spans="6:48" x14ac:dyDescent="0.25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</row>
    <row r="2530" spans="6:48" x14ac:dyDescent="0.25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</row>
    <row r="2531" spans="6:48" x14ac:dyDescent="0.25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</row>
    <row r="2532" spans="6:48" x14ac:dyDescent="0.25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</row>
    <row r="2533" spans="6:48" x14ac:dyDescent="0.25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</row>
    <row r="2534" spans="6:48" x14ac:dyDescent="0.25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</row>
    <row r="2535" spans="6:48" x14ac:dyDescent="0.25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</row>
    <row r="2536" spans="6:48" x14ac:dyDescent="0.25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</row>
    <row r="2537" spans="6:48" x14ac:dyDescent="0.25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</row>
    <row r="2538" spans="6:48" x14ac:dyDescent="0.25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</row>
    <row r="2539" spans="6:48" x14ac:dyDescent="0.25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</row>
    <row r="2540" spans="6:48" x14ac:dyDescent="0.25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</row>
    <row r="2541" spans="6:48" x14ac:dyDescent="0.25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</row>
    <row r="2542" spans="6:48" x14ac:dyDescent="0.25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</row>
    <row r="2543" spans="6:48" x14ac:dyDescent="0.25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</row>
    <row r="2544" spans="6:48" x14ac:dyDescent="0.25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</row>
    <row r="2545" spans="6:48" x14ac:dyDescent="0.25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</row>
    <row r="2546" spans="6:48" x14ac:dyDescent="0.25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</row>
    <row r="2547" spans="6:48" x14ac:dyDescent="0.25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</row>
    <row r="2548" spans="6:48" x14ac:dyDescent="0.25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</row>
    <row r="2549" spans="6:48" x14ac:dyDescent="0.25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</row>
    <row r="2550" spans="6:48" x14ac:dyDescent="0.25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</row>
    <row r="2551" spans="6:48" x14ac:dyDescent="0.25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</row>
    <row r="2552" spans="6:48" x14ac:dyDescent="0.25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</row>
    <row r="2553" spans="6:48" x14ac:dyDescent="0.25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</row>
    <row r="2554" spans="6:48" x14ac:dyDescent="0.25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</row>
    <row r="2555" spans="6:48" x14ac:dyDescent="0.25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</row>
    <row r="2556" spans="6:48" x14ac:dyDescent="0.25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</row>
    <row r="2557" spans="6:48" x14ac:dyDescent="0.25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</row>
    <row r="2558" spans="6:48" x14ac:dyDescent="0.25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</row>
    <row r="2559" spans="6:48" x14ac:dyDescent="0.25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</row>
    <row r="2560" spans="6:48" x14ac:dyDescent="0.25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</row>
    <row r="2561" spans="6:48" x14ac:dyDescent="0.25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</row>
    <row r="2562" spans="6:48" x14ac:dyDescent="0.25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</row>
    <row r="2563" spans="6:48" x14ac:dyDescent="0.25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</row>
    <row r="2564" spans="6:48" x14ac:dyDescent="0.25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</row>
    <row r="2565" spans="6:48" x14ac:dyDescent="0.25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</row>
    <row r="2566" spans="6:48" x14ac:dyDescent="0.25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</row>
    <row r="2567" spans="6:48" x14ac:dyDescent="0.25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</row>
    <row r="2568" spans="6:48" x14ac:dyDescent="0.25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</row>
    <row r="2569" spans="6:48" x14ac:dyDescent="0.25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</row>
    <row r="2570" spans="6:48" x14ac:dyDescent="0.25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</row>
    <row r="2571" spans="6:48" x14ac:dyDescent="0.25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</row>
    <row r="2572" spans="6:48" x14ac:dyDescent="0.25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</row>
    <row r="2573" spans="6:48" x14ac:dyDescent="0.25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</row>
    <row r="2574" spans="6:48" x14ac:dyDescent="0.25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</row>
    <row r="2575" spans="6:48" x14ac:dyDescent="0.25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</row>
    <row r="2576" spans="6:48" x14ac:dyDescent="0.25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</row>
    <row r="2577" spans="6:48" x14ac:dyDescent="0.25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</row>
    <row r="2578" spans="6:48" x14ac:dyDescent="0.25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</row>
    <row r="2579" spans="6:48" x14ac:dyDescent="0.25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</row>
    <row r="2580" spans="6:48" x14ac:dyDescent="0.25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</row>
    <row r="2581" spans="6:48" x14ac:dyDescent="0.25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</row>
    <row r="2582" spans="6:48" x14ac:dyDescent="0.25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</row>
    <row r="2583" spans="6:48" x14ac:dyDescent="0.25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</row>
    <row r="2584" spans="6:48" x14ac:dyDescent="0.25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</row>
    <row r="2585" spans="6:48" x14ac:dyDescent="0.25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</row>
    <row r="2586" spans="6:48" x14ac:dyDescent="0.25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</row>
    <row r="2587" spans="6:48" x14ac:dyDescent="0.25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</row>
    <row r="2588" spans="6:48" x14ac:dyDescent="0.25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</row>
    <row r="2589" spans="6:48" x14ac:dyDescent="0.25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</row>
    <row r="2590" spans="6:48" x14ac:dyDescent="0.25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</row>
    <row r="2591" spans="6:48" x14ac:dyDescent="0.25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</row>
    <row r="2592" spans="6:48" x14ac:dyDescent="0.25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</row>
    <row r="2593" spans="6:48" x14ac:dyDescent="0.25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</row>
    <row r="2594" spans="6:48" x14ac:dyDescent="0.25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</row>
    <row r="2595" spans="6:48" x14ac:dyDescent="0.25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</row>
    <row r="2596" spans="6:48" x14ac:dyDescent="0.25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</row>
    <row r="2597" spans="6:48" x14ac:dyDescent="0.25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</row>
    <row r="2598" spans="6:48" x14ac:dyDescent="0.25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</row>
    <row r="2599" spans="6:48" x14ac:dyDescent="0.25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</row>
    <row r="2600" spans="6:48" x14ac:dyDescent="0.25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</row>
    <row r="2601" spans="6:48" x14ac:dyDescent="0.25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</row>
    <row r="2602" spans="6:48" x14ac:dyDescent="0.25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</row>
    <row r="2603" spans="6:48" x14ac:dyDescent="0.25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</row>
    <row r="2604" spans="6:48" x14ac:dyDescent="0.25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</row>
    <row r="2605" spans="6:48" x14ac:dyDescent="0.25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</row>
    <row r="2606" spans="6:48" x14ac:dyDescent="0.25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</row>
    <row r="2607" spans="6:48" x14ac:dyDescent="0.25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</row>
    <row r="2608" spans="6:48" x14ac:dyDescent="0.25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</row>
    <row r="2609" spans="6:48" x14ac:dyDescent="0.25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</row>
    <row r="2610" spans="6:48" x14ac:dyDescent="0.25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</row>
    <row r="2611" spans="6:48" x14ac:dyDescent="0.25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</row>
    <row r="2612" spans="6:48" x14ac:dyDescent="0.25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</row>
    <row r="2613" spans="6:48" x14ac:dyDescent="0.25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</row>
    <row r="2614" spans="6:48" x14ac:dyDescent="0.25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</row>
    <row r="2615" spans="6:48" x14ac:dyDescent="0.25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</row>
    <row r="2616" spans="6:48" x14ac:dyDescent="0.25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</row>
    <row r="2617" spans="6:48" x14ac:dyDescent="0.25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</row>
    <row r="2618" spans="6:48" x14ac:dyDescent="0.25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</row>
    <row r="2619" spans="6:48" x14ac:dyDescent="0.25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</row>
    <row r="2620" spans="6:48" x14ac:dyDescent="0.25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</row>
    <row r="2621" spans="6:48" x14ac:dyDescent="0.25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</row>
    <row r="2622" spans="6:48" x14ac:dyDescent="0.25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</row>
    <row r="2623" spans="6:48" x14ac:dyDescent="0.25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</row>
    <row r="2624" spans="6:48" x14ac:dyDescent="0.25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</row>
    <row r="2625" spans="6:48" x14ac:dyDescent="0.25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</row>
    <row r="2626" spans="6:48" x14ac:dyDescent="0.25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</row>
    <row r="2627" spans="6:48" x14ac:dyDescent="0.25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</row>
    <row r="2628" spans="6:48" x14ac:dyDescent="0.25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</row>
    <row r="2629" spans="6:48" x14ac:dyDescent="0.25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</row>
    <row r="2630" spans="6:48" x14ac:dyDescent="0.25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</row>
    <row r="2631" spans="6:48" x14ac:dyDescent="0.25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</row>
    <row r="2632" spans="6:48" x14ac:dyDescent="0.25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</row>
    <row r="2633" spans="6:48" x14ac:dyDescent="0.25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</row>
    <row r="2634" spans="6:48" x14ac:dyDescent="0.25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</row>
    <row r="2635" spans="6:48" x14ac:dyDescent="0.25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</row>
    <row r="2636" spans="6:48" x14ac:dyDescent="0.25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</row>
    <row r="2637" spans="6:48" x14ac:dyDescent="0.25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</row>
    <row r="2638" spans="6:48" x14ac:dyDescent="0.25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</row>
    <row r="2639" spans="6:48" x14ac:dyDescent="0.25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</row>
    <row r="2640" spans="6:48" x14ac:dyDescent="0.25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</row>
    <row r="2641" spans="6:48" x14ac:dyDescent="0.25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</row>
    <row r="2642" spans="6:48" x14ac:dyDescent="0.25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</row>
    <row r="2643" spans="6:48" x14ac:dyDescent="0.25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</row>
    <row r="2644" spans="6:48" x14ac:dyDescent="0.25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</row>
    <row r="2645" spans="6:48" x14ac:dyDescent="0.25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</row>
    <row r="2646" spans="6:48" x14ac:dyDescent="0.25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</row>
    <row r="2647" spans="6:48" x14ac:dyDescent="0.25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</row>
    <row r="2648" spans="6:48" x14ac:dyDescent="0.25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</row>
    <row r="2649" spans="6:48" x14ac:dyDescent="0.25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</row>
    <row r="2650" spans="6:48" x14ac:dyDescent="0.25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</row>
    <row r="2651" spans="6:48" x14ac:dyDescent="0.25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</row>
    <row r="2652" spans="6:48" x14ac:dyDescent="0.25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</row>
    <row r="2653" spans="6:48" x14ac:dyDescent="0.25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</row>
    <row r="2654" spans="6:48" x14ac:dyDescent="0.25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</row>
    <row r="2655" spans="6:48" x14ac:dyDescent="0.25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</row>
    <row r="2656" spans="6:48" x14ac:dyDescent="0.25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</row>
    <row r="2657" spans="6:48" x14ac:dyDescent="0.25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</row>
    <row r="2658" spans="6:48" x14ac:dyDescent="0.25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</row>
    <row r="2659" spans="6:48" x14ac:dyDescent="0.25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</row>
    <row r="2660" spans="6:48" x14ac:dyDescent="0.25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</row>
    <row r="2661" spans="6:48" x14ac:dyDescent="0.25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</row>
    <row r="2662" spans="6:48" x14ac:dyDescent="0.25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</row>
    <row r="2663" spans="6:48" x14ac:dyDescent="0.25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</row>
    <row r="2664" spans="6:48" x14ac:dyDescent="0.25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</row>
    <row r="2665" spans="6:48" x14ac:dyDescent="0.25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</row>
    <row r="2666" spans="6:48" x14ac:dyDescent="0.25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</row>
    <row r="2667" spans="6:48" x14ac:dyDescent="0.25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</row>
    <row r="2668" spans="6:48" x14ac:dyDescent="0.25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</row>
    <row r="2669" spans="6:48" x14ac:dyDescent="0.25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</row>
    <row r="2670" spans="6:48" x14ac:dyDescent="0.25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</row>
    <row r="2671" spans="6:48" x14ac:dyDescent="0.25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</row>
    <row r="2672" spans="6:48" x14ac:dyDescent="0.25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</row>
    <row r="2673" spans="6:48" x14ac:dyDescent="0.25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</row>
    <row r="2674" spans="6:48" x14ac:dyDescent="0.25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</row>
    <row r="2675" spans="6:48" x14ac:dyDescent="0.25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</row>
    <row r="2676" spans="6:48" x14ac:dyDescent="0.25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</row>
    <row r="2677" spans="6:48" x14ac:dyDescent="0.25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</row>
    <row r="2678" spans="6:48" x14ac:dyDescent="0.25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</row>
    <row r="2679" spans="6:48" x14ac:dyDescent="0.25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</row>
    <row r="2680" spans="6:48" x14ac:dyDescent="0.25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</row>
    <row r="2681" spans="6:48" x14ac:dyDescent="0.25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</row>
    <row r="2682" spans="6:48" x14ac:dyDescent="0.25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</row>
    <row r="2683" spans="6:48" x14ac:dyDescent="0.25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</row>
    <row r="2684" spans="6:48" x14ac:dyDescent="0.25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</row>
    <row r="2685" spans="6:48" x14ac:dyDescent="0.25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</row>
    <row r="2686" spans="6:48" x14ac:dyDescent="0.25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</row>
    <row r="2687" spans="6:48" x14ac:dyDescent="0.25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</row>
    <row r="2688" spans="6:48" x14ac:dyDescent="0.25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</row>
    <row r="2689" spans="6:48" x14ac:dyDescent="0.25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</row>
    <row r="2690" spans="6:48" x14ac:dyDescent="0.25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</row>
    <row r="2691" spans="6:48" x14ac:dyDescent="0.25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</row>
    <row r="2692" spans="6:48" x14ac:dyDescent="0.25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</row>
    <row r="2693" spans="6:48" x14ac:dyDescent="0.25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</row>
    <row r="2694" spans="6:48" x14ac:dyDescent="0.25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</row>
    <row r="2695" spans="6:48" x14ac:dyDescent="0.25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</row>
    <row r="2696" spans="6:48" x14ac:dyDescent="0.25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</row>
    <row r="2697" spans="6:48" x14ac:dyDescent="0.25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</row>
    <row r="2698" spans="6:48" x14ac:dyDescent="0.25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</row>
    <row r="2699" spans="6:48" x14ac:dyDescent="0.25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</row>
    <row r="2700" spans="6:48" x14ac:dyDescent="0.25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</row>
    <row r="2701" spans="6:48" x14ac:dyDescent="0.25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</row>
    <row r="2702" spans="6:48" x14ac:dyDescent="0.25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</row>
    <row r="2703" spans="6:48" x14ac:dyDescent="0.25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</row>
    <row r="2704" spans="6:48" x14ac:dyDescent="0.25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</row>
    <row r="2705" spans="6:48" x14ac:dyDescent="0.25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</row>
    <row r="2706" spans="6:48" x14ac:dyDescent="0.25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</row>
    <row r="2707" spans="6:48" x14ac:dyDescent="0.25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</row>
    <row r="2708" spans="6:48" x14ac:dyDescent="0.25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</row>
    <row r="2709" spans="6:48" x14ac:dyDescent="0.25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</row>
    <row r="2710" spans="6:48" x14ac:dyDescent="0.25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</row>
    <row r="2711" spans="6:48" x14ac:dyDescent="0.25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</row>
    <row r="2712" spans="6:48" x14ac:dyDescent="0.25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</row>
    <row r="2713" spans="6:48" x14ac:dyDescent="0.25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</row>
    <row r="2714" spans="6:48" x14ac:dyDescent="0.25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</row>
    <row r="2715" spans="6:48" x14ac:dyDescent="0.25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</row>
    <row r="2716" spans="6:48" x14ac:dyDescent="0.25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</row>
    <row r="2717" spans="6:48" x14ac:dyDescent="0.25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</row>
    <row r="2718" spans="6:48" x14ac:dyDescent="0.25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</row>
    <row r="2719" spans="6:48" x14ac:dyDescent="0.25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</row>
    <row r="2720" spans="6:48" x14ac:dyDescent="0.25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</row>
    <row r="2721" spans="6:48" x14ac:dyDescent="0.25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</row>
    <row r="2722" spans="6:48" x14ac:dyDescent="0.25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</row>
    <row r="2723" spans="6:48" x14ac:dyDescent="0.25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</row>
    <row r="2724" spans="6:48" x14ac:dyDescent="0.25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</row>
    <row r="2725" spans="6:48" x14ac:dyDescent="0.25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</row>
    <row r="2726" spans="6:48" x14ac:dyDescent="0.25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</row>
    <row r="2727" spans="6:48" x14ac:dyDescent="0.25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</row>
    <row r="2728" spans="6:48" x14ac:dyDescent="0.25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</row>
    <row r="2729" spans="6:48" x14ac:dyDescent="0.25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</row>
    <row r="2730" spans="6:48" x14ac:dyDescent="0.25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</row>
    <row r="2731" spans="6:48" x14ac:dyDescent="0.25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</row>
    <row r="2732" spans="6:48" x14ac:dyDescent="0.25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</row>
    <row r="2733" spans="6:48" x14ac:dyDescent="0.25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</row>
    <row r="2734" spans="6:48" x14ac:dyDescent="0.25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</row>
    <row r="2735" spans="6:48" x14ac:dyDescent="0.25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</row>
    <row r="2736" spans="6:48" x14ac:dyDescent="0.25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</row>
    <row r="2737" spans="6:48" x14ac:dyDescent="0.25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</row>
    <row r="2738" spans="6:48" x14ac:dyDescent="0.25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</row>
    <row r="2739" spans="6:48" x14ac:dyDescent="0.25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</row>
    <row r="2740" spans="6:48" x14ac:dyDescent="0.25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</row>
    <row r="2741" spans="6:48" x14ac:dyDescent="0.25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</row>
    <row r="2742" spans="6:48" x14ac:dyDescent="0.25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</row>
    <row r="2743" spans="6:48" x14ac:dyDescent="0.25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</row>
    <row r="2744" spans="6:48" x14ac:dyDescent="0.25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</row>
    <row r="2745" spans="6:48" x14ac:dyDescent="0.25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</row>
    <row r="2746" spans="6:48" x14ac:dyDescent="0.25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</row>
    <row r="2747" spans="6:48" x14ac:dyDescent="0.25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</row>
    <row r="2748" spans="6:48" x14ac:dyDescent="0.25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</row>
    <row r="2749" spans="6:48" x14ac:dyDescent="0.25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</row>
    <row r="2750" spans="6:48" x14ac:dyDescent="0.25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</row>
    <row r="2751" spans="6:48" x14ac:dyDescent="0.25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</row>
    <row r="2752" spans="6:48" x14ac:dyDescent="0.25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</row>
    <row r="2753" spans="6:48" x14ac:dyDescent="0.25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</row>
    <row r="2754" spans="6:48" x14ac:dyDescent="0.25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</row>
    <row r="2755" spans="6:48" x14ac:dyDescent="0.25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</row>
    <row r="2756" spans="6:48" x14ac:dyDescent="0.25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</row>
    <row r="2757" spans="6:48" x14ac:dyDescent="0.25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</row>
    <row r="2758" spans="6:48" x14ac:dyDescent="0.25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</row>
    <row r="2759" spans="6:48" x14ac:dyDescent="0.25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</row>
    <row r="2760" spans="6:48" x14ac:dyDescent="0.25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</row>
    <row r="2761" spans="6:48" x14ac:dyDescent="0.25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</row>
    <row r="2762" spans="6:48" x14ac:dyDescent="0.25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</row>
    <row r="2763" spans="6:48" x14ac:dyDescent="0.25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</row>
    <row r="2764" spans="6:48" x14ac:dyDescent="0.25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</row>
    <row r="2765" spans="6:48" x14ac:dyDescent="0.25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</row>
    <row r="2766" spans="6:48" x14ac:dyDescent="0.25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</row>
    <row r="2767" spans="6:48" x14ac:dyDescent="0.25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</row>
    <row r="2768" spans="6:48" x14ac:dyDescent="0.25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</row>
    <row r="2769" spans="6:48" x14ac:dyDescent="0.25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</row>
    <row r="2770" spans="6:48" x14ac:dyDescent="0.25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</row>
    <row r="2771" spans="6:48" x14ac:dyDescent="0.25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</row>
    <row r="2772" spans="6:48" x14ac:dyDescent="0.25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</row>
    <row r="2773" spans="6:48" x14ac:dyDescent="0.25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</row>
    <row r="2774" spans="6:48" x14ac:dyDescent="0.25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</row>
    <row r="2775" spans="6:48" x14ac:dyDescent="0.25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</row>
    <row r="2776" spans="6:48" x14ac:dyDescent="0.25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</row>
    <row r="2777" spans="6:48" x14ac:dyDescent="0.25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</row>
    <row r="2778" spans="6:48" x14ac:dyDescent="0.25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</row>
    <row r="2779" spans="6:48" x14ac:dyDescent="0.25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</row>
    <row r="2780" spans="6:48" x14ac:dyDescent="0.25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</row>
    <row r="2781" spans="6:48" x14ac:dyDescent="0.25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</row>
    <row r="2782" spans="6:48" x14ac:dyDescent="0.25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</row>
    <row r="2783" spans="6:48" x14ac:dyDescent="0.25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</row>
    <row r="2784" spans="6:48" x14ac:dyDescent="0.25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</row>
    <row r="2785" spans="6:48" x14ac:dyDescent="0.25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</row>
    <row r="2786" spans="6:48" x14ac:dyDescent="0.25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</row>
    <row r="2787" spans="6:48" x14ac:dyDescent="0.25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</row>
    <row r="2788" spans="6:48" x14ac:dyDescent="0.25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</row>
    <row r="2789" spans="6:48" x14ac:dyDescent="0.25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</row>
    <row r="2790" spans="6:48" x14ac:dyDescent="0.25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</row>
    <row r="2791" spans="6:48" x14ac:dyDescent="0.25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</row>
    <row r="2792" spans="6:48" x14ac:dyDescent="0.25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</row>
    <row r="2793" spans="6:48" x14ac:dyDescent="0.25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</row>
    <row r="2794" spans="6:48" x14ac:dyDescent="0.25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</row>
    <row r="2795" spans="6:48" x14ac:dyDescent="0.25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</row>
    <row r="2796" spans="6:48" x14ac:dyDescent="0.25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</row>
    <row r="2797" spans="6:48" x14ac:dyDescent="0.25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</row>
    <row r="2798" spans="6:48" x14ac:dyDescent="0.25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</row>
    <row r="2799" spans="6:48" x14ac:dyDescent="0.25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</row>
    <row r="2800" spans="6:48" x14ac:dyDescent="0.25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</row>
    <row r="2801" spans="6:48" x14ac:dyDescent="0.25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</row>
    <row r="2802" spans="6:48" x14ac:dyDescent="0.25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</row>
    <row r="2803" spans="6:48" x14ac:dyDescent="0.25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</row>
    <row r="2804" spans="6:48" x14ac:dyDescent="0.25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</row>
    <row r="2805" spans="6:48" x14ac:dyDescent="0.25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</row>
    <row r="2806" spans="6:48" x14ac:dyDescent="0.25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</row>
    <row r="2807" spans="6:48" x14ac:dyDescent="0.25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</row>
    <row r="2808" spans="6:48" x14ac:dyDescent="0.25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</row>
    <row r="2809" spans="6:48" x14ac:dyDescent="0.25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</row>
    <row r="2810" spans="6:48" x14ac:dyDescent="0.25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</row>
    <row r="2811" spans="6:48" x14ac:dyDescent="0.25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</row>
    <row r="2812" spans="6:48" x14ac:dyDescent="0.25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</row>
    <row r="2813" spans="6:48" x14ac:dyDescent="0.25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</row>
    <row r="2814" spans="6:48" x14ac:dyDescent="0.25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</row>
    <row r="2815" spans="6:48" x14ac:dyDescent="0.25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</row>
    <row r="2816" spans="6:48" x14ac:dyDescent="0.25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</row>
    <row r="2817" spans="6:48" x14ac:dyDescent="0.25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</row>
    <row r="2818" spans="6:48" x14ac:dyDescent="0.25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</row>
    <row r="2819" spans="6:48" x14ac:dyDescent="0.25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</row>
    <row r="2820" spans="6:48" x14ac:dyDescent="0.25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</row>
    <row r="2821" spans="6:48" x14ac:dyDescent="0.25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</row>
    <row r="2822" spans="6:48" x14ac:dyDescent="0.25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</row>
    <row r="2823" spans="6:48" x14ac:dyDescent="0.25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</row>
    <row r="2824" spans="6:48" x14ac:dyDescent="0.25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</row>
    <row r="2825" spans="6:48" x14ac:dyDescent="0.25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</row>
    <row r="2826" spans="6:48" x14ac:dyDescent="0.25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</row>
    <row r="2827" spans="6:48" x14ac:dyDescent="0.25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</row>
    <row r="2828" spans="6:48" x14ac:dyDescent="0.25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</row>
    <row r="2829" spans="6:48" x14ac:dyDescent="0.25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</row>
    <row r="2830" spans="6:48" x14ac:dyDescent="0.25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</row>
    <row r="2831" spans="6:48" x14ac:dyDescent="0.25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</row>
    <row r="2832" spans="6:48" x14ac:dyDescent="0.25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</row>
    <row r="2833" spans="6:48" x14ac:dyDescent="0.25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</row>
    <row r="2834" spans="6:48" x14ac:dyDescent="0.25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</row>
    <row r="2835" spans="6:48" x14ac:dyDescent="0.25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</row>
    <row r="2836" spans="6:48" x14ac:dyDescent="0.25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</row>
    <row r="2837" spans="6:48" x14ac:dyDescent="0.25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</row>
    <row r="2838" spans="6:48" x14ac:dyDescent="0.25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</row>
    <row r="2839" spans="6:48" x14ac:dyDescent="0.25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</row>
    <row r="2840" spans="6:48" x14ac:dyDescent="0.25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</row>
    <row r="2841" spans="6:48" x14ac:dyDescent="0.25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</row>
    <row r="2842" spans="6:48" x14ac:dyDescent="0.25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</row>
    <row r="2843" spans="6:48" x14ac:dyDescent="0.25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</row>
    <row r="2844" spans="6:48" x14ac:dyDescent="0.25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</row>
    <row r="2845" spans="6:48" x14ac:dyDescent="0.25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</row>
    <row r="2846" spans="6:48" x14ac:dyDescent="0.25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</row>
    <row r="2847" spans="6:48" x14ac:dyDescent="0.25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</row>
    <row r="2848" spans="6:48" x14ac:dyDescent="0.25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</row>
    <row r="2849" spans="6:48" x14ac:dyDescent="0.25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</row>
    <row r="2850" spans="6:48" x14ac:dyDescent="0.25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</row>
    <row r="2851" spans="6:48" x14ac:dyDescent="0.25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</row>
    <row r="2852" spans="6:48" x14ac:dyDescent="0.25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</row>
    <row r="2853" spans="6:48" x14ac:dyDescent="0.25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</row>
    <row r="2854" spans="6:48" x14ac:dyDescent="0.25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</row>
    <row r="2855" spans="6:48" x14ac:dyDescent="0.25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</row>
    <row r="2856" spans="6:48" x14ac:dyDescent="0.25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</row>
    <row r="2857" spans="6:48" x14ac:dyDescent="0.25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</row>
    <row r="2858" spans="6:48" x14ac:dyDescent="0.25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</row>
    <row r="2859" spans="6:48" x14ac:dyDescent="0.25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</row>
    <row r="2860" spans="6:48" x14ac:dyDescent="0.25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</row>
    <row r="2861" spans="6:48" x14ac:dyDescent="0.25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</row>
    <row r="2862" spans="6:48" x14ac:dyDescent="0.25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</row>
    <row r="2863" spans="6:48" x14ac:dyDescent="0.25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</row>
    <row r="2864" spans="6:48" x14ac:dyDescent="0.25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</row>
    <row r="2865" spans="6:48" x14ac:dyDescent="0.25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</row>
    <row r="2866" spans="6:48" x14ac:dyDescent="0.25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</row>
    <row r="2867" spans="6:48" x14ac:dyDescent="0.25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</row>
    <row r="2868" spans="6:48" x14ac:dyDescent="0.25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</row>
    <row r="2869" spans="6:48" x14ac:dyDescent="0.25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</row>
    <row r="2870" spans="6:48" x14ac:dyDescent="0.25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</row>
    <row r="2871" spans="6:48" x14ac:dyDescent="0.25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</row>
    <row r="2872" spans="6:48" x14ac:dyDescent="0.25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</row>
    <row r="2873" spans="6:48" x14ac:dyDescent="0.25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</row>
    <row r="2874" spans="6:48" x14ac:dyDescent="0.25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</row>
    <row r="2875" spans="6:48" x14ac:dyDescent="0.25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</row>
    <row r="2876" spans="6:48" x14ac:dyDescent="0.25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</row>
    <row r="2877" spans="6:48" x14ac:dyDescent="0.25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</row>
    <row r="2878" spans="6:48" x14ac:dyDescent="0.25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</row>
    <row r="2879" spans="6:48" x14ac:dyDescent="0.25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</row>
    <row r="2880" spans="6:48" x14ac:dyDescent="0.25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</row>
    <row r="2881" spans="6:48" x14ac:dyDescent="0.25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</row>
    <row r="2882" spans="6:48" x14ac:dyDescent="0.25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</row>
    <row r="2883" spans="6:48" x14ac:dyDescent="0.25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</row>
    <row r="2884" spans="6:48" x14ac:dyDescent="0.25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</row>
    <row r="2885" spans="6:48" x14ac:dyDescent="0.25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</row>
    <row r="2886" spans="6:48" x14ac:dyDescent="0.25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</row>
    <row r="2887" spans="6:48" x14ac:dyDescent="0.25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</row>
    <row r="2888" spans="6:48" x14ac:dyDescent="0.25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</row>
    <row r="2889" spans="6:48" x14ac:dyDescent="0.25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</row>
    <row r="2890" spans="6:48" x14ac:dyDescent="0.25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</row>
    <row r="2891" spans="6:48" x14ac:dyDescent="0.25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</row>
    <row r="2892" spans="6:48" x14ac:dyDescent="0.25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</row>
    <row r="2893" spans="6:48" x14ac:dyDescent="0.25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</row>
    <row r="2894" spans="6:48" x14ac:dyDescent="0.25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</row>
    <row r="2895" spans="6:48" x14ac:dyDescent="0.25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</row>
    <row r="2896" spans="6:48" x14ac:dyDescent="0.25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</row>
    <row r="2897" spans="6:48" x14ac:dyDescent="0.25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</row>
    <row r="2898" spans="6:48" x14ac:dyDescent="0.25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</row>
    <row r="2899" spans="6:48" x14ac:dyDescent="0.25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</row>
    <row r="2900" spans="6:48" x14ac:dyDescent="0.25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</row>
    <row r="2901" spans="6:48" x14ac:dyDescent="0.25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</row>
    <row r="2902" spans="6:48" x14ac:dyDescent="0.25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</row>
    <row r="2903" spans="6:48" x14ac:dyDescent="0.25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</row>
    <row r="2904" spans="6:48" x14ac:dyDescent="0.25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</row>
    <row r="2905" spans="6:48" x14ac:dyDescent="0.25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</row>
    <row r="2906" spans="6:48" x14ac:dyDescent="0.25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</row>
    <row r="2907" spans="6:48" x14ac:dyDescent="0.25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</row>
    <row r="2908" spans="6:48" x14ac:dyDescent="0.25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</row>
    <row r="2909" spans="6:48" x14ac:dyDescent="0.25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</row>
    <row r="2910" spans="6:48" x14ac:dyDescent="0.25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</row>
    <row r="2911" spans="6:48" x14ac:dyDescent="0.25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</row>
    <row r="2912" spans="6:48" x14ac:dyDescent="0.25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</row>
    <row r="2913" spans="6:48" x14ac:dyDescent="0.25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</row>
    <row r="2914" spans="6:48" x14ac:dyDescent="0.25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</row>
    <row r="2915" spans="6:48" x14ac:dyDescent="0.25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</row>
    <row r="2916" spans="6:48" x14ac:dyDescent="0.25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</row>
    <row r="2917" spans="6:48" x14ac:dyDescent="0.25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</row>
    <row r="2918" spans="6:48" x14ac:dyDescent="0.25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</row>
    <row r="2919" spans="6:48" x14ac:dyDescent="0.25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</row>
    <row r="2920" spans="6:48" x14ac:dyDescent="0.25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</row>
    <row r="2921" spans="6:48" x14ac:dyDescent="0.25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</row>
    <row r="2922" spans="6:48" x14ac:dyDescent="0.25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</row>
    <row r="2923" spans="6:48" x14ac:dyDescent="0.25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</row>
    <row r="2924" spans="6:48" x14ac:dyDescent="0.25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</row>
    <row r="2925" spans="6:48" x14ac:dyDescent="0.25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</row>
    <row r="2926" spans="6:48" x14ac:dyDescent="0.25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</row>
    <row r="2927" spans="6:48" x14ac:dyDescent="0.25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</row>
    <row r="2928" spans="6:48" x14ac:dyDescent="0.25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</row>
    <row r="2929" spans="6:48" x14ac:dyDescent="0.25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</row>
    <row r="2930" spans="6:48" x14ac:dyDescent="0.25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</row>
    <row r="2931" spans="6:48" x14ac:dyDescent="0.25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</row>
    <row r="2932" spans="6:48" x14ac:dyDescent="0.25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</row>
    <row r="2933" spans="6:48" x14ac:dyDescent="0.25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</row>
    <row r="2934" spans="6:48" x14ac:dyDescent="0.25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</row>
    <row r="2935" spans="6:48" x14ac:dyDescent="0.25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</row>
    <row r="2936" spans="6:48" x14ac:dyDescent="0.25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</row>
    <row r="2937" spans="6:48" x14ac:dyDescent="0.25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</row>
    <row r="2938" spans="6:48" x14ac:dyDescent="0.25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</row>
    <row r="2939" spans="6:48" x14ac:dyDescent="0.25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</row>
    <row r="2940" spans="6:48" x14ac:dyDescent="0.25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</row>
    <row r="2941" spans="6:48" x14ac:dyDescent="0.25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</row>
    <row r="2942" spans="6:48" x14ac:dyDescent="0.25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</row>
    <row r="2943" spans="6:48" x14ac:dyDescent="0.25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</row>
    <row r="2944" spans="6:48" x14ac:dyDescent="0.25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</row>
    <row r="2945" spans="6:48" x14ac:dyDescent="0.25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</row>
    <row r="2946" spans="6:48" x14ac:dyDescent="0.25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</row>
    <row r="2947" spans="6:48" x14ac:dyDescent="0.25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</row>
    <row r="2948" spans="6:48" x14ac:dyDescent="0.25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</row>
    <row r="2949" spans="6:48" x14ac:dyDescent="0.25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</row>
    <row r="2950" spans="6:48" x14ac:dyDescent="0.25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</row>
    <row r="2951" spans="6:48" x14ac:dyDescent="0.25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</row>
    <row r="2952" spans="6:48" x14ac:dyDescent="0.25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</row>
    <row r="2953" spans="6:48" x14ac:dyDescent="0.25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</row>
    <row r="2954" spans="6:48" x14ac:dyDescent="0.25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</row>
    <row r="2955" spans="6:48" x14ac:dyDescent="0.25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</row>
    <row r="2956" spans="6:48" x14ac:dyDescent="0.25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</row>
    <row r="2957" spans="6:48" x14ac:dyDescent="0.25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</row>
    <row r="2958" spans="6:48" x14ac:dyDescent="0.25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</row>
    <row r="2959" spans="6:48" x14ac:dyDescent="0.25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</row>
    <row r="2960" spans="6:48" x14ac:dyDescent="0.25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</row>
    <row r="2961" spans="6:48" x14ac:dyDescent="0.25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</row>
    <row r="2962" spans="6:48" x14ac:dyDescent="0.25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</row>
    <row r="2963" spans="6:48" x14ac:dyDescent="0.25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</row>
    <row r="2964" spans="6:48" x14ac:dyDescent="0.25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</row>
    <row r="2965" spans="6:48" x14ac:dyDescent="0.25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</row>
    <row r="2966" spans="6:48" x14ac:dyDescent="0.25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</row>
    <row r="2967" spans="6:48" x14ac:dyDescent="0.25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</row>
    <row r="2968" spans="6:48" x14ac:dyDescent="0.25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</row>
    <row r="2969" spans="6:48" x14ac:dyDescent="0.25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</row>
    <row r="2970" spans="6:48" x14ac:dyDescent="0.25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</row>
    <row r="2971" spans="6:48" x14ac:dyDescent="0.25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</row>
    <row r="2972" spans="6:48" x14ac:dyDescent="0.25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</row>
    <row r="2973" spans="6:48" x14ac:dyDescent="0.25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</row>
    <row r="2974" spans="6:48" x14ac:dyDescent="0.25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</row>
    <row r="2975" spans="6:48" x14ac:dyDescent="0.25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</row>
    <row r="2976" spans="6:48" x14ac:dyDescent="0.25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</row>
    <row r="2977" spans="6:48" x14ac:dyDescent="0.25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</row>
    <row r="2978" spans="6:48" x14ac:dyDescent="0.25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</row>
    <row r="2979" spans="6:48" x14ac:dyDescent="0.25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</row>
    <row r="2980" spans="6:48" x14ac:dyDescent="0.25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</row>
    <row r="2981" spans="6:48" x14ac:dyDescent="0.25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</row>
    <row r="2982" spans="6:48" x14ac:dyDescent="0.25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</row>
    <row r="2983" spans="6:48" x14ac:dyDescent="0.25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</row>
    <row r="2984" spans="6:48" x14ac:dyDescent="0.25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</row>
    <row r="2985" spans="6:48" x14ac:dyDescent="0.25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</row>
    <row r="2986" spans="6:48" x14ac:dyDescent="0.25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</row>
    <row r="2987" spans="6:48" x14ac:dyDescent="0.25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</row>
    <row r="2988" spans="6:48" x14ac:dyDescent="0.25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</row>
    <row r="2989" spans="6:48" x14ac:dyDescent="0.25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</row>
    <row r="2990" spans="6:48" x14ac:dyDescent="0.25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</row>
    <row r="2991" spans="6:48" x14ac:dyDescent="0.25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</row>
    <row r="2992" spans="6:48" x14ac:dyDescent="0.25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</row>
    <row r="2993" spans="6:48" x14ac:dyDescent="0.25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</row>
    <row r="2994" spans="6:48" x14ac:dyDescent="0.25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</row>
    <row r="2995" spans="6:48" x14ac:dyDescent="0.25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</row>
    <row r="2996" spans="6:48" x14ac:dyDescent="0.25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</row>
    <row r="2997" spans="6:48" x14ac:dyDescent="0.25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</row>
    <row r="2998" spans="6:48" x14ac:dyDescent="0.25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</row>
    <row r="2999" spans="6:48" x14ac:dyDescent="0.25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</row>
    <row r="3000" spans="6:48" x14ac:dyDescent="0.25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</row>
    <row r="3001" spans="6:48" x14ac:dyDescent="0.25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</row>
    <row r="3002" spans="6:48" x14ac:dyDescent="0.25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</row>
    <row r="3003" spans="6:48" x14ac:dyDescent="0.25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</row>
    <row r="3004" spans="6:48" x14ac:dyDescent="0.25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</row>
    <row r="3005" spans="6:48" x14ac:dyDescent="0.25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</row>
    <row r="3006" spans="6:48" x14ac:dyDescent="0.25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</row>
    <row r="3007" spans="6:48" x14ac:dyDescent="0.25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</row>
    <row r="3008" spans="6:48" x14ac:dyDescent="0.25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</row>
    <row r="3009" spans="6:48" x14ac:dyDescent="0.25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</row>
    <row r="3010" spans="6:48" x14ac:dyDescent="0.25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</row>
    <row r="3011" spans="6:48" x14ac:dyDescent="0.25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</row>
    <row r="3012" spans="6:48" x14ac:dyDescent="0.25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</row>
    <row r="3013" spans="6:48" x14ac:dyDescent="0.25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</row>
    <row r="3014" spans="6:48" x14ac:dyDescent="0.25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</row>
    <row r="3015" spans="6:48" x14ac:dyDescent="0.25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</row>
    <row r="3016" spans="6:48" x14ac:dyDescent="0.25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</row>
    <row r="3017" spans="6:48" x14ac:dyDescent="0.25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</row>
    <row r="3018" spans="6:48" x14ac:dyDescent="0.25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</row>
    <row r="3019" spans="6:48" x14ac:dyDescent="0.25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</row>
    <row r="3020" spans="6:48" x14ac:dyDescent="0.25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</row>
    <row r="3021" spans="6:48" x14ac:dyDescent="0.25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</row>
    <row r="3022" spans="6:48" x14ac:dyDescent="0.25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</row>
    <row r="3023" spans="6:48" x14ac:dyDescent="0.25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</row>
    <row r="3024" spans="6:48" x14ac:dyDescent="0.25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</row>
    <row r="3025" spans="6:48" x14ac:dyDescent="0.25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</row>
    <row r="3026" spans="6:48" x14ac:dyDescent="0.25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</row>
    <row r="3027" spans="6:48" x14ac:dyDescent="0.25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</row>
    <row r="3028" spans="6:48" x14ac:dyDescent="0.25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</row>
    <row r="3029" spans="6:48" x14ac:dyDescent="0.25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</row>
    <row r="3030" spans="6:48" x14ac:dyDescent="0.25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</row>
    <row r="3031" spans="6:48" x14ac:dyDescent="0.25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</row>
    <row r="3032" spans="6:48" x14ac:dyDescent="0.25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</row>
    <row r="3033" spans="6:48" x14ac:dyDescent="0.25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</row>
    <row r="3034" spans="6:48" x14ac:dyDescent="0.25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</row>
    <row r="3035" spans="6:48" x14ac:dyDescent="0.25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</row>
    <row r="3036" spans="6:48" x14ac:dyDescent="0.25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</row>
    <row r="3037" spans="6:48" x14ac:dyDescent="0.25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</row>
    <row r="3038" spans="6:48" x14ac:dyDescent="0.25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</row>
    <row r="3039" spans="6:48" x14ac:dyDescent="0.25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</row>
    <row r="3040" spans="6:48" x14ac:dyDescent="0.25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</row>
    <row r="3041" spans="6:48" x14ac:dyDescent="0.25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</row>
    <row r="3042" spans="6:48" x14ac:dyDescent="0.25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</row>
    <row r="3043" spans="6:48" x14ac:dyDescent="0.25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</row>
    <row r="3044" spans="6:48" x14ac:dyDescent="0.25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</row>
    <row r="3045" spans="6:48" x14ac:dyDescent="0.25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</row>
    <row r="3046" spans="6:48" x14ac:dyDescent="0.25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</row>
    <row r="3047" spans="6:48" x14ac:dyDescent="0.25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</row>
    <row r="3048" spans="6:48" x14ac:dyDescent="0.25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</row>
    <row r="3049" spans="6:48" x14ac:dyDescent="0.25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</row>
    <row r="3050" spans="6:48" x14ac:dyDescent="0.25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</row>
    <row r="3051" spans="6:48" x14ac:dyDescent="0.25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</row>
    <row r="3052" spans="6:48" x14ac:dyDescent="0.25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</row>
    <row r="3053" spans="6:48" x14ac:dyDescent="0.25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</row>
    <row r="3054" spans="6:48" x14ac:dyDescent="0.25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</row>
    <row r="3055" spans="6:48" x14ac:dyDescent="0.25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</row>
    <row r="3056" spans="6:48" x14ac:dyDescent="0.25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</row>
    <row r="3057" spans="6:48" x14ac:dyDescent="0.25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</row>
    <row r="3058" spans="6:48" x14ac:dyDescent="0.25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</row>
    <row r="3059" spans="6:48" x14ac:dyDescent="0.25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</row>
    <row r="3060" spans="6:48" x14ac:dyDescent="0.25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</row>
    <row r="3061" spans="6:48" x14ac:dyDescent="0.25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</row>
    <row r="3062" spans="6:48" x14ac:dyDescent="0.25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</row>
    <row r="3063" spans="6:48" x14ac:dyDescent="0.25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</row>
    <row r="3064" spans="6:48" x14ac:dyDescent="0.25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</row>
    <row r="3065" spans="6:48" x14ac:dyDescent="0.25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</row>
    <row r="3066" spans="6:48" x14ac:dyDescent="0.25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</row>
    <row r="3067" spans="6:48" x14ac:dyDescent="0.25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</row>
    <row r="3068" spans="6:48" x14ac:dyDescent="0.25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</row>
    <row r="3069" spans="6:48" x14ac:dyDescent="0.25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</row>
    <row r="3070" spans="6:48" x14ac:dyDescent="0.25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</row>
    <row r="3071" spans="6:48" x14ac:dyDescent="0.25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</row>
    <row r="3072" spans="6:48" x14ac:dyDescent="0.25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</row>
    <row r="3073" spans="6:48" x14ac:dyDescent="0.25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</row>
    <row r="3074" spans="6:48" x14ac:dyDescent="0.25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</row>
    <row r="3075" spans="6:48" x14ac:dyDescent="0.25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</row>
    <row r="3076" spans="6:48" x14ac:dyDescent="0.25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</row>
    <row r="3077" spans="6:48" x14ac:dyDescent="0.25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</row>
    <row r="3078" spans="6:48" x14ac:dyDescent="0.25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</row>
    <row r="3079" spans="6:48" x14ac:dyDescent="0.25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</row>
    <row r="3080" spans="6:48" x14ac:dyDescent="0.25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</row>
    <row r="3081" spans="6:48" x14ac:dyDescent="0.25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</row>
    <row r="3082" spans="6:48" x14ac:dyDescent="0.25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</row>
    <row r="3083" spans="6:48" x14ac:dyDescent="0.25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</row>
    <row r="3084" spans="6:48" x14ac:dyDescent="0.25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</row>
    <row r="3085" spans="6:48" x14ac:dyDescent="0.25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</row>
    <row r="3086" spans="6:48" x14ac:dyDescent="0.25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</row>
    <row r="3087" spans="6:48" x14ac:dyDescent="0.25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</row>
    <row r="3088" spans="6:48" x14ac:dyDescent="0.25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</row>
    <row r="3089" spans="6:48" x14ac:dyDescent="0.25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</row>
    <row r="3090" spans="6:48" x14ac:dyDescent="0.25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</row>
    <row r="3091" spans="6:48" x14ac:dyDescent="0.25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</row>
    <row r="3092" spans="6:48" x14ac:dyDescent="0.25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</row>
    <row r="3093" spans="6:48" x14ac:dyDescent="0.25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</row>
    <row r="3094" spans="6:48" x14ac:dyDescent="0.25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</row>
    <row r="3095" spans="6:48" x14ac:dyDescent="0.25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</row>
    <row r="3096" spans="6:48" x14ac:dyDescent="0.25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</row>
    <row r="3097" spans="6:48" x14ac:dyDescent="0.25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</row>
    <row r="3098" spans="6:48" x14ac:dyDescent="0.25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</row>
    <row r="3099" spans="6:48" x14ac:dyDescent="0.25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</row>
    <row r="3100" spans="6:48" x14ac:dyDescent="0.25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</row>
    <row r="3101" spans="6:48" x14ac:dyDescent="0.25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</row>
    <row r="3102" spans="6:48" x14ac:dyDescent="0.25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</row>
    <row r="3103" spans="6:48" x14ac:dyDescent="0.25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</row>
    <row r="3104" spans="6:48" x14ac:dyDescent="0.25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</row>
    <row r="3105" spans="6:48" x14ac:dyDescent="0.25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</row>
    <row r="3106" spans="6:48" x14ac:dyDescent="0.25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</row>
    <row r="3107" spans="6:48" x14ac:dyDescent="0.25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</row>
    <row r="3108" spans="6:48" x14ac:dyDescent="0.25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</row>
    <row r="3109" spans="6:48" x14ac:dyDescent="0.25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</row>
    <row r="3110" spans="6:48" x14ac:dyDescent="0.25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</row>
    <row r="3111" spans="6:48" x14ac:dyDescent="0.25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</row>
    <row r="3112" spans="6:48" x14ac:dyDescent="0.25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</row>
    <row r="3113" spans="6:48" x14ac:dyDescent="0.25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</row>
    <row r="3114" spans="6:48" x14ac:dyDescent="0.25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</row>
    <row r="3115" spans="6:48" x14ac:dyDescent="0.25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</row>
    <row r="3116" spans="6:48" x14ac:dyDescent="0.25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</row>
    <row r="3117" spans="6:48" x14ac:dyDescent="0.25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</row>
    <row r="3118" spans="6:48" x14ac:dyDescent="0.25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</row>
    <row r="3119" spans="6:48" x14ac:dyDescent="0.25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</row>
    <row r="3120" spans="6:48" x14ac:dyDescent="0.25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</row>
    <row r="3121" spans="6:48" x14ac:dyDescent="0.25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</row>
    <row r="3122" spans="6:48" x14ac:dyDescent="0.25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</row>
    <row r="3123" spans="6:48" x14ac:dyDescent="0.25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</row>
    <row r="3124" spans="6:48" x14ac:dyDescent="0.25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</row>
    <row r="3125" spans="6:48" x14ac:dyDescent="0.25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</row>
    <row r="3126" spans="6:48" x14ac:dyDescent="0.25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</row>
    <row r="3127" spans="6:48" x14ac:dyDescent="0.25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0BFA-169E-4440-B9C2-3ABEE1AE8570}">
  <sheetPr>
    <outlinePr summaryBelow="0"/>
  </sheetPr>
  <dimension ref="A1:AV376"/>
  <sheetViews>
    <sheetView showGridLines="0" topLeftCell="R1" zoomScaleNormal="100" workbookViewId="0">
      <selection activeCell="AC15" sqref="AC15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6.85546875" style="5" bestFit="1" customWidth="1"/>
    <col min="14" max="14" width="18.85546875" style="5" bestFit="1" customWidth="1"/>
    <col min="15" max="15" width="18.28515625" style="5" bestFit="1" customWidth="1"/>
    <col min="16" max="16" width="35" style="5" bestFit="1" customWidth="1"/>
    <col min="17" max="17" width="27.140625" style="5" bestFit="1" customWidth="1"/>
    <col min="18" max="18" width="21" style="5" bestFit="1" customWidth="1"/>
    <col min="19" max="19" width="19.5703125" style="5" bestFit="1" customWidth="1"/>
    <col min="20" max="20" width="7.85546875" style="5" bestFit="1" customWidth="1"/>
    <col min="21" max="21" width="21.5703125" style="5" bestFit="1" customWidth="1"/>
    <col min="22" max="22" width="27.7109375" style="5" bestFit="1" customWidth="1"/>
    <col min="23" max="24" width="25.140625" style="5" bestFit="1" customWidth="1"/>
    <col min="25" max="25" width="24" style="5" bestFit="1" customWidth="1"/>
    <col min="26" max="27" width="14.140625" style="5" bestFit="1" customWidth="1"/>
    <col min="28" max="28" width="24" style="5" bestFit="1" customWidth="1"/>
    <col min="29" max="30" width="14.140625" style="5" bestFit="1" customWidth="1"/>
    <col min="31" max="31" width="23.28515625" style="5" bestFit="1" customWidth="1"/>
    <col min="32" max="33" width="14.140625" style="5" bestFit="1" customWidth="1"/>
    <col min="34" max="34" width="23.28515625" style="5" bestFit="1" customWidth="1"/>
    <col min="35" max="36" width="14.140625" style="5" bestFit="1" customWidth="1"/>
    <col min="37" max="37" width="23.28515625" style="5" bestFit="1" customWidth="1"/>
    <col min="38" max="39" width="14.140625" style="5" bestFit="1" customWidth="1"/>
    <col min="40" max="40" width="25.140625" style="5" bestFit="1" customWidth="1"/>
    <col min="41" max="42" width="14.140625" style="5" bestFit="1" customWidth="1"/>
    <col min="43" max="43" width="25.140625" style="5" bestFit="1" customWidth="1"/>
    <col min="44" max="45" width="14.140625" style="5" bestFit="1" customWidth="1"/>
    <col min="46" max="46" width="25.140625" style="5" bestFit="1" customWidth="1"/>
    <col min="47" max="48" width="14.140625" style="5" bestFit="1" customWidth="1"/>
    <col min="49" max="16384" width="9.140625" style="5"/>
  </cols>
  <sheetData>
    <row r="1" spans="1:48" s="11" customFormat="1" ht="23.25" customHeight="1" x14ac:dyDescent="0.25">
      <c r="A1" s="13"/>
      <c r="B1" s="12"/>
      <c r="C1" s="19"/>
      <c r="D1" s="12"/>
      <c r="E1" s="86" t="s">
        <v>0</v>
      </c>
      <c r="F1" s="10" t="s">
        <v>6</v>
      </c>
    </row>
    <row r="2" spans="1:48" s="25" customFormat="1" ht="15.75" customHeight="1" collapsed="1" x14ac:dyDescent="0.3">
      <c r="A2" s="22"/>
      <c r="B2" s="23"/>
      <c r="C2" s="24"/>
      <c r="D2" s="23"/>
      <c r="E2" s="86"/>
      <c r="F2" s="26"/>
    </row>
    <row r="3" spans="1:48" ht="15" hidden="1" customHeight="1" outlineLevel="1" x14ac:dyDescent="0.25">
      <c r="A3" s="14"/>
      <c r="B3" s="1"/>
      <c r="E3" s="86"/>
      <c r="F3" s="3" t="str">
        <f>_xll.SAPGetInfoLabel("QueryTechName")</f>
        <v>Technische naam van query</v>
      </c>
      <c r="G3" s="4" t="str">
        <f>_xll.SAPGetSourceInfo("DS_Repairs", "QueryTechName")</f>
        <v>A_LR_SO_CUSTREP_REPAIRS</v>
      </c>
    </row>
    <row r="4" spans="1:48" ht="15" hidden="1" customHeight="1" outlineLevel="1" x14ac:dyDescent="0.25">
      <c r="A4" s="14"/>
      <c r="B4" s="1"/>
      <c r="E4" s="86"/>
      <c r="F4" s="3" t="str">
        <f>_xll.SAPGetInfoLabel("InfoProviderTechName")</f>
        <v>Technische naam InfoProvider</v>
      </c>
      <c r="G4" s="4" t="str">
        <f>_xll.SAPGetSourceInfo("DS_Repairs", "InfoProviderTechName")</f>
        <v>LR_SO</v>
      </c>
    </row>
    <row r="5" spans="1:48" ht="15" hidden="1" customHeight="1" outlineLevel="1" x14ac:dyDescent="0.25">
      <c r="A5" s="14"/>
      <c r="B5" s="1"/>
      <c r="E5" s="86"/>
      <c r="F5" s="3" t="str">
        <f>_xll.SAPGetInfoLabel("System")</f>
        <v>Systeem</v>
      </c>
      <c r="G5" s="4" t="str">
        <f>_xll.SAPGetSourceInfo("DS_Repairs", "System")</f>
        <v>BIP</v>
      </c>
    </row>
    <row r="6" spans="1:48" ht="15" hidden="1" customHeight="1" outlineLevel="1" x14ac:dyDescent="0.25">
      <c r="A6" s="14"/>
      <c r="B6" s="1"/>
      <c r="E6" s="86"/>
      <c r="F6" s="3" t="str">
        <f>_xll.SAPGetInfoLabel("QueryLastRefreshedAt")</f>
        <v>Query laatst vernieuwd op</v>
      </c>
      <c r="G6" s="87">
        <f>_xll.SAPGetSourceInfo("DS_Repairs", "QueryLastRefreshedAt")</f>
        <v>45506.57213119213</v>
      </c>
      <c r="H6" s="87"/>
      <c r="I6" s="87"/>
    </row>
    <row r="7" spans="1:48" s="11" customFormat="1" ht="7.5" hidden="1" customHeight="1" outlineLevel="1" x14ac:dyDescent="0.25">
      <c r="A7" s="13"/>
      <c r="B7" s="12"/>
      <c r="C7" s="19"/>
      <c r="D7" s="12"/>
      <c r="E7" s="86"/>
      <c r="F7" s="10"/>
    </row>
    <row r="8" spans="1:48" x14ac:dyDescent="0.25">
      <c r="A8" s="88" t="s">
        <v>1</v>
      </c>
      <c r="B8" s="89"/>
      <c r="C8" s="90" t="s">
        <v>2</v>
      </c>
      <c r="D8" s="89"/>
      <c r="E8" s="86"/>
      <c r="F8" s="36" t="s">
        <v>10</v>
      </c>
      <c r="G8" s="37" t="s">
        <v>10</v>
      </c>
      <c r="H8" s="37" t="s">
        <v>10</v>
      </c>
      <c r="I8" s="37" t="s">
        <v>10</v>
      </c>
      <c r="J8" s="37" t="s">
        <v>10</v>
      </c>
      <c r="K8" s="37" t="s">
        <v>10</v>
      </c>
      <c r="L8" s="37" t="s">
        <v>10</v>
      </c>
      <c r="M8" s="37" t="s">
        <v>10</v>
      </c>
      <c r="N8" s="37" t="s">
        <v>10</v>
      </c>
      <c r="O8" s="37" t="s">
        <v>10</v>
      </c>
      <c r="P8" s="37" t="s">
        <v>10</v>
      </c>
      <c r="Q8" s="37" t="s">
        <v>10</v>
      </c>
      <c r="R8" s="37" t="s">
        <v>10</v>
      </c>
      <c r="S8" s="38" t="s">
        <v>10</v>
      </c>
      <c r="T8" s="39" t="s">
        <v>142</v>
      </c>
      <c r="U8" s="39" t="s">
        <v>143</v>
      </c>
      <c r="V8" s="40" t="s">
        <v>144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_xll.SAPListOfEffectiveFilters("DS_Repairs")</f>
        <v>Fiscal Year Variant</v>
      </c>
      <c r="D9" s="2" t="str">
        <v>K4</v>
      </c>
      <c r="E9" s="86"/>
      <c r="F9" s="46" t="s">
        <v>20</v>
      </c>
      <c r="G9" s="47" t="s">
        <v>21</v>
      </c>
      <c r="H9" s="47" t="s">
        <v>22</v>
      </c>
      <c r="I9" s="47" t="s">
        <v>23</v>
      </c>
      <c r="J9" s="47" t="s">
        <v>24</v>
      </c>
      <c r="K9" s="47" t="s">
        <v>25</v>
      </c>
      <c r="L9" s="47" t="s">
        <v>26</v>
      </c>
      <c r="M9" s="47" t="s">
        <v>46</v>
      </c>
      <c r="N9" s="47" t="s">
        <v>47</v>
      </c>
      <c r="O9" s="47" t="s">
        <v>27</v>
      </c>
      <c r="P9" s="35"/>
      <c r="Q9" s="47" t="s">
        <v>145</v>
      </c>
      <c r="R9" s="47" t="s">
        <v>146</v>
      </c>
      <c r="S9" s="48" t="s">
        <v>147</v>
      </c>
      <c r="T9" s="49" t="s">
        <v>29</v>
      </c>
      <c r="U9" s="49" t="s">
        <v>10</v>
      </c>
      <c r="V9" s="50" t="s">
        <v>10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x14ac:dyDescent="0.25">
      <c r="A10" s="28" t="str">
        <v>Legal Entity</v>
      </c>
      <c r="B10" s="2" t="str">
        <v>822</v>
      </c>
      <c r="C10" s="15" t="str">
        <v>Fiscal year/period</v>
      </c>
      <c r="D10" s="6" t="str">
        <v>001.2022 - 008.2024</v>
      </c>
      <c r="E10" s="86"/>
      <c r="F10" s="51" t="s">
        <v>71</v>
      </c>
      <c r="G10" s="44" t="s">
        <v>72</v>
      </c>
      <c r="H10" s="44" t="s">
        <v>73</v>
      </c>
      <c r="I10" s="44" t="s">
        <v>74</v>
      </c>
      <c r="J10" s="44" t="s">
        <v>30</v>
      </c>
      <c r="K10" s="44" t="s">
        <v>75</v>
      </c>
      <c r="L10" s="44" t="s">
        <v>76</v>
      </c>
      <c r="M10" s="44" t="s">
        <v>148</v>
      </c>
      <c r="N10" s="44" t="s">
        <v>149</v>
      </c>
      <c r="O10" s="44" t="s">
        <v>81</v>
      </c>
      <c r="P10" s="44" t="s">
        <v>82</v>
      </c>
      <c r="Q10" s="44" t="s">
        <v>150</v>
      </c>
      <c r="R10" s="44" t="s">
        <v>151</v>
      </c>
      <c r="S10" s="45" t="s">
        <v>152</v>
      </c>
      <c r="T10" s="32">
        <v>1</v>
      </c>
      <c r="U10" s="72" t="e">
        <f t="shared" ref="U10:U18" si="0">S10-R10</f>
        <v>#VALUE!</v>
      </c>
      <c r="V10" s="74" t="e">
        <f t="shared" ref="V10:V18" si="1">S10-Q10</f>
        <v>#VALUE!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x14ac:dyDescent="0.25">
      <c r="A11" s="28" t="str">
        <v>Location</v>
      </c>
      <c r="B11" s="2" t="str">
        <v>LO1000623686</v>
      </c>
      <c r="C11" s="16" t="str">
        <v>Legal Entity</v>
      </c>
      <c r="D11" s="2" t="str">
        <v>822</v>
      </c>
      <c r="E11" s="86"/>
      <c r="F11" s="51" t="s">
        <v>71</v>
      </c>
      <c r="G11" s="44" t="s">
        <v>72</v>
      </c>
      <c r="H11" s="44" t="s">
        <v>73</v>
      </c>
      <c r="I11" s="44" t="s">
        <v>74</v>
      </c>
      <c r="J11" s="44" t="s">
        <v>30</v>
      </c>
      <c r="K11" s="44" t="s">
        <v>75</v>
      </c>
      <c r="L11" s="44" t="s">
        <v>76</v>
      </c>
      <c r="M11" s="44" t="s">
        <v>148</v>
      </c>
      <c r="N11" s="44" t="s">
        <v>153</v>
      </c>
      <c r="O11" s="44" t="s">
        <v>77</v>
      </c>
      <c r="P11" s="44" t="s">
        <v>78</v>
      </c>
      <c r="Q11" s="44" t="s">
        <v>154</v>
      </c>
      <c r="R11" s="44" t="s">
        <v>155</v>
      </c>
      <c r="S11" s="45" t="s">
        <v>155</v>
      </c>
      <c r="T11" s="32">
        <v>1</v>
      </c>
      <c r="U11" s="72" t="e">
        <f t="shared" si="0"/>
        <v>#VALUE!</v>
      </c>
      <c r="V11" s="74" t="e">
        <f t="shared" si="1"/>
        <v>#VALUE!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x14ac:dyDescent="0.25">
      <c r="A12" s="29"/>
      <c r="B12" s="6"/>
      <c r="C12" s="15" t="str">
        <v>Location (AX)</v>
      </c>
      <c r="D12" s="6" t="str">
        <v>Sporthal De Heygrave</v>
      </c>
      <c r="E12" s="86"/>
      <c r="F12" s="51" t="s">
        <v>71</v>
      </c>
      <c r="G12" s="44" t="s">
        <v>72</v>
      </c>
      <c r="H12" s="44" t="s">
        <v>73</v>
      </c>
      <c r="I12" s="44" t="s">
        <v>74</v>
      </c>
      <c r="J12" s="44" t="s">
        <v>30</v>
      </c>
      <c r="K12" s="44" t="s">
        <v>75</v>
      </c>
      <c r="L12" s="44" t="s">
        <v>76</v>
      </c>
      <c r="M12" s="44" t="s">
        <v>148</v>
      </c>
      <c r="N12" s="44" t="s">
        <v>153</v>
      </c>
      <c r="O12" s="44" t="s">
        <v>81</v>
      </c>
      <c r="P12" s="44" t="s">
        <v>82</v>
      </c>
      <c r="Q12" s="44" t="s">
        <v>154</v>
      </c>
      <c r="R12" s="44" t="s">
        <v>155</v>
      </c>
      <c r="S12" s="45" t="s">
        <v>155</v>
      </c>
      <c r="T12" s="32">
        <v>1</v>
      </c>
      <c r="U12" s="72" t="e">
        <f t="shared" si="0"/>
        <v>#VALUE!</v>
      </c>
      <c r="V12" s="74" t="e">
        <f t="shared" si="1"/>
        <v>#VALUE!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x14ac:dyDescent="0.25">
      <c r="C13" s="15" t="str">
        <v>Project Category</v>
      </c>
      <c r="D13" s="6" t="str">
        <v>Maintenance adhoc; Repair service; Repair CUG</v>
      </c>
      <c r="E13" s="86"/>
      <c r="F13" s="51" t="s">
        <v>71</v>
      </c>
      <c r="G13" s="44" t="s">
        <v>72</v>
      </c>
      <c r="H13" s="44" t="s">
        <v>73</v>
      </c>
      <c r="I13" s="44" t="s">
        <v>74</v>
      </c>
      <c r="J13" s="44" t="s">
        <v>30</v>
      </c>
      <c r="K13" s="44" t="s">
        <v>75</v>
      </c>
      <c r="L13" s="44" t="s">
        <v>76</v>
      </c>
      <c r="M13" s="44" t="s">
        <v>148</v>
      </c>
      <c r="N13" s="44" t="s">
        <v>156</v>
      </c>
      <c r="O13" s="44" t="s">
        <v>77</v>
      </c>
      <c r="P13" s="44" t="s">
        <v>78</v>
      </c>
      <c r="Q13" s="44" t="s">
        <v>157</v>
      </c>
      <c r="R13" s="44" t="s">
        <v>158</v>
      </c>
      <c r="S13" s="45" t="s">
        <v>158</v>
      </c>
      <c r="T13" s="32">
        <v>1</v>
      </c>
      <c r="U13" s="72" t="e">
        <f t="shared" si="0"/>
        <v>#VALUE!</v>
      </c>
      <c r="V13" s="74" t="e">
        <f t="shared" si="1"/>
        <v>#VALUE!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x14ac:dyDescent="0.25">
      <c r="A14" s="29"/>
      <c r="B14" s="6"/>
      <c r="C14" s="15"/>
      <c r="D14" s="6"/>
      <c r="E14" s="27"/>
      <c r="F14" s="51" t="s">
        <v>71</v>
      </c>
      <c r="G14" s="44" t="s">
        <v>72</v>
      </c>
      <c r="H14" s="44" t="s">
        <v>73</v>
      </c>
      <c r="I14" s="44" t="s">
        <v>74</v>
      </c>
      <c r="J14" s="44" t="s">
        <v>30</v>
      </c>
      <c r="K14" s="44" t="s">
        <v>75</v>
      </c>
      <c r="L14" s="44" t="s">
        <v>76</v>
      </c>
      <c r="M14" s="44" t="s">
        <v>148</v>
      </c>
      <c r="N14" s="44" t="s">
        <v>159</v>
      </c>
      <c r="O14" s="44" t="s">
        <v>107</v>
      </c>
      <c r="P14" s="44" t="s">
        <v>108</v>
      </c>
      <c r="Q14" s="44" t="s">
        <v>160</v>
      </c>
      <c r="R14" s="44" t="s">
        <v>161</v>
      </c>
      <c r="S14" s="45" t="s">
        <v>161</v>
      </c>
      <c r="T14" s="32">
        <v>9</v>
      </c>
      <c r="U14" s="72" t="e">
        <f t="shared" si="0"/>
        <v>#VALUE!</v>
      </c>
      <c r="V14" s="74" t="e">
        <f t="shared" si="1"/>
        <v>#VALUE!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x14ac:dyDescent="0.25">
      <c r="A15" s="29"/>
      <c r="B15" s="6"/>
      <c r="C15" s="15"/>
      <c r="D15" s="6"/>
      <c r="E15" s="18"/>
      <c r="F15" s="51" t="s">
        <v>71</v>
      </c>
      <c r="G15" s="44" t="s">
        <v>72</v>
      </c>
      <c r="H15" s="44" t="s">
        <v>73</v>
      </c>
      <c r="I15" s="44" t="s">
        <v>74</v>
      </c>
      <c r="J15" s="44" t="s">
        <v>30</v>
      </c>
      <c r="K15" s="44" t="s">
        <v>75</v>
      </c>
      <c r="L15" s="44" t="s">
        <v>76</v>
      </c>
      <c r="M15" s="44" t="s">
        <v>148</v>
      </c>
      <c r="N15" s="44" t="s">
        <v>162</v>
      </c>
      <c r="O15" s="44" t="s">
        <v>77</v>
      </c>
      <c r="P15" s="44" t="s">
        <v>78</v>
      </c>
      <c r="Q15" s="44" t="s">
        <v>54</v>
      </c>
      <c r="R15" s="44" t="s">
        <v>42</v>
      </c>
      <c r="S15" s="45" t="s">
        <v>163</v>
      </c>
      <c r="T15" s="32">
        <v>1</v>
      </c>
      <c r="U15" s="72" t="e">
        <f t="shared" si="0"/>
        <v>#VALUE!</v>
      </c>
      <c r="V15" s="74" t="e">
        <f t="shared" si="1"/>
        <v>#VALUE!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x14ac:dyDescent="0.25">
      <c r="A16" s="29"/>
      <c r="B16" s="6"/>
      <c r="C16" s="15"/>
      <c r="D16" s="6"/>
      <c r="E16" s="18"/>
      <c r="F16" s="51" t="s">
        <v>71</v>
      </c>
      <c r="G16" s="44" t="s">
        <v>72</v>
      </c>
      <c r="H16" s="44" t="s">
        <v>73</v>
      </c>
      <c r="I16" s="44" t="s">
        <v>74</v>
      </c>
      <c r="J16" s="44" t="s">
        <v>30</v>
      </c>
      <c r="K16" s="44" t="s">
        <v>75</v>
      </c>
      <c r="L16" s="44" t="s">
        <v>76</v>
      </c>
      <c r="M16" s="44" t="s">
        <v>148</v>
      </c>
      <c r="N16" s="44" t="s">
        <v>164</v>
      </c>
      <c r="O16" s="44" t="s">
        <v>81</v>
      </c>
      <c r="P16" s="44" t="s">
        <v>82</v>
      </c>
      <c r="Q16" s="44" t="s">
        <v>165</v>
      </c>
      <c r="R16" s="44" t="s">
        <v>166</v>
      </c>
      <c r="S16" s="45" t="s">
        <v>167</v>
      </c>
      <c r="T16" s="32">
        <v>1</v>
      </c>
      <c r="U16" s="72" t="e">
        <f t="shared" si="0"/>
        <v>#VALUE!</v>
      </c>
      <c r="V16" s="74" t="e">
        <f t="shared" si="1"/>
        <v>#VALUE!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x14ac:dyDescent="0.25">
      <c r="A17" s="29"/>
      <c r="B17" s="6"/>
      <c r="C17" s="20"/>
      <c r="D17" s="7"/>
      <c r="E17" s="18"/>
      <c r="F17" s="51" t="s">
        <v>71</v>
      </c>
      <c r="G17" s="44" t="s">
        <v>72</v>
      </c>
      <c r="H17" s="44" t="s">
        <v>73</v>
      </c>
      <c r="I17" s="44" t="s">
        <v>74</v>
      </c>
      <c r="J17" s="44" t="s">
        <v>30</v>
      </c>
      <c r="K17" s="44" t="s">
        <v>75</v>
      </c>
      <c r="L17" s="44" t="s">
        <v>76</v>
      </c>
      <c r="M17" s="44" t="s">
        <v>148</v>
      </c>
      <c r="N17" s="44" t="s">
        <v>168</v>
      </c>
      <c r="O17" s="44" t="s">
        <v>81</v>
      </c>
      <c r="P17" s="44" t="s">
        <v>82</v>
      </c>
      <c r="Q17" s="44" t="s">
        <v>169</v>
      </c>
      <c r="R17" s="44" t="s">
        <v>170</v>
      </c>
      <c r="S17" s="45" t="s">
        <v>171</v>
      </c>
      <c r="T17" s="32">
        <v>2</v>
      </c>
      <c r="U17" s="72" t="e">
        <f t="shared" si="0"/>
        <v>#VALUE!</v>
      </c>
      <c r="V17" s="74" t="e">
        <f t="shared" si="1"/>
        <v>#VALUE!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x14ac:dyDescent="0.25">
      <c r="A18" s="29"/>
      <c r="B18" s="6"/>
      <c r="C18" s="21"/>
      <c r="D18" s="8"/>
      <c r="E18" s="18"/>
      <c r="F18" s="52" t="s">
        <v>71</v>
      </c>
      <c r="G18" s="53" t="s">
        <v>72</v>
      </c>
      <c r="H18" s="53" t="s">
        <v>73</v>
      </c>
      <c r="I18" s="53" t="s">
        <v>74</v>
      </c>
      <c r="J18" s="53" t="s">
        <v>30</v>
      </c>
      <c r="K18" s="53" t="s">
        <v>75</v>
      </c>
      <c r="L18" s="53" t="s">
        <v>76</v>
      </c>
      <c r="M18" s="53" t="s">
        <v>148</v>
      </c>
      <c r="N18" s="53" t="s">
        <v>172</v>
      </c>
      <c r="O18" s="53" t="s">
        <v>77</v>
      </c>
      <c r="P18" s="53" t="s">
        <v>78</v>
      </c>
      <c r="Q18" s="53" t="s">
        <v>173</v>
      </c>
      <c r="R18" s="53" t="s">
        <v>174</v>
      </c>
      <c r="S18" s="54" t="s">
        <v>171</v>
      </c>
      <c r="T18" s="33">
        <v>1</v>
      </c>
      <c r="U18" s="73" t="e">
        <f t="shared" si="0"/>
        <v>#VALUE!</v>
      </c>
      <c r="V18" s="75" t="e">
        <f t="shared" si="1"/>
        <v>#VALUE!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8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8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8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8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8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8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8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8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6:46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6:46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6:46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6:46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6:46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6:46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6:46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6:46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6:46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6:46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6:46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6:46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6:46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6:46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6:46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6:46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6:46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6:46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6:46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6:46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6:46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6:46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6:46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6:46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6:46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6:46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6:46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6:46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6:46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6:46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6:46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6:46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6:46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6:46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6:46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6:46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6:46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6:46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6:46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6:46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6:46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6:46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6:46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6:46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6:46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6:46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6:46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6:46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6:46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6:46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6:46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6:46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6:46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6:46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6:46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6:46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6:46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6:46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6:46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6:46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6:46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6:46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6:46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6:46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6:46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6:46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6:46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6:46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6:46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6:46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6:46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6:46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6:46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6:46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6:46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6:46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6:46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6:46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6:46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6:46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6:46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6:46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6:46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6:46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6:46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6:46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6:46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6:46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6:46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6:46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6:46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6:46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6:46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6:46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6:46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6:46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6:46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6:46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6:46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6:46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6:46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6:46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6:46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6:46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6:46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6:46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6:46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6:46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6:46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6:46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6:46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6:46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6:46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6:46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6:46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6:46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6:46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6:46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6:46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6:46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6:46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6:46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6:46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6:46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6:46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6:46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6:46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6:46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6:46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6:46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6:46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6:46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6:46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6:46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6:46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6:46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6:46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6:46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6:46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6:46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6:46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6:46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6:46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6:46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6:46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6:46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6:46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6:46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6:46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6:46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6:46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6:46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6:46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6:46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6:46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6:46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6:46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6:46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6:46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6:46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6:46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6:46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6:46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6:46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6:46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6:46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6:46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6:46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6:46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6:46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6:46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6:46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6:46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6:46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6:46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6:46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6:46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6:46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6:46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6:46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6:46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6:46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6:46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6:46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6:46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6:46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6:46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6:46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6:46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6:46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6:46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6:46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6:46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6:46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6:46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6:46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6:46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6:46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6:46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6:46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6:46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6:46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6:46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6:46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6:46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6:46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6:46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6:46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6:46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6:46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6:46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6:46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6:46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6:46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6:46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6:46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6:46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6:46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6:46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6:46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6:46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6:46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6:46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6:46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6:46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6:46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6:46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6:46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6:46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6:46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6:46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6:46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6:46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6:46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6:46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6:46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6:46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6:46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6:46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6:46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6:46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6:46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6:46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6:46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6:46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6:46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6:46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6:46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6:46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6:46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6:46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6:46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6:46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6:46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6:46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6:46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6:46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6:46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6:46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6:46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6:46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6:46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6:46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6:46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6:46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6:46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6:46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6:46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6:46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6:46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6:46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6:46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6:46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6:46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6:46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6:46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6:46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6:46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6:46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6:46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6:46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6:46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6:46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6:46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6:46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6:46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6:46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6:46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6:46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6:46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6:46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6:46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6:46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6:46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6:46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6:46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6:46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6:46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6:46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6:46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6:46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6:46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6:46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6:46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6:46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6:46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6:46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6:46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6:46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6:46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6:46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6:46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6:46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6:46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6:46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6:46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6:46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6:46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6:46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6:46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6:46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6:46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6:46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6:46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6:46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6:46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6:46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6:46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</row>
    <row r="361" spans="6:46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</row>
    <row r="362" spans="6:46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</row>
    <row r="363" spans="6:46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</row>
    <row r="364" spans="6:46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</row>
    <row r="365" spans="6:46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</row>
    <row r="366" spans="6:46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</row>
    <row r="367" spans="6:46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</row>
    <row r="368" spans="6:46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</row>
    <row r="369" spans="6:31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</row>
    <row r="370" spans="6:31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</row>
    <row r="371" spans="6:31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</row>
    <row r="372" spans="6:31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</row>
    <row r="373" spans="6:31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</row>
    <row r="374" spans="6:31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</row>
    <row r="375" spans="6:31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</row>
    <row r="376" spans="6:31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A6B6-FF6F-473F-BEB5-76A9FE880A2D}">
  <sheetPr>
    <outlinePr summaryBelow="0"/>
  </sheetPr>
  <dimension ref="A1:CV376"/>
  <sheetViews>
    <sheetView showGridLines="0" tabSelected="1" topLeftCell="E1" zoomScaleNormal="100" workbookViewId="0">
      <selection activeCell="E1" sqref="E1:E13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6.140625" style="5" bestFit="1" customWidth="1"/>
    <col min="14" max="14" width="36" style="5" bestFit="1" customWidth="1"/>
    <col min="15" max="16" width="18.7109375" style="5" bestFit="1" customWidth="1"/>
    <col min="17" max="17" width="19.7109375" style="5" bestFit="1" customWidth="1"/>
    <col min="18" max="18" width="19" style="5" bestFit="1" customWidth="1"/>
    <col min="19" max="19" width="20.85546875" style="5" bestFit="1" customWidth="1"/>
    <col min="20" max="20" width="14" style="5" bestFit="1" customWidth="1"/>
    <col min="21" max="21" width="18.7109375" style="5" bestFit="1" customWidth="1"/>
    <col min="22" max="22" width="19.7109375" style="5" bestFit="1" customWidth="1"/>
    <col min="23" max="23" width="19" style="5" bestFit="1" customWidth="1"/>
    <col min="24" max="24" width="20.85546875" style="5" bestFit="1" customWidth="1"/>
    <col min="25" max="25" width="14" style="5" bestFit="1" customWidth="1"/>
    <col min="26" max="26" width="18.7109375" style="5" bestFit="1" customWidth="1"/>
    <col min="27" max="27" width="19.7109375" style="5" bestFit="1" customWidth="1"/>
    <col min="28" max="28" width="19" style="5" bestFit="1" customWidth="1"/>
    <col min="29" max="29" width="20.85546875" style="5" bestFit="1" customWidth="1"/>
    <col min="30" max="30" width="14" style="5" bestFit="1" customWidth="1"/>
    <col min="31" max="31" width="18.7109375" style="5" bestFit="1" customWidth="1"/>
    <col min="32" max="32" width="19.7109375" style="5" bestFit="1" customWidth="1"/>
    <col min="33" max="33" width="19" style="5" bestFit="1" customWidth="1"/>
    <col min="34" max="34" width="20.85546875" style="5" bestFit="1" customWidth="1"/>
    <col min="35" max="35" width="14" style="5" bestFit="1" customWidth="1"/>
    <col min="36" max="36" width="18.7109375" style="5" bestFit="1" customWidth="1"/>
    <col min="37" max="37" width="19.7109375" style="5" bestFit="1" customWidth="1"/>
    <col min="38" max="38" width="19" style="5" bestFit="1" customWidth="1"/>
    <col min="39" max="39" width="20.85546875" style="5" bestFit="1" customWidth="1"/>
    <col min="40" max="40" width="14" style="5" bestFit="1" customWidth="1"/>
    <col min="41" max="41" width="18.7109375" style="5" bestFit="1" customWidth="1"/>
    <col min="42" max="42" width="19.7109375" style="5" bestFit="1" customWidth="1"/>
    <col min="43" max="43" width="19" style="5" bestFit="1" customWidth="1"/>
    <col min="44" max="44" width="20.85546875" style="5" bestFit="1" customWidth="1"/>
    <col min="45" max="45" width="14" style="5" bestFit="1" customWidth="1"/>
    <col min="46" max="46" width="18.7109375" style="5" bestFit="1" customWidth="1"/>
    <col min="47" max="47" width="19.7109375" style="5" bestFit="1" customWidth="1"/>
    <col min="48" max="48" width="19" style="5" bestFit="1" customWidth="1"/>
    <col min="49" max="49" width="20.85546875" style="5" bestFit="1" customWidth="1"/>
    <col min="50" max="50" width="14.7109375" style="5" bestFit="1" customWidth="1"/>
    <col min="51" max="51" width="18.7109375" style="5" bestFit="1" customWidth="1"/>
    <col min="52" max="52" width="19.7109375" style="5" bestFit="1" customWidth="1"/>
    <col min="53" max="53" width="19" style="5" bestFit="1" customWidth="1"/>
    <col min="54" max="54" width="20.85546875" style="5" bestFit="1" customWidth="1"/>
    <col min="55" max="55" width="14" style="5" bestFit="1" customWidth="1"/>
    <col min="56" max="56" width="18.7109375" style="5" bestFit="1" customWidth="1"/>
    <col min="57" max="57" width="19.7109375" style="5" bestFit="1" customWidth="1"/>
    <col min="58" max="58" width="19" style="5" bestFit="1" customWidth="1"/>
    <col min="59" max="59" width="20.85546875" style="5" bestFit="1" customWidth="1"/>
    <col min="60" max="60" width="14.140625" style="5" bestFit="1" customWidth="1"/>
    <col min="61" max="61" width="18.7109375" style="5" bestFit="1" customWidth="1"/>
    <col min="62" max="62" width="19.7109375" style="5" bestFit="1" customWidth="1"/>
    <col min="63" max="63" width="19" style="5" bestFit="1" customWidth="1"/>
    <col min="64" max="64" width="20.85546875" style="5" bestFit="1" customWidth="1"/>
    <col min="65" max="65" width="14.140625" style="5" bestFit="1" customWidth="1"/>
    <col min="66" max="66" width="18.7109375" style="5" bestFit="1" customWidth="1"/>
    <col min="67" max="67" width="19.7109375" style="5" bestFit="1" customWidth="1"/>
    <col min="68" max="68" width="19" style="5" bestFit="1" customWidth="1"/>
    <col min="69" max="69" width="20.85546875" style="5" bestFit="1" customWidth="1"/>
    <col min="70" max="70" width="14" style="5" bestFit="1" customWidth="1"/>
    <col min="71" max="71" width="18.7109375" style="5" bestFit="1" customWidth="1"/>
    <col min="72" max="72" width="19.7109375" style="5" bestFit="1" customWidth="1"/>
    <col min="73" max="73" width="19" style="5" bestFit="1" customWidth="1"/>
    <col min="74" max="74" width="20.85546875" style="5" bestFit="1" customWidth="1"/>
    <col min="75" max="75" width="14" style="5" bestFit="1" customWidth="1"/>
    <col min="76" max="76" width="18.7109375" style="5" bestFit="1" customWidth="1"/>
    <col min="77" max="77" width="19.7109375" style="5" bestFit="1" customWidth="1"/>
    <col min="78" max="78" width="19" style="5" bestFit="1" customWidth="1"/>
    <col min="79" max="79" width="20.85546875" style="5" bestFit="1" customWidth="1"/>
    <col min="80" max="80" width="14" style="5" bestFit="1" customWidth="1"/>
    <col min="81" max="81" width="18.7109375" style="5" bestFit="1" customWidth="1"/>
    <col min="82" max="82" width="19.7109375" style="5" bestFit="1" customWidth="1"/>
    <col min="83" max="83" width="19" style="5" bestFit="1" customWidth="1"/>
    <col min="84" max="84" width="20.85546875" style="5" bestFit="1" customWidth="1"/>
    <col min="85" max="85" width="14" style="5" bestFit="1" customWidth="1"/>
    <col min="86" max="86" width="18.7109375" style="5" bestFit="1" customWidth="1"/>
    <col min="87" max="87" width="19.7109375" style="5" bestFit="1" customWidth="1"/>
    <col min="88" max="88" width="19" style="5" bestFit="1" customWidth="1"/>
    <col min="89" max="89" width="20.85546875" style="5" bestFit="1" customWidth="1"/>
    <col min="90" max="90" width="14" style="5" bestFit="1" customWidth="1"/>
    <col min="91" max="91" width="18.7109375" style="5" bestFit="1" customWidth="1"/>
    <col min="92" max="92" width="19.7109375" style="5" bestFit="1" customWidth="1"/>
    <col min="93" max="93" width="19" style="5" bestFit="1" customWidth="1"/>
    <col min="94" max="94" width="20.85546875" style="5" bestFit="1" customWidth="1"/>
    <col min="95" max="95" width="14" style="5" bestFit="1" customWidth="1"/>
    <col min="96" max="96" width="18.7109375" style="5" bestFit="1" customWidth="1"/>
    <col min="97" max="97" width="19.7109375" style="5" bestFit="1" customWidth="1"/>
    <col min="98" max="98" width="19" style="5" bestFit="1" customWidth="1"/>
    <col min="99" max="99" width="20.85546875" style="5" bestFit="1" customWidth="1"/>
    <col min="100" max="100" width="14" style="5" bestFit="1" customWidth="1"/>
    <col min="101" max="16384" width="9.140625" style="5"/>
  </cols>
  <sheetData>
    <row r="1" spans="1:100" s="11" customFormat="1" ht="23.25" customHeight="1" x14ac:dyDescent="0.25">
      <c r="A1" s="13"/>
      <c r="B1" s="12"/>
      <c r="C1" s="19"/>
      <c r="D1" s="12"/>
      <c r="E1" s="86" t="s">
        <v>0</v>
      </c>
      <c r="F1" s="10" t="s">
        <v>7</v>
      </c>
    </row>
    <row r="2" spans="1:100" s="25" customFormat="1" ht="15.75" customHeight="1" collapsed="1" x14ac:dyDescent="0.3">
      <c r="A2" s="22"/>
      <c r="B2" s="23"/>
      <c r="C2" s="24"/>
      <c r="D2" s="23"/>
      <c r="E2" s="86"/>
      <c r="F2" s="26"/>
    </row>
    <row r="3" spans="1:100" ht="15" hidden="1" customHeight="1" outlineLevel="1" x14ac:dyDescent="0.25">
      <c r="A3" s="14"/>
      <c r="B3" s="1"/>
      <c r="E3" s="86"/>
      <c r="F3" s="3" t="str">
        <f>_xll.SAPGetInfoLabel("QueryTechName")</f>
        <v>Technische naam van query</v>
      </c>
      <c r="G3" s="4" t="str">
        <f>_xll.SAPGetSourceInfo("DS_TURNOVER", "QueryTechName")</f>
        <v>A_SR_TO_CUSTREP</v>
      </c>
    </row>
    <row r="4" spans="1:100" ht="15" hidden="1" customHeight="1" outlineLevel="1" x14ac:dyDescent="0.25">
      <c r="A4" s="14"/>
      <c r="B4" s="1"/>
      <c r="E4" s="86"/>
      <c r="F4" s="3" t="str">
        <f>_xll.SAPGetInfoLabel("InfoProviderTechName")</f>
        <v>Technische naam InfoProvider</v>
      </c>
      <c r="G4" s="4" t="str">
        <f>_xll.SAPGetSourceInfo("DS_TURNOVER", "InfoProviderTechName")</f>
        <v>SR_TO</v>
      </c>
    </row>
    <row r="5" spans="1:100" ht="15" hidden="1" customHeight="1" outlineLevel="1" x14ac:dyDescent="0.25">
      <c r="A5" s="14"/>
      <c r="B5" s="1"/>
      <c r="E5" s="86"/>
      <c r="F5" s="3" t="str">
        <f>_xll.SAPGetInfoLabel("System")</f>
        <v>Systeem</v>
      </c>
      <c r="G5" s="4" t="str">
        <f>_xll.SAPGetSourceInfo("DS_TURNOVER", "System")</f>
        <v>BIP</v>
      </c>
    </row>
    <row r="6" spans="1:100" ht="15" hidden="1" customHeight="1" outlineLevel="1" x14ac:dyDescent="0.25">
      <c r="A6" s="14"/>
      <c r="B6" s="1"/>
      <c r="E6" s="86"/>
      <c r="F6" s="3" t="str">
        <f>_xll.SAPGetInfoLabel("QueryLastRefreshedAt")</f>
        <v>Query laatst vernieuwd op</v>
      </c>
      <c r="G6" s="87">
        <f>_xll.SAPGetSourceInfo("DS_TURNOVER", "QueryLastRefreshedAt")</f>
        <v>45506.572127546293</v>
      </c>
      <c r="H6" s="87"/>
      <c r="I6" s="87"/>
    </row>
    <row r="7" spans="1:100" s="11" customFormat="1" ht="7.5" hidden="1" customHeight="1" outlineLevel="1" x14ac:dyDescent="0.25">
      <c r="A7" s="13"/>
      <c r="B7" s="12"/>
      <c r="C7" s="19"/>
      <c r="D7" s="12"/>
      <c r="E7" s="86"/>
      <c r="F7" s="10"/>
    </row>
    <row r="8" spans="1:100" x14ac:dyDescent="0.15">
      <c r="A8" s="88" t="s">
        <v>1</v>
      </c>
      <c r="B8" s="89"/>
      <c r="C8" s="90" t="s">
        <v>2</v>
      </c>
      <c r="D8" s="89"/>
      <c r="E8" s="86"/>
      <c r="F8" s="36" t="s">
        <v>10</v>
      </c>
      <c r="G8" s="37" t="s">
        <v>10</v>
      </c>
      <c r="H8" s="37" t="s">
        <v>10</v>
      </c>
      <c r="I8" s="37" t="s">
        <v>10</v>
      </c>
      <c r="J8" s="37" t="s">
        <v>10</v>
      </c>
      <c r="K8" s="37" t="s">
        <v>10</v>
      </c>
      <c r="L8" s="37" t="s">
        <v>10</v>
      </c>
      <c r="M8" s="37" t="s">
        <v>10</v>
      </c>
      <c r="N8" s="37" t="s">
        <v>10</v>
      </c>
      <c r="O8" s="38" t="s">
        <v>11</v>
      </c>
      <c r="P8" s="39" t="s">
        <v>56</v>
      </c>
      <c r="Q8" s="39" t="s">
        <v>56</v>
      </c>
      <c r="R8" s="39" t="s">
        <v>56</v>
      </c>
      <c r="S8" s="39" t="s">
        <v>56</v>
      </c>
      <c r="T8" s="39" t="s">
        <v>56</v>
      </c>
      <c r="U8" s="39" t="s">
        <v>57</v>
      </c>
      <c r="V8" s="39" t="s">
        <v>57</v>
      </c>
      <c r="W8" s="39" t="s">
        <v>57</v>
      </c>
      <c r="X8" s="39" t="s">
        <v>57</v>
      </c>
      <c r="Y8" s="39" t="s">
        <v>57</v>
      </c>
      <c r="Z8" s="39" t="s">
        <v>58</v>
      </c>
      <c r="AA8" s="39" t="s">
        <v>58</v>
      </c>
      <c r="AB8" s="39" t="s">
        <v>58</v>
      </c>
      <c r="AC8" s="39" t="s">
        <v>58</v>
      </c>
      <c r="AD8" s="39" t="s">
        <v>58</v>
      </c>
      <c r="AE8" s="39" t="s">
        <v>59</v>
      </c>
      <c r="AF8" s="39" t="s">
        <v>59</v>
      </c>
      <c r="AG8" s="39" t="s">
        <v>59</v>
      </c>
      <c r="AH8" s="39" t="s">
        <v>59</v>
      </c>
      <c r="AI8" s="39" t="s">
        <v>59</v>
      </c>
      <c r="AJ8" s="39" t="s">
        <v>60</v>
      </c>
      <c r="AK8" s="39" t="s">
        <v>60</v>
      </c>
      <c r="AL8" s="39" t="s">
        <v>60</v>
      </c>
      <c r="AM8" s="39" t="s">
        <v>60</v>
      </c>
      <c r="AN8" s="39" t="s">
        <v>60</v>
      </c>
      <c r="AO8" s="39" t="s">
        <v>61</v>
      </c>
      <c r="AP8" s="39" t="s">
        <v>61</v>
      </c>
      <c r="AQ8" s="39" t="s">
        <v>61</v>
      </c>
      <c r="AR8" s="39" t="s">
        <v>61</v>
      </c>
      <c r="AS8" s="39" t="s">
        <v>61</v>
      </c>
      <c r="AT8" s="39" t="s">
        <v>62</v>
      </c>
      <c r="AU8" s="39" t="s">
        <v>62</v>
      </c>
      <c r="AV8" s="39" t="s">
        <v>62</v>
      </c>
      <c r="AW8" s="39" t="s">
        <v>62</v>
      </c>
      <c r="AX8" s="39" t="s">
        <v>62</v>
      </c>
      <c r="AY8" s="39" t="s">
        <v>12</v>
      </c>
      <c r="AZ8" s="39" t="s">
        <v>12</v>
      </c>
      <c r="BA8" s="39" t="s">
        <v>12</v>
      </c>
      <c r="BB8" s="39" t="s">
        <v>12</v>
      </c>
      <c r="BC8" s="39" t="s">
        <v>12</v>
      </c>
      <c r="BD8" s="39" t="s">
        <v>13</v>
      </c>
      <c r="BE8" s="39" t="s">
        <v>13</v>
      </c>
      <c r="BF8" s="39" t="s">
        <v>13</v>
      </c>
      <c r="BG8" s="39" t="s">
        <v>13</v>
      </c>
      <c r="BH8" s="39" t="s">
        <v>13</v>
      </c>
      <c r="BI8" s="39" t="s">
        <v>14</v>
      </c>
      <c r="BJ8" s="39" t="s">
        <v>14</v>
      </c>
      <c r="BK8" s="39" t="s">
        <v>14</v>
      </c>
      <c r="BL8" s="39" t="s">
        <v>14</v>
      </c>
      <c r="BM8" s="39" t="s">
        <v>14</v>
      </c>
      <c r="BN8" s="39" t="s">
        <v>63</v>
      </c>
      <c r="BO8" s="39" t="s">
        <v>63</v>
      </c>
      <c r="BP8" s="39" t="s">
        <v>63</v>
      </c>
      <c r="BQ8" s="39" t="s">
        <v>63</v>
      </c>
      <c r="BR8" s="39" t="s">
        <v>63</v>
      </c>
      <c r="BS8" s="39" t="s">
        <v>64</v>
      </c>
      <c r="BT8" s="39" t="s">
        <v>64</v>
      </c>
      <c r="BU8" s="39" t="s">
        <v>64</v>
      </c>
      <c r="BV8" s="39" t="s">
        <v>64</v>
      </c>
      <c r="BW8" s="39" t="s">
        <v>64</v>
      </c>
      <c r="BX8" s="39" t="s">
        <v>65</v>
      </c>
      <c r="BY8" s="39" t="s">
        <v>65</v>
      </c>
      <c r="BZ8" s="39" t="s">
        <v>65</v>
      </c>
      <c r="CA8" s="39" t="s">
        <v>65</v>
      </c>
      <c r="CB8" s="39" t="s">
        <v>65</v>
      </c>
      <c r="CC8" s="39" t="s">
        <v>66</v>
      </c>
      <c r="CD8" s="39" t="s">
        <v>66</v>
      </c>
      <c r="CE8" s="39" t="s">
        <v>66</v>
      </c>
      <c r="CF8" s="39" t="s">
        <v>66</v>
      </c>
      <c r="CG8" s="39" t="s">
        <v>66</v>
      </c>
      <c r="CH8" s="39" t="s">
        <v>67</v>
      </c>
      <c r="CI8" s="39" t="s">
        <v>67</v>
      </c>
      <c r="CJ8" s="39" t="s">
        <v>67</v>
      </c>
      <c r="CK8" s="39" t="s">
        <v>67</v>
      </c>
      <c r="CL8" s="39" t="s">
        <v>67</v>
      </c>
      <c r="CM8" s="39" t="s">
        <v>68</v>
      </c>
      <c r="CN8" s="39" t="s">
        <v>68</v>
      </c>
      <c r="CO8" s="39" t="s">
        <v>68</v>
      </c>
      <c r="CP8" s="39" t="s">
        <v>68</v>
      </c>
      <c r="CQ8" s="39" t="s">
        <v>68</v>
      </c>
      <c r="CR8" s="39" t="s">
        <v>69</v>
      </c>
      <c r="CS8" s="39" t="s">
        <v>69</v>
      </c>
      <c r="CT8" s="39" t="s">
        <v>69</v>
      </c>
      <c r="CU8" s="39" t="s">
        <v>69</v>
      </c>
      <c r="CV8" s="40" t="s">
        <v>69</v>
      </c>
    </row>
    <row r="9" spans="1:100" x14ac:dyDescent="0.1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_xll.SAPListOfEffectiveFilters("DS_TURNOVER")</f>
        <v>Delivery Location</v>
      </c>
      <c r="D9" s="2" t="str">
        <v>Sporthal De Heygrave</v>
      </c>
      <c r="E9" s="86"/>
      <c r="F9" s="41" t="s">
        <v>10</v>
      </c>
      <c r="G9" s="42" t="s">
        <v>10</v>
      </c>
      <c r="H9" s="42" t="s">
        <v>10</v>
      </c>
      <c r="I9" s="42" t="s">
        <v>10</v>
      </c>
      <c r="J9" s="42" t="s">
        <v>10</v>
      </c>
      <c r="K9" s="42" t="s">
        <v>10</v>
      </c>
      <c r="L9" s="42" t="s">
        <v>10</v>
      </c>
      <c r="M9" s="42" t="s">
        <v>10</v>
      </c>
      <c r="N9" s="42" t="s">
        <v>10</v>
      </c>
      <c r="O9" s="43" t="s">
        <v>10</v>
      </c>
      <c r="P9" s="44" t="s">
        <v>33</v>
      </c>
      <c r="Q9" s="44" t="s">
        <v>34</v>
      </c>
      <c r="R9" s="44" t="s">
        <v>35</v>
      </c>
      <c r="S9" s="44" t="s">
        <v>36</v>
      </c>
      <c r="T9" s="44" t="s">
        <v>37</v>
      </c>
      <c r="U9" s="44" t="s">
        <v>33</v>
      </c>
      <c r="V9" s="44" t="s">
        <v>34</v>
      </c>
      <c r="W9" s="44" t="s">
        <v>35</v>
      </c>
      <c r="X9" s="44" t="s">
        <v>36</v>
      </c>
      <c r="Y9" s="44" t="s">
        <v>37</v>
      </c>
      <c r="Z9" s="44" t="s">
        <v>33</v>
      </c>
      <c r="AA9" s="44" t="s">
        <v>34</v>
      </c>
      <c r="AB9" s="44" t="s">
        <v>35</v>
      </c>
      <c r="AC9" s="44" t="s">
        <v>36</v>
      </c>
      <c r="AD9" s="44" t="s">
        <v>37</v>
      </c>
      <c r="AE9" s="44" t="s">
        <v>33</v>
      </c>
      <c r="AF9" s="44" t="s">
        <v>34</v>
      </c>
      <c r="AG9" s="44" t="s">
        <v>35</v>
      </c>
      <c r="AH9" s="44" t="s">
        <v>36</v>
      </c>
      <c r="AI9" s="44" t="s">
        <v>37</v>
      </c>
      <c r="AJ9" s="44" t="s">
        <v>33</v>
      </c>
      <c r="AK9" s="44" t="s">
        <v>34</v>
      </c>
      <c r="AL9" s="44" t="s">
        <v>35</v>
      </c>
      <c r="AM9" s="44" t="s">
        <v>36</v>
      </c>
      <c r="AN9" s="44" t="s">
        <v>37</v>
      </c>
      <c r="AO9" s="44" t="s">
        <v>33</v>
      </c>
      <c r="AP9" s="44" t="s">
        <v>34</v>
      </c>
      <c r="AQ9" s="44" t="s">
        <v>35</v>
      </c>
      <c r="AR9" s="44" t="s">
        <v>36</v>
      </c>
      <c r="AS9" s="44" t="s">
        <v>37</v>
      </c>
      <c r="AT9" s="44" t="s">
        <v>33</v>
      </c>
      <c r="AU9" s="44" t="s">
        <v>34</v>
      </c>
      <c r="AV9" s="44" t="s">
        <v>35</v>
      </c>
      <c r="AW9" s="44" t="s">
        <v>36</v>
      </c>
      <c r="AX9" s="44" t="s">
        <v>37</v>
      </c>
      <c r="AY9" s="44" t="s">
        <v>33</v>
      </c>
      <c r="AZ9" s="44" t="s">
        <v>34</v>
      </c>
      <c r="BA9" s="44" t="s">
        <v>35</v>
      </c>
      <c r="BB9" s="44" t="s">
        <v>36</v>
      </c>
      <c r="BC9" s="44" t="s">
        <v>37</v>
      </c>
      <c r="BD9" s="44" t="s">
        <v>33</v>
      </c>
      <c r="BE9" s="44" t="s">
        <v>34</v>
      </c>
      <c r="BF9" s="44" t="s">
        <v>35</v>
      </c>
      <c r="BG9" s="44" t="s">
        <v>36</v>
      </c>
      <c r="BH9" s="44" t="s">
        <v>37</v>
      </c>
      <c r="BI9" s="44" t="s">
        <v>33</v>
      </c>
      <c r="BJ9" s="44" t="s">
        <v>34</v>
      </c>
      <c r="BK9" s="44" t="s">
        <v>35</v>
      </c>
      <c r="BL9" s="44" t="s">
        <v>36</v>
      </c>
      <c r="BM9" s="44" t="s">
        <v>37</v>
      </c>
      <c r="BN9" s="44" t="s">
        <v>33</v>
      </c>
      <c r="BO9" s="44" t="s">
        <v>34</v>
      </c>
      <c r="BP9" s="44" t="s">
        <v>35</v>
      </c>
      <c r="BQ9" s="44" t="s">
        <v>36</v>
      </c>
      <c r="BR9" s="44" t="s">
        <v>37</v>
      </c>
      <c r="BS9" s="44" t="s">
        <v>33</v>
      </c>
      <c r="BT9" s="44" t="s">
        <v>34</v>
      </c>
      <c r="BU9" s="44" t="s">
        <v>35</v>
      </c>
      <c r="BV9" s="44" t="s">
        <v>36</v>
      </c>
      <c r="BW9" s="44" t="s">
        <v>37</v>
      </c>
      <c r="BX9" s="44" t="s">
        <v>33</v>
      </c>
      <c r="BY9" s="44" t="s">
        <v>34</v>
      </c>
      <c r="BZ9" s="44" t="s">
        <v>35</v>
      </c>
      <c r="CA9" s="44" t="s">
        <v>36</v>
      </c>
      <c r="CB9" s="44" t="s">
        <v>37</v>
      </c>
      <c r="CC9" s="44" t="s">
        <v>33</v>
      </c>
      <c r="CD9" s="44" t="s">
        <v>34</v>
      </c>
      <c r="CE9" s="44" t="s">
        <v>35</v>
      </c>
      <c r="CF9" s="44" t="s">
        <v>36</v>
      </c>
      <c r="CG9" s="44" t="s">
        <v>37</v>
      </c>
      <c r="CH9" s="44" t="s">
        <v>33</v>
      </c>
      <c r="CI9" s="44" t="s">
        <v>34</v>
      </c>
      <c r="CJ9" s="44" t="s">
        <v>35</v>
      </c>
      <c r="CK9" s="44" t="s">
        <v>36</v>
      </c>
      <c r="CL9" s="44" t="s">
        <v>37</v>
      </c>
      <c r="CM9" s="44" t="s">
        <v>33</v>
      </c>
      <c r="CN9" s="44" t="s">
        <v>34</v>
      </c>
      <c r="CO9" s="44" t="s">
        <v>35</v>
      </c>
      <c r="CP9" s="44" t="s">
        <v>36</v>
      </c>
      <c r="CQ9" s="44" t="s">
        <v>37</v>
      </c>
      <c r="CR9" s="44" t="s">
        <v>33</v>
      </c>
      <c r="CS9" s="44" t="s">
        <v>34</v>
      </c>
      <c r="CT9" s="44" t="s">
        <v>35</v>
      </c>
      <c r="CU9" s="44" t="s">
        <v>36</v>
      </c>
      <c r="CV9" s="45" t="s">
        <v>37</v>
      </c>
    </row>
    <row r="10" spans="1:100" x14ac:dyDescent="0.15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6"/>
      <c r="F10" s="46" t="s">
        <v>20</v>
      </c>
      <c r="G10" s="47" t="s">
        <v>21</v>
      </c>
      <c r="H10" s="47" t="s">
        <v>38</v>
      </c>
      <c r="I10" s="47" t="s">
        <v>23</v>
      </c>
      <c r="J10" s="47" t="s">
        <v>24</v>
      </c>
      <c r="K10" s="47" t="s">
        <v>25</v>
      </c>
      <c r="L10" s="47" t="s">
        <v>26</v>
      </c>
      <c r="M10" s="47" t="s">
        <v>39</v>
      </c>
      <c r="N10" s="35"/>
      <c r="O10" s="48" t="s">
        <v>40</v>
      </c>
      <c r="P10" s="49" t="s">
        <v>41</v>
      </c>
      <c r="Q10" s="49" t="s">
        <v>10</v>
      </c>
      <c r="R10" s="49" t="s">
        <v>10</v>
      </c>
      <c r="S10" s="49" t="s">
        <v>10</v>
      </c>
      <c r="T10" s="49" t="s">
        <v>41</v>
      </c>
      <c r="U10" s="49" t="s">
        <v>41</v>
      </c>
      <c r="V10" s="49" t="s">
        <v>10</v>
      </c>
      <c r="W10" s="49" t="s">
        <v>10</v>
      </c>
      <c r="X10" s="49" t="s">
        <v>10</v>
      </c>
      <c r="Y10" s="49" t="s">
        <v>41</v>
      </c>
      <c r="Z10" s="49" t="s">
        <v>41</v>
      </c>
      <c r="AA10" s="49" t="s">
        <v>10</v>
      </c>
      <c r="AB10" s="49" t="s">
        <v>10</v>
      </c>
      <c r="AC10" s="49" t="s">
        <v>10</v>
      </c>
      <c r="AD10" s="49" t="s">
        <v>41</v>
      </c>
      <c r="AE10" s="49" t="s">
        <v>41</v>
      </c>
      <c r="AF10" s="49" t="s">
        <v>10</v>
      </c>
      <c r="AG10" s="49" t="s">
        <v>10</v>
      </c>
      <c r="AH10" s="49" t="s">
        <v>10</v>
      </c>
      <c r="AI10" s="49" t="s">
        <v>41</v>
      </c>
      <c r="AJ10" s="49" t="s">
        <v>41</v>
      </c>
      <c r="AK10" s="49" t="s">
        <v>10</v>
      </c>
      <c r="AL10" s="49" t="s">
        <v>10</v>
      </c>
      <c r="AM10" s="49" t="s">
        <v>10</v>
      </c>
      <c r="AN10" s="49" t="s">
        <v>41</v>
      </c>
      <c r="AO10" s="49" t="s">
        <v>41</v>
      </c>
      <c r="AP10" s="49" t="s">
        <v>10</v>
      </c>
      <c r="AQ10" s="49" t="s">
        <v>10</v>
      </c>
      <c r="AR10" s="49" t="s">
        <v>10</v>
      </c>
      <c r="AS10" s="49" t="s">
        <v>41</v>
      </c>
      <c r="AT10" s="49" t="s">
        <v>41</v>
      </c>
      <c r="AU10" s="49" t="s">
        <v>10</v>
      </c>
      <c r="AV10" s="49" t="s">
        <v>10</v>
      </c>
      <c r="AW10" s="49" t="s">
        <v>10</v>
      </c>
      <c r="AX10" s="49" t="s">
        <v>41</v>
      </c>
      <c r="AY10" s="49" t="s">
        <v>41</v>
      </c>
      <c r="AZ10" s="49" t="s">
        <v>10</v>
      </c>
      <c r="BA10" s="49" t="s">
        <v>10</v>
      </c>
      <c r="BB10" s="49" t="s">
        <v>10</v>
      </c>
      <c r="BC10" s="49" t="s">
        <v>41</v>
      </c>
      <c r="BD10" s="49" t="s">
        <v>41</v>
      </c>
      <c r="BE10" s="49" t="s">
        <v>10</v>
      </c>
      <c r="BF10" s="49" t="s">
        <v>10</v>
      </c>
      <c r="BG10" s="49" t="s">
        <v>10</v>
      </c>
      <c r="BH10" s="49" t="s">
        <v>41</v>
      </c>
      <c r="BI10" s="49" t="s">
        <v>41</v>
      </c>
      <c r="BJ10" s="49" t="s">
        <v>10</v>
      </c>
      <c r="BK10" s="49" t="s">
        <v>10</v>
      </c>
      <c r="BL10" s="49" t="s">
        <v>10</v>
      </c>
      <c r="BM10" s="49" t="s">
        <v>41</v>
      </c>
      <c r="BN10" s="49" t="s">
        <v>41</v>
      </c>
      <c r="BO10" s="49" t="s">
        <v>10</v>
      </c>
      <c r="BP10" s="49" t="s">
        <v>10</v>
      </c>
      <c r="BQ10" s="49" t="s">
        <v>10</v>
      </c>
      <c r="BR10" s="49" t="s">
        <v>41</v>
      </c>
      <c r="BS10" s="49" t="s">
        <v>41</v>
      </c>
      <c r="BT10" s="49" t="s">
        <v>10</v>
      </c>
      <c r="BU10" s="49" t="s">
        <v>10</v>
      </c>
      <c r="BV10" s="49" t="s">
        <v>10</v>
      </c>
      <c r="BW10" s="49" t="s">
        <v>41</v>
      </c>
      <c r="BX10" s="49" t="s">
        <v>41</v>
      </c>
      <c r="BY10" s="49" t="s">
        <v>10</v>
      </c>
      <c r="BZ10" s="49" t="s">
        <v>10</v>
      </c>
      <c r="CA10" s="49" t="s">
        <v>10</v>
      </c>
      <c r="CB10" s="49" t="s">
        <v>41</v>
      </c>
      <c r="CC10" s="49" t="s">
        <v>41</v>
      </c>
      <c r="CD10" s="49" t="s">
        <v>10</v>
      </c>
      <c r="CE10" s="49" t="s">
        <v>10</v>
      </c>
      <c r="CF10" s="49" t="s">
        <v>10</v>
      </c>
      <c r="CG10" s="49" t="s">
        <v>41</v>
      </c>
      <c r="CH10" s="49" t="s">
        <v>41</v>
      </c>
      <c r="CI10" s="49" t="s">
        <v>10</v>
      </c>
      <c r="CJ10" s="49" t="s">
        <v>10</v>
      </c>
      <c r="CK10" s="49" t="s">
        <v>10</v>
      </c>
      <c r="CL10" s="49" t="s">
        <v>41</v>
      </c>
      <c r="CM10" s="49" t="s">
        <v>41</v>
      </c>
      <c r="CN10" s="49" t="s">
        <v>10</v>
      </c>
      <c r="CO10" s="49" t="s">
        <v>10</v>
      </c>
      <c r="CP10" s="49" t="s">
        <v>10</v>
      </c>
      <c r="CQ10" s="49" t="s">
        <v>41</v>
      </c>
      <c r="CR10" s="49" t="s">
        <v>41</v>
      </c>
      <c r="CS10" s="49" t="s">
        <v>10</v>
      </c>
      <c r="CT10" s="49" t="s">
        <v>10</v>
      </c>
      <c r="CU10" s="49" t="s">
        <v>10</v>
      </c>
      <c r="CV10" s="50" t="s">
        <v>41</v>
      </c>
    </row>
    <row r="11" spans="1:100" x14ac:dyDescent="0.15">
      <c r="A11" s="28" t="str">
        <v>Location</v>
      </c>
      <c r="B11" s="2" t="str">
        <v>LO1000623686</v>
      </c>
      <c r="C11" s="16" t="str">
        <v>Fiscal year/period</v>
      </c>
      <c r="D11" s="2" t="str">
        <v>001.2022 - 008.2024</v>
      </c>
      <c r="E11" s="86"/>
      <c r="F11" s="51" t="s">
        <v>71</v>
      </c>
      <c r="G11" s="44" t="s">
        <v>72</v>
      </c>
      <c r="H11" s="44" t="s">
        <v>73</v>
      </c>
      <c r="I11" s="44" t="s">
        <v>74</v>
      </c>
      <c r="J11" s="44" t="s">
        <v>30</v>
      </c>
      <c r="K11" s="44" t="s">
        <v>75</v>
      </c>
      <c r="L11" s="44" t="s">
        <v>76</v>
      </c>
      <c r="M11" s="44" t="s">
        <v>111</v>
      </c>
      <c r="N11" s="44" t="s">
        <v>112</v>
      </c>
      <c r="O11" s="45" t="s">
        <v>113</v>
      </c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7"/>
    </row>
    <row r="12" spans="1:100" x14ac:dyDescent="0.15">
      <c r="A12" s="29"/>
      <c r="B12" s="6"/>
      <c r="C12" s="15" t="str">
        <v>Invoice Proforma (Y/N)</v>
      </c>
      <c r="D12" s="6" t="str">
        <v>No</v>
      </c>
      <c r="E12" s="86"/>
      <c r="F12" s="51" t="s">
        <v>71</v>
      </c>
      <c r="G12" s="44" t="s">
        <v>72</v>
      </c>
      <c r="H12" s="44" t="s">
        <v>73</v>
      </c>
      <c r="I12" s="44" t="s">
        <v>74</v>
      </c>
      <c r="J12" s="44" t="s">
        <v>30</v>
      </c>
      <c r="K12" s="44" t="s">
        <v>75</v>
      </c>
      <c r="L12" s="44" t="s">
        <v>76</v>
      </c>
      <c r="M12" s="44" t="s">
        <v>111</v>
      </c>
      <c r="N12" s="44" t="s">
        <v>112</v>
      </c>
      <c r="O12" s="45" t="s">
        <v>114</v>
      </c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7"/>
    </row>
    <row r="13" spans="1:100" x14ac:dyDescent="0.15">
      <c r="C13" s="15" t="str">
        <v>Legal Entity</v>
      </c>
      <c r="D13" s="6" t="str">
        <v>822</v>
      </c>
      <c r="E13" s="86"/>
      <c r="F13" s="51" t="s">
        <v>71</v>
      </c>
      <c r="G13" s="44" t="s">
        <v>72</v>
      </c>
      <c r="H13" s="44" t="s">
        <v>73</v>
      </c>
      <c r="I13" s="44" t="s">
        <v>74</v>
      </c>
      <c r="J13" s="44" t="s">
        <v>30</v>
      </c>
      <c r="K13" s="44" t="s">
        <v>75</v>
      </c>
      <c r="L13" s="44" t="s">
        <v>76</v>
      </c>
      <c r="M13" s="44" t="s">
        <v>111</v>
      </c>
      <c r="N13" s="44" t="s">
        <v>112</v>
      </c>
      <c r="O13" s="45" t="s">
        <v>115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7"/>
    </row>
    <row r="14" spans="1:100" x14ac:dyDescent="0.15">
      <c r="A14" s="29"/>
      <c r="B14" s="6"/>
      <c r="C14" s="15"/>
      <c r="D14" s="6"/>
      <c r="E14" s="27"/>
      <c r="F14" s="51" t="s">
        <v>71</v>
      </c>
      <c r="G14" s="44" t="s">
        <v>72</v>
      </c>
      <c r="H14" s="44" t="s">
        <v>73</v>
      </c>
      <c r="I14" s="44" t="s">
        <v>74</v>
      </c>
      <c r="J14" s="44" t="s">
        <v>30</v>
      </c>
      <c r="K14" s="44" t="s">
        <v>75</v>
      </c>
      <c r="L14" s="44" t="s">
        <v>76</v>
      </c>
      <c r="M14" s="44" t="s">
        <v>111</v>
      </c>
      <c r="N14" s="44" t="s">
        <v>112</v>
      </c>
      <c r="O14" s="45" t="s">
        <v>116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7"/>
    </row>
    <row r="15" spans="1:100" x14ac:dyDescent="0.15">
      <c r="A15" s="29"/>
      <c r="B15" s="6"/>
      <c r="C15" s="15"/>
      <c r="D15" s="6"/>
      <c r="E15" s="18"/>
      <c r="F15" s="51" t="s">
        <v>71</v>
      </c>
      <c r="G15" s="44" t="s">
        <v>72</v>
      </c>
      <c r="H15" s="44" t="s">
        <v>73</v>
      </c>
      <c r="I15" s="44" t="s">
        <v>74</v>
      </c>
      <c r="J15" s="44" t="s">
        <v>30</v>
      </c>
      <c r="K15" s="44" t="s">
        <v>75</v>
      </c>
      <c r="L15" s="44" t="s">
        <v>76</v>
      </c>
      <c r="M15" s="44" t="s">
        <v>111</v>
      </c>
      <c r="N15" s="44" t="s">
        <v>112</v>
      </c>
      <c r="O15" s="45" t="s">
        <v>117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7"/>
    </row>
    <row r="16" spans="1:100" x14ac:dyDescent="0.15">
      <c r="A16" s="29"/>
      <c r="B16" s="6"/>
      <c r="C16" s="15"/>
      <c r="D16" s="6"/>
      <c r="E16" s="18"/>
      <c r="F16" s="51" t="s">
        <v>71</v>
      </c>
      <c r="G16" s="44" t="s">
        <v>72</v>
      </c>
      <c r="H16" s="44" t="s">
        <v>73</v>
      </c>
      <c r="I16" s="44" t="s">
        <v>74</v>
      </c>
      <c r="J16" s="44" t="s">
        <v>30</v>
      </c>
      <c r="K16" s="44" t="s">
        <v>75</v>
      </c>
      <c r="L16" s="44" t="s">
        <v>76</v>
      </c>
      <c r="M16" s="44" t="s">
        <v>111</v>
      </c>
      <c r="N16" s="44" t="s">
        <v>112</v>
      </c>
      <c r="O16" s="45" t="s">
        <v>118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7"/>
    </row>
    <row r="17" spans="1:100" x14ac:dyDescent="0.15">
      <c r="A17" s="29"/>
      <c r="B17" s="6"/>
      <c r="C17" s="20"/>
      <c r="D17" s="7"/>
      <c r="E17" s="18"/>
      <c r="F17" s="51" t="s">
        <v>71</v>
      </c>
      <c r="G17" s="44" t="s">
        <v>72</v>
      </c>
      <c r="H17" s="44" t="s">
        <v>73</v>
      </c>
      <c r="I17" s="44" t="s">
        <v>74</v>
      </c>
      <c r="J17" s="44" t="s">
        <v>30</v>
      </c>
      <c r="K17" s="44" t="s">
        <v>75</v>
      </c>
      <c r="L17" s="44" t="s">
        <v>76</v>
      </c>
      <c r="M17" s="44" t="s">
        <v>111</v>
      </c>
      <c r="N17" s="44" t="s">
        <v>112</v>
      </c>
      <c r="O17" s="45" t="s">
        <v>119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7"/>
    </row>
    <row r="18" spans="1:100" x14ac:dyDescent="0.15">
      <c r="A18" s="29"/>
      <c r="B18" s="6"/>
      <c r="C18" s="21"/>
      <c r="D18" s="8"/>
      <c r="E18" s="18"/>
      <c r="F18" s="51" t="s">
        <v>71</v>
      </c>
      <c r="G18" s="44" t="s">
        <v>72</v>
      </c>
      <c r="H18" s="44" t="s">
        <v>73</v>
      </c>
      <c r="I18" s="44" t="s">
        <v>74</v>
      </c>
      <c r="J18" s="44" t="s">
        <v>30</v>
      </c>
      <c r="K18" s="44" t="s">
        <v>75</v>
      </c>
      <c r="L18" s="44" t="s">
        <v>76</v>
      </c>
      <c r="M18" s="44" t="s">
        <v>111</v>
      </c>
      <c r="N18" s="44" t="s">
        <v>112</v>
      </c>
      <c r="O18" s="45" t="s">
        <v>120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7"/>
    </row>
    <row r="19" spans="1:100" x14ac:dyDescent="0.15">
      <c r="A19" s="29"/>
      <c r="B19" s="6"/>
      <c r="E19" s="18"/>
      <c r="F19" s="51" t="s">
        <v>71</v>
      </c>
      <c r="G19" s="44" t="s">
        <v>72</v>
      </c>
      <c r="H19" s="44" t="s">
        <v>73</v>
      </c>
      <c r="I19" s="44" t="s">
        <v>74</v>
      </c>
      <c r="J19" s="44" t="s">
        <v>30</v>
      </c>
      <c r="K19" s="44" t="s">
        <v>75</v>
      </c>
      <c r="L19" s="44" t="s">
        <v>76</v>
      </c>
      <c r="M19" s="44" t="s">
        <v>111</v>
      </c>
      <c r="N19" s="44" t="s">
        <v>112</v>
      </c>
      <c r="O19" s="45" t="s">
        <v>54</v>
      </c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7"/>
    </row>
    <row r="20" spans="1:100" x14ac:dyDescent="0.25">
      <c r="A20" s="29"/>
      <c r="B20" s="6"/>
      <c r="D20" s="9"/>
      <c r="E20" s="4"/>
      <c r="F20" s="51" t="s">
        <v>71</v>
      </c>
      <c r="G20" s="44" t="s">
        <v>72</v>
      </c>
      <c r="H20" s="44" t="s">
        <v>73</v>
      </c>
      <c r="I20" s="44" t="s">
        <v>74</v>
      </c>
      <c r="J20" s="44" t="s">
        <v>30</v>
      </c>
      <c r="K20" s="44" t="s">
        <v>75</v>
      </c>
      <c r="L20" s="44" t="s">
        <v>76</v>
      </c>
      <c r="M20" s="44" t="s">
        <v>111</v>
      </c>
      <c r="N20" s="44" t="s">
        <v>112</v>
      </c>
      <c r="O20" s="45" t="s">
        <v>121</v>
      </c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7"/>
    </row>
    <row r="21" spans="1:100" x14ac:dyDescent="0.15">
      <c r="F21" s="51" t="s">
        <v>71</v>
      </c>
      <c r="G21" s="44" t="s">
        <v>72</v>
      </c>
      <c r="H21" s="44" t="s">
        <v>73</v>
      </c>
      <c r="I21" s="44" t="s">
        <v>74</v>
      </c>
      <c r="J21" s="44" t="s">
        <v>30</v>
      </c>
      <c r="K21" s="44" t="s">
        <v>75</v>
      </c>
      <c r="L21" s="44" t="s">
        <v>76</v>
      </c>
      <c r="M21" s="44" t="s">
        <v>111</v>
      </c>
      <c r="N21" s="44" t="s">
        <v>112</v>
      </c>
      <c r="O21" s="45" t="s">
        <v>122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7"/>
    </row>
    <row r="22" spans="1:100" x14ac:dyDescent="0.15">
      <c r="F22" s="51" t="s">
        <v>71</v>
      </c>
      <c r="G22" s="44" t="s">
        <v>72</v>
      </c>
      <c r="H22" s="44" t="s">
        <v>73</v>
      </c>
      <c r="I22" s="44" t="s">
        <v>74</v>
      </c>
      <c r="J22" s="44" t="s">
        <v>30</v>
      </c>
      <c r="K22" s="44" t="s">
        <v>75</v>
      </c>
      <c r="L22" s="44" t="s">
        <v>76</v>
      </c>
      <c r="M22" s="44" t="s">
        <v>111</v>
      </c>
      <c r="N22" s="44" t="s">
        <v>112</v>
      </c>
      <c r="O22" s="45" t="s">
        <v>123</v>
      </c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7"/>
    </row>
    <row r="23" spans="1:100" x14ac:dyDescent="0.15">
      <c r="F23" s="51" t="s">
        <v>71</v>
      </c>
      <c r="G23" s="44" t="s">
        <v>72</v>
      </c>
      <c r="H23" s="44" t="s">
        <v>73</v>
      </c>
      <c r="I23" s="44" t="s">
        <v>74</v>
      </c>
      <c r="J23" s="44" t="s">
        <v>30</v>
      </c>
      <c r="K23" s="44" t="s">
        <v>75</v>
      </c>
      <c r="L23" s="44" t="s">
        <v>76</v>
      </c>
      <c r="M23" s="44" t="s">
        <v>111</v>
      </c>
      <c r="N23" s="44" t="s">
        <v>112</v>
      </c>
      <c r="O23" s="45" t="s">
        <v>124</v>
      </c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7"/>
    </row>
    <row r="24" spans="1:100" x14ac:dyDescent="0.15">
      <c r="F24" s="51" t="s">
        <v>71</v>
      </c>
      <c r="G24" s="44" t="s">
        <v>72</v>
      </c>
      <c r="H24" s="44" t="s">
        <v>73</v>
      </c>
      <c r="I24" s="44" t="s">
        <v>74</v>
      </c>
      <c r="J24" s="44" t="s">
        <v>30</v>
      </c>
      <c r="K24" s="44" t="s">
        <v>75</v>
      </c>
      <c r="L24" s="44" t="s">
        <v>76</v>
      </c>
      <c r="M24" s="44" t="s">
        <v>111</v>
      </c>
      <c r="N24" s="44" t="s">
        <v>112</v>
      </c>
      <c r="O24" s="45" t="s">
        <v>125</v>
      </c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7"/>
    </row>
    <row r="25" spans="1:100" x14ac:dyDescent="0.15">
      <c r="F25" s="51" t="s">
        <v>71</v>
      </c>
      <c r="G25" s="44" t="s">
        <v>72</v>
      </c>
      <c r="H25" s="44" t="s">
        <v>73</v>
      </c>
      <c r="I25" s="44" t="s">
        <v>74</v>
      </c>
      <c r="J25" s="44" t="s">
        <v>30</v>
      </c>
      <c r="K25" s="44" t="s">
        <v>75</v>
      </c>
      <c r="L25" s="44" t="s">
        <v>76</v>
      </c>
      <c r="M25" s="44" t="s">
        <v>111</v>
      </c>
      <c r="N25" s="44" t="s">
        <v>112</v>
      </c>
      <c r="O25" s="45" t="s">
        <v>126</v>
      </c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7"/>
    </row>
    <row r="26" spans="1:100" x14ac:dyDescent="0.15">
      <c r="F26" s="51" t="s">
        <v>71</v>
      </c>
      <c r="G26" s="44" t="s">
        <v>72</v>
      </c>
      <c r="H26" s="44" t="s">
        <v>73</v>
      </c>
      <c r="I26" s="44" t="s">
        <v>74</v>
      </c>
      <c r="J26" s="44" t="s">
        <v>30</v>
      </c>
      <c r="K26" s="44" t="s">
        <v>75</v>
      </c>
      <c r="L26" s="44" t="s">
        <v>76</v>
      </c>
      <c r="M26" s="44" t="s">
        <v>111</v>
      </c>
      <c r="N26" s="44" t="s">
        <v>112</v>
      </c>
      <c r="O26" s="45" t="s">
        <v>127</v>
      </c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7"/>
    </row>
    <row r="27" spans="1:100" x14ac:dyDescent="0.15">
      <c r="F27" s="51" t="s">
        <v>71</v>
      </c>
      <c r="G27" s="44" t="s">
        <v>72</v>
      </c>
      <c r="H27" s="44" t="s">
        <v>73</v>
      </c>
      <c r="I27" s="44" t="s">
        <v>74</v>
      </c>
      <c r="J27" s="44" t="s">
        <v>30</v>
      </c>
      <c r="K27" s="44" t="s">
        <v>75</v>
      </c>
      <c r="L27" s="44" t="s">
        <v>76</v>
      </c>
      <c r="M27" s="44" t="s">
        <v>111</v>
      </c>
      <c r="N27" s="44" t="s">
        <v>112</v>
      </c>
      <c r="O27" s="45" t="s">
        <v>128</v>
      </c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7"/>
    </row>
    <row r="28" spans="1:100" x14ac:dyDescent="0.15">
      <c r="F28" s="52" t="s">
        <v>71</v>
      </c>
      <c r="G28" s="53" t="s">
        <v>72</v>
      </c>
      <c r="H28" s="53" t="s">
        <v>73</v>
      </c>
      <c r="I28" s="53" t="s">
        <v>74</v>
      </c>
      <c r="J28" s="53" t="s">
        <v>30</v>
      </c>
      <c r="K28" s="53" t="s">
        <v>75</v>
      </c>
      <c r="L28" s="53" t="s">
        <v>76</v>
      </c>
      <c r="M28" s="53" t="s">
        <v>111</v>
      </c>
      <c r="N28" s="53" t="s">
        <v>112</v>
      </c>
      <c r="O28" s="54" t="s">
        <v>129</v>
      </c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8"/>
    </row>
    <row r="29" spans="1:10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10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10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10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98B6-41D3-4717-8F7A-AFC9ECDF202D}">
  <sheetPr>
    <outlinePr summaryBelow="0"/>
  </sheetPr>
  <dimension ref="A1:AX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1.28515625" style="5" bestFit="1" customWidth="1"/>
    <col min="7" max="7" width="33.5703125" style="5" bestFit="1" customWidth="1"/>
    <col min="8" max="8" width="42.28515625" style="5" bestFit="1" customWidth="1"/>
    <col min="9" max="9" width="18.42578125" style="5" bestFit="1" customWidth="1"/>
    <col min="10" max="10" width="14.7109375" style="5" bestFit="1" customWidth="1"/>
    <col min="11" max="11" width="16.28515625" style="5" bestFit="1" customWidth="1"/>
    <col min="12" max="12" width="19.7109375" style="5" bestFit="1" customWidth="1"/>
    <col min="13" max="13" width="16.140625" style="5" bestFit="1" customWidth="1"/>
    <col min="14" max="14" width="52.7109375" style="5" bestFit="1" customWidth="1"/>
    <col min="15" max="16" width="18.7109375" style="5" bestFit="1" customWidth="1"/>
    <col min="17" max="17" width="19.7109375" style="5" bestFit="1" customWidth="1"/>
    <col min="18" max="18" width="19" style="5" bestFit="1" customWidth="1"/>
    <col min="19" max="19" width="20.85546875" style="5" bestFit="1" customWidth="1"/>
    <col min="20" max="20" width="14" style="5" bestFit="1" customWidth="1"/>
    <col min="21" max="21" width="18.7109375" style="5" bestFit="1" customWidth="1"/>
    <col min="22" max="22" width="19.7109375" style="5" bestFit="1" customWidth="1"/>
    <col min="23" max="23" width="19" style="5" bestFit="1" customWidth="1"/>
    <col min="24" max="24" width="20.85546875" style="5" bestFit="1" customWidth="1"/>
    <col min="25" max="25" width="14" style="5" bestFit="1" customWidth="1"/>
    <col min="26" max="26" width="18.7109375" style="5" bestFit="1" customWidth="1"/>
    <col min="27" max="27" width="19.7109375" style="5" bestFit="1" customWidth="1"/>
    <col min="28" max="28" width="19" style="5" bestFit="1" customWidth="1"/>
    <col min="29" max="29" width="20.85546875" style="5" bestFit="1" customWidth="1"/>
    <col min="30" max="30" width="1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6" t="s">
        <v>0</v>
      </c>
      <c r="F1" s="10" t="s">
        <v>9</v>
      </c>
    </row>
    <row r="2" spans="1:50" s="25" customFormat="1" ht="15.75" customHeight="1" collapsed="1" x14ac:dyDescent="0.3">
      <c r="A2" s="22"/>
      <c r="B2" s="23"/>
      <c r="C2" s="24"/>
      <c r="D2" s="23"/>
      <c r="E2" s="86"/>
      <c r="F2" s="26"/>
    </row>
    <row r="3" spans="1:50" ht="15" hidden="1" customHeight="1" outlineLevel="1" x14ac:dyDescent="0.25">
      <c r="A3" s="14"/>
      <c r="B3" s="1"/>
      <c r="E3" s="86"/>
      <c r="F3" s="3" t="str">
        <f>_xll.SAPGetInfoLabel("QueryTechName")</f>
        <v>Technische naam van query</v>
      </c>
      <c r="G3" s="4" t="str">
        <f>_xll.SAPGetSourceInfo("DS_TRADE", "QueryTechName")</f>
        <v>A_SR_TO_SO_TRADE_DETAIL</v>
      </c>
    </row>
    <row r="4" spans="1:50" ht="15" hidden="1" customHeight="1" outlineLevel="1" x14ac:dyDescent="0.25">
      <c r="A4" s="14"/>
      <c r="B4" s="1"/>
      <c r="E4" s="86"/>
      <c r="F4" s="3" t="str">
        <f>_xll.SAPGetInfoLabel("InfoProviderTechName")</f>
        <v>Technische naam InfoProvider</v>
      </c>
      <c r="G4" s="4" t="str">
        <f>_xll.SAPGetSourceInfo("DS_TRADE", "InfoProviderTechName")</f>
        <v>SR_TO_SO</v>
      </c>
    </row>
    <row r="5" spans="1:50" ht="15" hidden="1" customHeight="1" outlineLevel="1" x14ac:dyDescent="0.25">
      <c r="A5" s="14"/>
      <c r="B5" s="1"/>
      <c r="E5" s="86"/>
      <c r="F5" s="3" t="str">
        <f>_xll.SAPGetInfoLabel("System")</f>
        <v>Systeem</v>
      </c>
      <c r="G5" s="4" t="str">
        <f>_xll.SAPGetSourceInfo("DS_TRADE", "System")</f>
        <v>BIP</v>
      </c>
    </row>
    <row r="6" spans="1:50" ht="15" hidden="1" customHeight="1" outlineLevel="1" x14ac:dyDescent="0.25">
      <c r="A6" s="14"/>
      <c r="B6" s="1"/>
      <c r="E6" s="86"/>
      <c r="F6" s="3" t="str">
        <f>_xll.SAPGetInfoLabel("QueryLastRefreshedAt")</f>
        <v>Query laatst vernieuwd op</v>
      </c>
      <c r="G6" s="87">
        <f>_xll.SAPGetSourceInfo("DS_TRADE", "QueryLastRefreshedAt")</f>
        <v>45506.572135185183</v>
      </c>
      <c r="H6" s="87"/>
      <c r="I6" s="87"/>
    </row>
    <row r="7" spans="1:50" s="11" customFormat="1" ht="7.5" hidden="1" customHeight="1" outlineLevel="1" x14ac:dyDescent="0.25">
      <c r="A7" s="13"/>
      <c r="B7" s="12"/>
      <c r="C7" s="19"/>
      <c r="D7" s="12"/>
      <c r="E7" s="86"/>
      <c r="F7" s="10"/>
    </row>
    <row r="8" spans="1:50" x14ac:dyDescent="0.25">
      <c r="A8" s="88" t="s">
        <v>1</v>
      </c>
      <c r="B8" s="89"/>
      <c r="C8" s="90" t="s">
        <v>2</v>
      </c>
      <c r="D8" s="89"/>
      <c r="E8" s="86"/>
      <c r="F8" s="31" t="s">
        <v>43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7">_xll.SAPListOfEffectiveFilters("DS_TRADE")</f>
        <v>Business Type</v>
      </c>
      <c r="D9" s="2" t="str">
        <v>04_RETURN; 17_TRADE; 19_ RETURN TEL</v>
      </c>
      <c r="E9" s="86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 t="str">
        <v>Delivery Location</v>
      </c>
      <c r="D10" s="6" t="str">
        <v>Sporthal De Heygrave</v>
      </c>
      <c r="E10" s="86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LO1000623686</v>
      </c>
      <c r="C11" s="16" t="str">
        <v>Fiscal Year Variant</v>
      </c>
      <c r="D11" s="2" t="str">
        <v>K4</v>
      </c>
      <c r="E11" s="86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 t="str">
        <v>Fiscal year/period</v>
      </c>
      <c r="D12" s="6" t="str">
        <v>001.2022 - 008.2024</v>
      </c>
      <c r="E12" s="86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 t="str">
        <v>Item Number (AX) - Product Type Category</v>
      </c>
      <c r="D13" s="6" t="str">
        <v>CONSUMABLES; DISPENSER; EXCHANGE</v>
      </c>
      <c r="E13" s="8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 t="str">
        <v>Legal Entity</v>
      </c>
      <c r="D14" s="6" t="str">
        <v>822</v>
      </c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 t="str">
        <v>Line Status</v>
      </c>
      <c r="D15" s="6" t="str">
        <v>2; 3</v>
      </c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 t="str">
        <v>Project Category</v>
      </c>
      <c r="D16" s="6" t="str">
        <v>Rental; Sales delivery</v>
      </c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 t="str">
        <v>Sales Order</v>
      </c>
      <c r="D17" s="7" t="str">
        <v>SO*</v>
      </c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pplication xmlns="http://www.sap.com/cof/excel/application">
  <Version>2</Version>
  <Revision>2.8.1600.99691</Revision>
</Applicatio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2CDFA9C47BC4D81E9B54F0C618599" ma:contentTypeVersion="14" ma:contentTypeDescription="Create a new document." ma:contentTypeScope="" ma:versionID="c405f46674006638c8508334436d4ca3">
  <xsd:schema xmlns:xsd="http://www.w3.org/2001/XMLSchema" xmlns:xs="http://www.w3.org/2001/XMLSchema" xmlns:p="http://schemas.microsoft.com/office/2006/metadata/properties" xmlns:ns2="3a6febb0-110f-4c4b-b76b-2c6707460126" xmlns:ns3="40787058-ae23-4979-bcd5-fb555ab7ebcd" targetNamespace="http://schemas.microsoft.com/office/2006/metadata/properties" ma:root="true" ma:fieldsID="d5a9faae42ac08977e0175ca131b57db" ns2:_="" ns3:_="">
    <xsd:import namespace="3a6febb0-110f-4c4b-b76b-2c6707460126"/>
    <xsd:import namespace="40787058-ae23-4979-bcd5-fb555ab7e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febb0-110f-4c4b-b76b-2c6707460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da0fbb-82f1-415e-8f6c-73e866a68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87058-ae23-4979-bcd5-fb555ab7e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71b85e5-69e2-4411-93e0-80bbdcf19796}" ma:internalName="TaxCatchAll" ma:showField="CatchAllData" ma:web="40787058-ae23-4979-bcd5-fb555ab7e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87058-ae23-4979-bcd5-fb555ab7ebcd" xsi:nil="true"/>
    <lcf76f155ced4ddcb4097134ff3c332f xmlns="3a6febb0-110f-4c4b-b76b-2c67074601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1FD7C8-A964-447B-80F2-49BC74430C67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2A629744-CF92-4AE2-9D93-0B18EA570E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210C6B-1C70-4DF5-B609-9A48D868D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febb0-110f-4c4b-b76b-2c6707460126"/>
    <ds:schemaRef ds:uri="40787058-ae23-4979-bcd5-fb555ab7e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738582-5574-4E23-B86D-92777DF1B7D7}">
  <ds:schemaRefs>
    <ds:schemaRef ds:uri="http://schemas.microsoft.com/office/2006/metadata/properties"/>
    <ds:schemaRef ds:uri="http://schemas.microsoft.com/office/infopath/2007/PartnerControls"/>
    <ds:schemaRef ds:uri="6a3c0d84-0fba-480d-a925-1e0c26172b36"/>
    <ds:schemaRef ds:uri="e7ecc415-af01-47aa-8da4-15e3940f9e8a"/>
    <ds:schemaRef ds:uri="40787058-ae23-4979-bcd5-fb555ab7ebcd"/>
    <ds:schemaRef ds:uri="3a6febb0-110f-4c4b-b76b-2c67074601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Consumption Detail</vt:lpstr>
      <vt:lpstr>Direct Deliveries</vt:lpstr>
      <vt:lpstr>Changes</vt:lpstr>
      <vt:lpstr>Repairs</vt:lpstr>
      <vt:lpstr>Turnover</vt:lpstr>
      <vt:lpstr>Trade</vt:lpstr>
      <vt:lpstr>SAPCT_Changes</vt:lpstr>
      <vt:lpstr>SAPCT_Consumption</vt:lpstr>
      <vt:lpstr>SAPCT_Direct_Deliveries</vt:lpstr>
      <vt:lpstr>SAPCT_Repairs</vt:lpstr>
      <vt:lpstr>SAPCT_Trade</vt:lpstr>
      <vt:lpstr>SAPCT_TURNOVER</vt:lpstr>
    </vt:vector>
  </TitlesOfParts>
  <Manager/>
  <Company>CWS-boco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 Schornberg</dc:creator>
  <cp:keywords/>
  <dc:description/>
  <cp:lastModifiedBy>Maaike Schmelling</cp:lastModifiedBy>
  <cp:revision/>
  <dcterms:created xsi:type="dcterms:W3CDTF">2020-07-14T06:13:35Z</dcterms:created>
  <dcterms:modified xsi:type="dcterms:W3CDTF">2024-09-10T11:52:27Z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0x0101000402CDFA9C47BC4D81E9B54F0C618599</vt:lpwstr>
  </property>
  <property fmtid="{D5CDD505-2E9C-101B-9397-08002B2CF9AE}" pid="4" name="MediaServiceImageTags">
    <vt:lpwstr/>
  </property>
</Properties>
</file>