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Mijn documenten\AANBESTEDINGEN\EA Windsensoren - KNMI\Nota van Inlichtingen\"/>
    </mc:Choice>
  </mc:AlternateContent>
  <xr:revisionPtr revIDLastSave="0" documentId="13_ncr:1_{8550BF26-7218-4748-B33B-0CF671331464}" xr6:coauthVersionLast="47" xr6:coauthVersionMax="47" xr10:uidLastSave="{00000000-0000-0000-0000-000000000000}"/>
  <workbookProtection workbookAlgorithmName="SHA-512" workbookHashValue="/tb/QG6KNlFi2KIezdKPa24wf50hhVs6eZt7SN3kTSUiVwagvWzAdla45JgRr2EI1JgzpFp7aH77NFKeucpfbA==" workbookSaltValue="ecVD2/UErSxp1zvQHNTxMw==" workbookSpinCount="100000" lockStructure="1"/>
  <bookViews>
    <workbookView xWindow="-120" yWindow="-120" windowWidth="29040" windowHeight="15840" tabRatio="773" activeTab="1" xr2:uid="{79E636BC-670E-4245-99C6-584F8AF18D2F}"/>
  </bookViews>
  <sheets>
    <sheet name="Instructions and Explanations" sheetId="13" r:id="rId1"/>
    <sheet name="Requirements and Desirables" sheetId="4" r:id="rId2"/>
    <sheet name="Summary of Quality criteria" sheetId="17" r:id="rId3"/>
    <sheet name="Technical Area" sheetId="15" state="hidden" r:id="rId4"/>
  </sheets>
  <definedNames>
    <definedName name="_xlnm._FilterDatabase" localSheetId="1" hidden="1">'Requirements and Desirables'!$A$2:$I$154</definedName>
    <definedName name="_xlnm.Print_Area" localSheetId="1">'Requirements and Desirables'!$A$2:$I$153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4" l="1"/>
  <c r="H105" i="4"/>
  <c r="H29" i="4"/>
  <c r="B14" i="17"/>
  <c r="H153" i="4"/>
  <c r="H134" i="4"/>
  <c r="H96" i="4"/>
  <c r="H56" i="4"/>
  <c r="H53" i="4"/>
  <c r="H44" i="4"/>
  <c r="H43" i="4"/>
  <c r="H36" i="4"/>
  <c r="H32" i="4"/>
  <c r="H23" i="4"/>
  <c r="H14" i="4"/>
  <c r="H11" i="4"/>
  <c r="H6" i="4"/>
  <c r="H132" i="4"/>
  <c r="H86" i="4"/>
  <c r="H8" i="4" l="1"/>
  <c r="I8" i="4" s="1"/>
  <c r="H133" i="4"/>
  <c r="H24" i="4"/>
  <c r="H25" i="4"/>
  <c r="I25" i="4" s="1"/>
  <c r="H100" i="4"/>
  <c r="H15" i="4"/>
  <c r="H12" i="4" l="1"/>
  <c r="H99" i="4" l="1"/>
  <c r="H144" i="4"/>
  <c r="H104" i="4"/>
  <c r="H71" i="4"/>
  <c r="I153" i="4" l="1"/>
  <c r="D12" i="17" s="1"/>
  <c r="I134" i="4"/>
  <c r="D10" i="17" s="1"/>
  <c r="I53" i="4"/>
  <c r="D6" i="17" s="1"/>
  <c r="H117" i="4"/>
  <c r="I117" i="4" s="1"/>
  <c r="H93" i="4"/>
  <c r="H116" i="4"/>
  <c r="H58" i="4"/>
  <c r="H62" i="4"/>
  <c r="I62" i="4" s="1"/>
  <c r="C6" i="17" s="1"/>
  <c r="H111" i="4"/>
  <c r="I111" i="4" s="1"/>
  <c r="H109" i="4"/>
  <c r="I109" i="4" s="1"/>
  <c r="H103" i="4"/>
  <c r="I103" i="4" s="1"/>
  <c r="I100" i="4"/>
  <c r="H83" i="4"/>
  <c r="I83" i="4" s="1"/>
  <c r="H33" i="4"/>
  <c r="I33" i="4" s="1"/>
  <c r="H21" i="4"/>
  <c r="I21" i="4" s="1"/>
  <c r="C8" i="17" l="1"/>
  <c r="D7" i="17"/>
  <c r="C7" i="17"/>
  <c r="C5" i="17"/>
  <c r="I96" i="4"/>
  <c r="D8" i="17" s="1"/>
  <c r="I14" i="4"/>
  <c r="I11" i="4"/>
  <c r="H61" i="4"/>
  <c r="I36" i="4" l="1"/>
  <c r="I32" i="4"/>
  <c r="H46" i="4" l="1"/>
  <c r="H45" i="4"/>
  <c r="H41" i="4"/>
  <c r="H42" i="4"/>
  <c r="H40" i="4"/>
  <c r="I43" i="4" l="1"/>
  <c r="I44" i="4"/>
  <c r="I23" i="4"/>
  <c r="H131" i="4"/>
  <c r="H18" i="4"/>
  <c r="H7" i="4"/>
  <c r="H94" i="4"/>
  <c r="H92" i="4"/>
  <c r="H5" i="4"/>
  <c r="H48" i="4"/>
  <c r="H38" i="4"/>
  <c r="H37" i="4"/>
  <c r="H35" i="4"/>
  <c r="H34" i="4"/>
  <c r="H31" i="4"/>
  <c r="H30" i="4"/>
  <c r="H27" i="4"/>
  <c r="H26" i="4"/>
  <c r="H22" i="4"/>
  <c r="H20" i="4"/>
  <c r="H17" i="4"/>
  <c r="H16" i="4"/>
  <c r="H13" i="4"/>
  <c r="H10" i="4"/>
  <c r="I28" i="4" l="1"/>
  <c r="I6" i="4"/>
  <c r="D5" i="17" s="1"/>
  <c r="D14" i="17" s="1"/>
  <c r="H151" i="4" l="1"/>
  <c r="H124" i="4"/>
  <c r="H152" i="4" l="1"/>
  <c r="H150" i="4"/>
  <c r="H147" i="4"/>
  <c r="H145" i="4"/>
  <c r="H143" i="4"/>
  <c r="H142" i="4"/>
  <c r="H140" i="4"/>
  <c r="H136" i="4"/>
  <c r="H135" i="4"/>
  <c r="H130" i="4"/>
  <c r="H129" i="4"/>
  <c r="H126" i="4"/>
  <c r="H125" i="4"/>
  <c r="H123" i="4"/>
  <c r="H120" i="4"/>
  <c r="H119" i="4"/>
  <c r="H115" i="4"/>
  <c r="H113" i="4"/>
  <c r="H110" i="4"/>
  <c r="H108" i="4"/>
  <c r="H107" i="4"/>
  <c r="H102" i="4"/>
  <c r="H101" i="4"/>
  <c r="H98" i="4"/>
  <c r="H95" i="4"/>
  <c r="H91" i="4"/>
  <c r="H87" i="4"/>
  <c r="H85" i="4"/>
  <c r="H82" i="4"/>
  <c r="H81" i="4"/>
  <c r="H80" i="4"/>
  <c r="H79" i="4"/>
  <c r="H78" i="4"/>
  <c r="H76" i="4"/>
  <c r="H75" i="4"/>
  <c r="H74" i="4"/>
  <c r="H73" i="4"/>
  <c r="H72" i="4"/>
  <c r="H69" i="4"/>
  <c r="H68" i="4"/>
  <c r="H67" i="4"/>
  <c r="H66" i="4"/>
  <c r="H59" i="4"/>
  <c r="H55" i="4"/>
  <c r="H60" i="4"/>
  <c r="H52" i="4"/>
  <c r="H1" i="4" l="1"/>
  <c r="I56" i="4" l="1"/>
  <c r="C14" i="17"/>
</calcChain>
</file>

<file path=xl/sharedStrings.xml><?xml version="1.0" encoding="utf-8"?>
<sst xmlns="http://schemas.openxmlformats.org/spreadsheetml/2006/main" count="920" uniqueCount="278">
  <si>
    <t>Instructions regarding the Programme of Requirements and Desirables - New generation wind sensor and 3rd line maintenance – 3D sonic wind sensors</t>
  </si>
  <si>
    <t>Introduction</t>
  </si>
  <si>
    <t>This Program of Requirements and Desirables forms an integral part of the tender for new wind sensors, TN-463889. It details the technical Requirements and Desirables of the new wind sensors that the KNMI intends to buy. Every Requirement and Desirable is of a specific type, where the possible types are listed below in the Requirement and Desirable Types section. Every type has a specific answer format that must be adhered to. Some types are associated with a substantiation that will be given a score by the assessment team. Every Desirable can receive a score between 0 and 5. This score will be multiplied by the weight of the particular Desirable to yield the points awarded to the Tenderer for that specific Desirable.
For more information on the award criteria, see the Descriptive Document. In general, the assessment is done using the guidelines described in the Descriptive Document. Additional focus points are mentioned in the Evaluation Criteria next to each Desirable, indicating the specific aspects that are of interest to the KNMI assessment team.</t>
  </si>
  <si>
    <r>
      <t xml:space="preserve">Fill-in instructions </t>
    </r>
    <r>
      <rPr>
        <b/>
        <sz val="13"/>
        <color rgb="FFFF0000"/>
        <rFont val="Calibri"/>
        <family val="2"/>
        <scheme val="minor"/>
      </rPr>
      <t>IMPORTANT INFORMATION</t>
    </r>
  </si>
  <si>
    <t>This document also functions as the formal declaration of the Tenderer to comply with the Requirements and to indicate in what extent the Tenderer complies with the Desirables. For this purpose, fill in the Requirements and Desirables sheet of this excel file for all yellow cells. These cells typically contain a drop-down menu that can be used to select the proper option. Tenderer may not change any other cells within this excel file even if technically possible. For the purpose of answering the open Desirables with a substantiation, Annex 08 is provided with a numbering of the Desirables that require substantiations. Tenderer may use this annex to structure the substantiations. Tenderer may also use an own template or file to structure the substantiations, as long as it is unambiguously clear which substantiation belongs to which Desirable. In all cases, the text in this Program of Requirements is leading for all Requirements.
The amount of space available for the substantiations is given in terms of A4 pages. This is done deliberately to allow for the inclusion of figures &amp; graphs which tenderer may use to support the substantiation. The text in these substantiations should be in "Calibri" font and must be of font size 11pt or larger. Any text within graphics must be of similar (or better) readability. Any substantiation text or graphics which are beyond the allowed size may be ignored during the assessment.</t>
  </si>
  <si>
    <t>Requirement and Desirable Types</t>
  </si>
  <si>
    <t>Every Requirement and Desirable in this Program of Requirements and Desirables is of a specific type. These types are listed here and includes an explanation of what is expected for each type.</t>
  </si>
  <si>
    <t>Type</t>
  </si>
  <si>
    <t>Sub-type</t>
  </si>
  <si>
    <t>Abbreviation</t>
  </si>
  <si>
    <t>Desired answer</t>
  </si>
  <si>
    <t>Explanation</t>
  </si>
  <si>
    <t>Scoring</t>
  </si>
  <si>
    <t>Mandatory</t>
  </si>
  <si>
    <t>Closed</t>
  </si>
  <si>
    <t>M C</t>
  </si>
  <si>
    <t>Yes or No</t>
  </si>
  <si>
    <t>A singular Yes or No answer is requested, without any extra information.</t>
  </si>
  <si>
    <t>n/a</t>
  </si>
  <si>
    <t>Information</t>
  </si>
  <si>
    <t>M I</t>
  </si>
  <si>
    <t>Yes or No with extra information</t>
  </si>
  <si>
    <t>A singular Yes or No answer is requested that is supplemented with particular objective information.</t>
  </si>
  <si>
    <t>n/a, the supplementary information is not used in the scoring.</t>
  </si>
  <si>
    <t>Desirable</t>
  </si>
  <si>
    <t>D C</t>
  </si>
  <si>
    <t>Score 0 for No. Score 5 for Yes.</t>
  </si>
  <si>
    <t>Scaled</t>
  </si>
  <si>
    <t>D S</t>
  </si>
  <si>
    <t>A specific piece of objective information is requested (such as a number or list).</t>
  </si>
  <si>
    <t>Scoring according to the criteria given.</t>
  </si>
  <si>
    <t>Open</t>
  </si>
  <si>
    <t>D O</t>
  </si>
  <si>
    <t>Substantiation</t>
  </si>
  <si>
    <t>A substantiation for the Desirable is requested, in accordance with the guidelines given.</t>
  </si>
  <si>
    <t>Scoring by assessment team based on Assessment table (see below), and the specific criteria listed. Score of 0 to 5 is given.</t>
  </si>
  <si>
    <t>Assessment levels</t>
  </si>
  <si>
    <t>Level</t>
  </si>
  <si>
    <t>Description</t>
  </si>
  <si>
    <t>Score</t>
  </si>
  <si>
    <t>Excellent</t>
  </si>
  <si>
    <t>In the opinion of the assessment team, the Tenderer has addressed the requested Desirable using the assessment aspects and specific criteria in a highly complete, substantiative, appropriate, highly convincing and excellent way and/or complies to the full level or beyond with the wishes of the Contracting Authority as stated in the Desirable. Tenderer additionally adds new insights and/or additional value that the assessment team did not expect.</t>
  </si>
  <si>
    <t>Very good</t>
  </si>
  <si>
    <t>In the opinion of the assessment team, Tenderer has addressed the requested Desirable using the assessment aspects and specific criteria in a complete, substantiated and very convincing way and/or complies to nearly the full level of the wishes of the Contracting Authority as stated in the Desirable.</t>
  </si>
  <si>
    <t>Good</t>
  </si>
  <si>
    <t>In the opinion of the assessment team, Tenderer has addressed the requested Desirable using the assessment aspects and specific criteria in a relevant, appropriate, convincing and good way and/or complies mostly to the level of the wishes of the Contracting Authority as stated in the Desirable.</t>
  </si>
  <si>
    <t>Sufficient</t>
  </si>
  <si>
    <t>In the opinion of the assessment team, Tenderer has addressed the requested Desirable using the assessment aspects and specific criteria in an only somewhat relevant, reasonably convincing and sufficient way, but without thorough elaboration and/or taking the assessment aspects and specific criteria into proper account. And/or the Tenderer only complies somewhat to the level of the wishes of the Contracting Authority as stated in the Desirable.</t>
  </si>
  <si>
    <t>Poor</t>
  </si>
  <si>
    <t>In the opinion of the assessment team, the Tenderer has addressed the requested Desirable in a subpar way and to a very limited extend without sufficient elaboration and without taking into account the assessment aspects and specific criteria. And/or the Tenderer only complies to a very limited level with the wishes of the Contracting Authority as stated in the Desirable.</t>
  </si>
  <si>
    <t>Very poor</t>
  </si>
  <si>
    <t>In the opinion of the assessment team, the Tenderer does not respond to the requested Desirable in a meaningful manner taking into account the assessment aspects and/or does not comply with the wishes of the Contracting Authority as stated in the Desirable.</t>
  </si>
  <si>
    <t>3D Sonic Wind Sensors - Mandatory and Desirable Requirements</t>
  </si>
  <si>
    <t>#</t>
  </si>
  <si>
    <t>M/D</t>
  </si>
  <si>
    <t>Score Type</t>
  </si>
  <si>
    <t>Weight</t>
  </si>
  <si>
    <t>Evaluation Criteria</t>
  </si>
  <si>
    <t>Answer</t>
  </si>
  <si>
    <t>Outcome</t>
  </si>
  <si>
    <t>Points</t>
  </si>
  <si>
    <t>1    Functional Requirements</t>
  </si>
  <si>
    <t>1.1    General Requirements</t>
  </si>
  <si>
    <t>&lt;M&gt;</t>
  </si>
  <si>
    <t>The wind sensor shall be capable of measuring and reporting the vertical wind speed (in SI units, e.g. m/s or cm/s) and the horizontal:
• Wind direction (where the wind is coming from, so where 0 or 360° is true north, 90° east and so forth; mean shall be the average of unit vectors);
• Wind speed (the magnitude of the instantaneous horizontal wind vector and scalar averages of the instantaneous magnitudes) in SI units.</t>
  </si>
  <si>
    <t>Yes=Compliant to Requirement
No=Failure to comply</t>
  </si>
  <si>
    <t>Select your answer:</t>
  </si>
  <si>
    <t>&lt;D&gt;</t>
  </si>
  <si>
    <t>Substantiation of any additional capabilities and any improved performance of the wind sensor above and beyond what is covered by the other Mandatory and Desirable Requirements in this Tender is desired. These should be described as specifically as possible, with special attention to the added value to the intended purpose of KNMI (see section 1.1 of the Descriptive Document).</t>
  </si>
  <si>
    <t>A score will be given between 0 and a maximum of 5. Please provide a substantiation of no more than 1 A4 page. The substantiation will be assessed in accordance with the general assessment criteria of the Descriptive Document.
The assessment is based on expert judgement with special attention given to the following assessment criteria:
- Higher score for better performing wind sensors in general, e.g. smaller bias, less failures.
- Additional capabilities beyond those described in the rest of these Requirements will result in a higher score.
- Note that no points will be given for any additional capabilities that do not have a proven positive impact with respect to the intended purpose.</t>
  </si>
  <si>
    <t>Select applicable option:</t>
  </si>
  <si>
    <t>The internal sampling and output frequency of complete basic measuring sequences at 12 Hz shall be possible.</t>
  </si>
  <si>
    <t>An internal sampling rate higher than 12 Hz is desired.</t>
  </si>
  <si>
    <t>Points are given according to the maximum internal sampling rate of the sensor:
≤ 12 Hz = score 0.
12-90 Hz = score 1.
90-160 Hz = score 2.
160-220 Hz = score 3.
220-270 Hz = score 4.
&gt; 270 Hz = score 5.</t>
  </si>
  <si>
    <t>Select the actual sampling rate:</t>
  </si>
  <si>
    <t>1.2    Wind Direction Requirements</t>
  </si>
  <si>
    <t>The maximum absolute bias (negative biases made positive) of the wind direction in a wind tunnel shall be &lt; 3° for all wind directions and tunnel wind speeds in the range 1 to 65 m/s. To make the dependency of the bias on wind direction clear, the wind direction bins will be 5° or smaller.</t>
  </si>
  <si>
    <r>
      <rPr>
        <sz val="11"/>
        <color rgb="FF000000"/>
        <rFont val="Calibri"/>
        <family val="2"/>
      </rPr>
      <t>Th</t>
    </r>
    <r>
      <rPr>
        <sz val="11"/>
        <color rgb="FF000000"/>
        <rFont val="Calibri"/>
        <family val="2"/>
      </rPr>
      <t xml:space="preserve">e maximum absolute bias (negative biases made positive) of the wind direction in a wind tunnel is desired to be:
• &lt; 3° for all wind directions and tunnel wind speeds in the range 1 to 65 m/s.
• &lt; 5° for all wind directions and tunnel wind speeds in the range 65 to 90 m/s.
In addition, good reproducibility of the bias from one sensor to the next is desired where small differences between the sensors is good. Substantiation in the form of wind tunnel test results is desired. The results should cover the entire wind speed range and all wind directions for at least three sensors, each from different production </t>
    </r>
    <r>
      <rPr>
        <sz val="11"/>
        <color rgb="FF000000"/>
        <rFont val="Calibri"/>
        <family val="2"/>
      </rPr>
      <t>batches.
To make the change in the bias with wind direction clear, the wind direction bins will be 5° or smaller.</t>
    </r>
  </si>
  <si>
    <t>A score will be given between 0 and a maximum of 5. Please provide a substantiation of no more than 1 A4 page. The substantiation will be assessed in accordance with the general assessment criteria of the Descriptive Document.
The assessment is based on expert judgement with special attention given to the following assessment criteria:
- The following guidelines for the scoring are used, where low means ≤ 65 m/s and high &gt; 65 m/s:
• 5 if maximum bias &lt; 1° (low) and &lt; 3° (high)
• 3 if maximum bias &lt; 2° (low) and &lt; 4° (high)
• 0 if maximum bias &lt; 3° (low) and &lt; 5° (high)
- In addition to this, a higher score can be achieved by the reproducibility (measured using the absolute difference between the bias of two sensors averaged over all combinations of the three sensors and all wind directions and tunnel speeds) as follows:
• 0 more if the score for the maximum bias was 5
• at most 1 more if the score for the maximum bias was 3
• at most 2 more if the score for the maximum bias was 0
A larger portion of the maximum additional score will be awarded if the absolute difference is low. How much larger will depend on the absolute difference shown by the wind tunnel test results and can therefore not be decided before the results have been received.</t>
  </si>
  <si>
    <t>The absolute bias (negative bias made positive) of the wind direction in a wind tunnel, averaged over all wind directions, shall be ≤ 1.5° for each and every tunnel wind speed in the range 1 to 65 m/s. The wind direction bins will be 5° or smaller.</t>
  </si>
  <si>
    <t>The maximum absolute bias (negative biases made positive) of the horizontal wind direction of the sensor, measured in a wind tunnel with the sensor inclined up to and including ±30° from the vertical position (both into the wind as well as away from the wind, in steps of 10° or less), shall be  ≤  2° for all wind directions and tunnel wind speeds in the range 1-16 m/s. To make the change in the bias with wind direction clear, the wind direction bins will be 5° or smaller.</t>
  </si>
  <si>
    <t>The maximum absolute bias (negative biases made positive) of the horizontal wind direction of the sensor is desired to be &lt; 2°, where the bias is measured in a wind tunnel with the wind sensor inclined (tilted) up to and including ±30° from the vertical position (both into the wind as well as away from the wind), for tunnel wind speeds 1-16 m/s and for all directions. Also, with the wind sensor inclined from +30° (wind approaching the sensor from "below") to -45° (wind from "above") an absolute bias &lt; 15° is desired, for speeds 1-90 m/s and for all wind directions. 
In addition, as good (small differences between the sensors is good) a reproducibility of the bias, from one sensor to the next, is desired. Substantiation in the form of wind tunnel test results is desired, where the results cover all wind directions and all wind speeds in the range 1-90 m/s with the wind sensor inclined from +30° (wind approaching the sensor from "below") to -45° (wind from "above"). The test results should be for at least three sensors, each from different production batches. 
To make the change in the bias with wind direction clear, the wind direction bins will be 5° or smaller.</t>
  </si>
  <si>
    <r>
      <t xml:space="preserve">A score will be given between 0 and a maximum of 5. Please provide a substantiation of no more than 1 A4 page. The substantiation will be assessed in accordance with the general assessment criteria of the Descriptive Document.
The assessment is based on expert judgement with special attention given to the following assessment criteria:
- The following guidelines for the scoring are used, where low means 1-16 m/s (and inclination up to and including ±30°) and high means 1-90 m/s (and inclinations +30 to -45°):
• 5 </t>
    </r>
    <r>
      <rPr>
        <sz val="11"/>
        <color rgb="FF000000"/>
        <rFont val="Calibri"/>
        <family val="2"/>
      </rPr>
      <t>if maximum bias &lt; 1.0° (low) and &lt; 9.0° (high)
• 3 if maximum bias &lt; 1.5° (low) and &lt; 12.0° (high)
• 0 if maximum bias &lt; 2.0° (low) and &lt; 15.0° (high)
- In addition to this, a higher score can be achieved by the reproducibility (measured using the absolute difference between the bias of two sensors averaged over all combinations of the three sensors, all inclinations in the range between +30 and -45°, and all wind directions and tunnel speeds) as follows:
• 0 more if the score for the maximum bias was 5
• at most 1 more if the score for the maximum bias was 3
• at most 2 more if the score for the maximum bias was 0
A larger portion of the maximum additional score will be awarded if the absolute difference is low. How much larger will depend on the absolute difference shown by the wind tunnel test results and can therefore not be decided before the results have been received.</t>
    </r>
  </si>
  <si>
    <t xml:space="preserve">The absolute bias (negative biases made postive) of the horizontal wind direction of the sensor,  measured in a wind tunnel and averaged over all wind directions and inclination angles, shall be &lt; 1.0° for each and every  tunnel wind speed in the range 1-16m/s and ≤ 4° in the range 16-65 m/s. The inclination or tilting of the sensor from the vertical position shall cover the range ±30° in steps of 10° or less, both into the wind as well as away from the wind. The wind direction bins will be 5° or smaller.
</t>
  </si>
  <si>
    <t>The wind direction measured by different individual sensors of the same model in a wind tunnel shall be reproducible to the extent that the absolute difference (wind direction measurement of the one sensor minus that of the other where negative differences are made positive) shall be &lt; 1.5° for each and every combination of tunnel wind speed (in the range 1-65 m/s) and wind direction (bin width 5° or less).</t>
  </si>
  <si>
    <t>The resolution of the wind direction (both internal and output) shall be ≤ 0.1°.</t>
  </si>
  <si>
    <t>The threshold for reporting wind direction shall be ≤ 0.1 m/s for each and every wind direction.</t>
  </si>
  <si>
    <t>1.3    Wind Speed Requirements</t>
  </si>
  <si>
    <t>The range of the wind speed shall be at least 0-65 m/s.</t>
  </si>
  <si>
    <t>The range of the wind speed is desired to be 0-90 m/s.</t>
  </si>
  <si>
    <t>Points are given according to the wind range of the sensor:
0-65 m/s = score 0.
At least 0-70 m/s = score 1.
At least 0-75 m/s = score 2.
At least 0-80 m/s = score 3.
At least 0-85 m/s = score 4.
At least 0-90 m/s = score 5.</t>
  </si>
  <si>
    <t>Select the applicable wind speed range:</t>
  </si>
  <si>
    <r>
      <t>The wind direction dependent absolute bias (negative biases made positive) of the wind speed measured by the sensor in a wind tunnel for each and every wind direction shall be:
• ≤ 0.4 m/s for each tunnel wind speed in the range 1-10 m/s
• and ≤ 7</t>
    </r>
    <r>
      <rPr>
        <sz val="9.9"/>
        <color rgb="FF000000"/>
        <rFont val="Calibri"/>
        <family val="2"/>
      </rPr>
      <t>%</t>
    </r>
    <r>
      <rPr>
        <sz val="11"/>
        <color rgb="FF000000"/>
        <rFont val="Calibri"/>
        <family val="2"/>
      </rPr>
      <t xml:space="preserve"> for each tunnel wind speed ≥ 10 m/s up to 65 m/s.
To make the change in the bias with wind direction clear, the wind direction bins will be 5° or smaller.</t>
    </r>
  </si>
  <si>
    <t>The maximum absolute bias (negative biases made positive) of the wind speed in a wind tunnel is desired to be:
• &lt; 0.4 m/s for all wind directions and tunnel wind speeds in the range 1-10 m/s.
• &lt; 8% for all wind directions and tunnel wind speeds ≥ 10 m/s up to 90 m/s.
In addition, reproducibility of the wind-direction dependency of the wind speed bias, from one sensor to the next, is desired for horizontal wind speeds in the range 1-90 m/s. 
The reproducibility of the bias from one sensor to the next should be as good (small differences between the sensors is good) as possible. This should be substantiated by providing wind tunnel test results that cover the entire wind speed range and all wind directions for at least three sensors, each from different production batches.
To make the change in the bias with wind direction clear, the wind direction bins will be 5° or smaller.</t>
  </si>
  <si>
    <t>A score will be given between 0 and a maximum of 5. Please provide a substantiation of no more than 1 A4 page. The substantiation will be assessed in accordance with the general assessment criteria of the Descriptive Document.
The assessment is based on expert judgement with special attention given to the following assessment criteria:
- The following guidelines for the scoring are used, where low means 1-10 m/s and high 10-90 m/s:
• 5 if the maximum bias &lt; 0.2 m/s (low) and &lt; 6% (high)
• 3 if the maximum bias &lt; 0.3 m/s (low) and &lt; 7% (high)
• 0 if the maximum bias &lt; 0.4 m/s (low) and &lt; 8% (high)
- In addition to this, a higher score can be achieved by the reproducibility (measured using the absolute difference between the bias of 2 sensors averaged over all combinations of the 3 sensors and all wind directions and tunnel speeds) as follows:
• 0 more if the score for the maximum bias was 5
• at most 1 more if the score for the maximum bias was 3
• at most 2 more if the score for the maximum bias was 0
A larger portion of the maximum additional score will be awarded if the absolute difference is low. How much larger will depend on the absolute difference shown by the wind tunnel test results and can therefore not be decided before the results have been received.</t>
  </si>
  <si>
    <t>The absolute bias (negative bias made positive) of the horizontal wind speed measured in a wind tunnel, averaged over all wind directions, shall be ≤ 2% for each and every tunnel wind speed in the range 5 to 65 m/s and &lt; 0.1 m/s for tunnel speeds &lt; 5 m/s. The wind direction bins will be 5° or smaller.</t>
  </si>
  <si>
    <t>A Class D classification index &lt; 6.0 is desired, with heating off and with all parameters influencing the result where the Class D parameters are defined in EN-IEC 61400-50-1:2022.</t>
  </si>
  <si>
    <t>Yes = Score of 5
No = Score of 0</t>
  </si>
  <si>
    <t>The wind speed measured by different individual sensors of the same model in a wind tunnel shall be reproducible to the extent that the absolute difference (wind speed measurement of the one sensor minus that of the other where negative differences are made positive) shall be:
• &lt; 0.1 m/s for tunnel wind speeds in the range 1-10 m/s
• and &lt; 3.5% for tunnel wind speeds ≥10 m/s and below 65 m/s.
This applies for each and every combination of wind speed and wind direction. The difference shall be averaged over wind direction bins with a width of 5° or less.</t>
  </si>
  <si>
    <t>The wind direction dependent absolute bias (negative biases made positive) of both the horizontal and the vertical wind speed measured by the sensor in a wind tunnel with the sensor inclined up to and including 30° from the vertical position shall be ≤ 8% for each and every combination of wind direction, tunnel wind speed in the range 4-16 m/s and inclination both into the wind as well as away from the wind. To make the change in the bias with wind direction clear, the wind direction bins will be 5° or smaller.</t>
  </si>
  <si>
    <t>The wind direction dependent absolute bias (negative biases made positive) of both the horizontal and the vertical wind speed is desired to be: 
• &lt; 8% for each and every combination of inclinations of the sensor (away from the vertical stand) up to and including ±30° with wind tunnel wind speeds 4-16 m/s and with all wind directions
• and &lt; 15% for each and every combination of inclinations between -30° and -45° (wind from "above") with tunnel speeds 5-16 m/s and with all wind directions.
• and &lt; 15% for each and every combination of inclinations between +30° (wind approaching the sensor from "below") and -45° (wind from "above") with tunnel speeds 16-90 m/s and with all wind directions.
In addition, a good reproducibility of the bias from one sensor to the next is desirable, where small differences between the sensors is good. This should be substantiated by providing wind tunnel test results that cover all wind directions and all tunnel speeds in the range 1-90 m/s with the wind sensor inclined from +30° to -45°. The test results should be for at least three sensors, each from different production batches.
To make the change in the bias with wind direction clear, the wind direction bins will be 5° or smaller.</t>
  </si>
  <si>
    <r>
      <t>A score will be given between 0 and a maximum of 5. Please provide a substantiation of no more than 2 A4 pages. The substantiation will be assessed in accordance with the general assessment criteria of the Descriptive Document.
The assessment is based on expert judgement with special attention given to the following assessment criteria:
- The maximum absolute bias (considering both horizontal and vertical speed measurements) should be as low as possible. The following guidelines for the scoring are used, where low means 4-16 m/s (and inclination up to and including ±30°) and high means the other two categories of comprising both low speed (5-16 m/s) and high inclination (-30</t>
    </r>
    <r>
      <rPr>
        <sz val="11"/>
        <rFont val="Calibri"/>
        <family val="2"/>
      </rPr>
      <t>°</t>
    </r>
    <r>
      <rPr>
        <sz val="11"/>
        <rFont val="Calibri"/>
        <family val="2"/>
        <scheme val="minor"/>
      </rPr>
      <t xml:space="preserve"> to -45</t>
    </r>
    <r>
      <rPr>
        <sz val="11"/>
        <rFont val="Calibri"/>
        <family val="2"/>
      </rPr>
      <t>°</t>
    </r>
    <r>
      <rPr>
        <sz val="11"/>
        <rFont val="Calibri"/>
        <family val="2"/>
        <scheme val="minor"/>
      </rPr>
      <t>) and high speed 16-90 m/s (and inclinations +30 to -45°):
• 5 if maximum bias &lt; 6% (low) and &lt; 11% (high)
• 3 if maximum bias &lt; 7% (low) and &lt; 15% (high)
• 0 if maximum bias &lt; 8% (low) and &lt; 17% (high)
- In addition to this, a higher score can be achieved by the reproducibility (measured using the absolute difference between the bias of two sensors averaged over the horizontal and vertical speed biases for all combinations of the three sensors, all inclinations in the range between +30 and -45°, and all wind directions and tunnel speeds) as follows:
• 0 more if the score for the maximum bias was 5
• at most 1 more if the score for the maximum bias was 3
• at most 2 more if the score for the maximum bias was 0
A larger portion of the maximum additional score will be awarded if the absolute difference is low. How much larger will depend on the absolute difference shown by the wind tunnel test results and can therefore not be decided before the results have been received.</t>
    </r>
  </si>
  <si>
    <t>The absolute bias (negative biases made positive) of the horizontal wind speed of the sensor, measured in a wind tunnel and averaged over all wind directions and inclination angles up to and including 20° (in steps of 10° or less; inclined both into the wind as well as away from the wind), shall be &lt; 2% for each and every  tunnel wind speed in the range 4-16 m/s. Also, for speeds 16-65 m/s the absolute bias, averaged over all wind directions and inclination angles up to and including 30°, shall be &lt; 8%. The wind direction bins will be 5° or smaller.</t>
  </si>
  <si>
    <t>The resolution of the wind speed (both internal and output) shall be ≤ 0.01 m/s.</t>
  </si>
  <si>
    <t>The threshold of reporting wind speed shall be ≤ 0.01 m/s.</t>
  </si>
  <si>
    <t>A small negative effect on measurements caused by precipitiation is desired, e.g. a small number of missing or incorrect measurements. Tenderer should substantiate this effect, ideally by including field and/or wind tunnel test results involving various types of precipitation (the complete range including drizzle, rain, snow, hail) and intensities (ranging from 0.1 to 70 mm/h). 
The sensor should continue to meet the mandatory requirements during the type and intensities of precipitation that can be expected at the KNMI measurement locations.</t>
  </si>
  <si>
    <t>A score will be given between 0 and a maximum of 5. Please provide a substantiation of no more than 1 A4 page. The substantiation will be assessed in accordance with the general assessment criteria of the Descriptive Document.
The assessment is based on expert judgement with special attention given to the following assessment criteria:
- The less the measurements are affected by precipitation, the higher the score.
- The score will be adjusted by a factor between 0 and 1 to take account of the completeness of the test results, where 1 will be used for the most complete (many measurement points that are spread over the required ranges) set of results and 0 if tenderer choses not to provide any test results.</t>
  </si>
  <si>
    <t>A good reproducibility of the horizontal wind speed measured by different individual sensors of the same model is desired. For each combination of wind direction (for bin width 5° or less) and tunnel wind speeds in the given range, the absolute difference (negative differences made positive) of the wind speed measurement of the one sensor minus that of the other (at the same wind tunnel speed) is desired to be: 
• ≤ 0.05 m/s for the tunnel speed range 1-5 m/s
• ≤ 1% for the tunnel speed range 5-25 m/s.</t>
  </si>
  <si>
    <t>The range of the vertical wind speed shall be at least -50 m/s to +50 m/s.</t>
  </si>
  <si>
    <t>The maximum absolute bias (negative biases made positive) of the vertical wind speed measured in a wind tunnel for all wind directions (bin width 5° or less) shall be:
• ≤ 0.4 m/s for tunnel horizontal wind speeds 1-10 m/s
• and ≤ 5% of tunnel horizontal wind speeds ≥ 10 m/s and ≤ 16 m/s.
The vertical wind speed measured should ideally be 0 m/s as it is assumed that the sensor is mounted vertically in the wind tunnel.</t>
  </si>
  <si>
    <t>A maximum absolute bias (negative biases made positive) of the vertical wind speed, when the sensor is mounted vertically in a wind tunnel (vertical speed is ideally 0 m/s), is desired to be:
• &lt; 0.4 m/s in the tunnel horizontal wind speed range 1-10 m/s
• and &lt; 8% of the tunnel horizontal wind speed in the range 10-90 m/s.
In addition, a good reproducibility of the bias from one sensor to the next is desirable, where small differences between the sensors is good. This should be substantiated by providing wind tunnel test results that cover the wind speed range (1-90 m/s) and all wind directions for at least three sensors, each from different production batches.
To make the change in the bias with wind direction clear, the wind direction bins will be 5° or smaller.</t>
  </si>
  <si>
    <t>A score will be given between 0 and a maximum of 5. Please provide a substantiation of no more than 2 A4 pages. The substantiation will be assessed in accordance with the general assessment criteria of the Descriptive Document.
The assessment is based on expert judgement with special attention given to the following assessment criteria:
- The following guidelines for the scoring are used, where low means 1-10 m/s and high 10-90 m/s:
• 5 if the maximum bias is &lt; 0.2 m/s (low) and &lt; 6% (high)
• 3 if the maximum bias is &lt; 0.3 m/s (low) and &lt; 7% (high)
• 0 if the maximum bias is &lt; 0.4 m/s (low) and &lt; 8% (high)
- In addition to this, a higher score can be achieved by the reproducibility (measured using the absolute difference between the bias of two sensors averaged over all combinations of the three sensors and all wind directions and tunnel speeds) as follows:
• 0 more if the score for the maximum bias was 5
• at most 1 more if the score for the maximum bias was 3
• at most 2 more if the score for the maximum bias was 0
A larger portion of the maximum additional score will be awarded if the absolute difference is low. How much larger will depend on the absolute difference shown by the wind tunnel test results and can therefore not be decided before the results have been received.</t>
  </si>
  <si>
    <t>The resolution of the vertical wind speed (both internal and output) shall be better than or equal to 0.01 m/s.</t>
  </si>
  <si>
    <t>The threshold of reporting vertical wind speed shall be better than or equal to 0.01 m/s.</t>
  </si>
  <si>
    <t>1.4    Sonic Temperature Requirements</t>
  </si>
  <si>
    <t>The sensor shall report the sonic temperature in SI units.</t>
  </si>
  <si>
    <t>The range of the sonic temperature reportable by the Sensor shall be at least -25°C to +50°C.</t>
  </si>
  <si>
    <t>The measurement uncertainty (root mean square error) of the sonic temperature shall be ≤ 2°C when taken over the entire range of wind directions. This should be the case for each and every combination of temperature and wind speed in the measurement range of the sensor.</t>
  </si>
  <si>
    <t xml:space="preserve">It is desired to have a measurement uncertainty (root mean square error) of the sonic temperature of &lt; 2°C, when taken over the entire range of wind directions. This should be the case for each and every combination of temperature and wind speed in the measurement range of the sensor. </t>
  </si>
  <si>
    <t>Please provide a substantiation of maximum 1 A4 page. The substantiation will be assessed and a score is given between 0 to 5 maximum.
The assessment is based on expert judgement with special attention given to the following assessment criteria:
- Matching of the sonic temperature to the reference temperature.
- Presence of Calibration reports on this parameter is desirable, especially if the calibration is done by an EN-ISO 17025:2018-accredited laboratory.
- Field trial comparisons with more traditional temperature sensors are desirable.
- The level of detail with which the test results cover the ranges of temperature, wind speed and direction is important. Higher detail is desirable.
- The highest attainable score depends on the measurement uncertainty:
• 5 if the uncertainty is &lt; 1.0°C
• 3 if the uncertainty is &lt; 1.5°C
• 1 if the uncertainy is &lt; 2.0°C.</t>
  </si>
  <si>
    <r>
      <t xml:space="preserve">A measurement uncertainty (root mean square error) of the variance of the sonic temperature of ≤ 0.1°C is desired, when taken over the entire range of wind directions. This should be the case for each and every combination of temperature and wind speed in the measurement range of the sensor.
Tenderer should substantiate this measurement uncertainty, and this substantiation should be representative of the climate conditions in the Netherlands, including North Sea platforms and the Carribean Netherlands. 
</t>
    </r>
    <r>
      <rPr>
        <i/>
        <sz val="11"/>
        <color rgb="FF000000"/>
        <rFont val="Calibri"/>
        <family val="2"/>
      </rPr>
      <t>Notes</t>
    </r>
    <r>
      <rPr>
        <sz val="11"/>
        <color rgb="FF000000"/>
        <rFont val="Calibri"/>
        <family val="2"/>
      </rPr>
      <t>: KNMI intends to use this variance to calculate the Obukhov length.
[variance = average of (instantaneous measurement minus the average of many recent instantaneous measurements)^2]</t>
    </r>
  </si>
  <si>
    <t>Please provide a substantiation of maximum 1 A4 page. The substantiation will be assessed and a score is given between 0 to 5 maximum.
The assessment is based on expert judgement with special attention given to the following assessment criteria:
- The higher the level of detail with which the test results cover the ranges of temperature, wind speed and direction, the better.
- Matching of the sonic temperature to the reference temperature is desired to be as good as possible.
- The highest attainable score depends on the measurement uncertainty:
• 5 if the uncertainty is &lt; 0.02°C
• 3 if the uncertainty is &lt; 0.06°C
• 1 if the uncertainy is ≤ 0.10°C.</t>
  </si>
  <si>
    <t>The sonic temperature measured by different individual sensors of the same model shall be reproducible to the extent that the absolute difference (measurement of the one sensor minus that of the other where negative differences are made positive) shall be &lt; 1.0°C for each and every combination of temperature, wind speed and direction that the sensor can measure.</t>
  </si>
  <si>
    <t>The resolution of the sonic temperature (both internal and output) shall be ≤ 0.1°C.</t>
  </si>
  <si>
    <t>1.5    Environmental Requirements</t>
  </si>
  <si>
    <t>The offered Wind Sensors shall be suitable for use within the Netherlands, including North Sea platforms and the Caribbean Netherlands.</t>
  </si>
  <si>
    <t>-</t>
  </si>
  <si>
    <t>2    Maintainability Requirements</t>
  </si>
  <si>
    <t>2.1    Wind Speed Calibration Requirements</t>
  </si>
  <si>
    <r>
      <t xml:space="preserve">The Tenderer shall include a calibration procedure that ensures the wind speed can be verified, adjusted and calibrated by KNMI staff in a wind tunnel. This calibration procedure must be clearly documented.
</t>
    </r>
    <r>
      <rPr>
        <i/>
        <sz val="11"/>
        <rFont val="Calibri"/>
        <family val="2"/>
        <scheme val="minor"/>
      </rPr>
      <t>Note</t>
    </r>
    <r>
      <rPr>
        <sz val="11"/>
        <rFont val="Calibri"/>
        <family val="2"/>
        <scheme val="minor"/>
      </rPr>
      <t>: this calibration procedure (or page-specific reference to the manual chapter that contains this procedure) must be made available after initial award upon first request.</t>
    </r>
  </si>
  <si>
    <t>It is desired that Tenderer substantiates how the calibration and adjustment of the wind sensor can be used to optimize the wind speed measurement. In particular, access to correction tables for wind speed, including dependence on wind speed, wind direction and tilt angles, is highly desired. These correction tables should be adjustable by KNMI staff during calibration. It is highly desirable that the final measurement uncertainty after calibration and adjustment is at least a factor 3 better than the accuracy requirements listed in the mandatories in order to account for drift during the period in between two successive calibrations. Alternatively, Tenderer should substantiate why the design of the sensor is such that drift of the calibration is eliminated to a level where this factor 3 is no longer necessary. In addition, other factors such as traceability to a standard measurement reference are also very important.</t>
  </si>
  <si>
    <t>Please provide a substantiation of maximum 1 A4 page. The substantiation will be assessed and a score is given between 0 to 5 maximum.
The assessment is based on expert judgement with special attention given to the following assessment criteria:
- Correct traceability to a standard measurement reference.
- Completeness of the verification and calibration procedure.
- The final measurement uncertainty that can be achieved is important for the scoring. A lower measurement uncertainty after calibration will yield higher scores.
- Ease of use to perform the calibration.</t>
  </si>
  <si>
    <t>2.2    Wind Direction Calibration Requirements</t>
  </si>
  <si>
    <r>
      <t xml:space="preserve">The Tenderer shall include a calibration procedure that ensures that the wind direction of the Wind Sensors can be verified, adjusted and calibrated by KNMI staff. This calibration procedure must be clearly documented.
</t>
    </r>
    <r>
      <rPr>
        <i/>
        <sz val="11"/>
        <rFont val="Calibri"/>
        <family val="2"/>
        <scheme val="minor"/>
      </rPr>
      <t>Note:</t>
    </r>
    <r>
      <rPr>
        <sz val="11"/>
        <rFont val="Calibri"/>
        <family val="2"/>
        <scheme val="minor"/>
      </rPr>
      <t xml:space="preserve"> this calibration procedure (or page-specific reference to the manual chapter that contains this procedure) must be made available after initial award upon first request.</t>
    </r>
  </si>
  <si>
    <t>It is desired that Tenderer substantiates how the calibration and adjustment of the wind sensor can be used to optimize the wind direction measurement. In particular, access to correction tables for wind direction, including dependence on wind speed, wind direction and tilt angles, is highly desired. These correction tables should be adjustable by KNMI staff during calibration. It is highly desirable that the final measurement uncertainty after calibration and adjustment is at least a factor 3 better than the accuracy requirements listed in the mandatories in order to account for drift during the period in between two successive calibrations. Alternatively, Tenderer should substantiate why the design of the sensor is such that drift of the calibration is eliminated to a level where this factor 3 is no longer necessary. In addition, other factors such as traceability to a standard measurement reference are also very important.</t>
  </si>
  <si>
    <t>2.3    Other Calibration Requirements</t>
  </si>
  <si>
    <t>The calibration interval of the Wind Sensor shall be 26 months or longer.</t>
  </si>
  <si>
    <t>Tenderer shall commit to provide a clear verification protocol for the Wind Sensors and/or its modules directly after receiving an "Intention to Award" decision, and at the latest before the Final Award decision will be published.
This protocol shall allow complete verification of the correct operation and the required quality of the Wind Sensor in the laboratory and on the test field by KNMI before operational deployment of the Wind Sensors.</t>
  </si>
  <si>
    <t xml:space="preserve">The Tenderer shall supply a calibration certificate issued by an EN-ISO 17025:2018 accredited laboratory with each wind sensor. This calibration shall cover at least a representative number of samples of both wind speed and wind direction measurements.
</t>
  </si>
  <si>
    <t>The Tenderer shall commit to re-calibrate the wind sensors used in the verification phase after its conclusion, as detailed in Annex 07. This recalibration certificate must be  issued by an EN-ISO 17025:2018 accredited laboratory. This recalibration shall cover at least the same set of samples for both wind speed and wind direction as is used in the initial calibration.</t>
  </si>
  <si>
    <r>
      <t xml:space="preserve">It is desired that Tenderer includes a calibration procedure to ensure that the sonic temperature as measured by the Wind Sensor can be verified, adjusted and calibrated by KNMI staff. This calibration procedure should be clearly documented.
</t>
    </r>
    <r>
      <rPr>
        <i/>
        <sz val="11"/>
        <rFont val="Calibri"/>
        <family val="2"/>
        <scheme val="minor"/>
      </rPr>
      <t>Note</t>
    </r>
    <r>
      <rPr>
        <sz val="11"/>
        <rFont val="Calibri"/>
        <family val="2"/>
        <scheme val="minor"/>
      </rPr>
      <t>: KNMI has access to climate chambers where both temperature and relative humidity can be controlled. KNMI envisions that these chambers can be used for calibration of sonic temperature measurements.</t>
    </r>
  </si>
  <si>
    <t>Note: the calibration procedure (or page-specific reference to the manual chapter that contains this procedure) must be made available after initial award upon first request.
Yes = Score of 5
No = Score of 0</t>
  </si>
  <si>
    <t>3    Technical Requirements</t>
  </si>
  <si>
    <t>3.1    General Requirements</t>
  </si>
  <si>
    <t>A unique ID/serial number of the Wind Sensor, as well as the firmware version shall be available in the data message or is accessible through specific commands.</t>
  </si>
  <si>
    <t>Commands shall be available to retrieve, change and store the parameter and configuration settings of the Wind Sensor.</t>
  </si>
  <si>
    <t>The parameters/settings configured and stored in the Wind Sensor shall be retained after a re-start or shutdown due to power failure.</t>
  </si>
  <si>
    <t>The time between switching on the Wind Sensor (power on) and the first output of a data message containing valid observational data shall be 1 minute or less.</t>
  </si>
  <si>
    <t>3.2    Communication Requirements</t>
  </si>
  <si>
    <t>The Wind Sensors shall be equipped with one serial interface for all data communications through either (case 1) RS422 full-duplex using 4 data wires (receive and transmit over separate wires); or (case 2) RS485 half-duplex using 2 data wires (receive and transmit over the same wires).</t>
  </si>
  <si>
    <t>Handshake shall not be required for communication with the Wind Sensors, neither in hardware nor in software.</t>
  </si>
  <si>
    <t>The Wind Sensors shall support at least one of the listed options for each of the following transmission characteristics:
• Speed: 1200, 2400, 4800, 9600 or 19200 bits per second;
• Parity: Even, Odd, or None;
• Wordsize: 7 or 8 bits;
• Stopbits: 1 or 2.</t>
  </si>
  <si>
    <t>The Wind Sensors shall support operation in polling mode.</t>
  </si>
  <si>
    <t>The Wind Sensors shall prevent blocking of further communication in case of transmission errors by ignoring any command which is not received completely within 10.000 milliseconds.</t>
  </si>
  <si>
    <t>The response of the Wind Sensors to any command at any time shall start within 200 milliseconds. The response to any valid or invalid command shall be completely transmitted within 1500 milliseconds using the maximum requested and available transmission rate.</t>
  </si>
  <si>
    <t>3.3    Sensor Output Requirements</t>
  </si>
  <si>
    <t>The format of the Wind Sensor response to any command shall be specified. This specification shall include the length of any response.</t>
  </si>
  <si>
    <t>The Wind Sensor response shall be in readable ASCII.</t>
  </si>
  <si>
    <t>It is desired to be possible within the Wind Sensor to create a user-defined output data message.</t>
  </si>
  <si>
    <t>3.4    Status Requirements</t>
  </si>
  <si>
    <t>The Wind Sensor shall report status information on the operational state of the Wind Sensor and clearly identify any problem, either within the regular data message or through documented diagnostic commands.</t>
  </si>
  <si>
    <t>The status information shall unambiguously indicate whenever insufficient measurements have been made to produce valid measurement parameters, irrespective of the reason of insufficient measurements.</t>
  </si>
  <si>
    <t>The Wind Sensor shall perform internal checks to ensure correct functioning of each module. Status information shall be reported for each module.</t>
  </si>
  <si>
    <t>4    Hardware Requirements</t>
  </si>
  <si>
    <t>4.1    General Requirements</t>
  </si>
  <si>
    <t>The weight and dimensions of the Wind Sensor shall be such that it can be easily transported and installed by a single person, in accordance with Dutch ARBO legislation. Installation is done by KNMI on a tiltable wind mast.</t>
  </si>
  <si>
    <t>The arms and ultrasonic transducers of the sensor shall be heated.</t>
  </si>
  <si>
    <r>
      <t xml:space="preserve">The Wind Sensor shall have a method to switch off the heating in order to conserve power. This method shall be useable during first-line maintenance activities.
</t>
    </r>
    <r>
      <rPr>
        <i/>
        <sz val="11"/>
        <rFont val="Calibri"/>
        <family val="2"/>
        <scheme val="minor"/>
      </rPr>
      <t>Note:</t>
    </r>
    <r>
      <rPr>
        <sz val="11"/>
        <rFont val="Calibri"/>
        <family val="2"/>
        <scheme val="minor"/>
      </rPr>
      <t xml:space="preserve"> KNMI intends to use this switch on specific sensors placed in off-grid locations where only a solar array may be available for power.</t>
    </r>
  </si>
  <si>
    <t>The mass of the sensor shall be less than 4 kg.</t>
  </si>
  <si>
    <t>Each Wind Sensor shall be delivered in a reusable protective case that prevents damage to the instrument during transportation under normal conditions. A cardboard box with suitable protection can be used.</t>
  </si>
  <si>
    <t xml:space="preserve">It is desired that Tenderer substantiates that their Wind Sensor is both environmentally and socially responsible. Factors to take into consideration might be the power usage of the sensor to achieve the desired functionality, the use of recycled raw materials in production of the sensor and its final recyclability, use of ethical labour practices during production, etc.
Eco-friendly procurement is about preventing or minimising a negative impact on the environment. The reduction of environmental impact can be achieved in various ways, including the choice of materials, the production process through to placement, commissioning and maintenance. Eventually, a product will be disposed of, although placement and disposal is outside the scope of this agreement, the product offered may have a negative impact on the environment when taken out of service. Chosen materials or production techniques may have a positive or negative impact on the (degree of) recyclability of the offered product. Buyer aims for a product with limited environmental impact. Describe in what way and to what extent you include sustainability in your offer in the production, materials used, logistics, energy consumption, maintenance and recyclability of the product so that you meet the requested and substantiate its effectiveness.
Consider the following preconditions:
- All Requirements of the Programme of Requirements must be met;
- Your solution must not involve separate costs from those specified in the price sheet;
- Your proposal must be feasible and not entail an extension of the contract.
</t>
  </si>
  <si>
    <t>Please provide a substantiation of no more than 2 A4 pages. The substantiation will be assessed and a score is given between 0 to 5 maximum.
Evaluation criteria
The assessment team will use your answer to assess whether and to what extent reservations have been made, your solution is effective, applicable and described in concrete terms, i.e.:
- In what way and to what extent the environmental impact is limited from the production (including materials used), logistics, energy consumption, maintenance and recyclability of the product. 
The less environmentally harmful the solutions described are and the more this is quantified and made demonstrable, the higher the rating; the substantiation is an important element here.</t>
  </si>
  <si>
    <t>4.2    Electrical Requirements</t>
  </si>
  <si>
    <r>
      <t xml:space="preserve">The Wind Sensor shall have a valid and current European CE marking, or equivalent.
</t>
    </r>
    <r>
      <rPr>
        <i/>
        <sz val="11"/>
        <rFont val="Calibri"/>
        <family val="2"/>
        <scheme val="minor"/>
      </rPr>
      <t>Note</t>
    </r>
    <r>
      <rPr>
        <sz val="11"/>
        <rFont val="Calibri"/>
        <family val="2"/>
        <scheme val="minor"/>
      </rPr>
      <t>: If compliance for any EN-norm is to any version other than the EU Harmonized version, a Declaration of Conformity including a Notified Body certificate must be made available to KNMI on first request.</t>
    </r>
  </si>
  <si>
    <t>The Tenderer shall guarantee electrically safe operation of the delivered Wind Sensor including its components according to Dutch and EU regulations.</t>
  </si>
  <si>
    <t>Compliance by the Wind Sensor with electric safety standard EN-IEC 61010, or equivalent, is desired.</t>
  </si>
  <si>
    <t>The Wind Sensor and related parts shall comply with all applicable EMC requirements, specifically European standards EN-IEC 61326-1 with compliance to EN-IEC 61000-6-2 for EMC immunity in industrial environments and EN-IEC 61000-6-3 for EMC emission for household environments, or equivalent.</t>
  </si>
  <si>
    <r>
      <t xml:space="preserve">The Wind Sensor shall be adequately protected against failures caused by lightning strikes.
</t>
    </r>
    <r>
      <rPr>
        <i/>
        <sz val="11"/>
        <rFont val="Calibri"/>
        <family val="2"/>
        <scheme val="minor"/>
      </rPr>
      <t>Note</t>
    </r>
    <r>
      <rPr>
        <sz val="11"/>
        <rFont val="Calibri"/>
        <family val="2"/>
        <scheme val="minor"/>
      </rPr>
      <t>: The masts and towers on which KNMI shall mount the Wind Sensor are properly grounded.</t>
    </r>
  </si>
  <si>
    <t>Compliance by the Wind Sensor and related parts with European standard EN-IEC 62305 concerning lightning protection and failure of electrical installations, or equivalent, is desired.</t>
  </si>
  <si>
    <t>The Wind Sensor shall be able to operate either (case 1) using a power supply voltage that falls somewhere in the range of 20VDC to 50VDC with a maximum current drawn of 10 Ampere, or (case 2) a 230VAC power supply voltage with a maximum current drawn of 10 Ampere.</t>
  </si>
  <si>
    <r>
      <t xml:space="preserve">The </t>
    </r>
    <r>
      <rPr>
        <u/>
        <sz val="11"/>
        <rFont val="Calibri"/>
        <family val="2"/>
        <scheme val="minor"/>
      </rPr>
      <t>minimum</t>
    </r>
    <r>
      <rPr>
        <sz val="11"/>
        <rFont val="Calibri"/>
        <family val="2"/>
        <scheme val="minor"/>
      </rPr>
      <t xml:space="preserve"> power use of the wind sensor with all heaters active at 100% shall be at least 140 Watt.</t>
    </r>
  </si>
  <si>
    <t>4.3    Mechanical Requirements</t>
  </si>
  <si>
    <t>The Wind Sensor and related parts shall have water and dust protection IP55 or better according to norm EN-IEC 60529, or equivalent.</t>
  </si>
  <si>
    <t>The Wind Sensor shall be resistant to shock and vibration in normal operating conditions in all locations including North Sea platforms, as well as all transport conditions.</t>
  </si>
  <si>
    <t>Compliance by the Wind Sensor with tests listed in European standard EN-IEC 60068-2 concerning shock and vibration resistance, or equivalent, is desired.</t>
  </si>
  <si>
    <t>The material of the Wind Sensor and related parts shall be suitable for use in maritime and industrial environments. Any corrosive effects shall not have a negative impact on the functioning of the Wind Sensor.</t>
  </si>
  <si>
    <t>Compliance by the Wind Sensor with European standard EN-IEC 60068-2-52 concerning suitability for use in marine environments, or equivalent, is desired.</t>
  </si>
  <si>
    <t>4.4    Installation Requirements</t>
  </si>
  <si>
    <r>
      <t xml:space="preserve">The proper true north-alignment of the sensor shall be mechanically guaranteed by the mounting and/or connector, such that the mechanical orientation of the Wind Sensor is kept fixed within </t>
    </r>
    <r>
      <rPr>
        <sz val="11"/>
        <color theme="1"/>
        <rFont val="Calibri"/>
        <family val="2"/>
      </rPr>
      <t>±</t>
    </r>
    <r>
      <rPr>
        <sz val="11"/>
        <color theme="1"/>
        <rFont val="Calibri"/>
        <family val="2"/>
        <scheme val="minor"/>
      </rPr>
      <t>0.5</t>
    </r>
    <r>
      <rPr>
        <sz val="11"/>
        <color theme="1"/>
        <rFont val="Calibri"/>
        <family val="2"/>
      </rPr>
      <t>°</t>
    </r>
    <r>
      <rPr>
        <sz val="11"/>
        <color theme="1"/>
        <rFont val="Calibri"/>
        <family val="2"/>
        <scheme val="minor"/>
      </rPr>
      <t xml:space="preserve"> when replacing the Wind Sensor.
</t>
    </r>
    <r>
      <rPr>
        <i/>
        <sz val="11"/>
        <color theme="1"/>
        <rFont val="Calibri"/>
        <family val="2"/>
        <scheme val="minor"/>
      </rPr>
      <t>Note</t>
    </r>
    <r>
      <rPr>
        <sz val="11"/>
        <color theme="1"/>
        <rFont val="Calibri"/>
        <family val="2"/>
        <scheme val="minor"/>
      </rPr>
      <t>: This may be achieved by use of a custom mounting solution. KNMI shall itself ensure the proper alignment of the mast head relative to true north.</t>
    </r>
  </si>
  <si>
    <t>4.5    Sensor Connections Requirements</t>
  </si>
  <si>
    <t>The Wind Sensor shall be provided with both the power cable and serial connection cable, and with connectors attached. It must be possible to manually disconnect the connector at the sensor end of the cable without use of tools. These cables shall be suitable for use under exterior conditions and shall be available on the European market.
It is acceptable if the power and serial connection are combined in one cable. The length of the cables and type of the connectors shall be specified by KNMI in consultation with Tenderer before delivery. The cable length will not exceed 12 meters for all but five sensors. For five sensors the cable length will not exceed 22 meter.</t>
  </si>
  <si>
    <t>The cables supplied with the Wind Sensor must be:
• Usable in the temperature range of -25°C to +50°C, and:
• Oil and chemical resistant, and:
• UV radiation resistant, and:
• Precipitation resistant.</t>
  </si>
  <si>
    <t>Compliance of the cables and connectors with European standard EN-IEC 61010, or equivalent, is desired.</t>
  </si>
  <si>
    <t>4.6    Operating Environment Requirements</t>
  </si>
  <si>
    <t>The Wind Sensor shall be able to operate according to the requirements (including accuracies measured in a wind tunnel) in all environmental conditions in the Netherlands, including the North Sea platforms and the Caribbean Netherlands. Specifically, it shall be able to operate according to the Requirements in the relative humidity range of 0% to 100% and the ambient temperature range of –25°C to +50°C.</t>
  </si>
  <si>
    <t>The Wind Sensor shall not be damaged by environmental conditions in the Netherlands, including North Sea platforms and the Caribbean Netherlands. Damage caused by extreme weather events such as hurricanes and the debris associated with these events is exempt.</t>
  </si>
  <si>
    <t>5    Software Requirements</t>
  </si>
  <si>
    <t>Tenderer shall inform KNMI of each new software/firmware release for the Wind Sensor during the entire Contract period. This includes updates with additional features as well as bug fixes. Information shall be provided on the contents of the update, its consequences for the operation of the Wind Sensor, and whether or not the update is critical.</t>
  </si>
  <si>
    <t>Tenderer shall supply new software/firmware updates in such way that the installation of updates or upgrades can be performed by adequately trained KNMI staff during 2nd line maintenance without effect on warranty.</t>
  </si>
  <si>
    <t>Tenderer agrees that KNMI shall be free to choose not to install any updates or upgrades without loss of warranty or 3rd line maintenance. In the case that an update is not installed, KNMI accepts the shortcomings reported by the manufacturer which are solved in the new software/firmware version.</t>
  </si>
  <si>
    <t>Tenderer shall safeguard the Wind Sensor to avoid lockup situations in which components or the whole system becomes inoperative or unresponsive.</t>
  </si>
  <si>
    <t>6    Reliability Requirements</t>
  </si>
  <si>
    <t>The Wind Sensor shall be COTS (Commercial Off The Shelf).</t>
  </si>
  <si>
    <t>The Wind Sensor shall be designed and able to operate continuously 24 hours a day, 7 days a week.</t>
  </si>
  <si>
    <t>The availability of the Wind Sensor shall be 99.98% or better, during which the measurements made shall meet the mandatory requirements. Events where insects or birds cause the Wind Sensor to operate incorrectly are included in the 0.02% of measurements that do not meet this requirement.</t>
  </si>
  <si>
    <t>The number of 10-minute periods with more than 10% missing or invalid measurement samples shall be less than 0.03% of all 10-minute periods, irrespective of the cause of the problem, e.g. insects, birds, turbulence, vibration, electrical or acoustic noise, lightning interference, etc.</t>
  </si>
  <si>
    <r>
      <t xml:space="preserve">The Wind Sensor shall continue to meet the mandatory requirements during periods of precipitation. In no more than 0.01% of the total number of 10-minute periods shall more than 3.0 seconds of missing or invalid measurement samples occur due to precipitation.
</t>
    </r>
    <r>
      <rPr>
        <i/>
        <sz val="11"/>
        <color theme="1"/>
        <rFont val="Calibri"/>
        <family val="2"/>
        <scheme val="minor"/>
      </rPr>
      <t>Note</t>
    </r>
    <r>
      <rPr>
        <sz val="11"/>
        <color theme="1"/>
        <rFont val="Calibri"/>
        <family val="2"/>
        <scheme val="minor"/>
      </rPr>
      <t>: all 10-minute periods will be counted, including those without precipitation.</t>
    </r>
  </si>
  <si>
    <t>It is desired that the availability of the Wind Sensor is 99.99% or better, during which the measurements made meet the mandatory requirements. Substantiation of this availability by means of a field test report is highly desired, ideally including analysis of the factors that risk downtime and their mitigation in the Wind Sensor, and by providing detailed information including a field report on availability of the Wind Sensors including downtime due to exchange of the sensor for maintenance. Effects such as insect or bird disturbance, weather effects such as precipitation and any other sources of downtime should be discussed and accounted for.</t>
  </si>
  <si>
    <t>Please provide a substantiation of no more than 2 A4 pages. The substantiation will be assessed and a score is given between 0 to 5 maximum.
The assessment is based on expert judgement with special attention given to the following assessment criteria:
- Inclusion of field tests substantiating the availability in all seasons covering climate conditions comparable to the Netherlands, including North Sea platforms and the Carribean Netherlands, is highly desired.
- Influence of insects and birds should be discussed and taken into account in the substantiation.
- Influence of weather effects such as precipitation should be discussed and taken into account.
- Other sources of missing raw samples should be clarified and their reduction should be discussed. Less samples lost is better.
- The actual availability percentage is very important in determining the final score. Higher availability is better.</t>
  </si>
  <si>
    <t>The life time of the Wind Sensor shall be at least 10 years, including first, second and third line maintenance.</t>
  </si>
  <si>
    <t>The Mean Time Between Failure (MTBF) of the Wind Sensor shall be at least 43830 hours (=60 months), based on all environmental conditions in the Netherlands, including North Sea platforms and the Caribbean Netherlands and continuous 24/7 operation.</t>
  </si>
  <si>
    <t>7    Support and Maintenance Requirements</t>
  </si>
  <si>
    <t>7.1    Support Requirements</t>
  </si>
  <si>
    <t>A helpdesk with skilled personnel fluent in Dutch and/or English shall be available and reachable by telephone and e-mail. The helpdesk shall reply to questions with a satisfactory answer within two working days.</t>
  </si>
  <si>
    <t>7.2    Maintenance Requirements</t>
  </si>
  <si>
    <t>The design of the wind sensor and mounting connectors shall be such that the cleaning and 1st line maintenance can be performed by one person.</t>
  </si>
  <si>
    <t>Wind Sensors or parts that have been sent to the Tenderer for repair shall be returned after repair or replaced within 2 months (including FAT and transport).</t>
  </si>
  <si>
    <t>The serviceability of the Wind Sensor shall be either (case 1) based on the concept of Line Replaceable Units (LRU), which means that it is designed to be repaired quickly at KNMI by either replacement of modular components, or (case 2) the Wind Sensor as a whole is considered the LRU. 
For case 1, Tenderer shall provide a list with recommended LRU items including recommended amounts. For case 2, the number of recommended spare Wind Sensors shall be specified. Note that these spare Wind Sensors are not included in the ~10% spares that KNMI requires for performing 2nd line maintenance.</t>
  </si>
  <si>
    <t>The Wind Sensor shall be able to operate in accordance with the requirements in the field for at least 12 months in between scheduled 1st line maintenance.</t>
  </si>
  <si>
    <t>7.3    Delivery Requirements</t>
  </si>
  <si>
    <t>Tenderer shall commit to the delivery schedule and support required during the verification test as described in Annex 07 - Verification Phase &amp; Delivery.</t>
  </si>
  <si>
    <t>8    Documentation Requirements</t>
  </si>
  <si>
    <t>Tenderer shall include a comprehensive and complete set of manuals and technical documentation written in Dutch or English with instructions for operation, installation, maintenance and verification of the Wind Sensor.
This set shall at least include as much information as possible on:
• Technical data/specifications;
• Data output description incl. measurement examples;
• Status information output description;
• Data communication options;
• Installation instructions;
• Mechanical and electronic connections, incl electronic wiring schematic diagrams;
• Electrical specifications of digital outputs, power supply, power consumption and temperature range of the instrument;
• Maintenance guidelines (on site and indoors);
• Verification Protocol;
• Calibration guidelines;
• Safety instructions;
• Troubleshooting.
This documentation set shall be delivered directly after receiving an "Intention to Award" decision, and at the latest before the Final Award decision will be published.</t>
  </si>
  <si>
    <t>Tender shall supply new or updated documentation when new firmware releases or upgrades of the Wind Sensor are delivered to KNMI, or when incorrect or incomplete information in the current documentation set is found.</t>
  </si>
  <si>
    <t>All documentation files shall be formatted in Portable Document Format (PDF). </t>
  </si>
  <si>
    <t>It is desired to have the documentation set specifying how to implement, use and maintain the Wind Sensor included with the tender. The level of detail of this documentation set is very important, and is desired to be as high as possible.</t>
  </si>
  <si>
    <t>Provide the documentation package in a separate file. The documentation will be assessed and a score is given between 0 to 5 maximum.
The assessment is based on expert judgement with special attention given to the following assessment criteria:
- Detail: does the documentation provide enough detail to both implement the sensor and understand as well as execute first &amp; second line maintenance?
- Scope: does the documentation include all the necessary topics.
- Clarity: Is the documentation written in clear and concise language without unnecessary jargon, are instructions clearly written in a step-by-step structure, are illustrations used to explain complex instructions.
- Structuring: Is the index clear and can desired information of varying kinds be easily found within the entire documentation package?</t>
  </si>
  <si>
    <t>Summary of Quality criteria points</t>
  </si>
  <si>
    <t>Chapter</t>
  </si>
  <si>
    <t># of desirables</t>
  </si>
  <si>
    <t>Sub-total points achieved</t>
  </si>
  <si>
    <t>Total points achieved</t>
  </si>
  <si>
    <t>(without KNMI-assessed desirables)</t>
  </si>
  <si>
    <t>(with KNMI-assessed desirables)</t>
  </si>
  <si>
    <t>1 - Functional</t>
  </si>
  <si>
    <t>2 - Maintainability</t>
  </si>
  <si>
    <t>3 - Technical</t>
  </si>
  <si>
    <t>4 - Hardware</t>
  </si>
  <si>
    <t>5 - Software</t>
  </si>
  <si>
    <t>6 - Reliability</t>
  </si>
  <si>
    <t>7 - Support and Maintenance</t>
  </si>
  <si>
    <t>8 - Documentation</t>
  </si>
  <si>
    <t>Totals</t>
  </si>
  <si>
    <t>(maximum)</t>
  </si>
  <si>
    <t>(200)</t>
  </si>
  <si>
    <t>(800)</t>
  </si>
  <si>
    <r>
      <rPr>
        <i/>
        <sz val="11"/>
        <color theme="1"/>
        <rFont val="Calibri"/>
        <family val="2"/>
        <scheme val="minor"/>
      </rPr>
      <t>Please note:</t>
    </r>
    <r>
      <rPr>
        <sz val="11"/>
        <color theme="1"/>
        <rFont val="Calibri"/>
        <family val="2"/>
        <scheme val="minor"/>
      </rPr>
      <t xml:space="preserve"> this column will only be filled in after the assessment by KNMI is completed.</t>
    </r>
  </si>
  <si>
    <t xml:space="preserve">This sheet contains technical structures to assist with Excel Data Validation. Tenderers do not need to take any actions with respect to this sheet. </t>
  </si>
  <si>
    <t>For all Mandatory Closed &amp; Desirable Closed</t>
  </si>
  <si>
    <t>Yes</t>
  </si>
  <si>
    <t>No</t>
  </si>
  <si>
    <t>Substantiations Yes/No</t>
  </si>
  <si>
    <t>Yes, Substantiation is provided.</t>
  </si>
  <si>
    <t>No, Substantiation is not submitted.</t>
  </si>
  <si>
    <t>Desirable 15 (max wind speed range)</t>
  </si>
  <si>
    <t>0-65 m/s</t>
  </si>
  <si>
    <t>At least 0-70 m/s</t>
  </si>
  <si>
    <t>At least 0-75 m/s</t>
  </si>
  <si>
    <t>At least 0-80 m/s</t>
  </si>
  <si>
    <t>At least 0-85 m/s</t>
  </si>
  <si>
    <t>At least 0-90 m/s</t>
  </si>
  <si>
    <t>Desirable 115 (Documentation package)</t>
  </si>
  <si>
    <t>Yes, documentation package is included separately.</t>
  </si>
  <si>
    <t>For mandatory information, case-based strict OR</t>
  </si>
  <si>
    <t>Yes, Case 1 is applicable</t>
  </si>
  <si>
    <t>Yes, Case 2 is applicable</t>
  </si>
  <si>
    <t>For mandatory information, case-based AND/OR</t>
  </si>
  <si>
    <t>Yes, both cases are applicable</t>
  </si>
  <si>
    <t>Desirable 4: higher sampling rate</t>
  </si>
  <si>
    <t>≤ 12 Hz</t>
  </si>
  <si>
    <t>12-90 Hz</t>
  </si>
  <si>
    <t>90-160 Hz</t>
  </si>
  <si>
    <t>160-220 Hz</t>
  </si>
  <si>
    <t>220-270 Hz</t>
  </si>
  <si>
    <t>&gt; 270 Hz</t>
  </si>
  <si>
    <t>The Wind Sensor data message with measured values and/or status codes shall contain a data integrity check, for example a checksum including the method used for calculating the checksum.</t>
  </si>
  <si>
    <t>The Wind Sensor data message with measured values and/or status codes shall be enclosed by unique predefined delimiters, for example STX (start of text) and ETX (end of text).</t>
  </si>
  <si>
    <t>The Wind Sensor data message with measured values and/or status codes shall be fixed. Either all data is located at fixed positions in the data message, or a unique delimiter is unambiguously used to divide the data message into elements.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</si>
</sst>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8"/>
      <name val="Calibri"/>
      <family val="2"/>
      <scheme val="minor"/>
    </font>
    <font>
      <b/>
      <sz val="15"/>
      <color theme="3"/>
      <name val="Calibri"/>
      <family val="2"/>
      <scheme val="minor"/>
    </font>
    <font>
      <b/>
      <sz val="13"/>
      <color theme="3"/>
      <name val="Calibri"/>
      <family val="2"/>
      <scheme val="minor"/>
    </font>
    <font>
      <b/>
      <sz val="11"/>
      <color theme="1"/>
      <name val="Calibri"/>
      <family val="2"/>
      <scheme val="minor"/>
    </font>
    <font>
      <b/>
      <sz val="24"/>
      <color theme="3"/>
      <name val="Calibri"/>
      <family val="2"/>
      <scheme val="minor"/>
    </font>
    <font>
      <b/>
      <sz val="11"/>
      <color theme="3"/>
      <name val="Calibri"/>
      <family val="2"/>
      <scheme val="minor"/>
    </font>
    <font>
      <sz val="11"/>
      <color rgb="FFFF0000"/>
      <name val="Calibri"/>
      <family val="2"/>
      <scheme val="minor"/>
    </font>
    <font>
      <sz val="11"/>
      <name val="Calibri"/>
      <family val="2"/>
      <scheme val="minor"/>
    </font>
    <font>
      <sz val="14"/>
      <color rgb="FFFF0000"/>
      <name val="Calibri"/>
      <family val="2"/>
      <scheme val="minor"/>
    </font>
    <font>
      <b/>
      <sz val="13"/>
      <color rgb="FFFF0000"/>
      <name val="Calibri"/>
      <family val="2"/>
      <scheme val="minor"/>
    </font>
    <font>
      <i/>
      <sz val="11"/>
      <color theme="1"/>
      <name val="Calibri"/>
      <family val="2"/>
      <scheme val="minor"/>
    </font>
    <font>
      <b/>
      <sz val="11"/>
      <name val="Calibri"/>
      <family val="2"/>
      <scheme val="minor"/>
    </font>
    <font>
      <sz val="11"/>
      <color theme="1"/>
      <name val="Calibri"/>
      <family val="2"/>
      <scheme val="minor"/>
    </font>
    <font>
      <sz val="11"/>
      <color rgb="FF000000"/>
      <name val="Calibri"/>
      <family val="2"/>
      <scheme val="minor"/>
    </font>
    <font>
      <sz val="11"/>
      <color rgb="FF172B4D"/>
      <name val="Calibri"/>
      <family val="2"/>
      <scheme val="minor"/>
    </font>
    <font>
      <i/>
      <sz val="11"/>
      <name val="Calibri"/>
      <family val="2"/>
      <scheme val="minor"/>
    </font>
    <font>
      <sz val="11"/>
      <color theme="1"/>
      <name val="Calibri"/>
      <family val="2"/>
    </font>
    <font>
      <u/>
      <sz val="11"/>
      <name val="Calibri"/>
      <family val="2"/>
      <scheme val="minor"/>
    </font>
    <font>
      <sz val="11"/>
      <color rgb="FF000000"/>
      <name val="Calibri"/>
      <family val="2"/>
    </font>
    <font>
      <sz val="9.9"/>
      <color rgb="FF000000"/>
      <name val="Calibri"/>
      <family val="2"/>
    </font>
    <font>
      <b/>
      <sz val="24"/>
      <color rgb="FFFF0000"/>
      <name val="Calibri"/>
      <family val="2"/>
      <scheme val="minor"/>
    </font>
    <font>
      <i/>
      <sz val="11"/>
      <color rgb="FF000000"/>
      <name val="Calibri"/>
      <family val="2"/>
    </font>
    <font>
      <sz val="11"/>
      <name val="Calibri"/>
      <family val="2"/>
    </font>
  </fonts>
  <fills count="7">
    <fill>
      <patternFill patternType="none"/>
    </fill>
    <fill>
      <patternFill patternType="gray125"/>
    </fill>
    <fill>
      <patternFill patternType="solid">
        <fgColor rgb="FFFFFFFF"/>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medium">
        <color theme="4" tint="0.39997558519241921"/>
      </bottom>
      <diagonal/>
    </border>
    <border>
      <left/>
      <right/>
      <top style="thick">
        <color theme="4" tint="0.499984740745262"/>
      </top>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style="medium">
        <color theme="0" tint="-0.24994659260841701"/>
      </right>
      <top style="thick">
        <color theme="4" tint="0.499984740745262"/>
      </top>
      <bottom style="medium">
        <color theme="0" tint="-0.24994659260841701"/>
      </bottom>
      <diagonal/>
    </border>
    <border>
      <left style="medium">
        <color theme="0" tint="-0.24994659260841701"/>
      </left>
      <right style="medium">
        <color theme="0" tint="-0.24994659260841701"/>
      </right>
      <top style="thick">
        <color theme="4"/>
      </top>
      <bottom style="medium">
        <color theme="0" tint="-0.24994659260841701"/>
      </bottom>
      <diagonal/>
    </border>
    <border>
      <left/>
      <right/>
      <top style="medium">
        <color theme="0" tint="-0.24994659260841701"/>
      </top>
      <bottom style="thick">
        <color theme="4" tint="0.499984740745262"/>
      </bottom>
      <diagonal/>
    </border>
    <border>
      <left style="medium">
        <color theme="0" tint="-0.24994659260841701"/>
      </left>
      <right style="medium">
        <color theme="0" tint="-0.24994659260841701"/>
      </right>
      <top/>
      <bottom style="medium">
        <color theme="0" tint="-0.24994659260841701"/>
      </bottom>
      <diagonal/>
    </border>
    <border>
      <left/>
      <right/>
      <top style="medium">
        <color theme="0" tint="-0.24994659260841701"/>
      </top>
      <bottom/>
      <diagonal/>
    </border>
    <border>
      <left style="medium">
        <color theme="0" tint="-0.24994659260841701"/>
      </left>
      <right/>
      <top style="medium">
        <color theme="0" tint="-0.24994659260841701"/>
      </top>
      <bottom/>
      <diagonal/>
    </border>
    <border>
      <left/>
      <right/>
      <top style="thick">
        <color theme="4"/>
      </top>
      <bottom style="thick">
        <color theme="4" tint="0.499984740745262"/>
      </bottom>
      <diagonal/>
    </border>
    <border>
      <left style="medium">
        <color theme="0" tint="-0.24994659260841701"/>
      </left>
      <right style="medium">
        <color theme="0" tint="-0.24994659260841701"/>
      </right>
      <top style="thick">
        <color theme="4" tint="0.499984740745262"/>
      </top>
      <bottom/>
      <diagonal/>
    </border>
    <border>
      <left/>
      <right/>
      <top style="medium">
        <color theme="4" tint="0.39997558519241921"/>
      </top>
      <bottom/>
      <diagonal/>
    </border>
  </borders>
  <cellStyleXfs count="6">
    <xf numFmtId="0" fontId="0" fillId="0" borderId="0"/>
    <xf numFmtId="0" fontId="2" fillId="0" borderId="1" applyNumberFormat="0" applyFill="0" applyAlignment="0" applyProtection="0"/>
    <xf numFmtId="0" fontId="3" fillId="0" borderId="2" applyNumberFormat="0" applyFill="0" applyAlignment="0" applyProtection="0"/>
    <xf numFmtId="0" fontId="6" fillId="0" borderId="4" applyNumberFormat="0" applyFill="0" applyAlignment="0" applyProtection="0"/>
    <xf numFmtId="0" fontId="7" fillId="0" borderId="0" applyNumberFormat="0" applyFill="0" applyBorder="0" applyAlignment="0" applyProtection="0"/>
    <xf numFmtId="0" fontId="6" fillId="0" borderId="0" applyNumberFormat="0" applyFill="0" applyBorder="0" applyAlignment="0" applyProtection="0"/>
  </cellStyleXfs>
  <cellXfs count="88">
    <xf numFmtId="0" fontId="0" fillId="0" borderId="0" xfId="0"/>
    <xf numFmtId="0" fontId="0" fillId="0" borderId="0" xfId="0" applyAlignment="1">
      <alignment horizontal="left" vertical="top"/>
    </xf>
    <xf numFmtId="0" fontId="4" fillId="0" borderId="0" xfId="0" applyFont="1" applyAlignment="1">
      <alignment horizontal="left" vertical="top"/>
    </xf>
    <xf numFmtId="0" fontId="3" fillId="0" borderId="2" xfId="2"/>
    <xf numFmtId="0" fontId="6" fillId="0" borderId="4" xfId="3"/>
    <xf numFmtId="0" fontId="0" fillId="0" borderId="0" xfId="0" applyAlignment="1">
      <alignment horizontal="left" vertical="top" wrapText="1"/>
    </xf>
    <xf numFmtId="0" fontId="9" fillId="0" borderId="0" xfId="4" applyFont="1" applyAlignment="1"/>
    <xf numFmtId="0" fontId="0" fillId="0" borderId="0" xfId="0" applyAlignment="1">
      <alignment horizontal="center" vertical="top"/>
    </xf>
    <xf numFmtId="0" fontId="0" fillId="5" borderId="0" xfId="0" applyFill="1" applyAlignment="1">
      <alignment horizontal="left" vertical="top"/>
    </xf>
    <xf numFmtId="0" fontId="0" fillId="4" borderId="0" xfId="0" applyFill="1" applyAlignment="1">
      <alignment horizontal="left" vertical="top"/>
    </xf>
    <xf numFmtId="0" fontId="4" fillId="0" borderId="0" xfId="0" applyFont="1"/>
    <xf numFmtId="0" fontId="6" fillId="0" borderId="4" xfId="3" applyAlignment="1">
      <alignment horizontal="left" vertical="top"/>
    </xf>
    <xf numFmtId="0" fontId="6" fillId="0" borderId="4" xfId="3" applyAlignment="1">
      <alignment horizontal="left" vertical="top" wrapText="1"/>
    </xf>
    <xf numFmtId="0" fontId="0" fillId="0" borderId="0" xfId="0" applyAlignment="1">
      <alignment vertical="center"/>
    </xf>
    <xf numFmtId="0" fontId="0" fillId="0" borderId="0" xfId="0" applyAlignment="1">
      <alignment horizontal="left" vertical="center"/>
    </xf>
    <xf numFmtId="164" fontId="0" fillId="0" borderId="0" xfId="0" applyNumberFormat="1" applyAlignment="1">
      <alignment horizontal="center" vertical="top"/>
    </xf>
    <xf numFmtId="0" fontId="0" fillId="0" borderId="0" xfId="0" applyAlignment="1">
      <alignment horizontal="center" vertical="center"/>
    </xf>
    <xf numFmtId="0" fontId="4" fillId="0" borderId="0" xfId="0" applyFont="1" applyAlignment="1">
      <alignment horizontal="center" vertical="center"/>
    </xf>
    <xf numFmtId="0" fontId="4" fillId="0" borderId="0" xfId="0" applyFont="1" applyAlignment="1">
      <alignment horizontal="right"/>
    </xf>
    <xf numFmtId="0" fontId="0" fillId="0" borderId="0" xfId="0" applyAlignment="1">
      <alignment wrapText="1"/>
    </xf>
    <xf numFmtId="0" fontId="0" fillId="0" borderId="0" xfId="0" applyAlignment="1">
      <alignment horizontal="right"/>
    </xf>
    <xf numFmtId="0" fontId="0" fillId="0" borderId="0" xfId="0" quotePrefix="1" applyAlignment="1">
      <alignment horizontal="center"/>
    </xf>
    <xf numFmtId="0" fontId="10" fillId="0" borderId="0" xfId="2" applyFont="1" applyFill="1" applyBorder="1"/>
    <xf numFmtId="0" fontId="12" fillId="3" borderId="3" xfId="0" applyFont="1" applyFill="1" applyBorder="1" applyAlignment="1">
      <alignment horizontal="center" vertical="top" wrapText="1" shrinkToFit="1"/>
    </xf>
    <xf numFmtId="164" fontId="12" fillId="3" borderId="6" xfId="0" applyNumberFormat="1" applyFont="1" applyFill="1" applyBorder="1" applyAlignment="1">
      <alignment horizontal="center" vertical="top" wrapText="1" shrinkToFit="1"/>
    </xf>
    <xf numFmtId="0" fontId="8" fillId="0" borderId="3" xfId="0" applyFont="1" applyBorder="1" applyAlignment="1">
      <alignment horizontal="center" vertical="top" wrapText="1" shrinkToFit="1"/>
    </xf>
    <xf numFmtId="0" fontId="8" fillId="0" borderId="3" xfId="0" applyFont="1" applyBorder="1" applyAlignment="1">
      <alignment horizontal="left" vertical="top" wrapText="1" shrinkToFit="1"/>
    </xf>
    <xf numFmtId="0" fontId="8" fillId="2" borderId="3" xfId="0" applyFont="1" applyFill="1" applyBorder="1" applyAlignment="1">
      <alignment horizontal="left" vertical="top" wrapText="1" shrinkToFit="1"/>
    </xf>
    <xf numFmtId="164" fontId="8" fillId="2" borderId="3" xfId="0" applyNumberFormat="1" applyFont="1" applyFill="1" applyBorder="1" applyAlignment="1">
      <alignment horizontal="center" vertical="top" wrapText="1" shrinkToFit="1"/>
    </xf>
    <xf numFmtId="0" fontId="8" fillId="6" borderId="3" xfId="0" applyFont="1" applyFill="1" applyBorder="1" applyAlignment="1">
      <alignment vertical="top" wrapText="1" shrinkToFit="1"/>
    </xf>
    <xf numFmtId="0" fontId="8" fillId="2" borderId="3" xfId="0" applyFont="1" applyFill="1" applyBorder="1" applyAlignment="1">
      <alignment horizontal="center" vertical="top" wrapText="1" shrinkToFit="1"/>
    </xf>
    <xf numFmtId="0" fontId="8" fillId="6" borderId="3" xfId="0" applyFont="1" applyFill="1" applyBorder="1" applyAlignment="1">
      <alignment horizontal="left" vertical="top" wrapText="1" shrinkToFit="1"/>
    </xf>
    <xf numFmtId="0" fontId="8" fillId="0" borderId="8" xfId="0" applyFont="1" applyBorder="1" applyAlignment="1">
      <alignment horizontal="center" vertical="top" wrapText="1" shrinkToFit="1"/>
    </xf>
    <xf numFmtId="0" fontId="8" fillId="0" borderId="8" xfId="0" applyFont="1" applyBorder="1" applyAlignment="1">
      <alignment horizontal="left" vertical="top" wrapText="1" shrinkToFit="1"/>
    </xf>
    <xf numFmtId="0" fontId="8" fillId="2" borderId="8" xfId="0" applyFont="1" applyFill="1" applyBorder="1" applyAlignment="1">
      <alignment horizontal="left" vertical="top" wrapText="1" shrinkToFit="1"/>
    </xf>
    <xf numFmtId="164" fontId="8" fillId="2" borderId="8" xfId="0" applyNumberFormat="1" applyFont="1" applyFill="1" applyBorder="1" applyAlignment="1">
      <alignment horizontal="center" vertical="top" wrapText="1" shrinkToFit="1"/>
    </xf>
    <xf numFmtId="0" fontId="8" fillId="6" borderId="8" xfId="0" applyFont="1" applyFill="1" applyBorder="1" applyAlignment="1">
      <alignment vertical="top" wrapText="1" shrinkToFit="1"/>
    </xf>
    <xf numFmtId="0" fontId="8" fillId="2" borderId="8" xfId="0" applyFont="1" applyFill="1" applyBorder="1" applyAlignment="1">
      <alignment horizontal="center" vertical="top" wrapText="1" shrinkToFit="1"/>
    </xf>
    <xf numFmtId="0" fontId="0" fillId="0" borderId="0" xfId="0" applyAlignment="1">
      <alignment vertical="top"/>
    </xf>
    <xf numFmtId="0" fontId="13" fillId="0" borderId="3" xfId="0" applyFont="1" applyBorder="1" applyAlignment="1">
      <alignment horizontal="left" vertical="top" wrapText="1"/>
    </xf>
    <xf numFmtId="0" fontId="8" fillId="0" borderId="9" xfId="0" applyFont="1" applyBorder="1" applyAlignment="1">
      <alignment horizontal="center" vertical="top" wrapText="1" shrinkToFit="1"/>
    </xf>
    <xf numFmtId="0" fontId="8" fillId="0" borderId="9" xfId="0" applyFont="1" applyBorder="1" applyAlignment="1">
      <alignment horizontal="left" vertical="top" wrapText="1" shrinkToFit="1"/>
    </xf>
    <xf numFmtId="0" fontId="8" fillId="2" borderId="9" xfId="0" applyFont="1" applyFill="1" applyBorder="1" applyAlignment="1">
      <alignment horizontal="left" vertical="top" wrapText="1" shrinkToFit="1"/>
    </xf>
    <xf numFmtId="164" fontId="8" fillId="2" borderId="9" xfId="0" applyNumberFormat="1" applyFont="1" applyFill="1" applyBorder="1" applyAlignment="1">
      <alignment horizontal="center" vertical="top" wrapText="1" shrinkToFit="1"/>
    </xf>
    <xf numFmtId="0" fontId="8" fillId="2" borderId="9" xfId="0" applyFont="1" applyFill="1" applyBorder="1" applyAlignment="1">
      <alignment vertical="top" wrapText="1" shrinkToFit="1"/>
    </xf>
    <xf numFmtId="0" fontId="8" fillId="6" borderId="9" xfId="0" applyFont="1" applyFill="1" applyBorder="1" applyAlignment="1">
      <alignment vertical="top" wrapText="1" shrinkToFit="1"/>
    </xf>
    <xf numFmtId="0" fontId="8" fillId="2" borderId="9" xfId="0" applyFont="1" applyFill="1" applyBorder="1" applyAlignment="1">
      <alignment horizontal="center" vertical="top" wrapText="1" shrinkToFit="1"/>
    </xf>
    <xf numFmtId="0" fontId="0" fillId="0" borderId="3" xfId="0" applyBorder="1" applyAlignment="1">
      <alignment horizontal="left" vertical="top" wrapText="1"/>
    </xf>
    <xf numFmtId="0" fontId="0" fillId="0" borderId="0" xfId="0" applyAlignment="1">
      <alignment horizontal="center"/>
    </xf>
    <xf numFmtId="0" fontId="3" fillId="0" borderId="12" xfId="5" applyFont="1" applyFill="1" applyBorder="1" applyAlignment="1">
      <alignment horizontal="center" vertical="center" wrapText="1" shrinkToFit="1"/>
    </xf>
    <xf numFmtId="0" fontId="0" fillId="0" borderId="8" xfId="0" applyBorder="1" applyAlignment="1">
      <alignment horizontal="left" vertical="top" wrapText="1"/>
    </xf>
    <xf numFmtId="0" fontId="8" fillId="2" borderId="8" xfId="0" quotePrefix="1" applyFont="1" applyFill="1" applyBorder="1" applyAlignment="1">
      <alignment horizontal="center" vertical="top" wrapText="1" shrinkToFit="1"/>
    </xf>
    <xf numFmtId="0" fontId="8" fillId="0" borderId="11" xfId="0" applyFont="1" applyBorder="1" applyAlignment="1">
      <alignment horizontal="center" vertical="top" wrapText="1" shrinkToFit="1"/>
    </xf>
    <xf numFmtId="0" fontId="8" fillId="0" borderId="11" xfId="0" applyFont="1" applyBorder="1" applyAlignment="1">
      <alignment horizontal="left" vertical="top" wrapText="1" shrinkToFit="1"/>
    </xf>
    <xf numFmtId="0" fontId="8" fillId="2" borderId="11" xfId="0" applyFont="1" applyFill="1" applyBorder="1" applyAlignment="1">
      <alignment horizontal="center" vertical="top" wrapText="1" shrinkToFit="1"/>
    </xf>
    <xf numFmtId="164" fontId="8" fillId="2" borderId="11" xfId="0" applyNumberFormat="1" applyFont="1" applyFill="1" applyBorder="1" applyAlignment="1">
      <alignment horizontal="center" vertical="top" wrapText="1" shrinkToFit="1"/>
    </xf>
    <xf numFmtId="0" fontId="8" fillId="2" borderId="11" xfId="0" applyFont="1" applyFill="1" applyBorder="1" applyAlignment="1">
      <alignment horizontal="left" vertical="top" wrapText="1" shrinkToFit="1"/>
    </xf>
    <xf numFmtId="1" fontId="12" fillId="3" borderId="3" xfId="0" applyNumberFormat="1" applyFont="1" applyFill="1" applyBorder="1" applyAlignment="1">
      <alignment horizontal="center" vertical="top" wrapText="1" shrinkToFit="1"/>
    </xf>
    <xf numFmtId="1" fontId="8" fillId="2" borderId="3" xfId="0" applyNumberFormat="1" applyFont="1" applyFill="1" applyBorder="1" applyAlignment="1">
      <alignment horizontal="center" vertical="top" wrapText="1" shrinkToFit="1"/>
    </xf>
    <xf numFmtId="1" fontId="0" fillId="0" borderId="0" xfId="0" applyNumberFormat="1" applyAlignment="1">
      <alignment horizontal="center" vertical="top"/>
    </xf>
    <xf numFmtId="1" fontId="21" fillId="0" borderId="7" xfId="1" applyNumberFormat="1" applyFont="1" applyFill="1" applyBorder="1" applyAlignment="1">
      <alignment horizontal="center" vertical="top" wrapText="1" shrinkToFit="1"/>
    </xf>
    <xf numFmtId="164" fontId="8" fillId="2" borderId="15" xfId="0" applyNumberFormat="1" applyFont="1" applyFill="1" applyBorder="1" applyAlignment="1">
      <alignment horizontal="center" vertical="top" wrapText="1" shrinkToFit="1"/>
    </xf>
    <xf numFmtId="0" fontId="19" fillId="0" borderId="3" xfId="0" applyFont="1" applyBorder="1" applyAlignment="1">
      <alignment horizontal="left" vertical="top" wrapText="1" shrinkToFit="1"/>
    </xf>
    <xf numFmtId="1" fontId="0" fillId="0" borderId="0" xfId="0" applyNumberFormat="1" applyAlignment="1">
      <alignment horizontal="center" vertical="center"/>
    </xf>
    <xf numFmtId="1" fontId="4" fillId="0" borderId="0" xfId="0" applyNumberFormat="1" applyFont="1" applyAlignment="1">
      <alignment horizontal="center" vertical="center"/>
    </xf>
    <xf numFmtId="0" fontId="0" fillId="0" borderId="0" xfId="0" quotePrefix="1"/>
    <xf numFmtId="0" fontId="19" fillId="2" borderId="3" xfId="0" applyFont="1" applyFill="1" applyBorder="1" applyAlignment="1">
      <alignment horizontal="left" vertical="top" wrapText="1" shrinkToFit="1"/>
    </xf>
    <xf numFmtId="0" fontId="14" fillId="2" borderId="3" xfId="0" applyFont="1" applyFill="1" applyBorder="1" applyAlignment="1">
      <alignment horizontal="left" vertical="top" wrapText="1" shrinkToFit="1"/>
    </xf>
    <xf numFmtId="0" fontId="0" fillId="0" borderId="0" xfId="0" applyAlignment="1">
      <alignment vertical="center" wrapText="1"/>
    </xf>
    <xf numFmtId="0" fontId="0" fillId="0" borderId="0" xfId="0" applyAlignment="1">
      <alignment horizontal="left"/>
    </xf>
    <xf numFmtId="0" fontId="3" fillId="0" borderId="2" xfId="2" applyAlignment="1">
      <alignment horizontal="left" vertical="top"/>
    </xf>
    <xf numFmtId="0" fontId="2" fillId="0" borderId="1" xfId="1" applyAlignment="1">
      <alignment horizontal="left"/>
    </xf>
    <xf numFmtId="0" fontId="6" fillId="0" borderId="4" xfId="3" applyAlignment="1">
      <alignment horizontal="left"/>
    </xf>
    <xf numFmtId="0" fontId="0" fillId="0" borderId="5" xfId="0" applyBorder="1" applyAlignment="1">
      <alignment horizontal="left" vertical="top" wrapText="1"/>
    </xf>
    <xf numFmtId="0" fontId="14" fillId="0" borderId="0" xfId="0" applyFont="1" applyAlignment="1">
      <alignment horizontal="left" vertical="top" wrapText="1"/>
    </xf>
    <xf numFmtId="0" fontId="0" fillId="0" borderId="0" xfId="0" applyAlignment="1">
      <alignment horizontal="left" vertical="top" wrapText="1"/>
    </xf>
    <xf numFmtId="0" fontId="0" fillId="0" borderId="16" xfId="0" applyBorder="1" applyAlignment="1">
      <alignment vertical="center" wrapText="1"/>
    </xf>
    <xf numFmtId="0" fontId="15" fillId="0" borderId="13" xfId="0" applyFont="1" applyBorder="1" applyAlignment="1">
      <alignment horizontal="center" vertical="top" wrapText="1" shrinkToFit="1"/>
    </xf>
    <xf numFmtId="0" fontId="15" fillId="0" borderId="12" xfId="0" applyFont="1" applyBorder="1" applyAlignment="1">
      <alignment horizontal="center" vertical="top" wrapText="1" shrinkToFit="1"/>
    </xf>
    <xf numFmtId="0" fontId="2" fillId="0" borderId="1" xfId="1" applyFill="1" applyAlignment="1">
      <alignment horizontal="left" vertical="top" wrapText="1" shrinkToFit="1"/>
    </xf>
    <xf numFmtId="0" fontId="3" fillId="0" borderId="14" xfId="2" applyFill="1" applyBorder="1" applyAlignment="1">
      <alignment horizontal="left" vertical="top" wrapText="1" shrinkToFit="1"/>
    </xf>
    <xf numFmtId="0" fontId="3" fillId="0" borderId="10" xfId="2" applyFill="1" applyBorder="1" applyAlignment="1">
      <alignment horizontal="left" vertical="top" wrapText="1" shrinkToFit="1"/>
    </xf>
    <xf numFmtId="0" fontId="3" fillId="0" borderId="2" xfId="2" applyFill="1" applyAlignment="1">
      <alignment horizontal="left" vertical="top" wrapText="1" shrinkToFit="1"/>
    </xf>
    <xf numFmtId="0" fontId="5" fillId="0" borderId="6" xfId="1" applyFont="1" applyFill="1" applyBorder="1" applyAlignment="1">
      <alignment horizontal="center" vertical="top" wrapText="1" shrinkToFit="1"/>
    </xf>
    <xf numFmtId="0" fontId="5" fillId="0" borderId="7" xfId="1" applyFont="1" applyFill="1" applyBorder="1" applyAlignment="1">
      <alignment horizontal="center" vertical="top" wrapText="1" shrinkToFit="1"/>
    </xf>
    <xf numFmtId="1" fontId="5" fillId="0" borderId="7" xfId="1" applyNumberFormat="1" applyFont="1" applyFill="1" applyBorder="1" applyAlignment="1">
      <alignment horizontal="center" vertical="top" wrapText="1" shrinkToFit="1"/>
    </xf>
    <xf numFmtId="0" fontId="5" fillId="0" borderId="12" xfId="1" applyFont="1" applyFill="1" applyBorder="1" applyAlignment="1">
      <alignment horizontal="center" vertical="top" wrapText="1" shrinkToFit="1"/>
    </xf>
    <xf numFmtId="0" fontId="2" fillId="0" borderId="1" xfId="1" applyAlignment="1">
      <alignment horizontal="center"/>
    </xf>
  </cellXfs>
  <cellStyles count="6">
    <cellStyle name="Kop 1" xfId="1" builtinId="16"/>
    <cellStyle name="Kop 2" xfId="2" builtinId="17"/>
    <cellStyle name="Kop 3" xfId="3" builtinId="18"/>
    <cellStyle name="Kop 4" xfId="5" builtinId="19"/>
    <cellStyle name="Standaard" xfId="0" builtinId="0"/>
    <cellStyle name="Waarschuwingstekst" xfId="4" builtinId="11"/>
  </cellStyles>
  <dxfs count="28">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fgColor rgb="FFFF7D7D"/>
          <bgColor rgb="FFFF7D7D"/>
        </patternFill>
      </fill>
    </dxf>
    <dxf>
      <fill>
        <patternFill>
          <bgColor rgb="FF92D050"/>
        </patternFill>
      </fill>
    </dxf>
    <dxf>
      <fill>
        <patternFill patternType="none">
          <bgColor auto="1"/>
        </patternFill>
      </fill>
    </dxf>
    <dxf>
      <fill>
        <patternFill>
          <fgColor rgb="FFFF7D7D"/>
          <bgColor rgb="FFFF7D7D"/>
        </patternFill>
      </fill>
    </dxf>
    <dxf>
      <fill>
        <patternFill>
          <bgColor rgb="FF92D050"/>
        </patternFill>
      </fill>
    </dxf>
    <dxf>
      <fill>
        <patternFill patternType="none">
          <bgColor auto="1"/>
        </patternFill>
      </fill>
    </dxf>
    <dxf>
      <fill>
        <patternFill patternType="solid">
          <fgColor rgb="FFFF7D7D"/>
          <bgColor rgb="FFFF7D7D"/>
        </patternFill>
      </fill>
    </dxf>
    <dxf>
      <fill>
        <patternFill>
          <bgColor rgb="FF92D050"/>
        </patternFill>
      </fill>
    </dxf>
    <dxf>
      <font>
        <b/>
        <i val="0"/>
        <color theme="1"/>
      </font>
      <fill>
        <patternFill>
          <bgColor rgb="FFFF0000"/>
        </patternFill>
      </fill>
    </dxf>
    <dxf>
      <font>
        <color theme="1"/>
      </font>
      <fill>
        <patternFill>
          <bgColor rgb="FFFFC000"/>
        </patternFill>
      </fill>
    </dxf>
    <dxf>
      <font>
        <color theme="1"/>
      </font>
      <fill>
        <patternFill>
          <bgColor rgb="FF00B050"/>
        </patternFill>
      </fill>
    </dxf>
    <dxf>
      <font>
        <color theme="1"/>
      </font>
      <fill>
        <patternFill>
          <bgColor rgb="FFFFC000"/>
        </patternFill>
      </fill>
    </dxf>
    <dxf>
      <fill>
        <patternFill>
          <bgColor theme="9" tint="0.59996337778862885"/>
        </patternFill>
      </fill>
    </dxf>
    <dxf>
      <fill>
        <patternFill>
          <bgColor theme="9" tint="0.79998168889431442"/>
        </patternFill>
      </fill>
    </dxf>
    <dxf>
      <fill>
        <patternFill>
          <bgColor theme="9" tint="0.59996337778862885"/>
        </patternFill>
      </fill>
    </dxf>
    <dxf>
      <fill>
        <patternFill>
          <bgColor theme="9" tint="0.79998168889431442"/>
        </patternFill>
      </fill>
    </dxf>
    <dxf>
      <fill>
        <patternFill>
          <bgColor theme="9" tint="0.59996337778862885"/>
        </patternFill>
      </fill>
    </dxf>
    <dxf>
      <fill>
        <patternFill>
          <bgColor theme="9" tint="0.79998168889431442"/>
        </patternFill>
      </fill>
    </dxf>
  </dxfs>
  <tableStyles count="0" defaultTableStyle="TableStyleMedium2" defaultPivotStyle="PivotStyleLight16"/>
  <colors>
    <mruColors>
      <color rgb="FFFF7D7D"/>
      <color rgb="FFFF85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CD966-224A-43B3-AD61-1F2C9CB56D49}">
  <sheetPr codeName="Sheet1"/>
  <dimension ref="A1:F25"/>
  <sheetViews>
    <sheetView topLeftCell="A15" zoomScaleNormal="100" workbookViewId="0">
      <selection sqref="A1:F1"/>
    </sheetView>
  </sheetViews>
  <sheetFormatPr defaultRowHeight="15" x14ac:dyDescent="0.25"/>
  <cols>
    <col min="1" max="1" width="25.42578125" customWidth="1"/>
    <col min="2" max="2" width="22.7109375" customWidth="1"/>
    <col min="3" max="3" width="12.28515625" customWidth="1"/>
    <col min="4" max="4" width="33.28515625" bestFit="1" customWidth="1"/>
    <col min="5" max="5" width="55.5703125" customWidth="1"/>
    <col min="6" max="6" width="50.7109375" customWidth="1"/>
  </cols>
  <sheetData>
    <row r="1" spans="1:6" ht="20.25" thickBot="1" x14ac:dyDescent="0.35">
      <c r="A1" s="71" t="s">
        <v>0</v>
      </c>
      <c r="B1" s="71"/>
      <c r="C1" s="71"/>
      <c r="D1" s="71"/>
      <c r="E1" s="71"/>
      <c r="F1" s="71"/>
    </row>
    <row r="2" spans="1:6" ht="15.75" thickTop="1" x14ac:dyDescent="0.25"/>
    <row r="3" spans="1:6" ht="18" thickBot="1" x14ac:dyDescent="0.3">
      <c r="A3" s="70" t="s">
        <v>1</v>
      </c>
      <c r="B3" s="70"/>
      <c r="C3" s="70"/>
      <c r="D3" s="70"/>
      <c r="E3" s="70"/>
      <c r="F3" s="70"/>
    </row>
    <row r="4" spans="1:6" ht="62.25" customHeight="1" thickTop="1" x14ac:dyDescent="0.25">
      <c r="A4" s="73" t="s">
        <v>2</v>
      </c>
      <c r="B4" s="73"/>
      <c r="C4" s="73"/>
      <c r="D4" s="73"/>
      <c r="E4" s="73"/>
      <c r="F4" s="73"/>
    </row>
    <row r="6" spans="1:6" ht="18" thickBot="1" x14ac:dyDescent="0.3">
      <c r="A6" s="70" t="s">
        <v>3</v>
      </c>
      <c r="B6" s="70"/>
      <c r="C6" s="70"/>
      <c r="D6" s="70"/>
      <c r="E6" s="70"/>
      <c r="F6" s="70"/>
    </row>
    <row r="7" spans="1:6" ht="139.5" customHeight="1" thickTop="1" x14ac:dyDescent="0.25">
      <c r="A7" s="74" t="s">
        <v>4</v>
      </c>
      <c r="B7" s="75"/>
      <c r="C7" s="75"/>
      <c r="D7" s="75"/>
      <c r="E7" s="75"/>
      <c r="F7" s="75"/>
    </row>
    <row r="9" spans="1:6" ht="18" thickBot="1" x14ac:dyDescent="0.3">
      <c r="A9" s="70" t="s">
        <v>5</v>
      </c>
      <c r="B9" s="70"/>
      <c r="C9" s="70"/>
      <c r="D9" s="70"/>
      <c r="E9" s="70"/>
      <c r="F9" s="70"/>
    </row>
    <row r="10" spans="1:6" ht="15.75" thickTop="1" x14ac:dyDescent="0.25">
      <c r="A10" s="69" t="s">
        <v>6</v>
      </c>
      <c r="B10" s="69"/>
      <c r="C10" s="69"/>
      <c r="D10" s="69"/>
      <c r="E10" s="69"/>
      <c r="F10" s="69"/>
    </row>
    <row r="11" spans="1:6" ht="15.75" thickBot="1" x14ac:dyDescent="0.3">
      <c r="A11" s="11" t="s">
        <v>7</v>
      </c>
      <c r="B11" s="11" t="s">
        <v>8</v>
      </c>
      <c r="C11" s="11" t="s">
        <v>9</v>
      </c>
      <c r="D11" s="11" t="s">
        <v>10</v>
      </c>
      <c r="E11" s="12" t="s">
        <v>11</v>
      </c>
      <c r="F11" s="12" t="s">
        <v>12</v>
      </c>
    </row>
    <row r="12" spans="1:6" ht="30" x14ac:dyDescent="0.25">
      <c r="A12" s="1" t="s">
        <v>13</v>
      </c>
      <c r="B12" s="1" t="s">
        <v>14</v>
      </c>
      <c r="C12" s="8" t="s">
        <v>15</v>
      </c>
      <c r="D12" s="1" t="s">
        <v>16</v>
      </c>
      <c r="E12" s="5" t="s">
        <v>17</v>
      </c>
      <c r="F12" s="5" t="s">
        <v>18</v>
      </c>
    </row>
    <row r="13" spans="1:6" ht="30" x14ac:dyDescent="0.25">
      <c r="A13" s="1" t="s">
        <v>13</v>
      </c>
      <c r="B13" s="1" t="s">
        <v>19</v>
      </c>
      <c r="C13" s="8" t="s">
        <v>20</v>
      </c>
      <c r="D13" s="1" t="s">
        <v>21</v>
      </c>
      <c r="E13" s="5" t="s">
        <v>22</v>
      </c>
      <c r="F13" s="5" t="s">
        <v>23</v>
      </c>
    </row>
    <row r="14" spans="1:6" ht="30" x14ac:dyDescent="0.25">
      <c r="A14" s="1" t="s">
        <v>24</v>
      </c>
      <c r="B14" s="1" t="s">
        <v>14</v>
      </c>
      <c r="C14" s="9" t="s">
        <v>25</v>
      </c>
      <c r="D14" s="1" t="s">
        <v>16</v>
      </c>
      <c r="E14" s="5" t="s">
        <v>17</v>
      </c>
      <c r="F14" s="5" t="s">
        <v>26</v>
      </c>
    </row>
    <row r="15" spans="1:6" ht="30" x14ac:dyDescent="0.25">
      <c r="A15" s="1" t="s">
        <v>24</v>
      </c>
      <c r="B15" s="1" t="s">
        <v>27</v>
      </c>
      <c r="C15" s="9" t="s">
        <v>28</v>
      </c>
      <c r="D15" s="1" t="s">
        <v>19</v>
      </c>
      <c r="E15" s="5" t="s">
        <v>29</v>
      </c>
      <c r="F15" s="5" t="s">
        <v>30</v>
      </c>
    </row>
    <row r="16" spans="1:6" ht="45" x14ac:dyDescent="0.25">
      <c r="A16" s="1" t="s">
        <v>24</v>
      </c>
      <c r="B16" s="1" t="s">
        <v>31</v>
      </c>
      <c r="C16" s="9" t="s">
        <v>32</v>
      </c>
      <c r="D16" s="1" t="s">
        <v>33</v>
      </c>
      <c r="E16" s="5" t="s">
        <v>34</v>
      </c>
      <c r="F16" s="5" t="s">
        <v>35</v>
      </c>
    </row>
    <row r="18" spans="1:6" ht="18" thickBot="1" x14ac:dyDescent="0.35">
      <c r="A18" s="3" t="s">
        <v>36</v>
      </c>
      <c r="B18" s="3"/>
      <c r="C18" s="3"/>
      <c r="D18" s="3"/>
      <c r="E18" s="3"/>
      <c r="F18" s="3"/>
    </row>
    <row r="19" spans="1:6" ht="16.5" thickTop="1" thickBot="1" x14ac:dyDescent="0.3">
      <c r="A19" s="4" t="s">
        <v>37</v>
      </c>
      <c r="B19" s="72" t="s">
        <v>38</v>
      </c>
      <c r="C19" s="72"/>
      <c r="D19" s="72"/>
      <c r="E19" s="72"/>
      <c r="F19" s="12" t="s">
        <v>39</v>
      </c>
    </row>
    <row r="20" spans="1:6" ht="61.15" customHeight="1" x14ac:dyDescent="0.25">
      <c r="A20" s="13" t="s">
        <v>40</v>
      </c>
      <c r="B20" s="76" t="s">
        <v>41</v>
      </c>
      <c r="C20" s="76"/>
      <c r="D20" s="76"/>
      <c r="E20" s="76"/>
      <c r="F20" s="14">
        <v>5</v>
      </c>
    </row>
    <row r="21" spans="1:6" ht="46.15" customHeight="1" x14ac:dyDescent="0.25">
      <c r="A21" s="13" t="s">
        <v>42</v>
      </c>
      <c r="B21" s="68" t="s">
        <v>43</v>
      </c>
      <c r="C21" s="68"/>
      <c r="D21" s="68"/>
      <c r="E21" s="68"/>
      <c r="F21" s="14">
        <v>4</v>
      </c>
    </row>
    <row r="22" spans="1:6" ht="48" customHeight="1" x14ac:dyDescent="0.25">
      <c r="A22" s="13" t="s">
        <v>44</v>
      </c>
      <c r="B22" s="68" t="s">
        <v>45</v>
      </c>
      <c r="C22" s="68"/>
      <c r="D22" s="68"/>
      <c r="E22" s="68"/>
      <c r="F22" s="14">
        <v>3</v>
      </c>
    </row>
    <row r="23" spans="1:6" ht="58.15" customHeight="1" x14ac:dyDescent="0.25">
      <c r="A23" s="13" t="s">
        <v>46</v>
      </c>
      <c r="B23" s="68" t="s">
        <v>47</v>
      </c>
      <c r="C23" s="68"/>
      <c r="D23" s="68"/>
      <c r="E23" s="68"/>
      <c r="F23" s="14">
        <v>2</v>
      </c>
    </row>
    <row r="24" spans="1:6" ht="52.15" customHeight="1" x14ac:dyDescent="0.25">
      <c r="A24" s="13" t="s">
        <v>48</v>
      </c>
      <c r="B24" s="68" t="s">
        <v>49</v>
      </c>
      <c r="C24" s="68"/>
      <c r="D24" s="68"/>
      <c r="E24" s="68"/>
      <c r="F24" s="14">
        <v>1</v>
      </c>
    </row>
    <row r="25" spans="1:6" ht="29.1" customHeight="1" x14ac:dyDescent="0.25">
      <c r="A25" s="13" t="s">
        <v>50</v>
      </c>
      <c r="B25" s="68" t="s">
        <v>51</v>
      </c>
      <c r="C25" s="68"/>
      <c r="D25" s="68"/>
      <c r="E25" s="68"/>
      <c r="F25" s="14">
        <v>0</v>
      </c>
    </row>
  </sheetData>
  <sheetProtection algorithmName="SHA-512" hashValue="7E1T3UfDakwMigHUVie03Y567hjAcszkPtgX4WAgoH3X8QFuyLZ4a3j5N4cizlCgPN2Y4JPvecAaUHp6ymUeDg==" saltValue="whwgDrOwvw3Cjw2Cl864ew==" spinCount="100000" sheet="1" objects="1" scenarios="1" formatRows="0"/>
  <mergeCells count="14">
    <mergeCell ref="B25:E25"/>
    <mergeCell ref="A10:F10"/>
    <mergeCell ref="A6:F6"/>
    <mergeCell ref="A1:F1"/>
    <mergeCell ref="B19:E19"/>
    <mergeCell ref="A3:F3"/>
    <mergeCell ref="A9:F9"/>
    <mergeCell ref="A4:F4"/>
    <mergeCell ref="A7:F7"/>
    <mergeCell ref="B20:E20"/>
    <mergeCell ref="B21:E21"/>
    <mergeCell ref="B22:E22"/>
    <mergeCell ref="B23:E23"/>
    <mergeCell ref="B24:E24"/>
  </mergeCells>
  <pageMargins left="0.7" right="0.7" top="0.75" bottom="0.75" header="0.3" footer="0.3"/>
  <pageSetup orientation="portrait" horizontalDpi="1200" verticalDpi="120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7D5C4-8DE3-4E5D-86E7-75C6638D21EB}">
  <sheetPr codeName="Sheet2">
    <pageSetUpPr fitToPage="1"/>
  </sheetPr>
  <dimension ref="A1:I153"/>
  <sheetViews>
    <sheetView tabSelected="1" zoomScaleNormal="100" workbookViewId="0">
      <pane ySplit="2" topLeftCell="A73" activePane="bottomLeft" state="frozen"/>
      <selection activeCell="J1" sqref="J1"/>
      <selection pane="bottomLeft" activeCell="F79" sqref="F79"/>
    </sheetView>
  </sheetViews>
  <sheetFormatPr defaultRowHeight="15" x14ac:dyDescent="0.25"/>
  <cols>
    <col min="1" max="1" width="5" style="7" customWidth="1"/>
    <col min="2" max="2" width="5.85546875" style="48" customWidth="1"/>
    <col min="3" max="3" width="71.42578125" style="5" customWidth="1"/>
    <col min="4" max="4" width="8.7109375" style="48" customWidth="1"/>
    <col min="5" max="5" width="11.7109375" style="59" bestFit="1" customWidth="1"/>
    <col min="6" max="6" width="69" style="1" customWidth="1"/>
    <col min="7" max="7" width="26.140625" customWidth="1"/>
    <col min="8" max="8" width="32.42578125" style="7" customWidth="1"/>
    <col min="9" max="9" width="9.42578125" style="15" customWidth="1"/>
  </cols>
  <sheetData>
    <row r="1" spans="1:9" ht="39" customHeight="1" thickBot="1" x14ac:dyDescent="0.3">
      <c r="A1" s="83" t="s">
        <v>52</v>
      </c>
      <c r="B1" s="84"/>
      <c r="C1" s="84"/>
      <c r="D1" s="84"/>
      <c r="E1" s="85"/>
      <c r="F1" s="86"/>
      <c r="G1" s="84"/>
      <c r="H1" s="49" t="str">
        <f>IF(COUNTIFS(B5:B153,"*M*")-COUNTIFS(H5:H153,"Ok")=0,"All mandatories are completed.",IF(COUNTIFS(H5:H153,"Warning! Knock-out!")&gt;0,"Warning! Knock-out!","Notice: Not all mandatories are completed."))</f>
        <v>Notice: Not all mandatories are completed.</v>
      </c>
      <c r="I1" s="60"/>
    </row>
    <row r="2" spans="1:9" ht="30.75" thickBot="1" x14ac:dyDescent="0.3">
      <c r="A2" s="23" t="s">
        <v>53</v>
      </c>
      <c r="B2" s="23" t="s">
        <v>54</v>
      </c>
      <c r="C2" s="23" t="s">
        <v>38</v>
      </c>
      <c r="D2" s="23" t="s">
        <v>55</v>
      </c>
      <c r="E2" s="57" t="s">
        <v>56</v>
      </c>
      <c r="F2" s="23" t="s">
        <v>57</v>
      </c>
      <c r="G2" s="23" t="s">
        <v>58</v>
      </c>
      <c r="H2" s="23" t="s">
        <v>59</v>
      </c>
      <c r="I2" s="24" t="s">
        <v>60</v>
      </c>
    </row>
    <row r="3" spans="1:9" ht="20.65" customHeight="1" thickBot="1" x14ac:dyDescent="0.3">
      <c r="A3" s="79" t="s">
        <v>61</v>
      </c>
      <c r="B3" s="79"/>
      <c r="C3" s="79"/>
      <c r="D3" s="79"/>
      <c r="E3" s="79"/>
      <c r="F3" s="79"/>
      <c r="G3" s="79"/>
      <c r="H3" s="79"/>
      <c r="I3" s="79"/>
    </row>
    <row r="4" spans="1:9" ht="18.600000000000001" customHeight="1" thickTop="1" thickBot="1" x14ac:dyDescent="0.3">
      <c r="A4" s="80" t="s">
        <v>62</v>
      </c>
      <c r="B4" s="80"/>
      <c r="C4" s="80"/>
      <c r="D4" s="80"/>
      <c r="E4" s="80"/>
      <c r="F4" s="80"/>
      <c r="G4" s="80"/>
      <c r="H4" s="80"/>
      <c r="I4" s="80"/>
    </row>
    <row r="5" spans="1:9" ht="91.5" thickTop="1" thickBot="1" x14ac:dyDescent="0.3">
      <c r="A5" s="25">
        <v>1</v>
      </c>
      <c r="B5" s="25" t="s">
        <v>63</v>
      </c>
      <c r="C5" s="27" t="s">
        <v>64</v>
      </c>
      <c r="D5" s="30" t="s">
        <v>15</v>
      </c>
      <c r="E5" s="28" t="s">
        <v>18</v>
      </c>
      <c r="F5" s="27" t="s">
        <v>65</v>
      </c>
      <c r="G5" s="29" t="s">
        <v>66</v>
      </c>
      <c r="H5" s="30" t="str">
        <f>IF(AND(EXACT(B5,"&lt;M&gt;"),EXACT(G5,"Yes")),"Ok",IF(AND(EXACT(B5,"&lt;M&gt;"),EXACT(G5,"No")),"Warning! Knock-out!","No answer selected."))</f>
        <v>No answer selected.</v>
      </c>
      <c r="I5" s="28" t="s">
        <v>18</v>
      </c>
    </row>
    <row r="6" spans="1:9" ht="195.75" thickBot="1" x14ac:dyDescent="0.3">
      <c r="A6" s="25">
        <v>2</v>
      </c>
      <c r="B6" s="25" t="s">
        <v>67</v>
      </c>
      <c r="C6" s="26" t="s">
        <v>68</v>
      </c>
      <c r="D6" s="30" t="s">
        <v>32</v>
      </c>
      <c r="E6" s="58">
        <v>7</v>
      </c>
      <c r="F6" s="27" t="s">
        <v>69</v>
      </c>
      <c r="G6" s="31" t="s">
        <v>70</v>
      </c>
      <c r="H6" s="30" t="str">
        <f>IF(NOT(EXACT(LEFT(G6,2),"No")),"The score will be assigned by the KNMI assessment team.",0)</f>
        <v>The score will be assigned by the KNMI assessment team.</v>
      </c>
      <c r="I6" s="28" t="e">
        <f>H6*E6</f>
        <v>#VALUE!</v>
      </c>
    </row>
    <row r="7" spans="1:9" ht="30.75" thickBot="1" x14ac:dyDescent="0.3">
      <c r="A7" s="25">
        <v>3</v>
      </c>
      <c r="B7" s="25" t="s">
        <v>63</v>
      </c>
      <c r="C7" s="27" t="s">
        <v>71</v>
      </c>
      <c r="D7" s="30" t="s">
        <v>15</v>
      </c>
      <c r="E7" s="28" t="s">
        <v>18</v>
      </c>
      <c r="F7" s="27" t="s">
        <v>65</v>
      </c>
      <c r="G7" s="29" t="s">
        <v>66</v>
      </c>
      <c r="H7" s="30" t="str">
        <f>IF(AND(EXACT(B7,"&lt;M&gt;"),EXACT(G7,"Yes")),"Ok",IF(AND(EXACT(B7,"&lt;M&gt;"),EXACT(G7,"No")),"Warning! Knock-out!","No answer selected."))</f>
        <v>No answer selected.</v>
      </c>
      <c r="I7" s="28" t="s">
        <v>18</v>
      </c>
    </row>
    <row r="8" spans="1:9" ht="121.5" customHeight="1" thickBot="1" x14ac:dyDescent="0.3">
      <c r="A8" s="25">
        <v>4</v>
      </c>
      <c r="B8" s="25" t="s">
        <v>67</v>
      </c>
      <c r="C8" s="26" t="s">
        <v>72</v>
      </c>
      <c r="D8" s="30" t="s">
        <v>28</v>
      </c>
      <c r="E8" s="58">
        <v>8</v>
      </c>
      <c r="F8" s="27" t="s">
        <v>73</v>
      </c>
      <c r="G8" s="31" t="s">
        <v>74</v>
      </c>
      <c r="H8" s="30" t="str">
        <f>CHOOSE(MATCH(G8,'Technical Area'!A40:A46,0),"Score",0,1,2,3,4,5)</f>
        <v>Score</v>
      </c>
      <c r="I8" s="28" t="e">
        <f>H8*E8</f>
        <v>#VALUE!</v>
      </c>
    </row>
    <row r="9" spans="1:9" ht="18" customHeight="1" thickBot="1" x14ac:dyDescent="0.3">
      <c r="A9" s="81" t="s">
        <v>75</v>
      </c>
      <c r="B9" s="81"/>
      <c r="C9" s="81"/>
      <c r="D9" s="81"/>
      <c r="E9" s="81"/>
      <c r="F9" s="81"/>
      <c r="G9" s="81"/>
      <c r="H9" s="81"/>
      <c r="I9" s="81"/>
    </row>
    <row r="10" spans="1:9" ht="61.5" thickTop="1" thickBot="1" x14ac:dyDescent="0.3">
      <c r="A10" s="25">
        <v>5</v>
      </c>
      <c r="B10" s="25" t="s">
        <v>63</v>
      </c>
      <c r="C10" s="27" t="s">
        <v>76</v>
      </c>
      <c r="D10" s="30" t="s">
        <v>15</v>
      </c>
      <c r="E10" s="28" t="s">
        <v>18</v>
      </c>
      <c r="F10" s="34" t="s">
        <v>65</v>
      </c>
      <c r="G10" s="36" t="s">
        <v>66</v>
      </c>
      <c r="H10" s="37" t="str">
        <f>IF(AND(EXACT(B10,"&lt;M&gt;"),EXACT(G10,"Yes")),"Ok",IF(AND(EXACT(B10,"&lt;M&gt;"),EXACT(G10,"No")),"Warning! Knock-out!","No answer selected."))</f>
        <v>No answer selected.</v>
      </c>
      <c r="I10" s="35" t="s">
        <v>18</v>
      </c>
    </row>
    <row r="11" spans="1:9" ht="337.9" customHeight="1" thickBot="1" x14ac:dyDescent="0.3">
      <c r="A11" s="25">
        <v>6</v>
      </c>
      <c r="B11" s="25" t="s">
        <v>67</v>
      </c>
      <c r="C11" s="62" t="s">
        <v>77</v>
      </c>
      <c r="D11" s="30" t="s">
        <v>32</v>
      </c>
      <c r="E11" s="58">
        <v>8</v>
      </c>
      <c r="F11" s="27" t="s">
        <v>78</v>
      </c>
      <c r="G11" s="31" t="s">
        <v>70</v>
      </c>
      <c r="H11" s="30" t="str">
        <f>IF(NOT(EXACT(LEFT(G11,2),"No")),"The score will be assigned by the KNMI assessment team.",0)</f>
        <v>The score will be assigned by the KNMI assessment team.</v>
      </c>
      <c r="I11" s="28" t="e">
        <f>H11*E11</f>
        <v>#VALUE!</v>
      </c>
    </row>
    <row r="12" spans="1:9" ht="60.75" thickBot="1" x14ac:dyDescent="0.3">
      <c r="A12" s="25">
        <v>7</v>
      </c>
      <c r="B12" s="25" t="s">
        <v>63</v>
      </c>
      <c r="C12" s="27" t="s">
        <v>79</v>
      </c>
      <c r="D12" s="30" t="s">
        <v>15</v>
      </c>
      <c r="E12" s="28" t="s">
        <v>18</v>
      </c>
      <c r="F12" s="27" t="s">
        <v>65</v>
      </c>
      <c r="G12" s="29" t="s">
        <v>66</v>
      </c>
      <c r="H12" s="30" t="str">
        <f>IF(AND(EXACT(B12,"&lt;M&gt;"),EXACT(G12,"Yes")),"Ok",IF(AND(EXACT(B12,"&lt;M&gt;"),EXACT(G12,"No")),"Warning! Knock-out!","No answer selected."))</f>
        <v>No answer selected.</v>
      </c>
      <c r="I12" s="28" t="s">
        <v>18</v>
      </c>
    </row>
    <row r="13" spans="1:9" ht="105.75" thickBot="1" x14ac:dyDescent="0.3">
      <c r="A13" s="25">
        <v>8</v>
      </c>
      <c r="B13" s="25" t="s">
        <v>63</v>
      </c>
      <c r="C13" s="27" t="s">
        <v>80</v>
      </c>
      <c r="D13" s="30" t="s">
        <v>15</v>
      </c>
      <c r="E13" s="28" t="s">
        <v>18</v>
      </c>
      <c r="F13" s="27" t="s">
        <v>65</v>
      </c>
      <c r="G13" s="29" t="s">
        <v>66</v>
      </c>
      <c r="H13" s="30" t="str">
        <f>IF(AND(EXACT(B13,"&lt;M&gt;"),EXACT(G13,"Yes")),"Ok",IF(AND(EXACT(B13,"&lt;M&gt;"),EXACT(G13,"No")),"Warning! Knock-out!","No answer selected."))</f>
        <v>No answer selected.</v>
      </c>
      <c r="I13" s="28" t="s">
        <v>18</v>
      </c>
    </row>
    <row r="14" spans="1:9" ht="359.45" customHeight="1" thickBot="1" x14ac:dyDescent="0.3">
      <c r="A14" s="25">
        <v>9</v>
      </c>
      <c r="B14" s="25" t="s">
        <v>67</v>
      </c>
      <c r="C14" s="26" t="s">
        <v>81</v>
      </c>
      <c r="D14" s="30" t="s">
        <v>32</v>
      </c>
      <c r="E14" s="58">
        <v>5</v>
      </c>
      <c r="F14" s="66" t="s">
        <v>82</v>
      </c>
      <c r="G14" s="31" t="s">
        <v>70</v>
      </c>
      <c r="H14" s="30" t="str">
        <f>IF(NOT(EXACT(LEFT(G14,2),"No")),"The score will be assigned by the KNMI assessment team.",0)</f>
        <v>The score will be assigned by the KNMI assessment team.</v>
      </c>
      <c r="I14" s="28" t="e">
        <f>H14*E14</f>
        <v>#VALUE!</v>
      </c>
    </row>
    <row r="15" spans="1:9" ht="120.75" thickBot="1" x14ac:dyDescent="0.3">
      <c r="A15" s="25">
        <v>10</v>
      </c>
      <c r="B15" s="25" t="s">
        <v>63</v>
      </c>
      <c r="C15" s="27" t="s">
        <v>83</v>
      </c>
      <c r="D15" s="30" t="s">
        <v>15</v>
      </c>
      <c r="E15" s="28" t="s">
        <v>18</v>
      </c>
      <c r="F15" s="27" t="s">
        <v>65</v>
      </c>
      <c r="G15" s="29" t="s">
        <v>66</v>
      </c>
      <c r="H15" s="30" t="str">
        <f>IF(AND(EXACT(B15,"&lt;M&gt;"),EXACT(G15,"Yes")),"Ok",IF(AND(EXACT(B15,"&lt;M&gt;"),EXACT(G15,"No")),"Warning! Knock-out!","No answer selected."))</f>
        <v>No answer selected.</v>
      </c>
      <c r="I15" s="28" t="s">
        <v>18</v>
      </c>
    </row>
    <row r="16" spans="1:9" ht="88.15" customHeight="1" thickBot="1" x14ac:dyDescent="0.3">
      <c r="A16" s="25">
        <v>11</v>
      </c>
      <c r="B16" s="25" t="s">
        <v>63</v>
      </c>
      <c r="C16" s="26" t="s">
        <v>84</v>
      </c>
      <c r="D16" s="30" t="s">
        <v>15</v>
      </c>
      <c r="E16" s="28" t="s">
        <v>18</v>
      </c>
      <c r="F16" s="27" t="s">
        <v>65</v>
      </c>
      <c r="G16" s="29" t="s">
        <v>66</v>
      </c>
      <c r="H16" s="30" t="str">
        <f>IF(AND(EXACT(B16,"&lt;M&gt;"),EXACT(G16,"Yes")),"Ok",IF(AND(EXACT(B16,"&lt;M&gt;"),EXACT(G16,"No")),"Warning! Knock-out!","No answer selected."))</f>
        <v>No answer selected.</v>
      </c>
      <c r="I16" s="28" t="s">
        <v>18</v>
      </c>
    </row>
    <row r="17" spans="1:9" ht="30.75" thickBot="1" x14ac:dyDescent="0.3">
      <c r="A17" s="25">
        <v>12</v>
      </c>
      <c r="B17" s="25" t="s">
        <v>63</v>
      </c>
      <c r="C17" s="26" t="s">
        <v>85</v>
      </c>
      <c r="D17" s="30" t="s">
        <v>15</v>
      </c>
      <c r="E17" s="28" t="s">
        <v>18</v>
      </c>
      <c r="F17" s="27" t="s">
        <v>65</v>
      </c>
      <c r="G17" s="29" t="s">
        <v>66</v>
      </c>
      <c r="H17" s="30" t="str">
        <f>IF(AND(EXACT(B17,"&lt;M&gt;"),EXACT(G17,"Yes")),"Ok",IF(AND(EXACT(B17,"&lt;M&gt;"),EXACT(G17,"No")),"Warning! Knock-out!","No answer selected."))</f>
        <v>No answer selected.</v>
      </c>
      <c r="I17" s="28" t="s">
        <v>18</v>
      </c>
    </row>
    <row r="18" spans="1:9" ht="30.75" thickBot="1" x14ac:dyDescent="0.3">
      <c r="A18" s="25">
        <v>13</v>
      </c>
      <c r="B18" s="25" t="s">
        <v>63</v>
      </c>
      <c r="C18" s="26" t="s">
        <v>86</v>
      </c>
      <c r="D18" s="30" t="s">
        <v>15</v>
      </c>
      <c r="E18" s="28" t="s">
        <v>18</v>
      </c>
      <c r="F18" s="27" t="s">
        <v>65</v>
      </c>
      <c r="G18" s="29" t="s">
        <v>66</v>
      </c>
      <c r="H18" s="30" t="str">
        <f>IF(AND(EXACT(B18,"&lt;M&gt;"),EXACT(G18,"Yes")),"Ok",IF(AND(EXACT(B18,"&lt;M&gt;"),EXACT(G18,"No")),"Warning! Knock-out!","No answer selected."))</f>
        <v>No answer selected.</v>
      </c>
      <c r="I18" s="28" t="s">
        <v>18</v>
      </c>
    </row>
    <row r="19" spans="1:9" ht="18" customHeight="1" thickBot="1" x14ac:dyDescent="0.3">
      <c r="A19" s="81" t="s">
        <v>87</v>
      </c>
      <c r="B19" s="81"/>
      <c r="C19" s="81"/>
      <c r="D19" s="81"/>
      <c r="E19" s="81"/>
      <c r="F19" s="81"/>
      <c r="G19" s="81"/>
      <c r="H19" s="81"/>
      <c r="I19" s="81"/>
    </row>
    <row r="20" spans="1:9" ht="31.5" thickTop="1" thickBot="1" x14ac:dyDescent="0.3">
      <c r="A20" s="25">
        <v>14</v>
      </c>
      <c r="B20" s="25" t="s">
        <v>63</v>
      </c>
      <c r="C20" s="26" t="s">
        <v>88</v>
      </c>
      <c r="D20" s="30" t="s">
        <v>15</v>
      </c>
      <c r="E20" s="28" t="s">
        <v>18</v>
      </c>
      <c r="F20" s="27" t="s">
        <v>65</v>
      </c>
      <c r="G20" s="29" t="s">
        <v>66</v>
      </c>
      <c r="H20" s="30" t="str">
        <f>IF(AND(EXACT(B20,"&lt;M&gt;"),EXACT(G20,"Yes")),"Ok",IF(AND(EXACT(B20,"&lt;M&gt;"),EXACT(G20,"No")),"Warning! Knock-out!","No answer selected."))</f>
        <v>No answer selected.</v>
      </c>
      <c r="I20" s="28" t="s">
        <v>18</v>
      </c>
    </row>
    <row r="21" spans="1:9" ht="105.75" thickBot="1" x14ac:dyDescent="0.3">
      <c r="A21" s="25">
        <v>15</v>
      </c>
      <c r="B21" s="25" t="s">
        <v>67</v>
      </c>
      <c r="C21" s="26" t="s">
        <v>89</v>
      </c>
      <c r="D21" s="30" t="s">
        <v>28</v>
      </c>
      <c r="E21" s="58">
        <v>8</v>
      </c>
      <c r="F21" s="27" t="s">
        <v>90</v>
      </c>
      <c r="G21" s="31" t="s">
        <v>91</v>
      </c>
      <c r="H21" s="30" t="str">
        <f>CHOOSE(MATCH(G21,'Technical Area'!A13:A19,0),"Score",0,1,2,3,4,5)</f>
        <v>Score</v>
      </c>
      <c r="I21" s="28" t="e">
        <f>H21*E21</f>
        <v>#VALUE!</v>
      </c>
    </row>
    <row r="22" spans="1:9" ht="105.75" thickBot="1" x14ac:dyDescent="0.3">
      <c r="A22" s="25">
        <v>16</v>
      </c>
      <c r="B22" s="25" t="s">
        <v>63</v>
      </c>
      <c r="C22" s="62" t="s">
        <v>92</v>
      </c>
      <c r="D22" s="30" t="s">
        <v>15</v>
      </c>
      <c r="E22" s="28" t="s">
        <v>18</v>
      </c>
      <c r="F22" s="27" t="s">
        <v>65</v>
      </c>
      <c r="G22" s="29" t="s">
        <v>66</v>
      </c>
      <c r="H22" s="30" t="str">
        <f>IF(AND(EXACT(B22,"&lt;M&gt;"),EXACT(G22,"Yes")),"Ok",IF(AND(EXACT(B22,"&lt;M&gt;"),EXACT(G22,"No")),"Warning! Knock-out!","No answer selected."))</f>
        <v>No answer selected.</v>
      </c>
      <c r="I22" s="28" t="s">
        <v>18</v>
      </c>
    </row>
    <row r="23" spans="1:9" ht="331.15" customHeight="1" thickBot="1" x14ac:dyDescent="0.3">
      <c r="A23" s="25">
        <v>17</v>
      </c>
      <c r="B23" s="25" t="s">
        <v>67</v>
      </c>
      <c r="C23" s="26" t="s">
        <v>93</v>
      </c>
      <c r="D23" s="30" t="s">
        <v>32</v>
      </c>
      <c r="E23" s="58">
        <v>8</v>
      </c>
      <c r="F23" s="27" t="s">
        <v>94</v>
      </c>
      <c r="G23" s="31" t="s">
        <v>70</v>
      </c>
      <c r="H23" s="30" t="str">
        <f>IF(NOT(EXACT(LEFT(G23,2),"No")),"The score will be assigned by the KNMI assessment team.",0)</f>
        <v>The score will be assigned by the KNMI assessment team.</v>
      </c>
      <c r="I23" s="28" t="e">
        <f>H23*E23</f>
        <v>#VALUE!</v>
      </c>
    </row>
    <row r="24" spans="1:9" ht="60.75" thickBot="1" x14ac:dyDescent="0.3">
      <c r="A24" s="25">
        <v>18</v>
      </c>
      <c r="B24" s="25" t="s">
        <v>63</v>
      </c>
      <c r="C24" s="27" t="s">
        <v>95</v>
      </c>
      <c r="D24" s="30" t="s">
        <v>15</v>
      </c>
      <c r="E24" s="28" t="s">
        <v>18</v>
      </c>
      <c r="F24" s="27" t="s">
        <v>65</v>
      </c>
      <c r="G24" s="29" t="s">
        <v>66</v>
      </c>
      <c r="H24" s="30" t="str">
        <f>IF(AND(EXACT(B24,"&lt;M&gt;"),EXACT(G24,"Yes")),"Ok",IF(AND(EXACT(B24,"&lt;M&gt;"),EXACT(G24,"No")),"Warning! Knock-out!","No answer selected."))</f>
        <v>No answer selected.</v>
      </c>
      <c r="I24" s="28" t="s">
        <v>18</v>
      </c>
    </row>
    <row r="25" spans="1:9" ht="45.75" thickBot="1" x14ac:dyDescent="0.3">
      <c r="A25" s="25">
        <v>19</v>
      </c>
      <c r="B25" s="25" t="s">
        <v>67</v>
      </c>
      <c r="C25" s="39" t="s">
        <v>96</v>
      </c>
      <c r="D25" s="30" t="s">
        <v>25</v>
      </c>
      <c r="E25" s="58">
        <v>6</v>
      </c>
      <c r="F25" s="27" t="s">
        <v>97</v>
      </c>
      <c r="G25" s="29" t="s">
        <v>66</v>
      </c>
      <c r="H25" s="30" t="str">
        <f>IF(EXACT(G25,"Yes"),5,IF(EXACT(G25,"No"),0,"No answer selected."))</f>
        <v>No answer selected.</v>
      </c>
      <c r="I25" s="28" t="e">
        <f>E25*H25</f>
        <v>#VALUE!</v>
      </c>
    </row>
    <row r="26" spans="1:9" ht="133.15" customHeight="1" thickBot="1" x14ac:dyDescent="0.3">
      <c r="A26" s="25">
        <v>20</v>
      </c>
      <c r="B26" s="25" t="s">
        <v>63</v>
      </c>
      <c r="C26" s="27" t="s">
        <v>98</v>
      </c>
      <c r="D26" s="30" t="s">
        <v>15</v>
      </c>
      <c r="E26" s="28" t="s">
        <v>18</v>
      </c>
      <c r="F26" s="27" t="s">
        <v>65</v>
      </c>
      <c r="G26" s="29" t="s">
        <v>66</v>
      </c>
      <c r="H26" s="30" t="str">
        <f>IF(AND(EXACT(B26,"&lt;M&gt;"),EXACT(G26,"Yes")),"Ok",IF(AND(EXACT(B26,"&lt;M&gt;"),EXACT(G26,"No")),"Warning! Knock-out!","No answer selected."))</f>
        <v>No answer selected.</v>
      </c>
      <c r="I26" s="28" t="s">
        <v>18</v>
      </c>
    </row>
    <row r="27" spans="1:9" ht="105.75" thickBot="1" x14ac:dyDescent="0.3">
      <c r="A27" s="25">
        <v>21</v>
      </c>
      <c r="B27" s="25" t="s">
        <v>63</v>
      </c>
      <c r="C27" s="39" t="s">
        <v>99</v>
      </c>
      <c r="D27" s="30" t="s">
        <v>15</v>
      </c>
      <c r="E27" s="28" t="s">
        <v>18</v>
      </c>
      <c r="F27" s="27" t="s">
        <v>65</v>
      </c>
      <c r="G27" s="29" t="s">
        <v>66</v>
      </c>
      <c r="H27" s="30" t="str">
        <f>IF(AND(EXACT(B27,"&lt;M&gt;"),EXACT(G27,"Yes")),"Ok",IF(AND(EXACT(B27,"&lt;M&gt;"),EXACT(G27,"No")),"Warning! Knock-out!","No answer selected."))</f>
        <v>No answer selected.</v>
      </c>
      <c r="I27" s="28" t="s">
        <v>18</v>
      </c>
    </row>
    <row r="28" spans="1:9" ht="409.15" customHeight="1" thickBot="1" x14ac:dyDescent="0.3">
      <c r="A28" s="25">
        <v>22</v>
      </c>
      <c r="B28" s="25" t="s">
        <v>67</v>
      </c>
      <c r="C28" s="26" t="s">
        <v>100</v>
      </c>
      <c r="D28" s="30" t="s">
        <v>32</v>
      </c>
      <c r="E28" s="58">
        <v>16</v>
      </c>
      <c r="F28" s="27" t="s">
        <v>101</v>
      </c>
      <c r="G28" s="31" t="s">
        <v>70</v>
      </c>
      <c r="H28" s="30" t="str">
        <f>IF(NOT(EXACT(LEFT(G28,2),"No")),"The score will be assigned by the KNMI assessment team.",0)</f>
        <v>The score will be assigned by the KNMI assessment team.</v>
      </c>
      <c r="I28" s="28" t="e">
        <f>H28*E28</f>
        <v>#VALUE!</v>
      </c>
    </row>
    <row r="29" spans="1:9" ht="120.75" thickBot="1" x14ac:dyDescent="0.3">
      <c r="A29" s="25">
        <v>23</v>
      </c>
      <c r="B29" s="25" t="s">
        <v>63</v>
      </c>
      <c r="C29" s="26" t="s">
        <v>102</v>
      </c>
      <c r="D29" s="30" t="s">
        <v>15</v>
      </c>
      <c r="E29" s="58" t="s">
        <v>18</v>
      </c>
      <c r="F29" s="27" t="s">
        <v>65</v>
      </c>
      <c r="G29" s="29" t="s">
        <v>66</v>
      </c>
      <c r="H29" s="30" t="str">
        <f>IF(AND(EXACT(B29,"&lt;M&gt;"),EXACT(G29,"Yes")),"Ok",IF(AND(EXACT(B29,"&lt;M&gt;"),EXACT(G29,"No")),"Warning! Knock-out!","No answer selected."))</f>
        <v>No answer selected.</v>
      </c>
      <c r="I29" s="28" t="s">
        <v>18</v>
      </c>
    </row>
    <row r="30" spans="1:9" ht="30.75" thickBot="1" x14ac:dyDescent="0.3">
      <c r="A30" s="25">
        <v>24</v>
      </c>
      <c r="B30" s="25" t="s">
        <v>63</v>
      </c>
      <c r="C30" s="39" t="s">
        <v>103</v>
      </c>
      <c r="D30" s="30" t="s">
        <v>15</v>
      </c>
      <c r="E30" s="28" t="s">
        <v>18</v>
      </c>
      <c r="F30" s="27" t="s">
        <v>65</v>
      </c>
      <c r="G30" s="29" t="s">
        <v>66</v>
      </c>
      <c r="H30" s="30" t="str">
        <f>IF(AND(EXACT(B30,"&lt;M&gt;"),EXACT(G30,"Yes")),"Ok",IF(AND(EXACT(B30,"&lt;M&gt;"),EXACT(G30,"No")),"Warning! Knock-out!","No answer selected."))</f>
        <v>No answer selected.</v>
      </c>
      <c r="I30" s="28" t="s">
        <v>18</v>
      </c>
    </row>
    <row r="31" spans="1:9" ht="30.75" thickBot="1" x14ac:dyDescent="0.3">
      <c r="A31" s="25">
        <v>25</v>
      </c>
      <c r="B31" s="25" t="s">
        <v>63</v>
      </c>
      <c r="C31" s="39" t="s">
        <v>104</v>
      </c>
      <c r="D31" s="30" t="s">
        <v>15</v>
      </c>
      <c r="E31" s="28" t="s">
        <v>18</v>
      </c>
      <c r="F31" s="27" t="s">
        <v>65</v>
      </c>
      <c r="G31" s="29" t="s">
        <v>66</v>
      </c>
      <c r="H31" s="30" t="str">
        <f>IF(AND(EXACT(B31,"&lt;M&gt;"),EXACT(G31,"Yes")),"Ok",IF(AND(EXACT(B31,"&lt;M&gt;"),EXACT(G31,"No")),"Warning! Knock-out!","No answer selected."))</f>
        <v>No answer selected.</v>
      </c>
      <c r="I31" s="28" t="s">
        <v>18</v>
      </c>
    </row>
    <row r="32" spans="1:9" ht="179.45" customHeight="1" thickBot="1" x14ac:dyDescent="0.3">
      <c r="A32" s="25">
        <v>26</v>
      </c>
      <c r="B32" s="25" t="s">
        <v>67</v>
      </c>
      <c r="C32" s="27" t="s">
        <v>105</v>
      </c>
      <c r="D32" s="30" t="s">
        <v>32</v>
      </c>
      <c r="E32" s="58">
        <v>6</v>
      </c>
      <c r="F32" s="27" t="s">
        <v>106</v>
      </c>
      <c r="G32" s="31" t="s">
        <v>70</v>
      </c>
      <c r="H32" s="30" t="str">
        <f>IF(NOT(EXACT(LEFT(G32,2),"No")),"The score will be assigned by the KNMI assessment team.",0)</f>
        <v>The score will be assigned by the KNMI assessment team.</v>
      </c>
      <c r="I32" s="28" t="e">
        <f>H32*E32</f>
        <v>#VALUE!</v>
      </c>
    </row>
    <row r="33" spans="1:9" ht="120.75" thickBot="1" x14ac:dyDescent="0.3">
      <c r="A33" s="25">
        <v>27</v>
      </c>
      <c r="B33" s="25" t="s">
        <v>67</v>
      </c>
      <c r="C33" s="26" t="s">
        <v>107</v>
      </c>
      <c r="D33" s="30" t="s">
        <v>25</v>
      </c>
      <c r="E33" s="58">
        <v>3</v>
      </c>
      <c r="F33" s="27" t="s">
        <v>97</v>
      </c>
      <c r="G33" s="31" t="s">
        <v>66</v>
      </c>
      <c r="H33" s="30" t="str">
        <f>IF(EXACT(G33,"Yes"),5,IF(EXACT(G33,"No"),0,"No answer selected."))</f>
        <v>No answer selected.</v>
      </c>
      <c r="I33" s="28" t="e">
        <f>H33*E33</f>
        <v>#VALUE!</v>
      </c>
    </row>
    <row r="34" spans="1:9" ht="30.75" thickBot="1" x14ac:dyDescent="0.3">
      <c r="A34" s="25">
        <v>28</v>
      </c>
      <c r="B34" s="25" t="s">
        <v>63</v>
      </c>
      <c r="C34" s="26" t="s">
        <v>108</v>
      </c>
      <c r="D34" s="30" t="s">
        <v>15</v>
      </c>
      <c r="E34" s="28" t="s">
        <v>18</v>
      </c>
      <c r="F34" s="27" t="s">
        <v>65</v>
      </c>
      <c r="G34" s="29" t="s">
        <v>66</v>
      </c>
      <c r="H34" s="30" t="str">
        <f>IF(AND(EXACT(B34,"&lt;M&gt;"),EXACT(G34,"Yes")),"Ok",IF(AND(EXACT(B34,"&lt;M&gt;"),EXACT(G34,"No")),"Warning! Knock-out!","No answer selected."))</f>
        <v>No answer selected.</v>
      </c>
      <c r="I34" s="28" t="s">
        <v>18</v>
      </c>
    </row>
    <row r="35" spans="1:9" s="38" customFormat="1" ht="118.15" customHeight="1" thickBot="1" x14ac:dyDescent="0.3">
      <c r="A35" s="25">
        <v>29</v>
      </c>
      <c r="B35" s="25" t="s">
        <v>63</v>
      </c>
      <c r="C35" s="27" t="s">
        <v>109</v>
      </c>
      <c r="D35" s="30" t="s">
        <v>15</v>
      </c>
      <c r="E35" s="28" t="s">
        <v>18</v>
      </c>
      <c r="F35" s="27" t="s">
        <v>65</v>
      </c>
      <c r="G35" s="29" t="s">
        <v>66</v>
      </c>
      <c r="H35" s="30" t="str">
        <f>IF(AND(EXACT(B35,"&lt;M&gt;"),EXACT(G35,"Yes")),"Ok",IF(AND(EXACT(B35,"&lt;M&gt;"),EXACT(G35,"No")),"Warning! Knock-out!","No answer selected."))</f>
        <v>No answer selected.</v>
      </c>
      <c r="I35" s="28" t="s">
        <v>18</v>
      </c>
    </row>
    <row r="36" spans="1:9" ht="337.5" customHeight="1" thickBot="1" x14ac:dyDescent="0.3">
      <c r="A36" s="25">
        <v>30</v>
      </c>
      <c r="B36" s="25" t="s">
        <v>67</v>
      </c>
      <c r="C36" s="27" t="s">
        <v>110</v>
      </c>
      <c r="D36" s="30" t="s">
        <v>32</v>
      </c>
      <c r="E36" s="58">
        <v>11</v>
      </c>
      <c r="F36" s="67" t="s">
        <v>111</v>
      </c>
      <c r="G36" s="31" t="s">
        <v>70</v>
      </c>
      <c r="H36" s="30" t="str">
        <f>IF(NOT(EXACT(LEFT(G36,2),"No")),"The score will be assigned by the KNMI assessment team.",0)</f>
        <v>The score will be assigned by the KNMI assessment team.</v>
      </c>
      <c r="I36" s="28" t="e">
        <f>H36*E36</f>
        <v>#VALUE!</v>
      </c>
    </row>
    <row r="37" spans="1:9" ht="30.75" thickBot="1" x14ac:dyDescent="0.3">
      <c r="A37" s="25">
        <v>31</v>
      </c>
      <c r="B37" s="25" t="s">
        <v>63</v>
      </c>
      <c r="C37" s="39" t="s">
        <v>112</v>
      </c>
      <c r="D37" s="30" t="s">
        <v>15</v>
      </c>
      <c r="E37" s="28" t="s">
        <v>18</v>
      </c>
      <c r="F37" s="27" t="s">
        <v>65</v>
      </c>
      <c r="G37" s="29" t="s">
        <v>66</v>
      </c>
      <c r="H37" s="30" t="str">
        <f>IF(AND(EXACT(B37,"&lt;M&gt;"),EXACT(G37,"Yes")),"Ok",IF(AND(EXACT(B37,"&lt;M&gt;"),EXACT(G37,"No")),"Warning! Knock-out!","No answer selected."))</f>
        <v>No answer selected.</v>
      </c>
      <c r="I37" s="28" t="s">
        <v>18</v>
      </c>
    </row>
    <row r="38" spans="1:9" ht="30.75" thickBot="1" x14ac:dyDescent="0.3">
      <c r="A38" s="25">
        <v>32</v>
      </c>
      <c r="B38" s="25" t="s">
        <v>63</v>
      </c>
      <c r="C38" s="39" t="s">
        <v>113</v>
      </c>
      <c r="D38" s="30" t="s">
        <v>15</v>
      </c>
      <c r="E38" s="28" t="s">
        <v>18</v>
      </c>
      <c r="F38" s="27" t="s">
        <v>65</v>
      </c>
      <c r="G38" s="29" t="s">
        <v>66</v>
      </c>
      <c r="H38" s="30" t="str">
        <f>IF(AND(EXACT(B38,"&lt;M&gt;"),EXACT(G38,"Yes")),"Ok",IF(AND(EXACT(B38,"&lt;M&gt;"),EXACT(G38,"No")),"Warning! Knock-out!","No answer selected."))</f>
        <v>No answer selected.</v>
      </c>
      <c r="I38" s="28" t="s">
        <v>18</v>
      </c>
    </row>
    <row r="39" spans="1:9" ht="18" customHeight="1" thickBot="1" x14ac:dyDescent="0.3">
      <c r="A39" s="81" t="s">
        <v>114</v>
      </c>
      <c r="B39" s="81"/>
      <c r="C39" s="81"/>
      <c r="D39" s="81"/>
      <c r="E39" s="81"/>
      <c r="F39" s="81"/>
      <c r="G39" s="81"/>
      <c r="H39" s="81"/>
      <c r="I39" s="81"/>
    </row>
    <row r="40" spans="1:9" ht="31.5" thickTop="1" thickBot="1" x14ac:dyDescent="0.3">
      <c r="A40" s="32">
        <v>33</v>
      </c>
      <c r="B40" s="32" t="s">
        <v>63</v>
      </c>
      <c r="C40" s="34" t="s">
        <v>115</v>
      </c>
      <c r="D40" s="37" t="s">
        <v>15</v>
      </c>
      <c r="E40" s="35" t="s">
        <v>18</v>
      </c>
      <c r="F40" s="34" t="s">
        <v>65</v>
      </c>
      <c r="G40" s="36" t="s">
        <v>66</v>
      </c>
      <c r="H40" s="37" t="str">
        <f>IF(AND(EXACT(B40,"&lt;M&gt;"),EXACT(G40,"Yes")),"Ok",IF(AND(EXACT(B40,"&lt;M&gt;"),EXACT(G40,"No")),"Warning! Knock-out!","No answer selected."))</f>
        <v>No answer selected.</v>
      </c>
      <c r="I40" s="35" t="s">
        <v>18</v>
      </c>
    </row>
    <row r="41" spans="1:9" ht="30.75" thickBot="1" x14ac:dyDescent="0.3">
      <c r="A41" s="25">
        <v>34</v>
      </c>
      <c r="B41" s="25" t="s">
        <v>63</v>
      </c>
      <c r="C41" s="26" t="s">
        <v>116</v>
      </c>
      <c r="D41" s="30" t="s">
        <v>15</v>
      </c>
      <c r="E41" s="28" t="s">
        <v>18</v>
      </c>
      <c r="F41" s="27" t="s">
        <v>65</v>
      </c>
      <c r="G41" s="29" t="s">
        <v>66</v>
      </c>
      <c r="H41" s="30" t="str">
        <f>IF(AND(EXACT(B41,"&lt;M&gt;"),EXACT(G41,"Yes")),"Ok",IF(AND(EXACT(B41,"&lt;M&gt;"),EXACT(G41,"No")),"Warning! Knock-out!","No answer selected."))</f>
        <v>No answer selected.</v>
      </c>
      <c r="I41" s="28" t="s">
        <v>18</v>
      </c>
    </row>
    <row r="42" spans="1:9" ht="60.75" thickBot="1" x14ac:dyDescent="0.3">
      <c r="A42" s="25">
        <v>35</v>
      </c>
      <c r="B42" s="25" t="s">
        <v>63</v>
      </c>
      <c r="C42" s="47" t="s">
        <v>117</v>
      </c>
      <c r="D42" s="30" t="s">
        <v>15</v>
      </c>
      <c r="E42" s="28" t="s">
        <v>18</v>
      </c>
      <c r="F42" s="27" t="s">
        <v>65</v>
      </c>
      <c r="G42" s="29" t="s">
        <v>66</v>
      </c>
      <c r="H42" s="30" t="str">
        <f>IF(AND(EXACT(B42,"&lt;M&gt;"),EXACT(G42,"Yes")),"Ok",IF(AND(EXACT(B42,"&lt;M&gt;"),EXACT(G42,"No")),"Warning! Knock-out!","No answer selected."))</f>
        <v>No answer selected.</v>
      </c>
      <c r="I42" s="28" t="s">
        <v>18</v>
      </c>
    </row>
    <row r="43" spans="1:9" ht="231" customHeight="1" thickBot="1" x14ac:dyDescent="0.3">
      <c r="A43" s="25">
        <v>36</v>
      </c>
      <c r="B43" s="25" t="s">
        <v>67</v>
      </c>
      <c r="C43" s="26" t="s">
        <v>118</v>
      </c>
      <c r="D43" s="30" t="s">
        <v>32</v>
      </c>
      <c r="E43" s="58">
        <v>6</v>
      </c>
      <c r="F43" s="27" t="s">
        <v>119</v>
      </c>
      <c r="G43" s="31" t="s">
        <v>70</v>
      </c>
      <c r="H43" s="30" t="str">
        <f>IF(NOT(EXACT(LEFT(G43,2),"No")),"The score will be assigned by the KNMI assessment team.",0)</f>
        <v>The score will be assigned by the KNMI assessment team.</v>
      </c>
      <c r="I43" s="28" t="e">
        <f>H43*E43</f>
        <v>#VALUE!</v>
      </c>
    </row>
    <row r="44" spans="1:9" ht="195.75" thickBot="1" x14ac:dyDescent="0.3">
      <c r="A44" s="25">
        <v>37</v>
      </c>
      <c r="B44" s="25" t="s">
        <v>67</v>
      </c>
      <c r="C44" s="62" t="s">
        <v>120</v>
      </c>
      <c r="D44" s="30" t="s">
        <v>32</v>
      </c>
      <c r="E44" s="58">
        <v>8</v>
      </c>
      <c r="F44" s="27" t="s">
        <v>121</v>
      </c>
      <c r="G44" s="31" t="s">
        <v>70</v>
      </c>
      <c r="H44" s="30" t="str">
        <f>IF(NOT(EXACT(LEFT(G44,2),"No")),"The score will be assigned by the KNMI assessment team.",0)</f>
        <v>The score will be assigned by the KNMI assessment team.</v>
      </c>
      <c r="I44" s="28" t="e">
        <f>H44*E44</f>
        <v>#VALUE!</v>
      </c>
    </row>
    <row r="45" spans="1:9" ht="90.75" thickBot="1" x14ac:dyDescent="0.3">
      <c r="A45" s="25">
        <v>38</v>
      </c>
      <c r="B45" s="25" t="s">
        <v>63</v>
      </c>
      <c r="C45" s="47" t="s">
        <v>122</v>
      </c>
      <c r="D45" s="30" t="s">
        <v>15</v>
      </c>
      <c r="E45" s="28" t="s">
        <v>18</v>
      </c>
      <c r="F45" s="27" t="s">
        <v>65</v>
      </c>
      <c r="G45" s="29" t="s">
        <v>66</v>
      </c>
      <c r="H45" s="30" t="str">
        <f>IF(AND(EXACT(B45,"&lt;M&gt;"),EXACT(G45,"Yes")),"Ok",IF(AND(EXACT(B45,"&lt;M&gt;"),EXACT(G45,"No")),"Warning! Knock-out!","No answer selected."))</f>
        <v>No answer selected.</v>
      </c>
      <c r="I45" s="28" t="s">
        <v>18</v>
      </c>
    </row>
    <row r="46" spans="1:9" ht="30.75" thickBot="1" x14ac:dyDescent="0.3">
      <c r="A46" s="25">
        <v>39</v>
      </c>
      <c r="B46" s="25" t="s">
        <v>63</v>
      </c>
      <c r="C46" s="39" t="s">
        <v>123</v>
      </c>
      <c r="D46" s="30" t="s">
        <v>15</v>
      </c>
      <c r="E46" s="28" t="s">
        <v>18</v>
      </c>
      <c r="F46" s="27" t="s">
        <v>65</v>
      </c>
      <c r="G46" s="29" t="s">
        <v>66</v>
      </c>
      <c r="H46" s="30" t="str">
        <f>IF(AND(EXACT(B46,"&lt;M&gt;"),EXACT(G46,"Yes")),"Ok",IF(AND(EXACT(B46,"&lt;M&gt;"),EXACT(G46,"No")),"Warning! Knock-out!","No answer selected."))</f>
        <v>No answer selected.</v>
      </c>
      <c r="I46" s="28" t="s">
        <v>18</v>
      </c>
    </row>
    <row r="47" spans="1:9" ht="18" customHeight="1" thickBot="1" x14ac:dyDescent="0.3">
      <c r="A47" s="81" t="s">
        <v>124</v>
      </c>
      <c r="B47" s="81"/>
      <c r="C47" s="81"/>
      <c r="D47" s="81"/>
      <c r="E47" s="81"/>
      <c r="F47" s="81"/>
      <c r="G47" s="81"/>
      <c r="H47" s="81"/>
      <c r="I47" s="81"/>
    </row>
    <row r="48" spans="1:9" ht="31.5" thickTop="1" thickBot="1" x14ac:dyDescent="0.3">
      <c r="A48" s="25">
        <v>40</v>
      </c>
      <c r="B48" s="25" t="s">
        <v>63</v>
      </c>
      <c r="C48" s="26" t="s">
        <v>125</v>
      </c>
      <c r="D48" s="30" t="s">
        <v>15</v>
      </c>
      <c r="E48" s="28" t="s">
        <v>18</v>
      </c>
      <c r="F48" s="27" t="s">
        <v>65</v>
      </c>
      <c r="G48" s="29" t="s">
        <v>66</v>
      </c>
      <c r="H48" s="30" t="str">
        <f>IF(AND(EXACT(B48,"&lt;M&gt;"),EXACT(G48,"Yes")),"Ok",IF(AND(EXACT(B48,"&lt;M&gt;"),EXACT(G48,"No")),"Warning! Knock-out!","No answer selected."))</f>
        <v>No answer selected.</v>
      </c>
      <c r="I48" s="28" t="s">
        <v>18</v>
      </c>
    </row>
    <row r="49" spans="1:9" x14ac:dyDescent="0.25">
      <c r="A49" s="77" t="s">
        <v>126</v>
      </c>
      <c r="B49" s="78"/>
      <c r="C49" s="78"/>
      <c r="D49" s="78"/>
      <c r="E49" s="78"/>
      <c r="F49" s="78"/>
      <c r="G49" s="78"/>
      <c r="H49" s="78"/>
      <c r="I49" s="78"/>
    </row>
    <row r="50" spans="1:9" ht="20.25" thickBot="1" x14ac:dyDescent="0.3">
      <c r="A50" s="79" t="s">
        <v>127</v>
      </c>
      <c r="B50" s="79"/>
      <c r="C50" s="79"/>
      <c r="D50" s="79"/>
      <c r="E50" s="79"/>
      <c r="F50" s="79"/>
      <c r="G50" s="79"/>
      <c r="H50" s="79"/>
      <c r="I50" s="79"/>
    </row>
    <row r="51" spans="1:9" ht="18.75" thickTop="1" thickBot="1" x14ac:dyDescent="0.3">
      <c r="A51" s="80" t="s">
        <v>128</v>
      </c>
      <c r="B51" s="80"/>
      <c r="C51" s="80"/>
      <c r="D51" s="80"/>
      <c r="E51" s="80"/>
      <c r="F51" s="80"/>
      <c r="G51" s="80"/>
      <c r="H51" s="80"/>
      <c r="I51" s="80"/>
    </row>
    <row r="52" spans="1:9" ht="106.5" thickTop="1" thickBot="1" x14ac:dyDescent="0.3">
      <c r="A52" s="32">
        <v>41</v>
      </c>
      <c r="B52" s="32" t="s">
        <v>63</v>
      </c>
      <c r="C52" s="33" t="s">
        <v>129</v>
      </c>
      <c r="D52" s="37" t="s">
        <v>15</v>
      </c>
      <c r="E52" s="35" t="s">
        <v>18</v>
      </c>
      <c r="F52" s="34" t="s">
        <v>65</v>
      </c>
      <c r="G52" s="36" t="s">
        <v>66</v>
      </c>
      <c r="H52" s="37" t="str">
        <f>IF(AND(EXACT(B52,"&lt;M&gt;"),EXACT(G52,"Yes")),"Ok",IF(AND(EXACT(B52,"&lt;M&gt;"),EXACT(G52,"No")),"Warning! Knock-out!","No answer selected."))</f>
        <v>No answer selected.</v>
      </c>
      <c r="I52" s="35" t="s">
        <v>18</v>
      </c>
    </row>
    <row r="53" spans="1:9" ht="195.75" thickBot="1" x14ac:dyDescent="0.3">
      <c r="A53" s="25">
        <v>42</v>
      </c>
      <c r="B53" s="25" t="s">
        <v>67</v>
      </c>
      <c r="C53" s="26" t="s">
        <v>130</v>
      </c>
      <c r="D53" s="30" t="s">
        <v>32</v>
      </c>
      <c r="E53" s="58">
        <v>8</v>
      </c>
      <c r="F53" s="27" t="s">
        <v>131</v>
      </c>
      <c r="G53" s="31" t="s">
        <v>70</v>
      </c>
      <c r="H53" s="30" t="str">
        <f>IF(NOT(EXACT(LEFT(G53,2),"No")),"The score will be assigned by the KNMI assessment team.",0)</f>
        <v>The score will be assigned by the KNMI assessment team.</v>
      </c>
      <c r="I53" s="28" t="e">
        <f>H53*E53</f>
        <v>#VALUE!</v>
      </c>
    </row>
    <row r="54" spans="1:9" ht="18" customHeight="1" thickBot="1" x14ac:dyDescent="0.3">
      <c r="A54" s="81" t="s">
        <v>132</v>
      </c>
      <c r="B54" s="81"/>
      <c r="C54" s="81"/>
      <c r="D54" s="81"/>
      <c r="E54" s="81"/>
      <c r="F54" s="81"/>
      <c r="G54" s="81"/>
      <c r="H54" s="81"/>
      <c r="I54" s="81"/>
    </row>
    <row r="55" spans="1:9" ht="106.5" thickTop="1" thickBot="1" x14ac:dyDescent="0.3">
      <c r="A55" s="32">
        <v>43</v>
      </c>
      <c r="B55" s="32" t="s">
        <v>63</v>
      </c>
      <c r="C55" s="33" t="s">
        <v>133</v>
      </c>
      <c r="D55" s="37" t="s">
        <v>15</v>
      </c>
      <c r="E55" s="35" t="s">
        <v>18</v>
      </c>
      <c r="F55" s="34" t="s">
        <v>65</v>
      </c>
      <c r="G55" s="36" t="s">
        <v>66</v>
      </c>
      <c r="H55" s="37" t="str">
        <f>IF(AND(EXACT(B55,"&lt;M&gt;"),EXACT(G55,"Yes")),"Ok",IF(AND(EXACT(B55,"&lt;M&gt;"),EXACT(G55,"No")),"Warning! Knock-out!","No answer selected."))</f>
        <v>No answer selected.</v>
      </c>
      <c r="I55" s="35" t="s">
        <v>18</v>
      </c>
    </row>
    <row r="56" spans="1:9" ht="195.75" thickBot="1" x14ac:dyDescent="0.3">
      <c r="A56" s="25">
        <v>44</v>
      </c>
      <c r="B56" s="25" t="s">
        <v>67</v>
      </c>
      <c r="C56" s="26" t="s">
        <v>134</v>
      </c>
      <c r="D56" s="30" t="s">
        <v>32</v>
      </c>
      <c r="E56" s="58">
        <v>8</v>
      </c>
      <c r="F56" s="27" t="s">
        <v>131</v>
      </c>
      <c r="G56" s="31" t="s">
        <v>70</v>
      </c>
      <c r="H56" s="30" t="str">
        <f>IF(NOT(EXACT(LEFT(G56,2),"No")),"The score will be assigned by the KNMI assessment team.",0)</f>
        <v>The score will be assigned by the KNMI assessment team.</v>
      </c>
      <c r="I56" s="28" t="e">
        <f>H56*E56</f>
        <v>#VALUE!</v>
      </c>
    </row>
    <row r="57" spans="1:9" ht="18" customHeight="1" thickBot="1" x14ac:dyDescent="0.3">
      <c r="A57" s="81" t="s">
        <v>135</v>
      </c>
      <c r="B57" s="81"/>
      <c r="C57" s="81"/>
      <c r="D57" s="81"/>
      <c r="E57" s="81"/>
      <c r="F57" s="81"/>
      <c r="G57" s="81"/>
      <c r="H57" s="81"/>
      <c r="I57" s="81"/>
    </row>
    <row r="58" spans="1:9" ht="31.5" thickTop="1" thickBot="1" x14ac:dyDescent="0.3">
      <c r="A58" s="32">
        <v>45</v>
      </c>
      <c r="B58" s="32" t="s">
        <v>63</v>
      </c>
      <c r="C58" s="33" t="s">
        <v>136</v>
      </c>
      <c r="D58" s="37" t="s">
        <v>15</v>
      </c>
      <c r="E58" s="35" t="s">
        <v>18</v>
      </c>
      <c r="F58" s="34" t="s">
        <v>65</v>
      </c>
      <c r="G58" s="36" t="s">
        <v>66</v>
      </c>
      <c r="H58" s="37" t="str">
        <f>IF(AND(EXACT(B58,"&lt;M&gt;"),EXACT(G58,"Yes")),"Ok",IF(AND(EXACT(B58,"&lt;M&gt;"),EXACT(G58,"No")),"Warning! Knock-out!","No answer selected."))</f>
        <v>No answer selected.</v>
      </c>
      <c r="I58" s="35" t="s">
        <v>18</v>
      </c>
    </row>
    <row r="59" spans="1:9" ht="115.5" customHeight="1" thickBot="1" x14ac:dyDescent="0.3">
      <c r="A59" s="25">
        <v>46</v>
      </c>
      <c r="B59" s="25" t="s">
        <v>63</v>
      </c>
      <c r="C59" s="26" t="s">
        <v>137</v>
      </c>
      <c r="D59" s="30" t="s">
        <v>15</v>
      </c>
      <c r="E59" s="28" t="s">
        <v>18</v>
      </c>
      <c r="F59" s="27" t="s">
        <v>65</v>
      </c>
      <c r="G59" s="29" t="s">
        <v>66</v>
      </c>
      <c r="H59" s="30" t="str">
        <f>IF(AND(EXACT(B59,"&lt;M&gt;"),EXACT(LEFT(G59,3),"Yes")),"Ok",IF(AND(EXACT(B59,"&lt;M&gt;"),EXACT(LEFT(G59,2),"No")),"Warning! Knock-out!","No answer selected."))</f>
        <v>No answer selected.</v>
      </c>
      <c r="I59" s="28" t="s">
        <v>18</v>
      </c>
    </row>
    <row r="60" spans="1:9" ht="63.6" customHeight="1" thickBot="1" x14ac:dyDescent="0.3">
      <c r="A60" s="25">
        <v>47</v>
      </c>
      <c r="B60" s="25" t="s">
        <v>63</v>
      </c>
      <c r="C60" s="26" t="s">
        <v>138</v>
      </c>
      <c r="D60" s="30" t="s">
        <v>15</v>
      </c>
      <c r="E60" s="28" t="s">
        <v>18</v>
      </c>
      <c r="F60" s="27" t="s">
        <v>65</v>
      </c>
      <c r="G60" s="29" t="s">
        <v>66</v>
      </c>
      <c r="H60" s="30" t="str">
        <f>IF(AND(EXACT(B60,"&lt;M&gt;"),EXACT(G60,"Yes")),"Ok",IF(AND(EXACT(B60,"&lt;M&gt;"),EXACT(G60,"No")),"Warning! Knock-out!","No answer selected."))</f>
        <v>No answer selected.</v>
      </c>
      <c r="I60" s="28" t="s">
        <v>18</v>
      </c>
    </row>
    <row r="61" spans="1:9" ht="75.75" thickBot="1" x14ac:dyDescent="0.3">
      <c r="A61" s="25">
        <v>48</v>
      </c>
      <c r="B61" s="25" t="s">
        <v>63</v>
      </c>
      <c r="C61" s="26" t="s">
        <v>139</v>
      </c>
      <c r="D61" s="30" t="s">
        <v>15</v>
      </c>
      <c r="E61" s="28" t="s">
        <v>18</v>
      </c>
      <c r="F61" s="27" t="s">
        <v>65</v>
      </c>
      <c r="G61" s="29" t="s">
        <v>66</v>
      </c>
      <c r="H61" s="30" t="str">
        <f>IF(AND(EXACT(B61,"&lt;M&gt;"),EXACT(G61,"Yes")),"Ok",IF(AND(EXACT(B61,"&lt;M&gt;"),EXACT(G61,"No")),"Warning! Knock-out!","No answer selected."))</f>
        <v>No answer selected.</v>
      </c>
      <c r="I61" s="28" t="s">
        <v>18</v>
      </c>
    </row>
    <row r="62" spans="1:9" ht="118.9" customHeight="1" thickBot="1" x14ac:dyDescent="0.3">
      <c r="A62" s="25">
        <v>49</v>
      </c>
      <c r="B62" s="25" t="s">
        <v>67</v>
      </c>
      <c r="C62" s="26" t="s">
        <v>140</v>
      </c>
      <c r="D62" s="30" t="s">
        <v>25</v>
      </c>
      <c r="E62" s="58">
        <v>3</v>
      </c>
      <c r="F62" s="27" t="s">
        <v>141</v>
      </c>
      <c r="G62" s="31" t="s">
        <v>66</v>
      </c>
      <c r="H62" s="30" t="str">
        <f>IF(LEFT(G62,3)="Yes",5,IF(EXACT(G62,"No"),0,"No answer selected."))</f>
        <v>No answer selected.</v>
      </c>
      <c r="I62" s="28" t="e">
        <f>H62*E62</f>
        <v>#VALUE!</v>
      </c>
    </row>
    <row r="63" spans="1:9" ht="17.25" customHeight="1" x14ac:dyDescent="0.25">
      <c r="A63" s="77" t="s">
        <v>126</v>
      </c>
      <c r="B63" s="78"/>
      <c r="C63" s="78"/>
      <c r="D63" s="78"/>
      <c r="E63" s="78"/>
      <c r="F63" s="78"/>
      <c r="G63" s="78"/>
      <c r="H63" s="78"/>
      <c r="I63" s="78"/>
    </row>
    <row r="64" spans="1:9" ht="20.65" customHeight="1" thickBot="1" x14ac:dyDescent="0.3">
      <c r="A64" s="79" t="s">
        <v>142</v>
      </c>
      <c r="B64" s="79"/>
      <c r="C64" s="79"/>
      <c r="D64" s="79"/>
      <c r="E64" s="79"/>
      <c r="F64" s="79"/>
      <c r="G64" s="79"/>
      <c r="H64" s="79"/>
      <c r="I64" s="79"/>
    </row>
    <row r="65" spans="1:9" ht="18.600000000000001" customHeight="1" thickTop="1" thickBot="1" x14ac:dyDescent="0.3">
      <c r="A65" s="82" t="s">
        <v>143</v>
      </c>
      <c r="B65" s="82"/>
      <c r="C65" s="82"/>
      <c r="D65" s="82"/>
      <c r="E65" s="82"/>
      <c r="F65" s="82"/>
      <c r="G65" s="82"/>
      <c r="H65" s="82"/>
      <c r="I65" s="82"/>
    </row>
    <row r="66" spans="1:9" ht="46.5" thickTop="1" thickBot="1" x14ac:dyDescent="0.3">
      <c r="A66" s="32">
        <v>50</v>
      </c>
      <c r="B66" s="32" t="s">
        <v>63</v>
      </c>
      <c r="C66" s="33" t="s">
        <v>144</v>
      </c>
      <c r="D66" s="37" t="s">
        <v>15</v>
      </c>
      <c r="E66" s="35" t="s">
        <v>18</v>
      </c>
      <c r="F66" s="34" t="s">
        <v>65</v>
      </c>
      <c r="G66" s="36" t="s">
        <v>66</v>
      </c>
      <c r="H66" s="37" t="str">
        <f>IF(AND(EXACT(B66,"&lt;M&gt;"),EXACT(G66,"Yes")),"Ok",IF(AND(EXACT(B66,"&lt;M&gt;"),EXACT(G66,"No")),"Warning! Knock-out!","No answer selected."))</f>
        <v>No answer selected.</v>
      </c>
      <c r="I66" s="35" t="s">
        <v>18</v>
      </c>
    </row>
    <row r="67" spans="1:9" ht="30.75" thickBot="1" x14ac:dyDescent="0.3">
      <c r="A67" s="25">
        <v>51</v>
      </c>
      <c r="B67" s="25" t="s">
        <v>63</v>
      </c>
      <c r="C67" s="26" t="s">
        <v>145</v>
      </c>
      <c r="D67" s="30" t="s">
        <v>15</v>
      </c>
      <c r="E67" s="28" t="s">
        <v>18</v>
      </c>
      <c r="F67" s="27" t="s">
        <v>65</v>
      </c>
      <c r="G67" s="29" t="s">
        <v>66</v>
      </c>
      <c r="H67" s="30" t="str">
        <f>IF(AND(EXACT(B67,"&lt;M&gt;"),EXACT(G67,"Yes")),"Ok",IF(AND(EXACT(B67,"&lt;M&gt;"),EXACT(G67,"No")),"Warning! Knock-out!","No answer selected."))</f>
        <v>No answer selected.</v>
      </c>
      <c r="I67" s="28" t="s">
        <v>18</v>
      </c>
    </row>
    <row r="68" spans="1:9" ht="30.75" thickBot="1" x14ac:dyDescent="0.3">
      <c r="A68" s="25">
        <v>52</v>
      </c>
      <c r="B68" s="25" t="s">
        <v>63</v>
      </c>
      <c r="C68" s="26" t="s">
        <v>146</v>
      </c>
      <c r="D68" s="30" t="s">
        <v>15</v>
      </c>
      <c r="E68" s="28" t="s">
        <v>18</v>
      </c>
      <c r="F68" s="27" t="s">
        <v>65</v>
      </c>
      <c r="G68" s="29" t="s">
        <v>66</v>
      </c>
      <c r="H68" s="30" t="str">
        <f>IF(AND(EXACT(B68,"&lt;M&gt;"),EXACT(G68,"Yes")),"Ok",IF(AND(EXACT(B68,"&lt;M&gt;"),EXACT(G68,"No")),"Warning! Knock-out!","No answer selected."))</f>
        <v>No answer selected.</v>
      </c>
      <c r="I68" s="28" t="s">
        <v>18</v>
      </c>
    </row>
    <row r="69" spans="1:9" ht="45.75" thickBot="1" x14ac:dyDescent="0.3">
      <c r="A69" s="25">
        <v>53</v>
      </c>
      <c r="B69" s="25" t="s">
        <v>63</v>
      </c>
      <c r="C69" s="26" t="s">
        <v>147</v>
      </c>
      <c r="D69" s="30" t="s">
        <v>15</v>
      </c>
      <c r="E69" s="28" t="s">
        <v>18</v>
      </c>
      <c r="F69" s="27" t="s">
        <v>65</v>
      </c>
      <c r="G69" s="29" t="s">
        <v>66</v>
      </c>
      <c r="H69" s="30" t="str">
        <f>IF(AND(EXACT(B69,"&lt;M&gt;"),EXACT(G69,"Yes")),"Ok",IF(AND(EXACT(B69,"&lt;M&gt;"),EXACT(G69,"No")),"Warning! Knock-out!","No answer selected."))</f>
        <v>No answer selected.</v>
      </c>
      <c r="I69" s="28" t="s">
        <v>18</v>
      </c>
    </row>
    <row r="70" spans="1:9" ht="18" customHeight="1" thickBot="1" x14ac:dyDescent="0.3">
      <c r="A70" s="81" t="s">
        <v>148</v>
      </c>
      <c r="B70" s="81"/>
      <c r="C70" s="81"/>
      <c r="D70" s="81"/>
      <c r="E70" s="81"/>
      <c r="F70" s="81"/>
      <c r="G70" s="81"/>
      <c r="H70" s="81"/>
      <c r="I70" s="81"/>
    </row>
    <row r="71" spans="1:9" ht="61.5" thickTop="1" thickBot="1" x14ac:dyDescent="0.3">
      <c r="A71" s="32">
        <v>54</v>
      </c>
      <c r="B71" s="32" t="s">
        <v>63</v>
      </c>
      <c r="C71" s="33" t="s">
        <v>149</v>
      </c>
      <c r="D71" s="37" t="s">
        <v>20</v>
      </c>
      <c r="E71" s="35" t="s">
        <v>18</v>
      </c>
      <c r="F71" s="34" t="s">
        <v>65</v>
      </c>
      <c r="G71" s="36" t="s">
        <v>66</v>
      </c>
      <c r="H71" s="37" t="str">
        <f>IF(AND(EXACT(B71,"&lt;M&gt;"),EXACT(LEFT(G71,3),"Yes")),"Ok",IF(AND(EXACT(B71,"&lt;M&gt;"),EXACT(G71,"No")),"Warning! Knock-out!","No answer selected."))</f>
        <v>No answer selected.</v>
      </c>
      <c r="I71" s="35" t="s">
        <v>18</v>
      </c>
    </row>
    <row r="72" spans="1:9" ht="30.75" thickBot="1" x14ac:dyDescent="0.3">
      <c r="A72" s="25">
        <v>55</v>
      </c>
      <c r="B72" s="25" t="s">
        <v>63</v>
      </c>
      <c r="C72" s="26" t="s">
        <v>150</v>
      </c>
      <c r="D72" s="30" t="s">
        <v>15</v>
      </c>
      <c r="E72" s="28" t="s">
        <v>18</v>
      </c>
      <c r="F72" s="27" t="s">
        <v>65</v>
      </c>
      <c r="G72" s="29" t="s">
        <v>66</v>
      </c>
      <c r="H72" s="30" t="str">
        <f>IF(AND(EXACT(B72,"&lt;M&gt;"),EXACT(G72,"Yes")),"Ok",IF(AND(EXACT(B72,"&lt;M&gt;"),EXACT(G72,"No")),"Warning! Knock-out!","No answer selected."))</f>
        <v>No answer selected.</v>
      </c>
      <c r="I72" s="28" t="s">
        <v>18</v>
      </c>
    </row>
    <row r="73" spans="1:9" ht="90.75" thickBot="1" x14ac:dyDescent="0.3">
      <c r="A73" s="25">
        <v>56</v>
      </c>
      <c r="B73" s="25" t="s">
        <v>63</v>
      </c>
      <c r="C73" s="26" t="s">
        <v>151</v>
      </c>
      <c r="D73" s="30" t="s">
        <v>15</v>
      </c>
      <c r="E73" s="28" t="s">
        <v>18</v>
      </c>
      <c r="F73" s="27" t="s">
        <v>65</v>
      </c>
      <c r="G73" s="29" t="s">
        <v>66</v>
      </c>
      <c r="H73" s="30" t="str">
        <f>IF(AND(EXACT(B73,"&lt;M&gt;"),EXACT(G73,"Yes")),"Ok",IF(AND(EXACT(B73,"&lt;M&gt;"),EXACT(G73,"No")),"Warning! Knock-out!","No answer selected."))</f>
        <v>No answer selected.</v>
      </c>
      <c r="I73" s="28" t="s">
        <v>18</v>
      </c>
    </row>
    <row r="74" spans="1:9" ht="30.75" thickBot="1" x14ac:dyDescent="0.3">
      <c r="A74" s="25">
        <v>57</v>
      </c>
      <c r="B74" s="25" t="s">
        <v>63</v>
      </c>
      <c r="C74" s="26" t="s">
        <v>152</v>
      </c>
      <c r="D74" s="30" t="s">
        <v>15</v>
      </c>
      <c r="E74" s="28" t="s">
        <v>18</v>
      </c>
      <c r="F74" s="27" t="s">
        <v>65</v>
      </c>
      <c r="G74" s="29" t="s">
        <v>66</v>
      </c>
      <c r="H74" s="30" t="str">
        <f>IF(AND(EXACT(B74,"&lt;M&gt;"),EXACT(G74,"Yes")),"Ok",IF(AND(EXACT(B74,"&lt;M&gt;"),EXACT(G74,"No")),"Warning! Knock-out!","No answer selected."))</f>
        <v>No answer selected.</v>
      </c>
      <c r="I74" s="28" t="s">
        <v>18</v>
      </c>
    </row>
    <row r="75" spans="1:9" ht="45.75" thickBot="1" x14ac:dyDescent="0.3">
      <c r="A75" s="25">
        <v>58</v>
      </c>
      <c r="B75" s="25" t="s">
        <v>63</v>
      </c>
      <c r="C75" s="26" t="s">
        <v>153</v>
      </c>
      <c r="D75" s="30" t="s">
        <v>15</v>
      </c>
      <c r="E75" s="28" t="s">
        <v>18</v>
      </c>
      <c r="F75" s="27" t="s">
        <v>65</v>
      </c>
      <c r="G75" s="29" t="s">
        <v>66</v>
      </c>
      <c r="H75" s="30" t="str">
        <f>IF(AND(EXACT(B75,"&lt;M&gt;"),EXACT(G75,"Yes")),"Ok",IF(AND(EXACT(B75,"&lt;M&gt;"),EXACT(G75,"No")),"Warning! Knock-out!","No answer selected."))</f>
        <v>No answer selected.</v>
      </c>
      <c r="I75" s="28" t="s">
        <v>18</v>
      </c>
    </row>
    <row r="76" spans="1:9" ht="60.75" thickBot="1" x14ac:dyDescent="0.3">
      <c r="A76" s="25">
        <v>59</v>
      </c>
      <c r="B76" s="25" t="s">
        <v>63</v>
      </c>
      <c r="C76" s="26" t="s">
        <v>154</v>
      </c>
      <c r="D76" s="30" t="s">
        <v>15</v>
      </c>
      <c r="E76" s="28" t="s">
        <v>18</v>
      </c>
      <c r="F76" s="27" t="s">
        <v>65</v>
      </c>
      <c r="G76" s="29" t="s">
        <v>66</v>
      </c>
      <c r="H76" s="30" t="str">
        <f>IF(AND(EXACT(B76,"&lt;M&gt;"),EXACT(G76,"Yes")),"Ok",IF(AND(EXACT(B76,"&lt;M&gt;"),EXACT(G76,"No")),"Warning! Knock-out!","No answer selected."))</f>
        <v>No answer selected.</v>
      </c>
      <c r="I76" s="28" t="s">
        <v>18</v>
      </c>
    </row>
    <row r="77" spans="1:9" ht="18" customHeight="1" thickBot="1" x14ac:dyDescent="0.3">
      <c r="A77" s="81" t="s">
        <v>155</v>
      </c>
      <c r="B77" s="81"/>
      <c r="C77" s="81"/>
      <c r="D77" s="81"/>
      <c r="E77" s="81"/>
      <c r="F77" s="81"/>
      <c r="G77" s="81"/>
      <c r="H77" s="81"/>
      <c r="I77" s="81"/>
    </row>
    <row r="78" spans="1:9" ht="31.5" thickTop="1" thickBot="1" x14ac:dyDescent="0.3">
      <c r="A78" s="32">
        <v>60</v>
      </c>
      <c r="B78" s="32" t="s">
        <v>63</v>
      </c>
      <c r="C78" s="33" t="s">
        <v>156</v>
      </c>
      <c r="D78" s="37" t="s">
        <v>15</v>
      </c>
      <c r="E78" s="35" t="s">
        <v>18</v>
      </c>
      <c r="F78" s="34" t="s">
        <v>65</v>
      </c>
      <c r="G78" s="36" t="s">
        <v>66</v>
      </c>
      <c r="H78" s="37" t="str">
        <f>IF(AND(EXACT(B78,"&lt;M&gt;"),EXACT(G78,"Yes")),"Ok",IF(AND(EXACT(B78,"&lt;M&gt;"),EXACT(G78,"No")),"Warning! Knock-out!","No answer selected."))</f>
        <v>No answer selected.</v>
      </c>
      <c r="I78" s="35" t="s">
        <v>18</v>
      </c>
    </row>
    <row r="79" spans="1:9" ht="45.75" thickBot="1" x14ac:dyDescent="0.3">
      <c r="A79" s="25">
        <v>61</v>
      </c>
      <c r="B79" s="25" t="s">
        <v>63</v>
      </c>
      <c r="C79" s="26" t="s">
        <v>275</v>
      </c>
      <c r="D79" s="30" t="s">
        <v>15</v>
      </c>
      <c r="E79" s="28" t="s">
        <v>18</v>
      </c>
      <c r="F79" s="27" t="s">
        <v>65</v>
      </c>
      <c r="G79" s="29" t="s">
        <v>66</v>
      </c>
      <c r="H79" s="30" t="str">
        <f>IF(AND(EXACT(B79,"&lt;M&gt;"),EXACT(G79,"Yes")),"Ok",IF(AND(EXACT(B79,"&lt;M&gt;"),EXACT(G79,"No")),"Warning! Knock-out!","No answer selected."))</f>
        <v>No answer selected.</v>
      </c>
      <c r="I79" s="28" t="s">
        <v>18</v>
      </c>
    </row>
    <row r="80" spans="1:9" ht="45.75" thickBot="1" x14ac:dyDescent="0.3">
      <c r="A80" s="25">
        <v>62</v>
      </c>
      <c r="B80" s="25" t="s">
        <v>63</v>
      </c>
      <c r="C80" s="26" t="s">
        <v>276</v>
      </c>
      <c r="D80" s="30" t="s">
        <v>15</v>
      </c>
      <c r="E80" s="28" t="s">
        <v>18</v>
      </c>
      <c r="F80" s="27" t="s">
        <v>65</v>
      </c>
      <c r="G80" s="29" t="s">
        <v>66</v>
      </c>
      <c r="H80" s="30" t="str">
        <f>IF(AND(EXACT(B80,"&lt;M&gt;"),EXACT(G80,"Yes")),"Ok",IF(AND(EXACT(B80,"&lt;M&gt;"),EXACT(G80,"No")),"Warning! Knock-out!","No answer selected."))</f>
        <v>No answer selected.</v>
      </c>
      <c r="I80" s="28" t="s">
        <v>18</v>
      </c>
    </row>
    <row r="81" spans="1:9" ht="60.75" thickBot="1" x14ac:dyDescent="0.3">
      <c r="A81" s="25">
        <v>63</v>
      </c>
      <c r="B81" s="25" t="s">
        <v>63</v>
      </c>
      <c r="C81" s="26" t="s">
        <v>277</v>
      </c>
      <c r="D81" s="30" t="s">
        <v>15</v>
      </c>
      <c r="E81" s="28" t="s">
        <v>18</v>
      </c>
      <c r="F81" s="27" t="s">
        <v>65</v>
      </c>
      <c r="G81" s="29" t="s">
        <v>66</v>
      </c>
      <c r="H81" s="30" t="str">
        <f>IF(AND(EXACT(B81,"&lt;M&gt;"),EXACT(G81,"Yes")),"Ok",IF(AND(EXACT(B81,"&lt;M&gt;"),EXACT(G81,"No")),"Warning! Knock-out!","No answer selected."))</f>
        <v>No answer selected.</v>
      </c>
      <c r="I81" s="28" t="s">
        <v>18</v>
      </c>
    </row>
    <row r="82" spans="1:9" ht="30.75" thickBot="1" x14ac:dyDescent="0.3">
      <c r="A82" s="25">
        <v>64</v>
      </c>
      <c r="B82" s="25" t="s">
        <v>63</v>
      </c>
      <c r="C82" s="26" t="s">
        <v>157</v>
      </c>
      <c r="D82" s="30" t="s">
        <v>15</v>
      </c>
      <c r="E82" s="28" t="s">
        <v>18</v>
      </c>
      <c r="F82" s="27" t="s">
        <v>65</v>
      </c>
      <c r="G82" s="29" t="s">
        <v>66</v>
      </c>
      <c r="H82" s="30" t="str">
        <f>IF(AND(EXACT(B82,"&lt;M&gt;"),EXACT(G82,"Yes")),"Ok",IF(AND(EXACT(B82,"&lt;M&gt;"),EXACT(G82,"No")),"Warning! Knock-out!","No answer selected."))</f>
        <v>No answer selected.</v>
      </c>
      <c r="I82" s="28" t="s">
        <v>18</v>
      </c>
    </row>
    <row r="83" spans="1:9" ht="30.75" thickBot="1" x14ac:dyDescent="0.3">
      <c r="A83" s="25">
        <v>65</v>
      </c>
      <c r="B83" s="25" t="s">
        <v>67</v>
      </c>
      <c r="C83" s="26" t="s">
        <v>158</v>
      </c>
      <c r="D83" s="30" t="s">
        <v>25</v>
      </c>
      <c r="E83" s="58">
        <v>1</v>
      </c>
      <c r="F83" s="27" t="s">
        <v>97</v>
      </c>
      <c r="G83" s="31" t="s">
        <v>66</v>
      </c>
      <c r="H83" s="30" t="str">
        <f>IF(EXACT(G83,"Yes"),5,IF(EXACT(G83,"No"),0,"No answer selected."))</f>
        <v>No answer selected.</v>
      </c>
      <c r="I83" s="28" t="e">
        <f>H83*E83</f>
        <v>#VALUE!</v>
      </c>
    </row>
    <row r="84" spans="1:9" ht="18" customHeight="1" thickBot="1" x14ac:dyDescent="0.3">
      <c r="A84" s="81" t="s">
        <v>159</v>
      </c>
      <c r="B84" s="81"/>
      <c r="C84" s="81"/>
      <c r="D84" s="81"/>
      <c r="E84" s="81"/>
      <c r="F84" s="81"/>
      <c r="G84" s="81"/>
      <c r="H84" s="81"/>
      <c r="I84" s="81"/>
    </row>
    <row r="85" spans="1:9" ht="46.5" thickTop="1" thickBot="1" x14ac:dyDescent="0.3">
      <c r="A85" s="32">
        <v>66</v>
      </c>
      <c r="B85" s="32" t="s">
        <v>63</v>
      </c>
      <c r="C85" s="33" t="s">
        <v>160</v>
      </c>
      <c r="D85" s="37" t="s">
        <v>15</v>
      </c>
      <c r="E85" s="35" t="s">
        <v>18</v>
      </c>
      <c r="F85" s="34" t="s">
        <v>65</v>
      </c>
      <c r="G85" s="36" t="s">
        <v>66</v>
      </c>
      <c r="H85" s="37" t="str">
        <f>IF(AND(EXACT(B85,"&lt;M&gt;"),EXACT(G85,"Yes")),"Ok",IF(AND(EXACT(B85,"&lt;M&gt;"),EXACT(G85,"No")),"Warning! Knock-out!","No answer selected."))</f>
        <v>No answer selected.</v>
      </c>
      <c r="I85" s="35" t="s">
        <v>18</v>
      </c>
    </row>
    <row r="86" spans="1:9" ht="45.75" thickBot="1" x14ac:dyDescent="0.3">
      <c r="A86" s="25">
        <v>67</v>
      </c>
      <c r="B86" s="25" t="s">
        <v>63</v>
      </c>
      <c r="C86" s="26" t="s">
        <v>161</v>
      </c>
      <c r="D86" s="30" t="s">
        <v>15</v>
      </c>
      <c r="E86" s="28" t="s">
        <v>18</v>
      </c>
      <c r="F86" s="27" t="s">
        <v>65</v>
      </c>
      <c r="G86" s="29" t="s">
        <v>66</v>
      </c>
      <c r="H86" s="30" t="str">
        <f>IF(AND(EXACT(B86,"&lt;M&gt;"),EXACT(G86,"Yes")),"Ok",IF(AND(EXACT(B86,"&lt;M&gt;"),EXACT(G86,"No")),"Warning! Knock-out!","No answer selected."))</f>
        <v>No answer selected.</v>
      </c>
      <c r="I86" s="28" t="s">
        <v>18</v>
      </c>
    </row>
    <row r="87" spans="1:9" ht="30.75" thickBot="1" x14ac:dyDescent="0.3">
      <c r="A87" s="25">
        <v>68</v>
      </c>
      <c r="B87" s="25" t="s">
        <v>63</v>
      </c>
      <c r="C87" s="26" t="s">
        <v>162</v>
      </c>
      <c r="D87" s="30" t="s">
        <v>15</v>
      </c>
      <c r="E87" s="28" t="s">
        <v>18</v>
      </c>
      <c r="F87" s="27" t="s">
        <v>65</v>
      </c>
      <c r="G87" s="29" t="s">
        <v>66</v>
      </c>
      <c r="H87" s="30" t="str">
        <f>IF(AND(EXACT(B87,"&lt;M&gt;"),EXACT(G87,"Yes")),"Ok",IF(AND(EXACT(B87,"&lt;M&gt;"),EXACT(G87,"No")),"Warning! Knock-out!","No answer selected."))</f>
        <v>No answer selected.</v>
      </c>
      <c r="I87" s="28" t="s">
        <v>18</v>
      </c>
    </row>
    <row r="88" spans="1:9" ht="17.25" customHeight="1" x14ac:dyDescent="0.25">
      <c r="A88" s="77" t="s">
        <v>126</v>
      </c>
      <c r="B88" s="78"/>
      <c r="C88" s="78"/>
      <c r="D88" s="78"/>
      <c r="E88" s="78"/>
      <c r="F88" s="78"/>
      <c r="G88" s="78"/>
      <c r="H88" s="78"/>
      <c r="I88" s="78"/>
    </row>
    <row r="89" spans="1:9" ht="20.65" customHeight="1" thickBot="1" x14ac:dyDescent="0.3">
      <c r="A89" s="79" t="s">
        <v>163</v>
      </c>
      <c r="B89" s="79"/>
      <c r="C89" s="79"/>
      <c r="D89" s="79"/>
      <c r="E89" s="79"/>
      <c r="F89" s="79"/>
      <c r="G89" s="79"/>
      <c r="H89" s="79"/>
      <c r="I89" s="79"/>
    </row>
    <row r="90" spans="1:9" ht="18.600000000000001" customHeight="1" thickTop="1" thickBot="1" x14ac:dyDescent="0.3">
      <c r="A90" s="82" t="s">
        <v>164</v>
      </c>
      <c r="B90" s="82"/>
      <c r="C90" s="82"/>
      <c r="D90" s="82"/>
      <c r="E90" s="82"/>
      <c r="F90" s="82"/>
      <c r="G90" s="82"/>
      <c r="H90" s="82"/>
      <c r="I90" s="82"/>
    </row>
    <row r="91" spans="1:9" ht="46.5" thickTop="1" thickBot="1" x14ac:dyDescent="0.3">
      <c r="A91" s="32">
        <v>69</v>
      </c>
      <c r="B91" s="32" t="s">
        <v>63</v>
      </c>
      <c r="C91" s="33" t="s">
        <v>165</v>
      </c>
      <c r="D91" s="37" t="s">
        <v>15</v>
      </c>
      <c r="E91" s="35" t="s">
        <v>18</v>
      </c>
      <c r="F91" s="34" t="s">
        <v>65</v>
      </c>
      <c r="G91" s="36" t="s">
        <v>66</v>
      </c>
      <c r="H91" s="37" t="str">
        <f>IF(AND(EXACT(B91,"&lt;M&gt;"),EXACT(G91,"Yes")),"Ok",IF(AND(EXACT(B91,"&lt;M&gt;"),EXACT(G91,"No")),"Warning! Knock-out!","No answer selected."))</f>
        <v>No answer selected.</v>
      </c>
      <c r="I91" s="35" t="s">
        <v>18</v>
      </c>
    </row>
    <row r="92" spans="1:9" ht="30.75" thickBot="1" x14ac:dyDescent="0.3">
      <c r="A92" s="25">
        <v>70</v>
      </c>
      <c r="B92" s="25" t="s">
        <v>63</v>
      </c>
      <c r="C92" s="26" t="s">
        <v>166</v>
      </c>
      <c r="D92" s="30" t="s">
        <v>15</v>
      </c>
      <c r="E92" s="28" t="s">
        <v>18</v>
      </c>
      <c r="F92" s="27" t="s">
        <v>65</v>
      </c>
      <c r="G92" s="29" t="s">
        <v>66</v>
      </c>
      <c r="H92" s="30" t="str">
        <f>IF(AND(EXACT(B92,"&lt;M&gt;"),EXACT(G92,"Yes")),"Ok",IF(AND(EXACT(B92,"&lt;M&gt;"),EXACT(G92,"No")),"Warning! Knock-out!","No answer selected."))</f>
        <v>No answer selected.</v>
      </c>
      <c r="I92" s="28" t="s">
        <v>18</v>
      </c>
    </row>
    <row r="93" spans="1:9" ht="95.25" customHeight="1" thickBot="1" x14ac:dyDescent="0.3">
      <c r="A93" s="25">
        <v>71</v>
      </c>
      <c r="B93" s="25" t="s">
        <v>63</v>
      </c>
      <c r="C93" s="26" t="s">
        <v>167</v>
      </c>
      <c r="D93" s="30" t="s">
        <v>15</v>
      </c>
      <c r="E93" s="28" t="s">
        <v>18</v>
      </c>
      <c r="F93" s="27" t="s">
        <v>65</v>
      </c>
      <c r="G93" s="29" t="s">
        <v>66</v>
      </c>
      <c r="H93" s="30" t="str">
        <f>IF(AND(EXACT(B93,"&lt;M&gt;"),EXACT(G93,"Yes")),"Ok",IF(AND(EXACT(B93,"&lt;M&gt;"),EXACT(G93,"No")),"Warning! Knock-out!","No answer selected."))</f>
        <v>No answer selected.</v>
      </c>
      <c r="I93" s="28" t="s">
        <v>18</v>
      </c>
    </row>
    <row r="94" spans="1:9" ht="30.75" thickBot="1" x14ac:dyDescent="0.3">
      <c r="A94" s="25">
        <v>72</v>
      </c>
      <c r="B94" s="25" t="s">
        <v>63</v>
      </c>
      <c r="C94" s="26" t="s">
        <v>168</v>
      </c>
      <c r="D94" s="30" t="s">
        <v>15</v>
      </c>
      <c r="E94" s="28" t="s">
        <v>18</v>
      </c>
      <c r="F94" s="27" t="s">
        <v>65</v>
      </c>
      <c r="G94" s="29" t="s">
        <v>66</v>
      </c>
      <c r="H94" s="30" t="str">
        <f>IF(AND(EXACT(B94,"&lt;M&gt;"),EXACT(G94,"Yes")),"Ok",IF(AND(EXACT(B94,"&lt;M&gt;"),EXACT(G94,"No")),"Warning! Knock-out!","No answer selected."))</f>
        <v>No answer selected.</v>
      </c>
      <c r="I94" s="28" t="s">
        <v>18</v>
      </c>
    </row>
    <row r="95" spans="1:9" ht="45.75" thickBot="1" x14ac:dyDescent="0.3">
      <c r="A95" s="25">
        <v>73</v>
      </c>
      <c r="B95" s="25" t="s">
        <v>63</v>
      </c>
      <c r="C95" s="26" t="s">
        <v>169</v>
      </c>
      <c r="D95" s="30" t="s">
        <v>15</v>
      </c>
      <c r="E95" s="28" t="s">
        <v>18</v>
      </c>
      <c r="F95" s="27" t="s">
        <v>65</v>
      </c>
      <c r="G95" s="29" t="s">
        <v>66</v>
      </c>
      <c r="H95" s="30" t="str">
        <f>IF(AND(EXACT(B95,"&lt;M&gt;"),EXACT(G95,"Yes")),"Ok",IF(AND(EXACT(B95,"&lt;M&gt;"),EXACT(G95,"No")),"Warning! Knock-out!","No answer selected."))</f>
        <v>No answer selected.</v>
      </c>
      <c r="I95" s="28" t="s">
        <v>18</v>
      </c>
    </row>
    <row r="96" spans="1:9" ht="348" customHeight="1" thickBot="1" x14ac:dyDescent="0.3">
      <c r="A96" s="25">
        <v>74</v>
      </c>
      <c r="B96" s="25" t="s">
        <v>67</v>
      </c>
      <c r="C96" s="26" t="s">
        <v>170</v>
      </c>
      <c r="D96" s="30" t="s">
        <v>32</v>
      </c>
      <c r="E96" s="58">
        <v>9</v>
      </c>
      <c r="F96" s="27" t="s">
        <v>171</v>
      </c>
      <c r="G96" s="31" t="s">
        <v>70</v>
      </c>
      <c r="H96" s="30" t="str">
        <f>IF(NOT(EXACT(LEFT(G96,2),"No")),"The score will be assigned by the KNMI assessment team.",0)</f>
        <v>The score will be assigned by the KNMI assessment team.</v>
      </c>
      <c r="I96" s="28" t="e">
        <f>H96*E96</f>
        <v>#VALUE!</v>
      </c>
    </row>
    <row r="97" spans="1:9" ht="16.5" customHeight="1" thickBot="1" x14ac:dyDescent="0.3">
      <c r="A97" s="81" t="s">
        <v>172</v>
      </c>
      <c r="B97" s="81"/>
      <c r="C97" s="81"/>
      <c r="D97" s="81"/>
      <c r="E97" s="81"/>
      <c r="F97" s="81"/>
      <c r="G97" s="81"/>
      <c r="H97" s="81"/>
      <c r="I97" s="81"/>
    </row>
    <row r="98" spans="1:9" ht="90.6" customHeight="1" thickTop="1" thickBot="1" x14ac:dyDescent="0.3">
      <c r="A98" s="32">
        <v>75</v>
      </c>
      <c r="B98" s="32" t="s">
        <v>63</v>
      </c>
      <c r="C98" s="33" t="s">
        <v>173</v>
      </c>
      <c r="D98" s="37" t="s">
        <v>15</v>
      </c>
      <c r="E98" s="35" t="s">
        <v>18</v>
      </c>
      <c r="F98" s="34" t="s">
        <v>65</v>
      </c>
      <c r="G98" s="36" t="s">
        <v>66</v>
      </c>
      <c r="H98" s="37" t="str">
        <f>IF(AND(EXACT(B98,"&lt;M&gt;"),EXACT(G98,"Yes")),"Ok",IF(AND(EXACT(B98,"&lt;M&gt;"),EXACT(G98,"No")),"Warning! Knock-out!","No answer selected."))</f>
        <v>No answer selected.</v>
      </c>
      <c r="I98" s="61" t="s">
        <v>18</v>
      </c>
    </row>
    <row r="99" spans="1:9" ht="30.75" thickBot="1" x14ac:dyDescent="0.3">
      <c r="A99" s="52">
        <v>76</v>
      </c>
      <c r="B99" s="52" t="s">
        <v>63</v>
      </c>
      <c r="C99" s="53" t="s">
        <v>174</v>
      </c>
      <c r="D99" s="54" t="s">
        <v>15</v>
      </c>
      <c r="E99" s="55" t="s">
        <v>18</v>
      </c>
      <c r="F99" s="56" t="s">
        <v>65</v>
      </c>
      <c r="G99" s="29" t="s">
        <v>66</v>
      </c>
      <c r="H99" s="30" t="str">
        <f>IF(AND(EXACT(B99,"&lt;M&gt;"),EXACT(G99,"Yes")),"Ok",IF(AND(EXACT(B99,"&lt;M&gt;"),EXACT(G99,"No")),"Warning! Knock-out!","No answer selected."))</f>
        <v>No answer selected.</v>
      </c>
      <c r="I99" s="28" t="s">
        <v>18</v>
      </c>
    </row>
    <row r="100" spans="1:9" ht="30.75" thickBot="1" x14ac:dyDescent="0.3">
      <c r="A100" s="25">
        <v>77</v>
      </c>
      <c r="B100" s="25" t="s">
        <v>67</v>
      </c>
      <c r="C100" s="26" t="s">
        <v>175</v>
      </c>
      <c r="D100" s="30" t="s">
        <v>25</v>
      </c>
      <c r="E100" s="58">
        <v>3</v>
      </c>
      <c r="F100" s="27" t="s">
        <v>97</v>
      </c>
      <c r="G100" s="31" t="s">
        <v>66</v>
      </c>
      <c r="H100" s="30" t="str">
        <f>IF(EXACT(G100,"Yes"),5,IF(EXACT(G100,"No"),0,"No answer selected."))</f>
        <v>No answer selected.</v>
      </c>
      <c r="I100" s="28" t="e">
        <f>H100*E100</f>
        <v>#VALUE!</v>
      </c>
    </row>
    <row r="101" spans="1:9" ht="75.75" thickBot="1" x14ac:dyDescent="0.3">
      <c r="A101" s="25">
        <v>78</v>
      </c>
      <c r="B101" s="25" t="s">
        <v>63</v>
      </c>
      <c r="C101" s="26" t="s">
        <v>176</v>
      </c>
      <c r="D101" s="30" t="s">
        <v>15</v>
      </c>
      <c r="E101" s="28" t="s">
        <v>18</v>
      </c>
      <c r="F101" s="27" t="s">
        <v>65</v>
      </c>
      <c r="G101" s="29" t="s">
        <v>66</v>
      </c>
      <c r="H101" s="30" t="str">
        <f>IF(AND(EXACT(B101,"&lt;M&gt;"),EXACT(G101,"Yes")),"Ok",IF(AND(EXACT(B101,"&lt;M&gt;"),EXACT(G101,"No")),"Warning! Knock-out!","No answer selected."))</f>
        <v>No answer selected.</v>
      </c>
      <c r="I101" s="28" t="s">
        <v>18</v>
      </c>
    </row>
    <row r="102" spans="1:9" ht="75.75" thickBot="1" x14ac:dyDescent="0.3">
      <c r="A102" s="25">
        <v>79</v>
      </c>
      <c r="B102" s="25" t="s">
        <v>63</v>
      </c>
      <c r="C102" s="26" t="s">
        <v>177</v>
      </c>
      <c r="D102" s="30" t="s">
        <v>15</v>
      </c>
      <c r="E102" s="28" t="s">
        <v>18</v>
      </c>
      <c r="F102" s="27" t="s">
        <v>65</v>
      </c>
      <c r="G102" s="29" t="s">
        <v>66</v>
      </c>
      <c r="H102" s="30" t="str">
        <f>IF(AND(EXACT(B102,"&lt;M&gt;"),EXACT(G102,"Yes")),"Ok",IF(AND(EXACT(B102,"&lt;M&gt;"),EXACT(G102,"No")),"Warning! Knock-out!","No answer selected."))</f>
        <v>No answer selected.</v>
      </c>
      <c r="I102" s="28" t="s">
        <v>18</v>
      </c>
    </row>
    <row r="103" spans="1:9" ht="45.75" thickBot="1" x14ac:dyDescent="0.3">
      <c r="A103" s="25">
        <v>80</v>
      </c>
      <c r="B103" s="25" t="s">
        <v>67</v>
      </c>
      <c r="C103" s="26" t="s">
        <v>178</v>
      </c>
      <c r="D103" s="30" t="s">
        <v>25</v>
      </c>
      <c r="E103" s="58">
        <v>2</v>
      </c>
      <c r="F103" s="27" t="s">
        <v>97</v>
      </c>
      <c r="G103" s="31" t="s">
        <v>66</v>
      </c>
      <c r="H103" s="30" t="str">
        <f>IF(EXACT(G103,"Yes"),5,IF(EXACT(G103,"No"),0,"No answer selected."))</f>
        <v>No answer selected.</v>
      </c>
      <c r="I103" s="28" t="e">
        <f>H103*E103</f>
        <v>#VALUE!</v>
      </c>
    </row>
    <row r="104" spans="1:9" ht="60.75" thickBot="1" x14ac:dyDescent="0.3">
      <c r="A104" s="25">
        <v>81</v>
      </c>
      <c r="B104" s="25" t="s">
        <v>63</v>
      </c>
      <c r="C104" s="26" t="s">
        <v>179</v>
      </c>
      <c r="D104" s="30" t="s">
        <v>20</v>
      </c>
      <c r="E104" s="28" t="s">
        <v>18</v>
      </c>
      <c r="F104" s="27" t="s">
        <v>65</v>
      </c>
      <c r="G104" s="29" t="s">
        <v>66</v>
      </c>
      <c r="H104" s="30" t="str">
        <f>IF(AND(EXACT(B104,"&lt;M&gt;"),EXACT(LEFT(G104,3),"Yes")),"Ok",IF(AND(EXACT(B104,"&lt;M&gt;"),EXACT(G104,"No")),"Warning! Knock-out!","No answer selected."))</f>
        <v>No answer selected.</v>
      </c>
      <c r="I104" s="28" t="s">
        <v>18</v>
      </c>
    </row>
    <row r="105" spans="1:9" ht="30.75" thickBot="1" x14ac:dyDescent="0.3">
      <c r="A105" s="25">
        <v>82</v>
      </c>
      <c r="B105" s="25" t="s">
        <v>63</v>
      </c>
      <c r="C105" s="26" t="s">
        <v>180</v>
      </c>
      <c r="D105" s="30" t="s">
        <v>15</v>
      </c>
      <c r="E105" s="28" t="s">
        <v>18</v>
      </c>
      <c r="F105" s="27" t="s">
        <v>65</v>
      </c>
      <c r="G105" s="29" t="s">
        <v>66</v>
      </c>
      <c r="H105" s="30" t="str">
        <f>IF(AND(EXACT(B105,"&lt;M&gt;"),EXACT(G105,"Yes")),"Ok",IF(AND(EXACT(B105,"&lt;M&gt;"),EXACT(G105,"No")),"Warning! Knock-out!","No answer selected."))</f>
        <v>No answer selected.</v>
      </c>
      <c r="I105" s="28" t="s">
        <v>18</v>
      </c>
    </row>
    <row r="106" spans="1:9" ht="18" customHeight="1" thickBot="1" x14ac:dyDescent="0.3">
      <c r="A106" s="81" t="s">
        <v>181</v>
      </c>
      <c r="B106" s="81"/>
      <c r="C106" s="81"/>
      <c r="D106" s="81"/>
      <c r="E106" s="81"/>
      <c r="F106" s="81"/>
      <c r="G106" s="81"/>
      <c r="H106" s="81"/>
      <c r="I106" s="81"/>
    </row>
    <row r="107" spans="1:9" ht="31.5" thickTop="1" thickBot="1" x14ac:dyDescent="0.3">
      <c r="A107" s="32">
        <v>83</v>
      </c>
      <c r="B107" s="32" t="s">
        <v>63</v>
      </c>
      <c r="C107" s="33" t="s">
        <v>182</v>
      </c>
      <c r="D107" s="37" t="s">
        <v>15</v>
      </c>
      <c r="E107" s="35" t="s">
        <v>18</v>
      </c>
      <c r="F107" s="34" t="s">
        <v>65</v>
      </c>
      <c r="G107" s="36" t="s">
        <v>66</v>
      </c>
      <c r="H107" s="37" t="str">
        <f>IF(AND(EXACT(B107,"&lt;M&gt;"),EXACT(G107,"Yes")),"Ok",IF(AND(EXACT(B107,"&lt;M&gt;"),EXACT(G107,"No")),"Warning! Knock-out!","No answer selected."))</f>
        <v>No answer selected.</v>
      </c>
      <c r="I107" s="35" t="s">
        <v>18</v>
      </c>
    </row>
    <row r="108" spans="1:9" ht="45.75" thickBot="1" x14ac:dyDescent="0.3">
      <c r="A108" s="25">
        <v>84</v>
      </c>
      <c r="B108" s="25" t="s">
        <v>63</v>
      </c>
      <c r="C108" s="26" t="s">
        <v>183</v>
      </c>
      <c r="D108" s="30" t="s">
        <v>15</v>
      </c>
      <c r="E108" s="28" t="s">
        <v>18</v>
      </c>
      <c r="F108" s="27" t="s">
        <v>65</v>
      </c>
      <c r="G108" s="29" t="s">
        <v>66</v>
      </c>
      <c r="H108" s="30" t="str">
        <f>IF(AND(EXACT(B108,"&lt;M&gt;"),EXACT(G108,"Yes")),"Ok",IF(AND(EXACT(B108,"&lt;M&gt;"),EXACT(G108,"No")),"Warning! Knock-out!","No answer selected."))</f>
        <v>No answer selected.</v>
      </c>
      <c r="I108" s="28" t="s">
        <v>18</v>
      </c>
    </row>
    <row r="109" spans="1:9" ht="30.75" thickBot="1" x14ac:dyDescent="0.3">
      <c r="A109" s="25">
        <v>85</v>
      </c>
      <c r="B109" s="25" t="s">
        <v>67</v>
      </c>
      <c r="C109" s="26" t="s">
        <v>184</v>
      </c>
      <c r="D109" s="30" t="s">
        <v>25</v>
      </c>
      <c r="E109" s="58">
        <v>2</v>
      </c>
      <c r="F109" s="27" t="s">
        <v>97</v>
      </c>
      <c r="G109" s="31" t="s">
        <v>66</v>
      </c>
      <c r="H109" s="30" t="str">
        <f>IF(EXACT(G109,"Yes"),5,IF(EXACT(G109,"No"),0,"No answer selected."))</f>
        <v>No answer selected.</v>
      </c>
      <c r="I109" s="28" t="e">
        <f>H109*E109</f>
        <v>#VALUE!</v>
      </c>
    </row>
    <row r="110" spans="1:9" ht="45.75" thickBot="1" x14ac:dyDescent="0.3">
      <c r="A110" s="25">
        <v>86</v>
      </c>
      <c r="B110" s="25" t="s">
        <v>63</v>
      </c>
      <c r="C110" s="26" t="s">
        <v>185</v>
      </c>
      <c r="D110" s="30" t="s">
        <v>15</v>
      </c>
      <c r="E110" s="28" t="s">
        <v>18</v>
      </c>
      <c r="F110" s="27" t="s">
        <v>65</v>
      </c>
      <c r="G110" s="29" t="s">
        <v>66</v>
      </c>
      <c r="H110" s="30" t="str">
        <f>IF(AND(EXACT(B110,"&lt;M&gt;"),EXACT(G110,"Yes")),"Ok",IF(AND(EXACT(B110,"&lt;M&gt;"),EXACT(G110,"No")),"Warning! Knock-out!","No answer selected."))</f>
        <v>No answer selected.</v>
      </c>
      <c r="I110" s="28" t="s">
        <v>18</v>
      </c>
    </row>
    <row r="111" spans="1:9" ht="45.75" thickBot="1" x14ac:dyDescent="0.3">
      <c r="A111" s="25">
        <v>87</v>
      </c>
      <c r="B111" s="25" t="s">
        <v>67</v>
      </c>
      <c r="C111" s="26" t="s">
        <v>186</v>
      </c>
      <c r="D111" s="30" t="s">
        <v>25</v>
      </c>
      <c r="E111" s="58">
        <v>2</v>
      </c>
      <c r="F111" s="27" t="s">
        <v>97</v>
      </c>
      <c r="G111" s="31" t="s">
        <v>66</v>
      </c>
      <c r="H111" s="30" t="str">
        <f>IF(EXACT(G111,"Yes"),5,IF(EXACT(G111,"No"),0,"No answer selected."))</f>
        <v>No answer selected.</v>
      </c>
      <c r="I111" s="28" t="e">
        <f>H111*E111</f>
        <v>#VALUE!</v>
      </c>
    </row>
    <row r="112" spans="1:9" ht="18" thickBot="1" x14ac:dyDescent="0.3">
      <c r="A112" s="81" t="s">
        <v>187</v>
      </c>
      <c r="B112" s="81"/>
      <c r="C112" s="81"/>
      <c r="D112" s="81"/>
      <c r="E112" s="81"/>
      <c r="F112" s="81"/>
      <c r="G112" s="81"/>
      <c r="H112" s="81"/>
      <c r="I112" s="81"/>
    </row>
    <row r="113" spans="1:9" ht="106.5" thickTop="1" thickBot="1" x14ac:dyDescent="0.3">
      <c r="A113" s="32">
        <v>88</v>
      </c>
      <c r="B113" s="32" t="s">
        <v>63</v>
      </c>
      <c r="C113" s="50" t="s">
        <v>188</v>
      </c>
      <c r="D113" s="37" t="s">
        <v>15</v>
      </c>
      <c r="E113" s="35" t="s">
        <v>18</v>
      </c>
      <c r="F113" s="34" t="s">
        <v>65</v>
      </c>
      <c r="G113" s="36" t="s">
        <v>66</v>
      </c>
      <c r="H113" s="37" t="str">
        <f>IF(AND(EXACT(B113,"&lt;M&gt;"),EXACT(G113,"Yes")),"Ok",IF(AND(EXACT(B113,"&lt;M&gt;"),EXACT(G113,"No")),"Warning! Knock-out!","No answer selected."))</f>
        <v>No answer selected.</v>
      </c>
      <c r="I113" s="35" t="s">
        <v>18</v>
      </c>
    </row>
    <row r="114" spans="1:9" ht="18" customHeight="1" thickBot="1" x14ac:dyDescent="0.3">
      <c r="A114" s="81" t="s">
        <v>189</v>
      </c>
      <c r="B114" s="81"/>
      <c r="C114" s="81"/>
      <c r="D114" s="81"/>
      <c r="E114" s="81"/>
      <c r="F114" s="81"/>
      <c r="G114" s="81"/>
      <c r="H114" s="81"/>
      <c r="I114" s="81"/>
    </row>
    <row r="115" spans="1:9" ht="166.5" thickTop="1" thickBot="1" x14ac:dyDescent="0.3">
      <c r="A115" s="32">
        <v>89</v>
      </c>
      <c r="B115" s="32" t="s">
        <v>63</v>
      </c>
      <c r="C115" s="33" t="s">
        <v>190</v>
      </c>
      <c r="D115" s="37" t="s">
        <v>15</v>
      </c>
      <c r="E115" s="35" t="s">
        <v>18</v>
      </c>
      <c r="F115" s="34" t="s">
        <v>65</v>
      </c>
      <c r="G115" s="36" t="s">
        <v>66</v>
      </c>
      <c r="H115" s="37" t="str">
        <f>IF(AND(EXACT(B115,"&lt;M&gt;"),EXACT(G115,"Yes")),"Ok",IF(AND(EXACT(B115,"&lt;M&gt;"),EXACT(G115,"No")),"Warning! Knock-out!","No answer selected."))</f>
        <v>No answer selected.</v>
      </c>
      <c r="I115" s="35" t="s">
        <v>18</v>
      </c>
    </row>
    <row r="116" spans="1:9" ht="75.75" thickBot="1" x14ac:dyDescent="0.3">
      <c r="A116" s="25">
        <v>90</v>
      </c>
      <c r="B116" s="25" t="s">
        <v>63</v>
      </c>
      <c r="C116" s="26" t="s">
        <v>191</v>
      </c>
      <c r="D116" s="30" t="s">
        <v>15</v>
      </c>
      <c r="E116" s="28" t="s">
        <v>18</v>
      </c>
      <c r="F116" s="27" t="s">
        <v>65</v>
      </c>
      <c r="G116" s="29" t="s">
        <v>66</v>
      </c>
      <c r="H116" s="30" t="str">
        <f>IF(AND(EXACT(B116,"&lt;M&gt;"),EXACT(G116,"Yes")),"Ok",IF(AND(EXACT(B116,"&lt;M&gt;"),EXACT(G116,"No")),"Warning! Knock-out!","No answer selected."))</f>
        <v>No answer selected.</v>
      </c>
      <c r="I116" s="28" t="s">
        <v>18</v>
      </c>
    </row>
    <row r="117" spans="1:9" ht="30.75" thickBot="1" x14ac:dyDescent="0.3">
      <c r="A117" s="25">
        <v>91</v>
      </c>
      <c r="B117" s="25" t="s">
        <v>67</v>
      </c>
      <c r="C117" s="26" t="s">
        <v>192</v>
      </c>
      <c r="D117" s="30" t="s">
        <v>25</v>
      </c>
      <c r="E117" s="58">
        <v>2</v>
      </c>
      <c r="F117" s="27" t="s">
        <v>97</v>
      </c>
      <c r="G117" s="29" t="s">
        <v>66</v>
      </c>
      <c r="H117" s="30" t="str">
        <f>IF(EXACT(G117,"Yes"),5,IF(EXACT(G117,"No"),0,"No answer selected."))</f>
        <v>No answer selected.</v>
      </c>
      <c r="I117" s="28" t="e">
        <f>H117*E117</f>
        <v>#VALUE!</v>
      </c>
    </row>
    <row r="118" spans="1:9" ht="18" customHeight="1" thickBot="1" x14ac:dyDescent="0.3">
      <c r="A118" s="81" t="s">
        <v>193</v>
      </c>
      <c r="B118" s="81"/>
      <c r="C118" s="81"/>
      <c r="D118" s="81"/>
      <c r="E118" s="81"/>
      <c r="F118" s="81"/>
      <c r="G118" s="81"/>
      <c r="H118" s="81"/>
      <c r="I118" s="81"/>
    </row>
    <row r="119" spans="1:9" ht="91.5" thickTop="1" thickBot="1" x14ac:dyDescent="0.3">
      <c r="A119" s="32">
        <v>92</v>
      </c>
      <c r="B119" s="32" t="s">
        <v>63</v>
      </c>
      <c r="C119" s="33" t="s">
        <v>194</v>
      </c>
      <c r="D119" s="37" t="s">
        <v>15</v>
      </c>
      <c r="E119" s="35" t="s">
        <v>18</v>
      </c>
      <c r="F119" s="34" t="s">
        <v>65</v>
      </c>
      <c r="G119" s="36" t="s">
        <v>66</v>
      </c>
      <c r="H119" s="37" t="str">
        <f>IF(AND(EXACT(B119,"&lt;M&gt;"),EXACT(G119,"Yes")),"Ok",IF(AND(EXACT(B119,"&lt;M&gt;"),EXACT(G119,"No")),"Warning! Knock-out!","No answer selected."))</f>
        <v>No answer selected.</v>
      </c>
      <c r="I119" s="35" t="s">
        <v>18</v>
      </c>
    </row>
    <row r="120" spans="1:9" ht="60.75" thickBot="1" x14ac:dyDescent="0.3">
      <c r="A120" s="25">
        <v>93</v>
      </c>
      <c r="B120" s="25" t="s">
        <v>63</v>
      </c>
      <c r="C120" s="26" t="s">
        <v>195</v>
      </c>
      <c r="D120" s="30" t="s">
        <v>15</v>
      </c>
      <c r="E120" s="28" t="s">
        <v>18</v>
      </c>
      <c r="F120" s="27" t="s">
        <v>65</v>
      </c>
      <c r="G120" s="29" t="s">
        <v>66</v>
      </c>
      <c r="H120" s="30" t="str">
        <f>IF(AND(EXACT(B120,"&lt;M&gt;"),EXACT(G120,"Yes")),"Ok",IF(AND(EXACT(B120,"&lt;M&gt;"),EXACT(G120,"No")),"Warning! Knock-out!","No answer selected."))</f>
        <v>No answer selected.</v>
      </c>
      <c r="I120" s="28" t="s">
        <v>18</v>
      </c>
    </row>
    <row r="121" spans="1:9" ht="17.25" customHeight="1" x14ac:dyDescent="0.25">
      <c r="A121" s="77" t="s">
        <v>126</v>
      </c>
      <c r="B121" s="78"/>
      <c r="C121" s="78"/>
      <c r="D121" s="78"/>
      <c r="E121" s="78"/>
      <c r="F121" s="78"/>
      <c r="G121" s="78"/>
      <c r="H121" s="78"/>
      <c r="I121" s="78"/>
    </row>
    <row r="122" spans="1:9" ht="20.65" customHeight="1" thickBot="1" x14ac:dyDescent="0.3">
      <c r="A122" s="79" t="s">
        <v>196</v>
      </c>
      <c r="B122" s="79"/>
      <c r="C122" s="79"/>
      <c r="D122" s="79"/>
      <c r="E122" s="79"/>
      <c r="F122" s="79"/>
      <c r="G122" s="79"/>
      <c r="H122" s="79"/>
      <c r="I122" s="79"/>
    </row>
    <row r="123" spans="1:9" ht="76.5" thickTop="1" thickBot="1" x14ac:dyDescent="0.3">
      <c r="A123" s="40">
        <v>94</v>
      </c>
      <c r="B123" s="40" t="s">
        <v>63</v>
      </c>
      <c r="C123" s="41" t="s">
        <v>197</v>
      </c>
      <c r="D123" s="46" t="s">
        <v>15</v>
      </c>
      <c r="E123" s="43" t="s">
        <v>18</v>
      </c>
      <c r="F123" s="42" t="s">
        <v>65</v>
      </c>
      <c r="G123" s="45" t="s">
        <v>66</v>
      </c>
      <c r="H123" s="46" t="str">
        <f>IF(AND(EXACT(B123,"&lt;M&gt;"),EXACT(G123,"Yes")),"Ok",IF(AND(EXACT(B123,"&lt;M&gt;"),EXACT(G123,"No")),"Warning! Knock-out!","No answer selected."))</f>
        <v>No answer selected.</v>
      </c>
      <c r="I123" s="43" t="s">
        <v>18</v>
      </c>
    </row>
    <row r="124" spans="1:9" ht="45.75" thickBot="1" x14ac:dyDescent="0.3">
      <c r="A124" s="25">
        <v>95</v>
      </c>
      <c r="B124" s="25" t="s">
        <v>63</v>
      </c>
      <c r="C124" s="26" t="s">
        <v>198</v>
      </c>
      <c r="D124" s="30" t="s">
        <v>15</v>
      </c>
      <c r="E124" s="28" t="s">
        <v>18</v>
      </c>
      <c r="F124" s="27" t="s">
        <v>65</v>
      </c>
      <c r="G124" s="29" t="s">
        <v>66</v>
      </c>
      <c r="H124" s="30" t="str">
        <f>IF(AND(EXACT(B124,"&lt;M&gt;"),EXACT(G124,"Yes")),"Ok",IF(AND(EXACT(B124,"&lt;M&gt;"),EXACT(G124,"No")),"Warning! Knock-out!","No answer selected."))</f>
        <v>No answer selected.</v>
      </c>
      <c r="I124" s="28" t="s">
        <v>18</v>
      </c>
    </row>
    <row r="125" spans="1:9" ht="60.75" thickBot="1" x14ac:dyDescent="0.3">
      <c r="A125" s="25">
        <v>96</v>
      </c>
      <c r="B125" s="25" t="s">
        <v>63</v>
      </c>
      <c r="C125" s="26" t="s">
        <v>199</v>
      </c>
      <c r="D125" s="30" t="s">
        <v>15</v>
      </c>
      <c r="E125" s="28" t="s">
        <v>18</v>
      </c>
      <c r="F125" s="27" t="s">
        <v>65</v>
      </c>
      <c r="G125" s="29" t="s">
        <v>66</v>
      </c>
      <c r="H125" s="30" t="str">
        <f>IF(AND(EXACT(B125,"&lt;M&gt;"),EXACT(G125,"Yes")),"Ok",IF(AND(EXACT(B125,"&lt;M&gt;"),EXACT(G125,"No")),"Warning! Knock-out!","No answer selected."))</f>
        <v>No answer selected.</v>
      </c>
      <c r="I125" s="28" t="s">
        <v>18</v>
      </c>
    </row>
    <row r="126" spans="1:9" ht="30.75" thickBot="1" x14ac:dyDescent="0.3">
      <c r="A126" s="25">
        <v>97</v>
      </c>
      <c r="B126" s="25" t="s">
        <v>63</v>
      </c>
      <c r="C126" s="26" t="s">
        <v>200</v>
      </c>
      <c r="D126" s="30" t="s">
        <v>15</v>
      </c>
      <c r="E126" s="28" t="s">
        <v>18</v>
      </c>
      <c r="F126" s="27" t="s">
        <v>65</v>
      </c>
      <c r="G126" s="29" t="s">
        <v>66</v>
      </c>
      <c r="H126" s="30" t="str">
        <f>IF(AND(EXACT(B126,"&lt;M&gt;"),EXACT(G126,"Yes")),"Ok",IF(AND(EXACT(B126,"&lt;M&gt;"),EXACT(G126,"No")),"Warning! Knock-out!","No answer selected."))</f>
        <v>No answer selected.</v>
      </c>
      <c r="I126" s="28" t="s">
        <v>18</v>
      </c>
    </row>
    <row r="127" spans="1:9" x14ac:dyDescent="0.25">
      <c r="A127" s="77" t="s">
        <v>126</v>
      </c>
      <c r="B127" s="78"/>
      <c r="C127" s="78"/>
      <c r="D127" s="78"/>
      <c r="E127" s="78"/>
      <c r="F127" s="78"/>
      <c r="G127" s="78"/>
      <c r="H127" s="78"/>
      <c r="I127" s="78"/>
    </row>
    <row r="128" spans="1:9" ht="20.65" customHeight="1" thickBot="1" x14ac:dyDescent="0.3">
      <c r="A128" s="79" t="s">
        <v>201</v>
      </c>
      <c r="B128" s="79"/>
      <c r="C128" s="79"/>
      <c r="D128" s="79"/>
      <c r="E128" s="79"/>
      <c r="F128" s="79"/>
      <c r="G128" s="79"/>
      <c r="H128" s="79"/>
      <c r="I128" s="79"/>
    </row>
    <row r="129" spans="1:9" ht="31.5" thickTop="1" thickBot="1" x14ac:dyDescent="0.3">
      <c r="A129" s="40">
        <v>98</v>
      </c>
      <c r="B129" s="40" t="s">
        <v>63</v>
      </c>
      <c r="C129" s="41" t="s">
        <v>202</v>
      </c>
      <c r="D129" s="46" t="s">
        <v>15</v>
      </c>
      <c r="E129" s="43" t="s">
        <v>18</v>
      </c>
      <c r="F129" s="42" t="s">
        <v>65</v>
      </c>
      <c r="G129" s="45" t="s">
        <v>66</v>
      </c>
      <c r="H129" s="46" t="str">
        <f>IF(AND(EXACT(B129,"&lt;M&gt;"),EXACT(G129,"Yes")),"Ok",IF(AND(EXACT(B129,"&lt;M&gt;"),EXACT(G129,"No")),"Warning! Knock-out!","No answer selected."))</f>
        <v>No answer selected.</v>
      </c>
      <c r="I129" s="43" t="s">
        <v>18</v>
      </c>
    </row>
    <row r="130" spans="1:9" ht="30.75" thickBot="1" x14ac:dyDescent="0.3">
      <c r="A130" s="25">
        <v>99</v>
      </c>
      <c r="B130" s="25" t="s">
        <v>63</v>
      </c>
      <c r="C130" s="26" t="s">
        <v>203</v>
      </c>
      <c r="D130" s="30" t="s">
        <v>15</v>
      </c>
      <c r="E130" s="28" t="s">
        <v>18</v>
      </c>
      <c r="F130" s="27" t="s">
        <v>65</v>
      </c>
      <c r="G130" s="29" t="s">
        <v>66</v>
      </c>
      <c r="H130" s="30" t="str">
        <f>IF(AND(EXACT(B130,"&lt;M&gt;"),EXACT(G130,"Yes")),"Ok",IF(AND(EXACT(B130,"&lt;M&gt;"),EXACT(G130,"No")),"Warning! Knock-out!","No answer selected."))</f>
        <v>No answer selected.</v>
      </c>
      <c r="I130" s="28" t="s">
        <v>18</v>
      </c>
    </row>
    <row r="131" spans="1:9" ht="60.75" thickBot="1" x14ac:dyDescent="0.3">
      <c r="A131" s="25">
        <v>100</v>
      </c>
      <c r="B131" s="25" t="s">
        <v>63</v>
      </c>
      <c r="C131" s="26" t="s">
        <v>204</v>
      </c>
      <c r="D131" s="30" t="s">
        <v>15</v>
      </c>
      <c r="E131" s="28" t="s">
        <v>18</v>
      </c>
      <c r="F131" s="27" t="s">
        <v>65</v>
      </c>
      <c r="G131" s="29" t="s">
        <v>66</v>
      </c>
      <c r="H131" s="30" t="str">
        <f>IF(AND(EXACT(B131,"&lt;M&gt;"),EXACT(G131,"Yes")),"Ok",IF(AND(EXACT(B131,"&lt;M&gt;"),EXACT(G131,"No")),"Warning! Knock-out!","No answer selected."))</f>
        <v>No answer selected.</v>
      </c>
      <c r="I131" s="28" t="s">
        <v>18</v>
      </c>
    </row>
    <row r="132" spans="1:9" ht="60.75" thickBot="1" x14ac:dyDescent="0.3">
      <c r="A132" s="25">
        <v>101</v>
      </c>
      <c r="B132" s="25" t="s">
        <v>63</v>
      </c>
      <c r="C132" s="26" t="s">
        <v>205</v>
      </c>
      <c r="D132" s="30" t="s">
        <v>15</v>
      </c>
      <c r="E132" s="28" t="s">
        <v>18</v>
      </c>
      <c r="F132" s="27" t="s">
        <v>65</v>
      </c>
      <c r="G132" s="29" t="s">
        <v>66</v>
      </c>
      <c r="H132" s="30" t="str">
        <f>IF(AND(EXACT(B132,"&lt;M&gt;"),EXACT(G132,"Yes")),"Ok",IF(AND(EXACT(B132,"&lt;M&gt;"),EXACT(G132,"No")),"Warning! Knock-out!","No answer selected."))</f>
        <v>No answer selected.</v>
      </c>
      <c r="I132" s="28" t="s">
        <v>18</v>
      </c>
    </row>
    <row r="133" spans="1:9" ht="105" customHeight="1" thickBot="1" x14ac:dyDescent="0.3">
      <c r="A133" s="25">
        <v>102</v>
      </c>
      <c r="B133" s="25" t="s">
        <v>63</v>
      </c>
      <c r="C133" s="47" t="s">
        <v>206</v>
      </c>
      <c r="D133" s="30" t="s">
        <v>15</v>
      </c>
      <c r="E133" s="28" t="s">
        <v>18</v>
      </c>
      <c r="F133" s="27" t="s">
        <v>65</v>
      </c>
      <c r="G133" s="29" t="s">
        <v>66</v>
      </c>
      <c r="H133" s="30" t="str">
        <f>IF(AND(EXACT(B133,"&lt;M&gt;"),EXACT(G133,"Yes")),"Ok",IF(AND(EXACT(B133,"&lt;M&gt;"),EXACT(G133,"No")),"Warning! Knock-out!","No answer selected."))</f>
        <v>No answer selected.</v>
      </c>
      <c r="I133" s="28" t="s">
        <v>18</v>
      </c>
    </row>
    <row r="134" spans="1:9" ht="255.75" thickBot="1" x14ac:dyDescent="0.3">
      <c r="A134" s="25">
        <v>103</v>
      </c>
      <c r="B134" s="25" t="s">
        <v>67</v>
      </c>
      <c r="C134" s="26" t="s">
        <v>207</v>
      </c>
      <c r="D134" s="30" t="s">
        <v>32</v>
      </c>
      <c r="E134" s="58">
        <v>14</v>
      </c>
      <c r="F134" s="27" t="s">
        <v>208</v>
      </c>
      <c r="G134" s="31" t="s">
        <v>70</v>
      </c>
      <c r="H134" s="30" t="str">
        <f>IF(NOT(EXACT(LEFT(G134,2),"No")),"The score will be assigned by the KNMI assessment team.",0)</f>
        <v>The score will be assigned by the KNMI assessment team.</v>
      </c>
      <c r="I134" s="28" t="e">
        <f>H134*E134</f>
        <v>#VALUE!</v>
      </c>
    </row>
    <row r="135" spans="1:9" ht="30.75" thickBot="1" x14ac:dyDescent="0.3">
      <c r="A135" s="25">
        <v>104</v>
      </c>
      <c r="B135" s="25" t="s">
        <v>63</v>
      </c>
      <c r="C135" s="26" t="s">
        <v>209</v>
      </c>
      <c r="D135" s="30" t="s">
        <v>15</v>
      </c>
      <c r="E135" s="28" t="s">
        <v>18</v>
      </c>
      <c r="F135" s="27" t="s">
        <v>65</v>
      </c>
      <c r="G135" s="29" t="s">
        <v>66</v>
      </c>
      <c r="H135" s="30" t="str">
        <f>IF(AND(EXACT(B135,"&lt;M&gt;"),EXACT(G135,"Yes")),"Ok",IF(AND(EXACT(B135,"&lt;M&gt;"),EXACT(G135,"No")),"Warning! Knock-out!","No answer selected."))</f>
        <v>No answer selected.</v>
      </c>
      <c r="I135" s="28" t="s">
        <v>18</v>
      </c>
    </row>
    <row r="136" spans="1:9" ht="60.75" thickBot="1" x14ac:dyDescent="0.3">
      <c r="A136" s="25">
        <v>105</v>
      </c>
      <c r="B136" s="25" t="s">
        <v>63</v>
      </c>
      <c r="C136" s="26" t="s">
        <v>210</v>
      </c>
      <c r="D136" s="30" t="s">
        <v>15</v>
      </c>
      <c r="E136" s="28" t="s">
        <v>18</v>
      </c>
      <c r="F136" s="27" t="s">
        <v>65</v>
      </c>
      <c r="G136" s="29" t="s">
        <v>66</v>
      </c>
      <c r="H136" s="30" t="str">
        <f>IF(AND(EXACT(B136,"&lt;M&gt;"),EXACT(G136,"Yes")),"Ok",IF(AND(EXACT(B136,"&lt;M&gt;"),EXACT(G136,"No")),"Warning! Knock-out!","No answer selected."))</f>
        <v>No answer selected.</v>
      </c>
      <c r="I136" s="28" t="s">
        <v>18</v>
      </c>
    </row>
    <row r="137" spans="1:9" x14ac:dyDescent="0.25">
      <c r="A137" s="77" t="s">
        <v>126</v>
      </c>
      <c r="B137" s="78"/>
      <c r="C137" s="78"/>
      <c r="D137" s="78"/>
      <c r="E137" s="78"/>
      <c r="F137" s="78"/>
      <c r="G137" s="78"/>
      <c r="H137" s="78"/>
      <c r="I137" s="78"/>
    </row>
    <row r="138" spans="1:9" ht="20.65" customHeight="1" thickBot="1" x14ac:dyDescent="0.3">
      <c r="A138" s="79" t="s">
        <v>211</v>
      </c>
      <c r="B138" s="79"/>
      <c r="C138" s="79"/>
      <c r="D138" s="79"/>
      <c r="E138" s="79"/>
      <c r="F138" s="79"/>
      <c r="G138" s="79"/>
      <c r="H138" s="79"/>
      <c r="I138" s="79"/>
    </row>
    <row r="139" spans="1:9" ht="18.600000000000001" customHeight="1" thickTop="1" thickBot="1" x14ac:dyDescent="0.3">
      <c r="A139" s="80" t="s">
        <v>212</v>
      </c>
      <c r="B139" s="80"/>
      <c r="C139" s="80"/>
      <c r="D139" s="80"/>
      <c r="E139" s="80"/>
      <c r="F139" s="80"/>
      <c r="G139" s="80"/>
      <c r="H139" s="80"/>
      <c r="I139" s="80"/>
    </row>
    <row r="140" spans="1:9" ht="46.5" thickTop="1" thickBot="1" x14ac:dyDescent="0.3">
      <c r="A140" s="32">
        <v>106</v>
      </c>
      <c r="B140" s="32" t="s">
        <v>63</v>
      </c>
      <c r="C140" s="33" t="s">
        <v>213</v>
      </c>
      <c r="D140" s="37" t="s">
        <v>15</v>
      </c>
      <c r="E140" s="35" t="s">
        <v>18</v>
      </c>
      <c r="F140" s="34" t="s">
        <v>65</v>
      </c>
      <c r="G140" s="36" t="s">
        <v>66</v>
      </c>
      <c r="H140" s="37" t="str">
        <f>IF(AND(EXACT(B140,"&lt;M&gt;"),EXACT(G140,"Yes")),"Ok",IF(AND(EXACT(B140,"&lt;M&gt;"),EXACT(G140,"No")),"Warning! Knock-out!","No answer selected."))</f>
        <v>No answer selected.</v>
      </c>
      <c r="I140" s="35" t="s">
        <v>18</v>
      </c>
    </row>
    <row r="141" spans="1:9" ht="18" customHeight="1" thickBot="1" x14ac:dyDescent="0.3">
      <c r="A141" s="81" t="s">
        <v>214</v>
      </c>
      <c r="B141" s="81"/>
      <c r="C141" s="81"/>
      <c r="D141" s="81"/>
      <c r="E141" s="81"/>
      <c r="F141" s="81"/>
      <c r="G141" s="81"/>
      <c r="H141" s="81"/>
      <c r="I141" s="81"/>
    </row>
    <row r="142" spans="1:9" ht="31.5" thickTop="1" thickBot="1" x14ac:dyDescent="0.3">
      <c r="A142" s="32">
        <v>107</v>
      </c>
      <c r="B142" s="32" t="s">
        <v>63</v>
      </c>
      <c r="C142" s="33" t="s">
        <v>215</v>
      </c>
      <c r="D142" s="37" t="s">
        <v>15</v>
      </c>
      <c r="E142" s="35" t="s">
        <v>18</v>
      </c>
      <c r="F142" s="34" t="s">
        <v>65</v>
      </c>
      <c r="G142" s="36" t="s">
        <v>66</v>
      </c>
      <c r="H142" s="37" t="str">
        <f>IF(AND(EXACT(B142,"&lt;M&gt;"),EXACT(G142,"Yes")),"Ok",IF(AND(EXACT(B142,"&lt;M&gt;"),EXACT(G142,"No")),"Warning! Knock-out!","No answer selected."))</f>
        <v>No answer selected.</v>
      </c>
      <c r="I142" s="35" t="s">
        <v>18</v>
      </c>
    </row>
    <row r="143" spans="1:9" ht="45.75" thickBot="1" x14ac:dyDescent="0.3">
      <c r="A143" s="25">
        <v>108</v>
      </c>
      <c r="B143" s="25" t="s">
        <v>63</v>
      </c>
      <c r="C143" s="26" t="s">
        <v>216</v>
      </c>
      <c r="D143" s="30" t="s">
        <v>15</v>
      </c>
      <c r="E143" s="28" t="s">
        <v>18</v>
      </c>
      <c r="F143" s="27" t="s">
        <v>65</v>
      </c>
      <c r="G143" s="29" t="s">
        <v>66</v>
      </c>
      <c r="H143" s="30" t="str">
        <f>IF(AND(EXACT(B143,"&lt;M&gt;"),EXACT(G143,"Yes")),"Ok",IF(AND(EXACT(B143,"&lt;M&gt;"),EXACT(G143,"No")),"Warning! Knock-out!","No answer selected."))</f>
        <v>No answer selected.</v>
      </c>
      <c r="I143" s="28" t="s">
        <v>18</v>
      </c>
    </row>
    <row r="144" spans="1:9" ht="150.75" thickBot="1" x14ac:dyDescent="0.3">
      <c r="A144" s="25">
        <v>109</v>
      </c>
      <c r="B144" s="25" t="s">
        <v>63</v>
      </c>
      <c r="C144" s="26" t="s">
        <v>217</v>
      </c>
      <c r="D144" s="30" t="s">
        <v>20</v>
      </c>
      <c r="E144" s="28" t="s">
        <v>18</v>
      </c>
      <c r="F144" s="27" t="s">
        <v>65</v>
      </c>
      <c r="G144" s="29" t="s">
        <v>66</v>
      </c>
      <c r="H144" s="30" t="str">
        <f>IF(AND(EXACT(B144,"&lt;M&gt;"),EXACT(LEFT(G144,3),"Yes")),"Ok",IF(AND(EXACT(B144,"&lt;M&gt;"),EXACT(G144,"No")),"Warning! Knock-out!","No answer selected."))</f>
        <v>No answer selected.</v>
      </c>
      <c r="I144" s="28" t="s">
        <v>18</v>
      </c>
    </row>
    <row r="145" spans="1:9" ht="45.75" thickBot="1" x14ac:dyDescent="0.3">
      <c r="A145" s="25">
        <v>110</v>
      </c>
      <c r="B145" s="25" t="s">
        <v>63</v>
      </c>
      <c r="C145" s="26" t="s">
        <v>218</v>
      </c>
      <c r="D145" s="30" t="s">
        <v>15</v>
      </c>
      <c r="E145" s="28" t="s">
        <v>18</v>
      </c>
      <c r="F145" s="27" t="s">
        <v>65</v>
      </c>
      <c r="G145" s="29" t="s">
        <v>66</v>
      </c>
      <c r="H145" s="30" t="str">
        <f>IF(AND(EXACT(B145,"&lt;M&gt;"),EXACT(G145,"Yes")),"Ok",IF(AND(EXACT(B145,"&lt;M&gt;"),EXACT(G145,"No")),"Warning! Knock-out!","No answer selected."))</f>
        <v>No answer selected.</v>
      </c>
      <c r="I145" s="28" t="s">
        <v>18</v>
      </c>
    </row>
    <row r="146" spans="1:9" ht="18" customHeight="1" thickBot="1" x14ac:dyDescent="0.3">
      <c r="A146" s="81" t="s">
        <v>219</v>
      </c>
      <c r="B146" s="81"/>
      <c r="C146" s="81"/>
      <c r="D146" s="81"/>
      <c r="E146" s="81"/>
      <c r="F146" s="81"/>
      <c r="G146" s="81"/>
      <c r="H146" s="81"/>
      <c r="I146" s="81"/>
    </row>
    <row r="147" spans="1:9" ht="31.5" thickTop="1" thickBot="1" x14ac:dyDescent="0.3">
      <c r="A147" s="32">
        <v>111</v>
      </c>
      <c r="B147" s="32" t="s">
        <v>63</v>
      </c>
      <c r="C147" s="33" t="s">
        <v>220</v>
      </c>
      <c r="D147" s="51" t="s">
        <v>15</v>
      </c>
      <c r="E147" s="35" t="s">
        <v>18</v>
      </c>
      <c r="F147" s="34" t="s">
        <v>65</v>
      </c>
      <c r="G147" s="36" t="s">
        <v>66</v>
      </c>
      <c r="H147" s="37" t="str">
        <f>IF(AND(EXACT(B147,"&lt;M&gt;"),EXACT(G147,"Yes")),"Ok",IF(AND(EXACT(B147,"&lt;M&gt;"),EXACT(G147,"No")),"Warning! Knock-out!","No answer selected."))</f>
        <v>No answer selected.</v>
      </c>
      <c r="I147" s="35" t="s">
        <v>18</v>
      </c>
    </row>
    <row r="148" spans="1:9" x14ac:dyDescent="0.25">
      <c r="A148" s="77" t="s">
        <v>126</v>
      </c>
      <c r="B148" s="78"/>
      <c r="C148" s="78"/>
      <c r="D148" s="78"/>
      <c r="E148" s="78"/>
      <c r="F148" s="78"/>
      <c r="G148" s="78"/>
      <c r="H148" s="78"/>
      <c r="I148" s="78"/>
    </row>
    <row r="149" spans="1:9" ht="20.65" customHeight="1" thickBot="1" x14ac:dyDescent="0.3">
      <c r="A149" s="79" t="s">
        <v>221</v>
      </c>
      <c r="B149" s="79"/>
      <c r="C149" s="79"/>
      <c r="D149" s="79"/>
      <c r="E149" s="79"/>
      <c r="F149" s="79"/>
      <c r="G149" s="79"/>
      <c r="H149" s="79"/>
      <c r="I149" s="79"/>
    </row>
    <row r="150" spans="1:9" ht="346.5" thickTop="1" thickBot="1" x14ac:dyDescent="0.3">
      <c r="A150" s="40">
        <v>112</v>
      </c>
      <c r="B150" s="40" t="s">
        <v>63</v>
      </c>
      <c r="C150" s="41" t="s">
        <v>222</v>
      </c>
      <c r="D150" s="46" t="s">
        <v>15</v>
      </c>
      <c r="E150" s="43" t="s">
        <v>18</v>
      </c>
      <c r="F150" s="42" t="s">
        <v>65</v>
      </c>
      <c r="G150" s="45" t="s">
        <v>66</v>
      </c>
      <c r="H150" s="44" t="str">
        <f>IF(AND(EXACT(B150,"&lt;M&gt;"),EXACT(G150,"Yes")),"Ok",IF(AND(EXACT(B150,"&lt;M&gt;"),EXACT(G150,"No")),"Warning! Knock-out!","No answer selected."))</f>
        <v>No answer selected.</v>
      </c>
      <c r="I150" s="43" t="s">
        <v>18</v>
      </c>
    </row>
    <row r="151" spans="1:9" ht="60.75" thickBot="1" x14ac:dyDescent="0.3">
      <c r="A151" s="25">
        <v>113</v>
      </c>
      <c r="B151" s="25" t="s">
        <v>63</v>
      </c>
      <c r="C151" s="26" t="s">
        <v>223</v>
      </c>
      <c r="D151" s="30" t="s">
        <v>15</v>
      </c>
      <c r="E151" s="28" t="s">
        <v>18</v>
      </c>
      <c r="F151" s="27" t="s">
        <v>65</v>
      </c>
      <c r="G151" s="29" t="s">
        <v>66</v>
      </c>
      <c r="H151" s="30" t="str">
        <f>IF(AND(EXACT(B151,"&lt;M&gt;"),EXACT(G151,"Yes")),"Ok",IF(AND(EXACT(B151,"&lt;M&gt;"),EXACT(G151,"No")),"Warning! Knock-out!","No answer selected."))</f>
        <v>No answer selected.</v>
      </c>
      <c r="I151" s="28" t="s">
        <v>18</v>
      </c>
    </row>
    <row r="152" spans="1:9" ht="30.75" thickBot="1" x14ac:dyDescent="0.3">
      <c r="A152" s="25">
        <v>114</v>
      </c>
      <c r="B152" s="25" t="s">
        <v>63</v>
      </c>
      <c r="C152" s="26" t="s">
        <v>224</v>
      </c>
      <c r="D152" s="30" t="s">
        <v>15</v>
      </c>
      <c r="E152" s="28" t="s">
        <v>18</v>
      </c>
      <c r="F152" s="27" t="s">
        <v>65</v>
      </c>
      <c r="G152" s="29" t="s">
        <v>66</v>
      </c>
      <c r="H152" s="30" t="str">
        <f>IF(AND(EXACT(B152,"&lt;M&gt;"),EXACT(G152,"Yes")),"Ok",IF(AND(EXACT(B152,"&lt;M&gt;"),EXACT(G152,"No")),"Warning! Knock-out!","No answer selected."))</f>
        <v>No answer selected.</v>
      </c>
      <c r="I152" s="28" t="s">
        <v>18</v>
      </c>
    </row>
    <row r="153" spans="1:9" ht="210.75" thickBot="1" x14ac:dyDescent="0.3">
      <c r="A153" s="25">
        <v>115</v>
      </c>
      <c r="B153" s="25" t="s">
        <v>67</v>
      </c>
      <c r="C153" s="26" t="s">
        <v>225</v>
      </c>
      <c r="D153" s="30" t="s">
        <v>32</v>
      </c>
      <c r="E153" s="58">
        <v>6</v>
      </c>
      <c r="F153" s="27" t="s">
        <v>226</v>
      </c>
      <c r="G153" s="31" t="s">
        <v>66</v>
      </c>
      <c r="H153" s="30" t="str">
        <f>IF(NOT(EXACT(LEFT(G153,2),"No")),"The score will be assigned by the KNMI assessment team.",0)</f>
        <v>The score will be assigned by the KNMI assessment team.</v>
      </c>
      <c r="I153" s="28" t="e">
        <f>H153*E153</f>
        <v>#VALUE!</v>
      </c>
    </row>
  </sheetData>
  <sheetProtection algorithmName="SHA-512" hashValue="q5Wg85y1PXox23mWF/h84dJIJlANjCnZ5f/XezsKB3c1+6esmFqRfr/3oiv26f87Rgfjb32X8fB7glzI8gvJdw==" saltValue="p00BcUzU3/3mBpBWE11v9Q==" spinCount="100000" sheet="1" objects="1" scenarios="1" formatRows="0" sort="0" autoFilter="0"/>
  <protectedRanges>
    <protectedRange sqref="G142:G145 G147 G150:G153" name="Tenderer Answers 2"/>
    <protectedRange sqref="G5:G8 G10:G18 G20:G38 G40:G46 G48 G52:G53 G55:G56 G58:G62 G66:G69 G71:G76 G78:G83 G85:G87 G91:G96 G98:G105 G107:G111 G113 G115:G117 G119:G120 G123:G126 G129:G136 G140" name="Tenderer Answers"/>
  </protectedRanges>
  <autoFilter ref="A2:I154" xr:uid="{F487D5C4-8DE3-4E5D-86E7-75C6638D21EB}"/>
  <mergeCells count="37">
    <mergeCell ref="A1:G1"/>
    <mergeCell ref="A112:I112"/>
    <mergeCell ref="A114:I114"/>
    <mergeCell ref="A118:I118"/>
    <mergeCell ref="A84:I84"/>
    <mergeCell ref="A88:I88"/>
    <mergeCell ref="A89:I89"/>
    <mergeCell ref="A90:I90"/>
    <mergeCell ref="A47:I47"/>
    <mergeCell ref="A3:I3"/>
    <mergeCell ref="A4:I4"/>
    <mergeCell ref="A9:I9"/>
    <mergeCell ref="A19:I19"/>
    <mergeCell ref="A39:I39"/>
    <mergeCell ref="A70:I70"/>
    <mergeCell ref="A77:I77"/>
    <mergeCell ref="A65:I65"/>
    <mergeCell ref="A64:I64"/>
    <mergeCell ref="A63:I63"/>
    <mergeCell ref="A121:I121"/>
    <mergeCell ref="A97:I97"/>
    <mergeCell ref="A106:I106"/>
    <mergeCell ref="A149:I149"/>
    <mergeCell ref="A122:I122"/>
    <mergeCell ref="A127:I127"/>
    <mergeCell ref="A128:I128"/>
    <mergeCell ref="A137:I137"/>
    <mergeCell ref="A138:I138"/>
    <mergeCell ref="A139:I139"/>
    <mergeCell ref="A141:I141"/>
    <mergeCell ref="A146:I146"/>
    <mergeCell ref="A148:I148"/>
    <mergeCell ref="A49:I49"/>
    <mergeCell ref="A50:I50"/>
    <mergeCell ref="A51:I51"/>
    <mergeCell ref="A54:I54"/>
    <mergeCell ref="A57:I57"/>
  </mergeCells>
  <phoneticPr fontId="1" type="noConversion"/>
  <conditionalFormatting sqref="A5:B8 A9 A19 A40:B46 A47:A57 B48 B52:B53 B55:B56 A58:B58 B59:B62 A59:A86 B66:B69 B71:B76 B78:B83 B85:B86 A87:B87 A88:A91 B91 A92:B96 A97:A103 B98:B103 A104:B105 A106:A112 B107:B111 A113:B113 A114 A115:B117 A118 A119:B120 A121:A122 A123:B126 A127:A128 A129:B136 A137:A139 A140:B140 A141 A142:B145 A146 A147:B147 A148:A150 B150 A151:B153">
    <cfRule type="expression" dxfId="27" priority="2095" stopIfTrue="1">
      <formula>EXACT($B5,"&lt;D&gt;")</formula>
    </cfRule>
    <cfRule type="expression" dxfId="26" priority="2096" stopIfTrue="1">
      <formula>EXACT($B5,"&lt;M&gt;")</formula>
    </cfRule>
  </conditionalFormatting>
  <conditionalFormatting sqref="A10:B18 A39">
    <cfRule type="expression" dxfId="25" priority="366" stopIfTrue="1">
      <formula>EXACT($B10,"&lt;D&gt;")</formula>
    </cfRule>
    <cfRule type="expression" dxfId="24" priority="367" stopIfTrue="1">
      <formula>EXACT($B10,"&lt;M&gt;")</formula>
    </cfRule>
  </conditionalFormatting>
  <conditionalFormatting sqref="A20:B38">
    <cfRule type="expression" dxfId="23" priority="2" stopIfTrue="1">
      <formula>EXACT($B20,"&lt;D&gt;")</formula>
    </cfRule>
    <cfRule type="expression" dxfId="22" priority="3" stopIfTrue="1">
      <formula>EXACT($B20,"&lt;M&gt;")</formula>
    </cfRule>
  </conditionalFormatting>
  <conditionalFormatting sqref="H1">
    <cfRule type="expression" dxfId="21" priority="24">
      <formula>H1="Select Lot First."</formula>
    </cfRule>
    <cfRule type="expression" dxfId="20" priority="2498">
      <formula>LEFT(H1,5)="All m"</formula>
    </cfRule>
    <cfRule type="expression" dxfId="19" priority="2499">
      <formula>LEFT(H1,5)="Notic"</formula>
    </cfRule>
    <cfRule type="expression" dxfId="18" priority="2500">
      <formula>LEFT(H1,5)="Warni"</formula>
    </cfRule>
  </conditionalFormatting>
  <conditionalFormatting sqref="H6 H11:H12 H14 H23:H25 H28 H32:H33 H36 H43:H44 H53 H56 H62 H83 H96 H100 H103 H109 H111 H117 H134 H153">
    <cfRule type="expression" dxfId="17" priority="2656">
      <formula>AND( EXACT(B6,"&lt;D&gt;"), EXACT(LEFT(G6,3),"Yes"))</formula>
    </cfRule>
    <cfRule type="expression" dxfId="16" priority="2657">
      <formula>AND( EXACT(B6,"&lt;D&gt;"), EXACT(LEFT(G6,2),"No"))</formula>
    </cfRule>
  </conditionalFormatting>
  <conditionalFormatting sqref="H8">
    <cfRule type="containsText" dxfId="15" priority="4" stopIfTrue="1" operator="containsText" text="Score">
      <formula>NOT(ISERROR(SEARCH("Score",H8)))</formula>
    </cfRule>
    <cfRule type="cellIs" dxfId="14" priority="5" operator="greaterThan">
      <formula>0</formula>
    </cfRule>
    <cfRule type="cellIs" dxfId="13" priority="6" operator="equal">
      <formula>0</formula>
    </cfRule>
  </conditionalFormatting>
  <conditionalFormatting sqref="H21">
    <cfRule type="containsText" dxfId="12" priority="209" stopIfTrue="1" operator="containsText" text="Score">
      <formula>NOT(ISERROR(SEARCH("Score",H21)))</formula>
    </cfRule>
    <cfRule type="cellIs" dxfId="11" priority="1160" operator="greaterThan">
      <formula>0</formula>
    </cfRule>
    <cfRule type="cellIs" dxfId="10" priority="1161" operator="equal">
      <formula>0</formula>
    </cfRule>
  </conditionalFormatting>
  <conditionalFormatting sqref="H59">
    <cfRule type="expression" dxfId="9" priority="2844">
      <formula>AND( EXACT(B59,"&lt;M&gt;"), EXACT(LEFT(G59,2),"No"))</formula>
    </cfRule>
    <cfRule type="expression" dxfId="8" priority="2845">
      <formula>AND( EXACT(B59,"&lt;M&gt;"), EXACT(LEFT(G59,3),"Yes"))</formula>
    </cfRule>
  </conditionalFormatting>
  <conditionalFormatting sqref="H71 H104 H144">
    <cfRule type="expression" dxfId="7" priority="2846">
      <formula>AND( EXACT(B71,"&lt;M&gt;"), EXACT(LEFT(G71,3),"Yes"))</formula>
    </cfRule>
  </conditionalFormatting>
  <conditionalFormatting sqref="H105">
    <cfRule type="expression" dxfId="6" priority="1">
      <formula>AND( EXACT(B105,"&lt;M&gt;"), EXACT(G105,"Yes"))</formula>
    </cfRule>
  </conditionalFormatting>
  <conditionalFormatting sqref="H5:I5 H7:I7 H10:I10 I11:I12 H12:I13 I14 H15:I18 H20 H22 I23 H24:I24 H26:H27 I28:I29 H29:H31 I32:I33 H34:H35 H37:H38 H40:H42 I43:I44 H45:H46 H48 H52 H55 H58 H60:H61 I62 H66:H69 H72:H76 H78:H82 I83 H85:H87 H91 H92:I92 H93 H94:I94 H95 H98:H99 I100 H101:H102 I103 H107:H108 I109 H110 I111 H113 H115:H116 H119:H120 H123:H126 H129:H133 I134 H135:H136 H140 H142:H143 H145 H147 H150:H152">
    <cfRule type="expression" dxfId="5" priority="2778">
      <formula>AND( EXACT(B5,"&lt;M&gt;"), EXACT(G5,"Yes"))</formula>
    </cfRule>
  </conditionalFormatting>
  <conditionalFormatting sqref="H12:I13 H24:I24 H104:H105 H5:I5 H7:I7 H10:I10 I11:I12 I14 H15:I18 H20 H22 I23 H26:H27 I28:I29 H29:H31 I32:I33 H34:H35 H37:H38 H40:H42 I43:I44 H45:H46 H48 H52 H55 H58 H60:H61 I62 H66:H69 H71:H76 H78:H82 I83 H85:H87 H91 H92:I92 H93 H94:I94 H95 H98:H99 I100 H101:H102 I103 H107:H108 I109 H110 I111 H113 H115:H116 H119:H120 H123:H126 H129:H133 I134 H135:H136 H140 H142:H145 H147 H150:H152">
    <cfRule type="expression" dxfId="4" priority="2712">
      <formula>AND( EXACT(B5,"&lt;M&gt;"), EXACT(G5,"No"))</formula>
    </cfRule>
  </conditionalFormatting>
  <conditionalFormatting sqref="I8">
    <cfRule type="expression" dxfId="3" priority="7">
      <formula>AND( EXACT(#REF!,"&lt;M&gt;"), EXACT(H8,"No"))</formula>
    </cfRule>
    <cfRule type="expression" dxfId="2" priority="8">
      <formula>AND( EXACT(#REF!,"&lt;M&gt;"), EXACT(H8,"Yes"))</formula>
    </cfRule>
  </conditionalFormatting>
  <conditionalFormatting sqref="I21">
    <cfRule type="expression" dxfId="1" priority="2397">
      <formula>AND( EXACT(#REF!,"&lt;M&gt;"), EXACT(H21,"No"))</formula>
    </cfRule>
    <cfRule type="expression" dxfId="0" priority="2398">
      <formula>AND( EXACT(#REF!,"&lt;M&gt;"), EXACT(H21,"Yes"))</formula>
    </cfRule>
  </conditionalFormatting>
  <pageMargins left="0.7" right="0.7" top="0.75" bottom="0.75" header="0.3" footer="0.3"/>
  <pageSetup paperSize="9" scale="57" fitToHeight="0" orientation="portrait" r:id="rId1"/>
  <extLst>
    <ext xmlns:x14="http://schemas.microsoft.com/office/spreadsheetml/2009/9/main" uri="{CCE6A557-97BC-4b89-ADB6-D9C93CAAB3DF}">
      <x14:dataValidations xmlns:xm="http://schemas.microsoft.com/office/excel/2006/main" count="9">
        <x14:dataValidation type="list" showInputMessage="1" showErrorMessage="1" xr:uid="{B8132195-E72B-486A-80E9-6F1D745A1264}">
          <x14:formula1>
            <xm:f>'Technical Area'!$A$3:$A$5</xm:f>
          </x14:formula1>
          <xm:sqref>G151:G152 G52 G7 G72:G76 G119:G120 G140 G107:G111 G147 G78:G83 G115:G117 G135:G136 G123:G126 G91:G95 G55 G48 G5 G33:G35 G10 G12:G13 G22 G24:G27 G66:G69 G37:G38 G40:G42 G45:G46 G145 G113 G142:G143 G98:G103 G15:G18 G20 G85:G87 G29:G31 G129:G133 G105 G58:G62</xm:sqref>
        </x14:dataValidation>
        <x14:dataValidation type="list" allowBlank="1" showInputMessage="1" showErrorMessage="1" xr:uid="{5B581336-15AB-4670-B859-83A61AE71747}">
          <x14:formula1>
            <xm:f>'Technical Area'!$A$3:$A$5</xm:f>
          </x14:formula1>
          <xm:sqref>G150</xm:sqref>
        </x14:dataValidation>
        <x14:dataValidation type="list" showInputMessage="1" showErrorMessage="1" xr:uid="{B724A9B1-0DD7-4655-BCFE-B6E3F3FC84E0}">
          <x14:formula1>
            <xm:f>'Technical Area'!$A$8:$A$10</xm:f>
          </x14:formula1>
          <xm:sqref>G6 G28 G36 G11 G134 G32 G23 G43:G44 G53 G56 G96 G14</xm:sqref>
        </x14:dataValidation>
        <x14:dataValidation type="list" showInputMessage="1" showErrorMessage="1" xr:uid="{AB5332BA-55BE-4EEC-88ED-762532B430FA}">
          <x14:formula1>
            <xm:f>'Technical Area'!$A$27:$A$30</xm:f>
          </x14:formula1>
          <xm:sqref>G144</xm:sqref>
        </x14:dataValidation>
        <x14:dataValidation type="list" showInputMessage="1" showErrorMessage="1" xr:uid="{50D78AD2-6B4C-43A6-BAA2-71160B869E43}">
          <x14:formula1>
            <xm:f>'Technical Area'!$A$13:$A$19</xm:f>
          </x14:formula1>
          <xm:sqref>G21</xm:sqref>
        </x14:dataValidation>
        <x14:dataValidation type="list" showInputMessage="1" showErrorMessage="1" xr:uid="{DFC51926-5041-45B6-8168-6358E7F3FCD9}">
          <x14:formula1>
            <xm:f>'Instructions and Explanations'!$C$12:$C$16</xm:f>
          </x14:formula1>
          <xm:sqref>D140 D150:D153 D147 D123:D126 D119:D120 D115:D117 D113 D107:D111 D78:D83 D71:D76 D55:D56 D52:D53 D48 D5:D8 D66:D69 D142:D145 D40:D46 D10:D18 D85:D87 D98:D105 D91:D96 D58:D62 D129:D136 D20:D38</xm:sqref>
        </x14:dataValidation>
        <x14:dataValidation type="list" showInputMessage="1" showErrorMessage="1" xr:uid="{7524EFF6-371B-4F3B-A99D-95C181528951}">
          <x14:formula1>
            <xm:f>'Technical Area'!$A$33:$A$37</xm:f>
          </x14:formula1>
          <xm:sqref>G71 G104</xm:sqref>
        </x14:dataValidation>
        <x14:dataValidation type="list" showInputMessage="1" showErrorMessage="1" xr:uid="{76CAD831-BFE4-4410-821D-4D5FBFAA08E3}">
          <x14:formula1>
            <xm:f>'Technical Area'!$A$40:$A$46</xm:f>
          </x14:formula1>
          <xm:sqref>G8</xm:sqref>
        </x14:dataValidation>
        <x14:dataValidation type="list" showInputMessage="1" showErrorMessage="1" xr:uid="{B95ACE84-A240-4AFA-982A-891A7B993AF5}">
          <x14:formula1>
            <xm:f>'Technical Area'!$A$22:$A$24</xm:f>
          </x14:formula1>
          <xm:sqref>G153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37BF0-8622-45FC-9FFE-897D890B5E06}">
  <sheetPr codeName="Sheet6"/>
  <dimension ref="A1:F17"/>
  <sheetViews>
    <sheetView workbookViewId="0">
      <selection sqref="A1:D1"/>
    </sheetView>
  </sheetViews>
  <sheetFormatPr defaultRowHeight="15" x14ac:dyDescent="0.25"/>
  <cols>
    <col min="1" max="1" width="26.7109375" bestFit="1" customWidth="1"/>
    <col min="2" max="2" width="16" bestFit="1" customWidth="1"/>
    <col min="3" max="3" width="33.5703125" bestFit="1" customWidth="1"/>
    <col min="4" max="4" width="30.5703125" bestFit="1" customWidth="1"/>
  </cols>
  <sheetData>
    <row r="1" spans="1:6" ht="20.25" thickBot="1" x14ac:dyDescent="0.35">
      <c r="A1" s="87" t="s">
        <v>227</v>
      </c>
      <c r="B1" s="87"/>
      <c r="C1" s="87"/>
      <c r="D1" s="87"/>
    </row>
    <row r="2" spans="1:6" ht="15.75" thickTop="1" x14ac:dyDescent="0.25"/>
    <row r="3" spans="1:6" ht="18" thickBot="1" x14ac:dyDescent="0.35">
      <c r="A3" s="3" t="s">
        <v>228</v>
      </c>
      <c r="B3" s="3" t="s">
        <v>229</v>
      </c>
      <c r="C3" s="3" t="s">
        <v>230</v>
      </c>
      <c r="D3" s="3" t="s">
        <v>231</v>
      </c>
      <c r="F3" s="22"/>
    </row>
    <row r="4" spans="1:6" ht="15.75" thickTop="1" x14ac:dyDescent="0.25">
      <c r="C4" t="s">
        <v>232</v>
      </c>
      <c r="D4" t="s">
        <v>233</v>
      </c>
    </row>
    <row r="5" spans="1:6" x14ac:dyDescent="0.25">
      <c r="A5" t="s">
        <v>234</v>
      </c>
      <c r="B5" s="16">
        <v>13</v>
      </c>
      <c r="C5" s="63" t="e">
        <f>'Requirements and Desirables'!I8+'Requirements and Desirables'!I21+'Requirements and Desirables'!I25+'Requirements and Desirables'!I33</f>
        <v>#VALUE!</v>
      </c>
      <c r="D5" s="63" t="e">
        <f>SUM('Requirements and Desirables'!I6:I44)</f>
        <v>#VALUE!</v>
      </c>
    </row>
    <row r="6" spans="1:6" x14ac:dyDescent="0.25">
      <c r="A6" t="s">
        <v>235</v>
      </c>
      <c r="B6" s="16">
        <v>3</v>
      </c>
      <c r="C6" s="63" t="e">
        <f>'Requirements and Desirables'!I62</f>
        <v>#VALUE!</v>
      </c>
      <c r="D6" s="63" t="e">
        <f>SUM('Requirements and Desirables'!I53:I62)</f>
        <v>#VALUE!</v>
      </c>
    </row>
    <row r="7" spans="1:6" x14ac:dyDescent="0.25">
      <c r="A7" t="s">
        <v>236</v>
      </c>
      <c r="B7" s="16">
        <v>1</v>
      </c>
      <c r="C7" s="63" t="e">
        <f>'Requirements and Desirables'!I83</f>
        <v>#VALUE!</v>
      </c>
      <c r="D7" s="63" t="e">
        <f>'Requirements and Desirables'!I83</f>
        <v>#VALUE!</v>
      </c>
    </row>
    <row r="8" spans="1:6" x14ac:dyDescent="0.25">
      <c r="A8" t="s">
        <v>237</v>
      </c>
      <c r="B8" s="16">
        <v>6</v>
      </c>
      <c r="C8" s="63" t="e">
        <f>'Requirements and Desirables'!I100+'Requirements and Desirables'!I103+'Requirements and Desirables'!I109+'Requirements and Desirables'!I111+'Requirements and Desirables'!I117</f>
        <v>#VALUE!</v>
      </c>
      <c r="D8" s="63" t="e">
        <f>SUM('Requirements and Desirables'!I96:I118)</f>
        <v>#VALUE!</v>
      </c>
    </row>
    <row r="9" spans="1:6" x14ac:dyDescent="0.25">
      <c r="A9" t="s">
        <v>238</v>
      </c>
      <c r="B9" s="16">
        <v>0</v>
      </c>
      <c r="C9" s="63">
        <v>0</v>
      </c>
      <c r="D9" s="63">
        <v>0</v>
      </c>
    </row>
    <row r="10" spans="1:6" x14ac:dyDescent="0.25">
      <c r="A10" t="s">
        <v>239</v>
      </c>
      <c r="B10" s="16">
        <v>1</v>
      </c>
      <c r="C10" s="63">
        <v>0</v>
      </c>
      <c r="D10" s="63" t="e">
        <f>SUM('Requirements and Desirables'!I134:I136)</f>
        <v>#VALUE!</v>
      </c>
    </row>
    <row r="11" spans="1:6" x14ac:dyDescent="0.25">
      <c r="A11" t="s">
        <v>240</v>
      </c>
      <c r="B11" s="16">
        <v>0</v>
      </c>
      <c r="C11" s="63">
        <v>0</v>
      </c>
      <c r="D11" s="63">
        <v>0</v>
      </c>
    </row>
    <row r="12" spans="1:6" x14ac:dyDescent="0.25">
      <c r="A12" t="s">
        <v>241</v>
      </c>
      <c r="B12" s="16">
        <v>1</v>
      </c>
      <c r="C12" s="63">
        <v>0</v>
      </c>
      <c r="D12" s="63" t="e">
        <f>'Requirements and Desirables'!I153</f>
        <v>#VALUE!</v>
      </c>
    </row>
    <row r="13" spans="1:6" x14ac:dyDescent="0.25">
      <c r="B13" s="16"/>
      <c r="C13" s="63"/>
      <c r="D13" s="63"/>
    </row>
    <row r="14" spans="1:6" x14ac:dyDescent="0.25">
      <c r="A14" s="18" t="s">
        <v>242</v>
      </c>
      <c r="B14" s="17">
        <f>SUM(B5:B12)</f>
        <v>25</v>
      </c>
      <c r="C14" s="64" t="e">
        <f>SUM(C5:C12)</f>
        <v>#VALUE!</v>
      </c>
      <c r="D14" s="64" t="e">
        <f>SUM(D5:D12)</f>
        <v>#VALUE!</v>
      </c>
    </row>
    <row r="15" spans="1:6" x14ac:dyDescent="0.25">
      <c r="A15" s="20" t="s">
        <v>243</v>
      </c>
      <c r="C15" s="65" t="s">
        <v>244</v>
      </c>
      <c r="D15" s="65" t="s">
        <v>245</v>
      </c>
    </row>
    <row r="16" spans="1:6" x14ac:dyDescent="0.25">
      <c r="A16" s="20"/>
      <c r="C16" s="21"/>
      <c r="D16" s="21"/>
    </row>
    <row r="17" spans="4:4" ht="60" x14ac:dyDescent="0.25">
      <c r="D17" s="19" t="s">
        <v>246</v>
      </c>
    </row>
  </sheetData>
  <sheetProtection algorithmName="SHA-512" hashValue="s0udrPcwerimu+fwGBWnfgrRkYFvkazISKZ8qjLxJ8IsxSCQp08BPUm/e2Wa+asfNx1DLTNNsLJcOSuoAC/q/Q==" saltValue="Yl10eKu1gaJbxDXi94hJYg==" spinCount="100000" sheet="1" objects="1" scenarios="1" formatRows="0"/>
  <mergeCells count="1">
    <mergeCell ref="A1:D1"/>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9890B-7527-410B-8D73-826F93AB896F}">
  <sheetPr codeName="Sheet7"/>
  <dimension ref="A1:E46"/>
  <sheetViews>
    <sheetView workbookViewId="0">
      <pane ySplit="1" topLeftCell="A2" activePane="bottomLeft" state="frozen"/>
      <selection pane="bottomLeft"/>
    </sheetView>
  </sheetViews>
  <sheetFormatPr defaultRowHeight="15" x14ac:dyDescent="0.25"/>
  <cols>
    <col min="1" max="1" width="57.5703125" customWidth="1"/>
  </cols>
  <sheetData>
    <row r="1" spans="1:5" ht="18.75" x14ac:dyDescent="0.3">
      <c r="A1" s="6" t="s">
        <v>247</v>
      </c>
      <c r="B1" s="6"/>
      <c r="C1" s="6"/>
      <c r="D1" s="6"/>
      <c r="E1" s="6"/>
    </row>
    <row r="2" spans="1:5" x14ac:dyDescent="0.25">
      <c r="A2" s="2" t="s">
        <v>248</v>
      </c>
    </row>
    <row r="3" spans="1:5" x14ac:dyDescent="0.25">
      <c r="A3" s="1" t="s">
        <v>66</v>
      </c>
    </row>
    <row r="4" spans="1:5" x14ac:dyDescent="0.25">
      <c r="A4" s="1" t="s">
        <v>249</v>
      </c>
    </row>
    <row r="5" spans="1:5" x14ac:dyDescent="0.25">
      <c r="A5" s="1" t="s">
        <v>250</v>
      </c>
    </row>
    <row r="6" spans="1:5" x14ac:dyDescent="0.25">
      <c r="A6" s="1"/>
    </row>
    <row r="7" spans="1:5" x14ac:dyDescent="0.25">
      <c r="A7" s="10" t="s">
        <v>251</v>
      </c>
    </row>
    <row r="8" spans="1:5" x14ac:dyDescent="0.25">
      <c r="A8" t="s">
        <v>70</v>
      </c>
    </row>
    <row r="9" spans="1:5" x14ac:dyDescent="0.25">
      <c r="A9" t="s">
        <v>252</v>
      </c>
    </row>
    <row r="10" spans="1:5" x14ac:dyDescent="0.25">
      <c r="A10" t="s">
        <v>253</v>
      </c>
    </row>
    <row r="12" spans="1:5" x14ac:dyDescent="0.25">
      <c r="A12" s="2" t="s">
        <v>254</v>
      </c>
    </row>
    <row r="13" spans="1:5" x14ac:dyDescent="0.25">
      <c r="A13" t="s">
        <v>91</v>
      </c>
    </row>
    <row r="14" spans="1:5" x14ac:dyDescent="0.25">
      <c r="A14" s="1" t="s">
        <v>255</v>
      </c>
    </row>
    <row r="15" spans="1:5" x14ac:dyDescent="0.25">
      <c r="A15" s="1" t="s">
        <v>256</v>
      </c>
    </row>
    <row r="16" spans="1:5" x14ac:dyDescent="0.25">
      <c r="A16" s="1" t="s">
        <v>257</v>
      </c>
    </row>
    <row r="17" spans="1:1" x14ac:dyDescent="0.25">
      <c r="A17" s="1" t="s">
        <v>258</v>
      </c>
    </row>
    <row r="18" spans="1:1" x14ac:dyDescent="0.25">
      <c r="A18" s="1" t="s">
        <v>259</v>
      </c>
    </row>
    <row r="19" spans="1:1" x14ac:dyDescent="0.25">
      <c r="A19" t="s">
        <v>260</v>
      </c>
    </row>
    <row r="20" spans="1:1" x14ac:dyDescent="0.25">
      <c r="A20" s="1"/>
    </row>
    <row r="21" spans="1:1" x14ac:dyDescent="0.25">
      <c r="A21" s="2" t="s">
        <v>261</v>
      </c>
    </row>
    <row r="22" spans="1:1" x14ac:dyDescent="0.25">
      <c r="A22" s="1" t="s">
        <v>66</v>
      </c>
    </row>
    <row r="23" spans="1:1" x14ac:dyDescent="0.25">
      <c r="A23" s="1" t="s">
        <v>262</v>
      </c>
    </row>
    <row r="24" spans="1:1" x14ac:dyDescent="0.25">
      <c r="A24" s="1" t="s">
        <v>250</v>
      </c>
    </row>
    <row r="26" spans="1:1" x14ac:dyDescent="0.25">
      <c r="A26" s="10" t="s">
        <v>263</v>
      </c>
    </row>
    <row r="27" spans="1:1" x14ac:dyDescent="0.25">
      <c r="A27" t="s">
        <v>66</v>
      </c>
    </row>
    <row r="28" spans="1:1" x14ac:dyDescent="0.25">
      <c r="A28" t="s">
        <v>264</v>
      </c>
    </row>
    <row r="29" spans="1:1" x14ac:dyDescent="0.25">
      <c r="A29" t="s">
        <v>265</v>
      </c>
    </row>
    <row r="30" spans="1:1" x14ac:dyDescent="0.25">
      <c r="A30" t="s">
        <v>250</v>
      </c>
    </row>
    <row r="32" spans="1:1" x14ac:dyDescent="0.25">
      <c r="A32" s="10" t="s">
        <v>266</v>
      </c>
    </row>
    <row r="33" spans="1:1" x14ac:dyDescent="0.25">
      <c r="A33" t="s">
        <v>66</v>
      </c>
    </row>
    <row r="34" spans="1:1" x14ac:dyDescent="0.25">
      <c r="A34" t="s">
        <v>264</v>
      </c>
    </row>
    <row r="35" spans="1:1" x14ac:dyDescent="0.25">
      <c r="A35" t="s">
        <v>265</v>
      </c>
    </row>
    <row r="36" spans="1:1" x14ac:dyDescent="0.25">
      <c r="A36" t="s">
        <v>267</v>
      </c>
    </row>
    <row r="37" spans="1:1" x14ac:dyDescent="0.25">
      <c r="A37" t="s">
        <v>250</v>
      </c>
    </row>
    <row r="39" spans="1:1" x14ac:dyDescent="0.25">
      <c r="A39" s="10" t="s">
        <v>268</v>
      </c>
    </row>
    <row r="40" spans="1:1" x14ac:dyDescent="0.25">
      <c r="A40" t="s">
        <v>74</v>
      </c>
    </row>
    <row r="41" spans="1:1" x14ac:dyDescent="0.25">
      <c r="A41" t="s">
        <v>269</v>
      </c>
    </row>
    <row r="42" spans="1:1" x14ac:dyDescent="0.25">
      <c r="A42" t="s">
        <v>270</v>
      </c>
    </row>
    <row r="43" spans="1:1" x14ac:dyDescent="0.25">
      <c r="A43" t="s">
        <v>271</v>
      </c>
    </row>
    <row r="44" spans="1:1" x14ac:dyDescent="0.25">
      <c r="A44" t="s">
        <v>272</v>
      </c>
    </row>
    <row r="45" spans="1:1" x14ac:dyDescent="0.25">
      <c r="A45" t="s">
        <v>273</v>
      </c>
    </row>
    <row r="46" spans="1:1" x14ac:dyDescent="0.25">
      <c r="A46" t="s">
        <v>274</v>
      </c>
    </row>
  </sheetData>
  <sheetProtection algorithmName="SHA-512" hashValue="SjWqpzyoRKqsMs2ASKaWt0sgECKO/yRz2gtrJdpQuR5B33XkyW/pmcZOp/R6ou/oMbIW7bvjsgz7MP+UbhLO2w==" saltValue="1+KbGq4AnR5SR9CoOcRiZQ=="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6DD0B46D9F9C4F9ACC41DAD5ECA5A9" ma:contentTypeVersion="22" ma:contentTypeDescription="Create a new document." ma:contentTypeScope="" ma:versionID="984d27bfe5e8bc8bd3a3144e6e78e0a5">
  <xsd:schema xmlns:xsd="http://www.w3.org/2001/XMLSchema" xmlns:xs="http://www.w3.org/2001/XMLSchema" xmlns:p="http://schemas.microsoft.com/office/2006/metadata/properties" xmlns:ns2="6db83dda-9b78-4d05-a85c-44c2c7268438" xmlns:ns3="7f6962fe-9f86-45c0-b2ae-d420f4b85337" targetNamespace="http://schemas.microsoft.com/office/2006/metadata/properties" ma:root="true" ma:fieldsID="127ef09c1ef8190938f407b2e6956046" ns2:_="" ns3:_="">
    <xsd:import namespace="6db83dda-9b78-4d05-a85c-44c2c7268438"/>
    <xsd:import namespace="7f6962fe-9f86-45c0-b2ae-d420f4b853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Documentgereed_x0028_datum_x0029_"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Verantwoordelijk" minOccurs="0"/>
                <xsd:element ref="ns2:deadline" minOccurs="0"/>
                <xsd:element ref="ns2:Deadline0" minOccurs="0"/>
                <xsd:element ref="ns2:deadline1" minOccurs="0"/>
                <xsd:element ref="ns2:FinalDeadline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b83dda-9b78-4d05-a85c-44c2c72684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Documentgereed_x0028_datum_x0029_" ma:index="12" nillable="true" ma:displayName="Status" ma:format="Dropdown" ma:internalName="Documentgereed_x0028_datum_x0029_">
      <xsd:simpleType>
        <xsd:restriction base="dms:Choice">
          <xsd:enumeration value="Concept"/>
          <xsd:enumeration value="In behandeling"/>
          <xsd:enumeration value="Semi Final"/>
          <xsd:enumeration value="Final"/>
          <xsd:enumeration value="Goedgekeurd"/>
          <xsd:enumeration value="Afgewezen"/>
          <xsd:enumeration value="Getekend"/>
          <xsd:enumeration value="Afgerond"/>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fa8acfa-ce75-4f02-82d6-df4e01562572"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Verantwoordelijk" ma:index="22" nillable="true" ma:displayName="Verantwoordelijk" ma:format="Dropdown" ma:list="UserInfo" ma:SharePointGroup="0" ma:internalName="Verantwoordelijk">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adline" ma:index="23" nillable="true" ma:displayName="due date" ma:format="Dropdown" ma:internalName="deadline">
      <xsd:simpleType>
        <xsd:restriction base="dms:Text">
          <xsd:maxLength value="255"/>
        </xsd:restriction>
      </xsd:simpleType>
    </xsd:element>
    <xsd:element name="Deadline0" ma:index="24" nillable="true" ma:displayName="Deadline" ma:format="DateOnly" ma:internalName="Deadline0">
      <xsd:simpleType>
        <xsd:restriction base="dms:DateTime"/>
      </xsd:simpleType>
    </xsd:element>
    <xsd:element name="deadline1" ma:index="25" nillable="true" ma:displayName="deadline" ma:format="Dropdown" ma:internalName="deadline1">
      <xsd:simpleType>
        <xsd:restriction base="dms:Text">
          <xsd:maxLength value="255"/>
        </xsd:restriction>
      </xsd:simpleType>
    </xsd:element>
    <xsd:element name="FinalDeadline0" ma:index="26" nillable="true" ma:displayName="Final Deadline" ma:format="Dropdown" ma:internalName="FinalDeadline0">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f6962fe-9f86-45c0-b2ae-d420f4b8533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54227f84-cf2b-4588-a453-f4e2e37b2c2f}" ma:internalName="TaxCatchAll" ma:showField="CatchAllData" ma:web="7f6962fe-9f86-45c0-b2ae-d420f4b853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gereed_x0028_datum_x0029_ xmlns="6db83dda-9b78-4d05-a85c-44c2c7268438">Afgerond</Documentgereed_x0028_datum_x0029_>
    <lcf76f155ced4ddcb4097134ff3c332f xmlns="6db83dda-9b78-4d05-a85c-44c2c7268438">
      <Terms xmlns="http://schemas.microsoft.com/office/infopath/2007/PartnerControls"/>
    </lcf76f155ced4ddcb4097134ff3c332f>
    <TaxCatchAll xmlns="7f6962fe-9f86-45c0-b2ae-d420f4b85337" xsi:nil="true"/>
    <Verantwoordelijk xmlns="6db83dda-9b78-4d05-a85c-44c2c7268438">
      <UserInfo>
        <DisplayName/>
        <AccountId xsi:nil="true"/>
        <AccountType/>
      </UserInfo>
    </Verantwoordelijk>
    <deadline xmlns="6db83dda-9b78-4d05-a85c-44c2c7268438" xsi:nil="true"/>
    <deadline1 xmlns="6db83dda-9b78-4d05-a85c-44c2c7268438" xsi:nil="true"/>
    <FinalDeadline0 xmlns="6db83dda-9b78-4d05-a85c-44c2c7268438" xsi:nil="true"/>
    <Deadline0 xmlns="6db83dda-9b78-4d05-a85c-44c2c7268438" xsi:nil="true"/>
  </documentManagement>
</p:properties>
</file>

<file path=customXml/itemProps1.xml><?xml version="1.0" encoding="utf-8"?>
<ds:datastoreItem xmlns:ds="http://schemas.openxmlformats.org/officeDocument/2006/customXml" ds:itemID="{06E45AE8-834D-47AB-8349-D6D407E89F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b83dda-9b78-4d05-a85c-44c2c7268438"/>
    <ds:schemaRef ds:uri="7f6962fe-9f86-45c0-b2ae-d420f4b853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642C31-C4EC-4FE5-BDCB-DD8076F081E3}">
  <ds:schemaRefs>
    <ds:schemaRef ds:uri="http://schemas.microsoft.com/sharepoint/v3/contenttype/forms"/>
  </ds:schemaRefs>
</ds:datastoreItem>
</file>

<file path=customXml/itemProps3.xml><?xml version="1.0" encoding="utf-8"?>
<ds:datastoreItem xmlns:ds="http://schemas.openxmlformats.org/officeDocument/2006/customXml" ds:itemID="{3860B2EF-A0B5-4B4D-ACB9-810B697CFCD3}">
  <ds:schemaRefs>
    <ds:schemaRef ds:uri="http://purl.org/dc/dcmityp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7f6962fe-9f86-45c0-b2ae-d420f4b85337"/>
    <ds:schemaRef ds:uri="http://schemas.microsoft.com/office/2006/documentManagement/types"/>
    <ds:schemaRef ds:uri="6db83dda-9b78-4d05-a85c-44c2c7268438"/>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Instructions and Explanations</vt:lpstr>
      <vt:lpstr>Requirements and Desirables</vt:lpstr>
      <vt:lpstr>Summary of Quality criteria</vt:lpstr>
      <vt:lpstr>Technical Area</vt:lpstr>
      <vt:lpstr>'Requirements and Desirables'!Afdrukbereik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Quast, Henk Willem (KNMI)</dc:creator>
  <cp:keywords/>
  <dc:description/>
  <cp:lastModifiedBy>Luxen, S. (Saskia) - FIB/UDAC/FenI</cp:lastModifiedBy>
  <cp:revision/>
  <dcterms:created xsi:type="dcterms:W3CDTF">2022-05-11T05:43:57Z</dcterms:created>
  <dcterms:modified xsi:type="dcterms:W3CDTF">2024-10-24T07:49:49Z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0x0101004C6DD0B46D9F9C4F9ACC41DAD5ECA5A9</vt:lpwstr>
  </property>
  <property fmtid="{D5CDD505-2E9C-101B-9397-08002B2CF9AE}" pid="3" name="MediaServiceImageTags">
    <vt:lpwstr/>
  </property>
</Properties>
</file>