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n OWO\Brand\03) Concept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1" l="1"/>
  <c r="I62" i="1"/>
  <c r="H62" i="1"/>
  <c r="G62" i="1"/>
  <c r="F62" i="1"/>
  <c r="E62" i="1"/>
  <c r="D62" i="1"/>
  <c r="J56" i="1" l="1"/>
  <c r="I56" i="1"/>
  <c r="H56" i="1"/>
  <c r="G56" i="1"/>
  <c r="F56" i="1"/>
  <c r="E56" i="1"/>
  <c r="D56" i="1"/>
  <c r="I51" i="1"/>
  <c r="H51" i="1"/>
  <c r="E51" i="1"/>
  <c r="D51" i="1"/>
  <c r="I45" i="1"/>
  <c r="H45" i="1"/>
  <c r="E45" i="1"/>
  <c r="D45" i="1"/>
  <c r="I39" i="1"/>
  <c r="H39" i="1"/>
  <c r="E39" i="1"/>
  <c r="D39" i="1"/>
  <c r="I34" i="1"/>
  <c r="H34" i="1"/>
  <c r="E34" i="1"/>
  <c r="D34" i="1"/>
  <c r="I29" i="1"/>
  <c r="H29" i="1"/>
  <c r="E29" i="1"/>
  <c r="D29" i="1"/>
  <c r="F50" i="1" l="1"/>
  <c r="G50" i="1" s="1"/>
  <c r="J50" i="1" s="1"/>
  <c r="F49" i="1"/>
  <c r="F43" i="1"/>
  <c r="F38" i="1"/>
  <c r="F33" i="1"/>
  <c r="F28" i="1"/>
  <c r="I24" i="1"/>
  <c r="H24" i="1"/>
  <c r="E24" i="1"/>
  <c r="D24" i="1"/>
  <c r="G23" i="1"/>
  <c r="J23" i="1" s="1"/>
  <c r="F22" i="1"/>
  <c r="G22" i="1" s="1"/>
  <c r="J22" i="1" s="1"/>
  <c r="G21" i="1"/>
  <c r="J21" i="1" s="1"/>
  <c r="F20" i="1"/>
  <c r="G20" i="1" s="1"/>
  <c r="J20" i="1" s="1"/>
  <c r="G19" i="1"/>
  <c r="J19" i="1" s="1"/>
  <c r="G18" i="1"/>
  <c r="I14" i="1"/>
  <c r="H14" i="1"/>
  <c r="G14" i="1"/>
  <c r="F14" i="1"/>
  <c r="E14" i="1"/>
  <c r="D14" i="1"/>
  <c r="J13" i="1"/>
  <c r="J14" i="1" s="1"/>
  <c r="I9" i="1"/>
  <c r="H9" i="1"/>
  <c r="E9" i="1"/>
  <c r="F8" i="1"/>
  <c r="F9" i="1" s="1"/>
  <c r="D8" i="1"/>
  <c r="D9" i="1" s="1"/>
  <c r="G28" i="1" l="1"/>
  <c r="F29" i="1"/>
  <c r="G33" i="1"/>
  <c r="F34" i="1"/>
  <c r="G38" i="1"/>
  <c r="F39" i="1"/>
  <c r="G43" i="1"/>
  <c r="F45" i="1"/>
  <c r="G49" i="1"/>
  <c r="F51" i="1"/>
  <c r="F24" i="1"/>
  <c r="G8" i="1"/>
  <c r="G9" i="1" s="1"/>
  <c r="G24" i="1"/>
  <c r="J8" i="1"/>
  <c r="J9" i="1" s="1"/>
  <c r="J18" i="1"/>
  <c r="J24" i="1" s="1"/>
  <c r="J43" i="1" l="1"/>
  <c r="J45" i="1" s="1"/>
  <c r="G45" i="1"/>
  <c r="J38" i="1"/>
  <c r="J39" i="1" s="1"/>
  <c r="G39" i="1"/>
  <c r="J33" i="1"/>
  <c r="J34" i="1" s="1"/>
  <c r="G34" i="1"/>
  <c r="J49" i="1"/>
  <c r="J51" i="1" s="1"/>
  <c r="G51" i="1"/>
  <c r="J28" i="1"/>
  <c r="J29" i="1" s="1"/>
  <c r="G29" i="1"/>
</calcChain>
</file>

<file path=xl/sharedStrings.xml><?xml version="1.0" encoding="utf-8"?>
<sst xmlns="http://schemas.openxmlformats.org/spreadsheetml/2006/main" count="133" uniqueCount="33">
  <si>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</si>
  <si>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</si>
  <si>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</si>
  <si>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</si>
  <si>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</si>
  <si>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</si>
  <si>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</si>
  <si>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</si>
  <si>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</si>
  <si>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</si>
  <si>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Schade apparatuur door overspanning obs De Klaeter</t>
  </si>
  <si>
    <t xml:space="preserve"> </t>
  </si>
  <si>
    <t>Waterschade rk bs St Franciscus</t>
  </si>
  <si>
    <t>waterschade basisschool Matthijsje</t>
  </si>
  <si>
    <t>aanrijding a/d Schipsloot 28</t>
  </si>
  <si>
    <t>vandalisme jokweg 14</t>
  </si>
  <si>
    <t>looddiefstal OBS Striepe</t>
  </si>
  <si>
    <t>Waterschade Lindecollege te Wolvega</t>
  </si>
  <si>
    <t>Looddiefstal Lijsterstraat 6</t>
  </si>
  <si>
    <t>Waterschade pompen zwembad De Dobbe</t>
  </si>
  <si>
    <t>Stormschade Van Harenstraat 37 Wolvega</t>
  </si>
  <si>
    <t>Aanrijding hekwerk afvalbrengstation</t>
  </si>
  <si>
    <t>Inbraak en diefstal gemeentewerf Wolvega</t>
  </si>
  <si>
    <t>Aanrijdingsschade hekwerk afvalbrengstation</t>
  </si>
  <si>
    <t>Stormschade diverse adressen</t>
  </si>
  <si>
    <t>Vandalismeschade De Heidepolle</t>
  </si>
  <si>
    <t>vandalisme schade</t>
  </si>
  <si>
    <t>Aanrijding OBS De Heidepolle Wolvega</t>
  </si>
  <si>
    <t>verhaalbaar</t>
  </si>
  <si>
    <t>Gemeente Weststellingwerf</t>
  </si>
  <si>
    <t>Brandverzekering - Schadestatistieken</t>
  </si>
  <si>
    <t>Periode 01-01-2015 tot 26-09-2024</t>
  </si>
  <si>
    <t>Bijlage C.4.2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</si>
</sst>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/>
    <xf numFmtId="164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Border="1"/>
    <xf numFmtId="4" fontId="4" fillId="0" borderId="0" xfId="0" applyNumberFormat="1" applyFont="1" applyBorder="1"/>
    <xf numFmtId="4" fontId="0" fillId="0" borderId="0" xfId="1" applyNumberFormat="1" applyFont="1" applyBorder="1"/>
    <xf numFmtId="0" fontId="5" fillId="0" borderId="1" xfId="0" applyNumberFormat="1" applyFont="1" applyBorder="1"/>
    <xf numFmtId="4" fontId="5" fillId="0" borderId="1" xfId="0" applyNumberFormat="1" applyFont="1" applyBorder="1"/>
    <xf numFmtId="4" fontId="5" fillId="0" borderId="1" xfId="0" applyNumberFormat="1" applyFont="1" applyFill="1" applyBorder="1"/>
    <xf numFmtId="4" fontId="5" fillId="0" borderId="1" xfId="1" applyNumberFormat="1" applyFont="1" applyBorder="1"/>
    <xf numFmtId="4" fontId="0" fillId="0" borderId="0" xfId="0" applyNumberFormat="1" applyFont="1" applyBorder="1"/>
    <xf numFmtId="164" fontId="0" fillId="0" borderId="1" xfId="0" applyNumberFormat="1" applyFont="1" applyBorder="1"/>
    <xf numFmtId="0" fontId="0" fillId="0" borderId="1" xfId="0" applyNumberFormat="1" applyFont="1" applyBorder="1"/>
    <xf numFmtId="4" fontId="0" fillId="0" borderId="1" xfId="0" applyNumberFormat="1" applyFont="1" applyBorder="1"/>
    <xf numFmtId="44" fontId="0" fillId="0" borderId="1" xfId="1" applyFont="1" applyBorder="1"/>
    <xf numFmtId="164" fontId="5" fillId="0" borderId="2" xfId="0" applyNumberFormat="1" applyFont="1" applyBorder="1"/>
    <xf numFmtId="0" fontId="2" fillId="0" borderId="3" xfId="0" applyNumberFormat="1" applyFont="1" applyBorder="1"/>
    <xf numFmtId="4" fontId="2" fillId="0" borderId="3" xfId="0" applyNumberFormat="1" applyFont="1" applyBorder="1"/>
    <xf numFmtId="44" fontId="2" fillId="0" borderId="3" xfId="1" applyFont="1" applyBorder="1"/>
    <xf numFmtId="44" fontId="2" fillId="0" borderId="4" xfId="1" applyFont="1" applyBorder="1"/>
    <xf numFmtId="164" fontId="2" fillId="0" borderId="0" xfId="0" applyNumberFormat="1" applyFont="1" applyBorder="1"/>
    <xf numFmtId="0" fontId="2" fillId="0" borderId="0" xfId="0" applyNumberFormat="1" applyFont="1" applyBorder="1"/>
    <xf numFmtId="4" fontId="2" fillId="0" borderId="0" xfId="0" applyNumberFormat="1" applyFont="1" applyBorder="1"/>
    <xf numFmtId="0" fontId="0" fillId="0" borderId="3" xfId="0" applyNumberFormat="1" applyFont="1" applyBorder="1"/>
    <xf numFmtId="4" fontId="0" fillId="0" borderId="3" xfId="0" applyNumberFormat="1" applyFont="1" applyBorder="1"/>
    <xf numFmtId="164" fontId="4" fillId="0" borderId="1" xfId="0" applyNumberFormat="1" applyFont="1" applyBorder="1"/>
    <xf numFmtId="0" fontId="4" fillId="0" borderId="1" xfId="0" applyNumberFormat="1" applyFont="1" applyBorder="1"/>
    <xf numFmtId="4" fontId="4" fillId="0" borderId="1" xfId="0" applyNumberFormat="1" applyFont="1" applyBorder="1"/>
    <xf numFmtId="44" fontId="4" fillId="0" borderId="1" xfId="1" applyFont="1" applyBorder="1"/>
    <xf numFmtId="44" fontId="4" fillId="0" borderId="1" xfId="1" applyFont="1" applyFill="1" applyBorder="1"/>
    <xf numFmtId="164" fontId="0" fillId="0" borderId="0" xfId="0" applyNumberFormat="1" applyFont="1" applyBorder="1"/>
    <xf numFmtId="0" fontId="2" fillId="0" borderId="1" xfId="0" applyNumberFormat="1" applyFont="1" applyBorder="1"/>
    <xf numFmtId="4" fontId="2" fillId="0" borderId="1" xfId="0" applyNumberFormat="1" applyFont="1" applyBorder="1"/>
    <xf numFmtId="4" fontId="3" fillId="2" borderId="0" xfId="0" applyNumberFormat="1" applyFont="1" applyFill="1"/>
    <xf numFmtId="164" fontId="5" fillId="0" borderId="6" xfId="0" applyNumberFormat="1" applyFont="1" applyBorder="1"/>
    <xf numFmtId="0" fontId="2" fillId="3" borderId="5" xfId="0" applyNumberFormat="1" applyFont="1" applyFill="1" applyBorder="1" applyAlignment="1">
      <alignment horizontal="left"/>
    </xf>
    <xf numFmtId="164" fontId="2" fillId="0" borderId="6" xfId="0" applyNumberFormat="1" applyFont="1" applyBorder="1"/>
    <xf numFmtId="164" fontId="5" fillId="0" borderId="7" xfId="0" applyNumberFormat="1" applyFont="1" applyBorder="1"/>
    <xf numFmtId="0" fontId="0" fillId="0" borderId="8" xfId="0" applyNumberFormat="1" applyFont="1" applyBorder="1"/>
    <xf numFmtId="4" fontId="0" fillId="0" borderId="8" xfId="0" applyNumberFormat="1" applyFont="1" applyBorder="1"/>
    <xf numFmtId="44" fontId="6" fillId="0" borderId="8" xfId="1" applyFont="1" applyBorder="1"/>
    <xf numFmtId="44" fontId="1" fillId="0" borderId="1" xfId="1" applyFont="1" applyBorder="1"/>
    <xf numFmtId="0" fontId="3" fillId="0" borderId="0" xfId="0" applyFont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workbookViewId="0">
      <selection activeCell="D3" sqref="D3"/>
    </sheetView>
  </sheetViews>
  <sheetFormatPr defaultColWidth="9.140625" defaultRowHeight="15" x14ac:dyDescent="0.25"/>
  <cols>
    <col min="1" max="1" width="10.42578125" style="4" bestFit="1" customWidth="1"/>
    <col min="2" max="2" width="11.85546875" style="5" customWidth="1"/>
    <col min="3" max="3" width="48.140625" style="3" customWidth="1"/>
    <col min="4" max="4" width="14.42578125" style="3" customWidth="1"/>
    <col min="5" max="5" width="13" style="3" customWidth="1"/>
    <col min="6" max="6" width="13.28515625" style="3" customWidth="1"/>
    <col min="7" max="7" width="14.5703125" style="3" customWidth="1"/>
    <col min="8" max="8" width="13.140625" style="3" customWidth="1"/>
    <col min="9" max="9" width="12.140625" style="3" customWidth="1"/>
    <col min="10" max="10" width="13.140625" style="3" customWidth="1"/>
    <col min="11" max="11" width="20.5703125" style="3" customWidth="1"/>
    <col min="12" max="16384" width="9.140625" style="3"/>
  </cols>
  <sheetData>
    <row r="1" spans="1:11" x14ac:dyDescent="0.25">
      <c r="A1" s="1" t="s">
        <v>32</v>
      </c>
      <c r="B1" s="3"/>
    </row>
    <row r="2" spans="1:11" x14ac:dyDescent="0.25">
      <c r="A2" s="1" t="s">
        <v>29</v>
      </c>
      <c r="B2" s="2"/>
      <c r="C2" s="2"/>
      <c r="D2" s="2"/>
      <c r="E2" s="2"/>
    </row>
    <row r="3" spans="1:11" x14ac:dyDescent="0.25">
      <c r="A3" s="1" t="s">
        <v>30</v>
      </c>
      <c r="B3" s="2"/>
      <c r="C3" s="2"/>
      <c r="D3" s="2"/>
      <c r="E3" s="2"/>
    </row>
    <row r="4" spans="1:11" x14ac:dyDescent="0.25">
      <c r="A4" s="45" t="s">
        <v>31</v>
      </c>
      <c r="B4" s="45"/>
      <c r="C4" s="45"/>
      <c r="D4" s="45"/>
      <c r="E4" s="45"/>
    </row>
    <row r="5" spans="1:11" ht="15.75" thickBot="1" x14ac:dyDescent="0.3"/>
    <row r="6" spans="1:11" ht="15.75" thickBot="1" x14ac:dyDescent="0.3">
      <c r="A6" s="38">
        <v>2015</v>
      </c>
      <c r="B6" s="6"/>
      <c r="C6" s="7"/>
      <c r="D6" s="8"/>
      <c r="E6" s="8"/>
      <c r="F6" s="8"/>
      <c r="G6" s="8"/>
      <c r="H6" s="8"/>
      <c r="I6" s="8"/>
      <c r="J6" s="8"/>
    </row>
    <row r="7" spans="1:11" x14ac:dyDescent="0.25">
      <c r="A7" s="37" t="s">
        <v>0</v>
      </c>
      <c r="B7" s="9" t="s">
        <v>1</v>
      </c>
      <c r="C7" s="10" t="s">
        <v>2</v>
      </c>
      <c r="D7" s="10" t="s">
        <v>3</v>
      </c>
      <c r="E7" s="11" t="s">
        <v>4</v>
      </c>
      <c r="F7" s="11" t="s">
        <v>5</v>
      </c>
      <c r="G7" s="12" t="s">
        <v>6</v>
      </c>
      <c r="H7" s="11" t="s">
        <v>7</v>
      </c>
      <c r="I7" s="11" t="s">
        <v>8</v>
      </c>
      <c r="J7" s="12" t="s">
        <v>9</v>
      </c>
      <c r="K7" s="13"/>
    </row>
    <row r="8" spans="1:11" ht="15.75" thickBot="1" x14ac:dyDescent="0.3">
      <c r="A8" s="14">
        <v>42187</v>
      </c>
      <c r="B8" s="15">
        <v>1500641</v>
      </c>
      <c r="C8" s="16" t="s">
        <v>10</v>
      </c>
      <c r="D8" s="17">
        <f>6404.34+270.8</f>
        <v>6675.14</v>
      </c>
      <c r="E8" s="17">
        <v>2500</v>
      </c>
      <c r="F8" s="17">
        <f>859.58+39.04+1.03</f>
        <v>899.65</v>
      </c>
      <c r="G8" s="17">
        <f>D8-E8+F8</f>
        <v>5074.79</v>
      </c>
      <c r="H8" s="17">
        <v>0</v>
      </c>
      <c r="I8" s="17">
        <v>0</v>
      </c>
      <c r="J8" s="17">
        <f>G8-H8+I8</f>
        <v>5074.79</v>
      </c>
    </row>
    <row r="9" spans="1:11" ht="15.75" thickBot="1" x14ac:dyDescent="0.3">
      <c r="A9" s="18" t="s">
        <v>9</v>
      </c>
      <c r="B9" s="19"/>
      <c r="C9" s="20"/>
      <c r="D9" s="21">
        <f t="shared" ref="D9:J9" si="0">SUM(D8:D8)</f>
        <v>6675.14</v>
      </c>
      <c r="E9" s="21">
        <f t="shared" si="0"/>
        <v>2500</v>
      </c>
      <c r="F9" s="21">
        <f t="shared" si="0"/>
        <v>899.65</v>
      </c>
      <c r="G9" s="21">
        <f t="shared" si="0"/>
        <v>5074.79</v>
      </c>
      <c r="H9" s="21">
        <f t="shared" si="0"/>
        <v>0</v>
      </c>
      <c r="I9" s="21">
        <f t="shared" si="0"/>
        <v>0</v>
      </c>
      <c r="J9" s="22">
        <f t="shared" si="0"/>
        <v>5074.79</v>
      </c>
    </row>
    <row r="10" spans="1:11" ht="15.75" thickBot="1" x14ac:dyDescent="0.3">
      <c r="A10" s="23"/>
      <c r="B10" s="24"/>
      <c r="C10" s="25"/>
      <c r="D10" s="25"/>
      <c r="E10" s="25"/>
      <c r="F10" s="25"/>
      <c r="G10" s="25"/>
      <c r="H10" s="25"/>
      <c r="I10" s="25"/>
      <c r="J10" s="25"/>
    </row>
    <row r="11" spans="1:11" ht="15.75" thickBot="1" x14ac:dyDescent="0.3">
      <c r="A11" s="38">
        <v>2016</v>
      </c>
      <c r="F11" s="3" t="s">
        <v>11</v>
      </c>
    </row>
    <row r="12" spans="1:11" x14ac:dyDescent="0.25">
      <c r="A12" s="37" t="s">
        <v>0</v>
      </c>
      <c r="B12" s="9" t="s">
        <v>1</v>
      </c>
      <c r="C12" s="10" t="s">
        <v>2</v>
      </c>
      <c r="D12" s="10" t="s">
        <v>3</v>
      </c>
      <c r="E12" s="11" t="s">
        <v>4</v>
      </c>
      <c r="F12" s="11" t="s">
        <v>5</v>
      </c>
      <c r="G12" s="12" t="s">
        <v>6</v>
      </c>
      <c r="H12" s="11" t="s">
        <v>7</v>
      </c>
      <c r="I12" s="11" t="s">
        <v>8</v>
      </c>
      <c r="J12" s="12" t="s">
        <v>9</v>
      </c>
      <c r="K12" s="13"/>
    </row>
    <row r="13" spans="1:11" ht="15.75" thickBot="1" x14ac:dyDescent="0.3">
      <c r="A13" s="14">
        <v>42617</v>
      </c>
      <c r="B13" s="15">
        <v>1600913</v>
      </c>
      <c r="C13" s="16" t="s">
        <v>12</v>
      </c>
      <c r="D13" s="17">
        <v>0</v>
      </c>
      <c r="E13" s="17">
        <v>2500</v>
      </c>
      <c r="F13" s="17">
        <v>574.75</v>
      </c>
      <c r="G13" s="17">
        <v>574.75</v>
      </c>
      <c r="H13" s="17">
        <v>0</v>
      </c>
      <c r="I13" s="17">
        <v>0</v>
      </c>
      <c r="J13" s="17">
        <f>G13-H13+I13</f>
        <v>574.75</v>
      </c>
    </row>
    <row r="14" spans="1:11" ht="15.75" thickBot="1" x14ac:dyDescent="0.3">
      <c r="A14" s="18" t="s">
        <v>9</v>
      </c>
      <c r="B14" s="26"/>
      <c r="C14" s="27"/>
      <c r="D14" s="21">
        <f t="shared" ref="D14:J14" si="1">SUM(D13:D13)</f>
        <v>0</v>
      </c>
      <c r="E14" s="21">
        <f t="shared" si="1"/>
        <v>2500</v>
      </c>
      <c r="F14" s="21">
        <f t="shared" si="1"/>
        <v>574.75</v>
      </c>
      <c r="G14" s="21">
        <f t="shared" si="1"/>
        <v>574.75</v>
      </c>
      <c r="H14" s="21">
        <f t="shared" si="1"/>
        <v>0</v>
      </c>
      <c r="I14" s="21">
        <f t="shared" si="1"/>
        <v>0</v>
      </c>
      <c r="J14" s="22">
        <f t="shared" si="1"/>
        <v>574.75</v>
      </c>
    </row>
    <row r="15" spans="1:11" ht="15.75" thickBot="1" x14ac:dyDescent="0.3"/>
    <row r="16" spans="1:11" ht="15.75" thickBot="1" x14ac:dyDescent="0.3">
      <c r="A16" s="38">
        <v>2017</v>
      </c>
    </row>
    <row r="17" spans="1:11" x14ac:dyDescent="0.25">
      <c r="A17" s="37" t="s">
        <v>0</v>
      </c>
      <c r="B17" s="9" t="s">
        <v>1</v>
      </c>
      <c r="C17" s="10" t="s">
        <v>2</v>
      </c>
      <c r="D17" s="10" t="s">
        <v>3</v>
      </c>
      <c r="E17" s="11" t="s">
        <v>4</v>
      </c>
      <c r="F17" s="11" t="s">
        <v>5</v>
      </c>
      <c r="G17" s="12" t="s">
        <v>6</v>
      </c>
      <c r="H17" s="11" t="s">
        <v>7</v>
      </c>
      <c r="I17" s="11" t="s">
        <v>8</v>
      </c>
      <c r="J17" s="12" t="s">
        <v>9</v>
      </c>
      <c r="K17" s="13"/>
    </row>
    <row r="18" spans="1:11" x14ac:dyDescent="0.25">
      <c r="A18" s="28">
        <v>42773</v>
      </c>
      <c r="B18" s="29">
        <v>1701224</v>
      </c>
      <c r="C18" s="30" t="s">
        <v>13</v>
      </c>
      <c r="D18" s="31">
        <v>2671.75</v>
      </c>
      <c r="E18" s="32">
        <v>2500</v>
      </c>
      <c r="F18" s="32">
        <v>2.25</v>
      </c>
      <c r="G18" s="31">
        <f t="shared" ref="G18:G23" si="2">D18-E18+F18</f>
        <v>174</v>
      </c>
      <c r="H18" s="32">
        <v>0</v>
      </c>
      <c r="I18" s="32">
        <v>0</v>
      </c>
      <c r="J18" s="31">
        <f t="shared" ref="J18:J23" si="3">G18-H18+I18</f>
        <v>174</v>
      </c>
      <c r="K18" s="13"/>
    </row>
    <row r="19" spans="1:11" x14ac:dyDescent="0.25">
      <c r="A19" s="28">
        <v>42824</v>
      </c>
      <c r="B19" s="29">
        <v>10143</v>
      </c>
      <c r="C19" s="30" t="s">
        <v>14</v>
      </c>
      <c r="D19" s="31">
        <v>3985</v>
      </c>
      <c r="E19" s="32">
        <v>2500</v>
      </c>
      <c r="F19" s="32">
        <v>15</v>
      </c>
      <c r="G19" s="31">
        <f t="shared" si="2"/>
        <v>1500</v>
      </c>
      <c r="H19" s="32">
        <v>0</v>
      </c>
      <c r="I19" s="32">
        <v>0</v>
      </c>
      <c r="J19" s="31">
        <f t="shared" si="3"/>
        <v>1500</v>
      </c>
      <c r="K19" s="13"/>
    </row>
    <row r="20" spans="1:11" x14ac:dyDescent="0.25">
      <c r="A20" s="28">
        <v>42869</v>
      </c>
      <c r="B20" s="29">
        <v>1700931</v>
      </c>
      <c r="C20" s="30" t="s">
        <v>15</v>
      </c>
      <c r="D20" s="31">
        <v>4409.3599999999997</v>
      </c>
      <c r="E20" s="32">
        <v>2500</v>
      </c>
      <c r="F20" s="32">
        <f>19.09+1.55</f>
        <v>20.64</v>
      </c>
      <c r="G20" s="31">
        <f>D20-E20+F20</f>
        <v>1929.9999999999998</v>
      </c>
      <c r="H20" s="32">
        <v>0</v>
      </c>
      <c r="I20" s="32">
        <v>0</v>
      </c>
      <c r="J20" s="31">
        <f t="shared" si="3"/>
        <v>1929.9999999999998</v>
      </c>
      <c r="K20" s="13"/>
    </row>
    <row r="21" spans="1:11" x14ac:dyDescent="0.25">
      <c r="A21" s="28">
        <v>42913</v>
      </c>
      <c r="B21" s="29">
        <v>1702735</v>
      </c>
      <c r="C21" s="30" t="s">
        <v>16</v>
      </c>
      <c r="D21" s="31">
        <v>6002.93</v>
      </c>
      <c r="E21" s="32">
        <v>2500</v>
      </c>
      <c r="F21" s="32">
        <v>37.07</v>
      </c>
      <c r="G21" s="31">
        <f>D21-E21+F21</f>
        <v>3540.0000000000005</v>
      </c>
      <c r="H21" s="32">
        <v>0</v>
      </c>
      <c r="I21" s="32">
        <v>0</v>
      </c>
      <c r="J21" s="31">
        <f t="shared" si="3"/>
        <v>3540.0000000000005</v>
      </c>
      <c r="K21" s="13"/>
    </row>
    <row r="22" spans="1:11" x14ac:dyDescent="0.25">
      <c r="A22" s="14">
        <v>42914</v>
      </c>
      <c r="B22" s="15">
        <v>1700980</v>
      </c>
      <c r="C22" s="16" t="s">
        <v>17</v>
      </c>
      <c r="D22" s="17">
        <v>3123.52</v>
      </c>
      <c r="E22" s="17">
        <v>2500</v>
      </c>
      <c r="F22" s="17">
        <f>716.32+0.92+6.24</f>
        <v>723.48</v>
      </c>
      <c r="G22" s="17">
        <f t="shared" si="2"/>
        <v>1347</v>
      </c>
      <c r="H22" s="17">
        <v>0</v>
      </c>
      <c r="I22" s="17">
        <v>0</v>
      </c>
      <c r="J22" s="17">
        <f t="shared" si="3"/>
        <v>1347</v>
      </c>
    </row>
    <row r="23" spans="1:11" ht="15.75" thickBot="1" x14ac:dyDescent="0.3">
      <c r="A23" s="4">
        <v>43033</v>
      </c>
      <c r="B23" s="5">
        <v>1702734</v>
      </c>
      <c r="C23" s="3" t="s">
        <v>18</v>
      </c>
      <c r="D23" s="17">
        <v>3718.47</v>
      </c>
      <c r="E23" s="17">
        <v>2500</v>
      </c>
      <c r="F23" s="17">
        <v>13.53</v>
      </c>
      <c r="G23" s="17">
        <f t="shared" si="2"/>
        <v>1231.9999999999998</v>
      </c>
      <c r="H23" s="17">
        <v>0</v>
      </c>
      <c r="I23" s="17">
        <v>0</v>
      </c>
      <c r="J23" s="17">
        <f t="shared" si="3"/>
        <v>1231.9999999999998</v>
      </c>
    </row>
    <row r="24" spans="1:11" ht="15.75" thickBot="1" x14ac:dyDescent="0.3">
      <c r="A24" s="18" t="s">
        <v>9</v>
      </c>
      <c r="B24" s="26"/>
      <c r="C24" s="27"/>
      <c r="D24" s="21">
        <f t="shared" ref="D24:J24" si="4">SUM(D18:D23)</f>
        <v>23911.030000000002</v>
      </c>
      <c r="E24" s="21">
        <f t="shared" si="4"/>
        <v>15000</v>
      </c>
      <c r="F24" s="21">
        <f t="shared" si="4"/>
        <v>811.97</v>
      </c>
      <c r="G24" s="21">
        <f t="shared" si="4"/>
        <v>9723</v>
      </c>
      <c r="H24" s="21">
        <f t="shared" si="4"/>
        <v>0</v>
      </c>
      <c r="I24" s="21">
        <f t="shared" si="4"/>
        <v>0</v>
      </c>
      <c r="J24" s="22">
        <f t="shared" si="4"/>
        <v>9723</v>
      </c>
    </row>
    <row r="25" spans="1:11" ht="15.75" thickBot="1" x14ac:dyDescent="0.3"/>
    <row r="26" spans="1:11" ht="15.75" thickBot="1" x14ac:dyDescent="0.3">
      <c r="A26" s="38">
        <v>2018</v>
      </c>
    </row>
    <row r="27" spans="1:11" x14ac:dyDescent="0.25">
      <c r="A27" s="37" t="s">
        <v>0</v>
      </c>
      <c r="B27" s="9" t="s">
        <v>1</v>
      </c>
      <c r="C27" s="10" t="s">
        <v>2</v>
      </c>
      <c r="D27" s="10" t="s">
        <v>3</v>
      </c>
      <c r="E27" s="11" t="s">
        <v>4</v>
      </c>
      <c r="F27" s="11" t="s">
        <v>5</v>
      </c>
      <c r="G27" s="12" t="s">
        <v>6</v>
      </c>
      <c r="H27" s="11" t="s">
        <v>7</v>
      </c>
      <c r="I27" s="11" t="s">
        <v>8</v>
      </c>
      <c r="J27" s="12" t="s">
        <v>9</v>
      </c>
      <c r="K27" s="13"/>
    </row>
    <row r="28" spans="1:11" ht="15.75" thickBot="1" x14ac:dyDescent="0.3">
      <c r="A28" s="14">
        <v>43212</v>
      </c>
      <c r="B28" s="15">
        <v>1801053</v>
      </c>
      <c r="C28" s="16" t="s">
        <v>19</v>
      </c>
      <c r="D28" s="17">
        <v>10396.209999999999</v>
      </c>
      <c r="E28" s="17">
        <v>2500</v>
      </c>
      <c r="F28" s="17">
        <f>2047.44+78.96+2.39</f>
        <v>2128.79</v>
      </c>
      <c r="G28" s="17">
        <f>D28-E28+F28</f>
        <v>10025</v>
      </c>
      <c r="H28" s="17">
        <v>0</v>
      </c>
      <c r="I28" s="17">
        <v>0</v>
      </c>
      <c r="J28" s="17">
        <f>G28-H28+I28</f>
        <v>10025</v>
      </c>
    </row>
    <row r="29" spans="1:11" ht="15.75" thickBot="1" x14ac:dyDescent="0.3">
      <c r="A29" s="18" t="s">
        <v>9</v>
      </c>
      <c r="B29" s="26"/>
      <c r="C29" s="27"/>
      <c r="D29" s="21">
        <f t="shared" ref="D29:J29" si="5">SUM(D28)</f>
        <v>10396.209999999999</v>
      </c>
      <c r="E29" s="21">
        <f t="shared" si="5"/>
        <v>2500</v>
      </c>
      <c r="F29" s="21">
        <f t="shared" si="5"/>
        <v>2128.79</v>
      </c>
      <c r="G29" s="21">
        <f t="shared" si="5"/>
        <v>10025</v>
      </c>
      <c r="H29" s="21">
        <f t="shared" si="5"/>
        <v>0</v>
      </c>
      <c r="I29" s="21">
        <f t="shared" si="5"/>
        <v>0</v>
      </c>
      <c r="J29" s="21">
        <f t="shared" si="5"/>
        <v>10025</v>
      </c>
    </row>
    <row r="30" spans="1:11" ht="15.75" thickBot="1" x14ac:dyDescent="0.3"/>
    <row r="31" spans="1:11" ht="15.75" thickBot="1" x14ac:dyDescent="0.3">
      <c r="A31" s="38">
        <v>2019</v>
      </c>
    </row>
    <row r="32" spans="1:11" x14ac:dyDescent="0.25">
      <c r="A32" s="37" t="s">
        <v>0</v>
      </c>
      <c r="B32" s="9" t="s">
        <v>1</v>
      </c>
      <c r="C32" s="10" t="s">
        <v>2</v>
      </c>
      <c r="D32" s="10" t="s">
        <v>3</v>
      </c>
      <c r="E32" s="11" t="s">
        <v>4</v>
      </c>
      <c r="F32" s="11" t="s">
        <v>5</v>
      </c>
      <c r="G32" s="12" t="s">
        <v>6</v>
      </c>
      <c r="H32" s="11" t="s">
        <v>7</v>
      </c>
      <c r="I32" s="11" t="s">
        <v>8</v>
      </c>
      <c r="J32" s="12" t="s">
        <v>9</v>
      </c>
      <c r="K32" s="13"/>
    </row>
    <row r="33" spans="1:10" ht="15.75" thickBot="1" x14ac:dyDescent="0.3">
      <c r="A33" s="14">
        <v>43538</v>
      </c>
      <c r="B33" s="15">
        <v>1900642</v>
      </c>
      <c r="C33" s="16" t="s">
        <v>20</v>
      </c>
      <c r="D33" s="17">
        <v>39836.32</v>
      </c>
      <c r="E33" s="17">
        <v>2500</v>
      </c>
      <c r="F33" s="17">
        <f>2676.83+373.36+1.49</f>
        <v>3051.68</v>
      </c>
      <c r="G33" s="17">
        <f>D33-E33+F33</f>
        <v>40388</v>
      </c>
      <c r="H33" s="17">
        <v>0</v>
      </c>
      <c r="I33" s="17">
        <v>0</v>
      </c>
      <c r="J33" s="16">
        <f>G33-H33+I33</f>
        <v>40388</v>
      </c>
    </row>
    <row r="34" spans="1:10" ht="15.75" thickBot="1" x14ac:dyDescent="0.3">
      <c r="A34" s="18" t="s">
        <v>9</v>
      </c>
      <c r="B34" s="26"/>
      <c r="C34" s="27"/>
      <c r="D34" s="21">
        <f t="shared" ref="D34:J34" si="6">SUM(D33)</f>
        <v>39836.32</v>
      </c>
      <c r="E34" s="21">
        <f t="shared" si="6"/>
        <v>2500</v>
      </c>
      <c r="F34" s="21">
        <f t="shared" si="6"/>
        <v>3051.68</v>
      </c>
      <c r="G34" s="21">
        <f t="shared" si="6"/>
        <v>40388</v>
      </c>
      <c r="H34" s="21">
        <f t="shared" si="6"/>
        <v>0</v>
      </c>
      <c r="I34" s="21">
        <f t="shared" si="6"/>
        <v>0</v>
      </c>
      <c r="J34" s="20">
        <f t="shared" si="6"/>
        <v>40388</v>
      </c>
    </row>
    <row r="35" spans="1:10" ht="15.75" thickBot="1" x14ac:dyDescent="0.3">
      <c r="A35" s="33"/>
      <c r="B35" s="6"/>
      <c r="C35" s="13"/>
      <c r="D35" s="13"/>
      <c r="E35" s="13"/>
      <c r="F35" s="13"/>
      <c r="G35" s="13"/>
      <c r="H35" s="13"/>
      <c r="I35" s="13"/>
      <c r="J35" s="13"/>
    </row>
    <row r="36" spans="1:10" ht="15.75" thickBot="1" x14ac:dyDescent="0.3">
      <c r="A36" s="38">
        <v>2020</v>
      </c>
    </row>
    <row r="37" spans="1:10" x14ac:dyDescent="0.25">
      <c r="A37" s="37" t="s">
        <v>0</v>
      </c>
      <c r="B37" s="9" t="s">
        <v>1</v>
      </c>
      <c r="C37" s="10" t="s">
        <v>2</v>
      </c>
      <c r="D37" s="10" t="s">
        <v>3</v>
      </c>
      <c r="E37" s="11" t="s">
        <v>4</v>
      </c>
      <c r="F37" s="11" t="s">
        <v>5</v>
      </c>
      <c r="G37" s="12" t="s">
        <v>6</v>
      </c>
      <c r="H37" s="11" t="s">
        <v>7</v>
      </c>
      <c r="I37" s="11" t="s">
        <v>8</v>
      </c>
      <c r="J37" s="12" t="s">
        <v>9</v>
      </c>
    </row>
    <row r="38" spans="1:10" ht="15.75" thickBot="1" x14ac:dyDescent="0.3">
      <c r="A38" s="14">
        <v>43938</v>
      </c>
      <c r="B38" s="15">
        <v>2002420</v>
      </c>
      <c r="C38" s="16" t="s">
        <v>21</v>
      </c>
      <c r="D38" s="17">
        <v>5027.22</v>
      </c>
      <c r="E38" s="17">
        <v>2500</v>
      </c>
      <c r="F38" s="17">
        <f>25.27+0.51</f>
        <v>25.78</v>
      </c>
      <c r="G38" s="17">
        <f>D38-E38+F38</f>
        <v>2553.0000000000005</v>
      </c>
      <c r="H38" s="17">
        <v>0</v>
      </c>
      <c r="I38" s="17">
        <v>0</v>
      </c>
      <c r="J38" s="17">
        <f>G38-H38+I38</f>
        <v>2553.0000000000005</v>
      </c>
    </row>
    <row r="39" spans="1:10" ht="15.75" thickBot="1" x14ac:dyDescent="0.3">
      <c r="A39" s="18" t="s">
        <v>9</v>
      </c>
      <c r="B39" s="26"/>
      <c r="C39" s="27"/>
      <c r="D39" s="21">
        <f t="shared" ref="D39:J39" si="7">SUM(D38)</f>
        <v>5027.22</v>
      </c>
      <c r="E39" s="21">
        <f t="shared" si="7"/>
        <v>2500</v>
      </c>
      <c r="F39" s="21">
        <f t="shared" si="7"/>
        <v>25.78</v>
      </c>
      <c r="G39" s="21">
        <f t="shared" si="7"/>
        <v>2553.0000000000005</v>
      </c>
      <c r="H39" s="21">
        <f t="shared" si="7"/>
        <v>0</v>
      </c>
      <c r="I39" s="21">
        <f t="shared" si="7"/>
        <v>0</v>
      </c>
      <c r="J39" s="21">
        <f t="shared" si="7"/>
        <v>2553.0000000000005</v>
      </c>
    </row>
    <row r="40" spans="1:10" ht="15.75" thickBot="1" x14ac:dyDescent="0.3"/>
    <row r="41" spans="1:10" ht="15.75" thickBot="1" x14ac:dyDescent="0.3">
      <c r="A41" s="38">
        <v>2021</v>
      </c>
    </row>
    <row r="42" spans="1:10" x14ac:dyDescent="0.25">
      <c r="A42" s="37" t="s">
        <v>0</v>
      </c>
      <c r="B42" s="9" t="s">
        <v>1</v>
      </c>
      <c r="C42" s="10" t="s">
        <v>2</v>
      </c>
      <c r="D42" s="10" t="s">
        <v>3</v>
      </c>
      <c r="E42" s="11" t="s">
        <v>4</v>
      </c>
      <c r="F42" s="11" t="s">
        <v>5</v>
      </c>
      <c r="G42" s="12" t="s">
        <v>6</v>
      </c>
      <c r="H42" s="11" t="s">
        <v>7</v>
      </c>
      <c r="I42" s="11" t="s">
        <v>8</v>
      </c>
      <c r="J42" s="12" t="s">
        <v>9</v>
      </c>
    </row>
    <row r="43" spans="1:10" x14ac:dyDescent="0.25">
      <c r="A43" s="14">
        <v>44442</v>
      </c>
      <c r="B43" s="15">
        <v>2102873</v>
      </c>
      <c r="C43" s="16" t="s">
        <v>22</v>
      </c>
      <c r="D43" s="17">
        <v>22324.5</v>
      </c>
      <c r="E43" s="17">
        <v>2500</v>
      </c>
      <c r="F43" s="17">
        <f>198.25+2965.21+1.04+822+788.05</f>
        <v>4774.55</v>
      </c>
      <c r="G43" s="17">
        <f>D43-E43+F43</f>
        <v>24599.05</v>
      </c>
      <c r="H43" s="17">
        <v>0</v>
      </c>
      <c r="I43" s="17">
        <v>0</v>
      </c>
      <c r="J43" s="17">
        <f>G43-H43+I43</f>
        <v>24599.05</v>
      </c>
    </row>
    <row r="44" spans="1:10" ht="15.75" thickBot="1" x14ac:dyDescent="0.3">
      <c r="A44" s="14">
        <v>44539</v>
      </c>
      <c r="B44" s="15">
        <v>2104846</v>
      </c>
      <c r="C44" s="16" t="s">
        <v>23</v>
      </c>
      <c r="D44" s="17">
        <v>2500</v>
      </c>
      <c r="E44" s="17">
        <v>2500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</row>
    <row r="45" spans="1:10" ht="15.75" thickBot="1" x14ac:dyDescent="0.3">
      <c r="A45" s="18" t="s">
        <v>9</v>
      </c>
      <c r="B45" s="26"/>
      <c r="C45" s="27"/>
      <c r="D45" s="21">
        <f t="shared" ref="D45:J45" si="8">SUM(D43:D44)</f>
        <v>24824.5</v>
      </c>
      <c r="E45" s="21">
        <f t="shared" si="8"/>
        <v>5000</v>
      </c>
      <c r="F45" s="21">
        <f t="shared" si="8"/>
        <v>4774.55</v>
      </c>
      <c r="G45" s="21">
        <f t="shared" si="8"/>
        <v>24599.05</v>
      </c>
      <c r="H45" s="21">
        <f t="shared" si="8"/>
        <v>0</v>
      </c>
      <c r="I45" s="21">
        <f t="shared" si="8"/>
        <v>0</v>
      </c>
      <c r="J45" s="21">
        <f t="shared" si="8"/>
        <v>24599.05</v>
      </c>
    </row>
    <row r="46" spans="1:10" ht="15.75" thickBot="1" x14ac:dyDescent="0.3"/>
    <row r="47" spans="1:10" ht="15.75" thickBot="1" x14ac:dyDescent="0.3">
      <c r="A47" s="38">
        <v>2022</v>
      </c>
    </row>
    <row r="48" spans="1:10" x14ac:dyDescent="0.25">
      <c r="A48" s="37" t="s">
        <v>0</v>
      </c>
      <c r="B48" s="9" t="s">
        <v>1</v>
      </c>
      <c r="C48" s="10" t="s">
        <v>2</v>
      </c>
      <c r="D48" s="10" t="s">
        <v>3</v>
      </c>
      <c r="E48" s="11" t="s">
        <v>4</v>
      </c>
      <c r="F48" s="11" t="s">
        <v>5</v>
      </c>
      <c r="G48" s="12" t="s">
        <v>6</v>
      </c>
      <c r="H48" s="11" t="s">
        <v>7</v>
      </c>
      <c r="I48" s="11" t="s">
        <v>8</v>
      </c>
      <c r="J48" s="12" t="s">
        <v>9</v>
      </c>
    </row>
    <row r="49" spans="1:11" x14ac:dyDescent="0.25">
      <c r="A49" s="14">
        <v>44610</v>
      </c>
      <c r="B49" s="15">
        <v>2200570</v>
      </c>
      <c r="C49" s="16" t="s">
        <v>24</v>
      </c>
      <c r="D49" s="17">
        <v>13858.3</v>
      </c>
      <c r="E49" s="17">
        <v>2500</v>
      </c>
      <c r="F49" s="17">
        <f>113.58+1.49+1830.63</f>
        <v>1945.7</v>
      </c>
      <c r="G49" s="17">
        <f>D49-E49+F49</f>
        <v>13304</v>
      </c>
      <c r="H49" s="17">
        <v>0</v>
      </c>
      <c r="I49" s="17">
        <v>0</v>
      </c>
      <c r="J49" s="17">
        <f>G49-H49+I49</f>
        <v>13304</v>
      </c>
    </row>
    <row r="50" spans="1:11" ht="15.75" thickBot="1" x14ac:dyDescent="0.3">
      <c r="A50" s="14">
        <v>44602</v>
      </c>
      <c r="B50" s="15">
        <v>2200650</v>
      </c>
      <c r="C50" s="16" t="s">
        <v>25</v>
      </c>
      <c r="D50" s="17">
        <v>10764.23</v>
      </c>
      <c r="E50" s="17">
        <v>2500</v>
      </c>
      <c r="F50" s="17">
        <f>667.42+82.64+1.71</f>
        <v>751.77</v>
      </c>
      <c r="G50" s="17">
        <f>D50-E50+F50</f>
        <v>9016</v>
      </c>
      <c r="H50" s="17">
        <v>0</v>
      </c>
      <c r="I50" s="17">
        <v>0</v>
      </c>
      <c r="J50" s="17">
        <f>G50-H50+I50</f>
        <v>9016</v>
      </c>
    </row>
    <row r="51" spans="1:11" ht="15.75" thickBot="1" x14ac:dyDescent="0.3">
      <c r="A51" s="18" t="s">
        <v>9</v>
      </c>
      <c r="B51" s="26"/>
      <c r="C51" s="27"/>
      <c r="D51" s="21">
        <f t="shared" ref="D51:J51" si="9">SUM(D49:D50)</f>
        <v>24622.53</v>
      </c>
      <c r="E51" s="21">
        <f t="shared" si="9"/>
        <v>5000</v>
      </c>
      <c r="F51" s="21">
        <f t="shared" si="9"/>
        <v>2697.4700000000003</v>
      </c>
      <c r="G51" s="21">
        <f t="shared" si="9"/>
        <v>22320</v>
      </c>
      <c r="H51" s="21">
        <f t="shared" si="9"/>
        <v>0</v>
      </c>
      <c r="I51" s="21">
        <f t="shared" si="9"/>
        <v>0</v>
      </c>
      <c r="J51" s="21">
        <f t="shared" si="9"/>
        <v>22320</v>
      </c>
    </row>
    <row r="52" spans="1:11" ht="15.75" thickBot="1" x14ac:dyDescent="0.3"/>
    <row r="53" spans="1:11" ht="15.75" thickBot="1" x14ac:dyDescent="0.3">
      <c r="A53" s="38">
        <v>2023</v>
      </c>
    </row>
    <row r="54" spans="1:11" x14ac:dyDescent="0.25">
      <c r="A54" s="39" t="s">
        <v>0</v>
      </c>
      <c r="B54" s="34" t="s">
        <v>1</v>
      </c>
      <c r="C54" s="35" t="s">
        <v>2</v>
      </c>
      <c r="D54" s="35" t="s">
        <v>3</v>
      </c>
      <c r="E54" s="35" t="s">
        <v>4</v>
      </c>
      <c r="F54" s="35" t="s">
        <v>5</v>
      </c>
      <c r="G54" s="35" t="s">
        <v>6</v>
      </c>
      <c r="H54" s="35" t="s">
        <v>7</v>
      </c>
      <c r="I54" s="35" t="s">
        <v>8</v>
      </c>
      <c r="J54" s="35" t="s">
        <v>9</v>
      </c>
    </row>
    <row r="55" spans="1:11" ht="15.75" thickBot="1" x14ac:dyDescent="0.3">
      <c r="A55" s="14">
        <v>44927</v>
      </c>
      <c r="B55" s="15">
        <v>230004</v>
      </c>
      <c r="C55" s="16" t="s">
        <v>26</v>
      </c>
      <c r="D55" s="17">
        <v>18214.349999999999</v>
      </c>
      <c r="E55" s="17">
        <v>2500</v>
      </c>
      <c r="F55" s="17">
        <v>2858.4</v>
      </c>
      <c r="G55" s="17">
        <v>18572.75</v>
      </c>
      <c r="H55" s="17">
        <v>0</v>
      </c>
      <c r="I55" s="17">
        <v>0</v>
      </c>
      <c r="J55" s="17">
        <v>18572.75</v>
      </c>
    </row>
    <row r="56" spans="1:11" ht="15.75" thickBot="1" x14ac:dyDescent="0.3">
      <c r="A56" s="18" t="s">
        <v>9</v>
      </c>
      <c r="B56" s="26"/>
      <c r="C56" s="27"/>
      <c r="D56" s="21">
        <f t="shared" ref="D56:J56" si="10">SUM(D54:D55)</f>
        <v>18214.349999999999</v>
      </c>
      <c r="E56" s="21">
        <f t="shared" si="10"/>
        <v>2500</v>
      </c>
      <c r="F56" s="21">
        <f t="shared" si="10"/>
        <v>2858.4</v>
      </c>
      <c r="G56" s="21">
        <f t="shared" si="10"/>
        <v>18572.75</v>
      </c>
      <c r="H56" s="21">
        <f t="shared" si="10"/>
        <v>0</v>
      </c>
      <c r="I56" s="21">
        <f t="shared" si="10"/>
        <v>0</v>
      </c>
      <c r="J56" s="21">
        <f t="shared" si="10"/>
        <v>18572.75</v>
      </c>
    </row>
    <row r="57" spans="1:11" ht="15.75" thickBot="1" x14ac:dyDescent="0.3"/>
    <row r="58" spans="1:11" ht="15.75" thickBot="1" x14ac:dyDescent="0.3">
      <c r="A58" s="38">
        <v>2024</v>
      </c>
    </row>
    <row r="59" spans="1:11" x14ac:dyDescent="0.25">
      <c r="A59" s="39" t="s">
        <v>0</v>
      </c>
      <c r="B59" s="34" t="s">
        <v>1</v>
      </c>
      <c r="C59" s="35" t="s">
        <v>2</v>
      </c>
      <c r="D59" s="35" t="s">
        <v>3</v>
      </c>
      <c r="E59" s="35" t="s">
        <v>4</v>
      </c>
      <c r="F59" s="35" t="s">
        <v>5</v>
      </c>
      <c r="G59" s="35" t="s">
        <v>6</v>
      </c>
      <c r="H59" s="35" t="s">
        <v>7</v>
      </c>
      <c r="I59" s="35" t="s">
        <v>8</v>
      </c>
      <c r="J59" s="35" t="s">
        <v>9</v>
      </c>
    </row>
    <row r="60" spans="1:11" x14ac:dyDescent="0.25">
      <c r="A60" s="14">
        <v>45390</v>
      </c>
      <c r="B60" s="15">
        <v>2401477</v>
      </c>
      <c r="C60" s="16" t="s">
        <v>27</v>
      </c>
      <c r="D60" s="44">
        <v>15000</v>
      </c>
      <c r="E60" s="44">
        <v>2500</v>
      </c>
      <c r="F60" s="44"/>
      <c r="G60" s="44"/>
      <c r="H60" s="44">
        <v>0</v>
      </c>
      <c r="I60" s="44">
        <v>0</v>
      </c>
      <c r="J60" s="44"/>
      <c r="K60" s="36" t="s">
        <v>28</v>
      </c>
    </row>
    <row r="61" spans="1:11" x14ac:dyDescent="0.25">
      <c r="A61" s="14"/>
      <c r="B61" s="15"/>
      <c r="C61" s="16"/>
      <c r="D61" s="16"/>
      <c r="E61" s="16"/>
      <c r="F61" s="16"/>
      <c r="G61" s="16"/>
      <c r="H61" s="16"/>
      <c r="I61" s="16"/>
      <c r="J61" s="16"/>
    </row>
    <row r="62" spans="1:11" ht="15.75" thickBot="1" x14ac:dyDescent="0.3">
      <c r="A62" s="40" t="s">
        <v>9</v>
      </c>
      <c r="B62" s="41"/>
      <c r="C62" s="42"/>
      <c r="D62" s="43">
        <f t="shared" ref="D62:J62" si="11">SUM(D60:D61)</f>
        <v>15000</v>
      </c>
      <c r="E62" s="43">
        <f t="shared" si="11"/>
        <v>2500</v>
      </c>
      <c r="F62" s="43">
        <f t="shared" si="11"/>
        <v>0</v>
      </c>
      <c r="G62" s="43">
        <f t="shared" si="11"/>
        <v>0</v>
      </c>
      <c r="H62" s="43">
        <f t="shared" si="11"/>
        <v>0</v>
      </c>
      <c r="I62" s="43">
        <f t="shared" si="11"/>
        <v>0</v>
      </c>
      <c r="J62" s="43">
        <f t="shared" si="11"/>
        <v>0</v>
      </c>
    </row>
  </sheetData>
  <mergeCells count="1">
    <mergeCell ref="A4:E4"/>
  </mergeCells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2024-07-26T14:22:28Z</dcterms:created>
  <dcterms:modified xsi:type="dcterms:W3CDTF">2024-09-26T11:02:40Z</dcterms:modified>
</cp:coreProperties>
</file>