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n OWO\Brand\04) Definitieve aanbestedingstukken\"/>
    </mc:Choice>
  </mc:AlternateContent>
  <bookViews>
    <workbookView xWindow="0" yWindow="0" windowWidth="33600" windowHeight="12345"/>
  </bookViews>
  <sheets>
    <sheet name="bestand 01-01-2024 " sheetId="3" r:id="rId1"/>
    <sheet name="Bestand 01-01-18 OUDE STIJL" sheetId="1" state="hidden" r:id="rId2"/>
  </sheets>
  <definedNames>
    <definedName name="_xlnm.Print_Area" localSheetId="1">'Bestand 01-01-18 OUDE STIJL'!$A$1:$BM$187</definedName>
    <definedName name="_xlnm.Print_Area" localSheetId="0">'bestand 01-01-2024 '!$A$1:$E$106</definedName>
    <definedName name="_xlnm.Print_Titles" localSheetId="1">'Bestand 01-01-18 OUDE STIJL'!$1:$5</definedName>
    <definedName name="_xlnm.Print_Titles" localSheetId="0">'bestand 01-01-2024 '!$1:$5</definedName>
    <definedName name="afrind">#REF!</definedName>
    <definedName name="cad" localSheetId="0">'bestand 01-01-2024 '!#REF!</definedName>
    <definedName name="cad">'Bestand 01-01-18 OUDE STIJL'!$AL$187</definedName>
    <definedName name="GMB">#REF!</definedName>
    <definedName name="ign">#REF!</definedName>
    <definedName name="igo">#REF!</definedName>
    <definedName name="iin">#REF!</definedName>
    <definedName name="iio">#REF!</definedName>
    <definedName name="index" localSheetId="0">'bestand 01-01-2024 '!#REF!</definedName>
    <definedName name="index">'Bestand 01-01-18 OUDE STIJL'!$AF$187</definedName>
    <definedName name="KST">#REF!</definedName>
    <definedName name="OWS">#REF!</definedName>
    <definedName name="premie">#REF!</definedName>
  </definedNames>
  <calcPr calcId="162913"/>
</workbook>
</file>

<file path=xl/calcChain.xml><?xml version="1.0" encoding="utf-8"?>
<calcChain xmlns="http://schemas.openxmlformats.org/spreadsheetml/2006/main">
  <c r="L95" i="3" l="1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K98" i="3"/>
  <c r="K75" i="3"/>
  <c r="K46" i="3"/>
  <c r="K101" i="3" s="1"/>
  <c r="J98" i="3"/>
  <c r="J75" i="3"/>
  <c r="J46" i="3"/>
  <c r="J101" i="3" l="1"/>
  <c r="L98" i="3" l="1"/>
  <c r="L75" i="3" l="1"/>
  <c r="L46" i="3" l="1"/>
  <c r="L101" i="3" s="1"/>
  <c r="L102" i="3" s="1"/>
  <c r="BZ146" i="1" l="1"/>
  <c r="BZ124" i="1"/>
  <c r="BX9" i="1"/>
  <c r="BX10" i="1"/>
  <c r="BX11" i="1"/>
  <c r="BX12" i="1"/>
  <c r="BX13" i="1"/>
  <c r="BX14" i="1"/>
  <c r="BX15" i="1"/>
  <c r="BX16" i="1"/>
  <c r="BX17" i="1"/>
  <c r="BX18" i="1"/>
  <c r="BX19" i="1"/>
  <c r="BX20" i="1"/>
  <c r="BX21" i="1"/>
  <c r="BX22" i="1"/>
  <c r="BX23" i="1"/>
  <c r="BX24" i="1"/>
  <c r="BX25" i="1"/>
  <c r="BX26" i="1"/>
  <c r="BX27" i="1"/>
  <c r="BX28" i="1"/>
  <c r="BX29" i="1"/>
  <c r="BX30" i="1"/>
  <c r="BX31" i="1"/>
  <c r="BX32" i="1"/>
  <c r="BX33" i="1"/>
  <c r="BX34" i="1"/>
  <c r="BX35" i="1"/>
  <c r="BX36" i="1"/>
  <c r="BX37" i="1"/>
  <c r="BX38" i="1"/>
  <c r="BX39" i="1"/>
  <c r="BX40" i="1"/>
  <c r="BX41" i="1"/>
  <c r="BX42" i="1"/>
  <c r="BX43" i="1"/>
  <c r="BX44" i="1"/>
  <c r="BX45" i="1"/>
  <c r="BX46" i="1"/>
  <c r="BX47" i="1"/>
  <c r="BX48" i="1"/>
  <c r="BZ48" i="1" s="1"/>
  <c r="BX49" i="1"/>
  <c r="BX50" i="1"/>
  <c r="BX51" i="1"/>
  <c r="BX52" i="1"/>
  <c r="BX53" i="1"/>
  <c r="BX54" i="1"/>
  <c r="BX55" i="1"/>
  <c r="BX56" i="1"/>
  <c r="BX57" i="1"/>
  <c r="BX58" i="1"/>
  <c r="BX59" i="1"/>
  <c r="BX60" i="1"/>
  <c r="BX61" i="1"/>
  <c r="BX8" i="1"/>
  <c r="BY137" i="1"/>
  <c r="BY138" i="1"/>
  <c r="BY139" i="1"/>
  <c r="BY140" i="1"/>
  <c r="BY141" i="1"/>
  <c r="BY142" i="1"/>
  <c r="BY143" i="1"/>
  <c r="BY144" i="1"/>
  <c r="BY146" i="1"/>
  <c r="BY147" i="1"/>
  <c r="BY148" i="1"/>
  <c r="BY149" i="1"/>
  <c r="BY150" i="1"/>
  <c r="BY152" i="1"/>
  <c r="BY153" i="1"/>
  <c r="BY155" i="1"/>
  <c r="BY156" i="1"/>
  <c r="BY157" i="1"/>
  <c r="BY158" i="1"/>
  <c r="BY159" i="1"/>
  <c r="BY160" i="1"/>
  <c r="BY161" i="1"/>
  <c r="BY162" i="1"/>
  <c r="BY163" i="1"/>
  <c r="BY164" i="1"/>
  <c r="BY165" i="1"/>
  <c r="BY166" i="1"/>
  <c r="BY167" i="1"/>
  <c r="BY168" i="1"/>
  <c r="BY169" i="1"/>
  <c r="BY170" i="1"/>
  <c r="BY171" i="1"/>
  <c r="BY172" i="1"/>
  <c r="BY173" i="1"/>
  <c r="BY174" i="1"/>
  <c r="BY175" i="1"/>
  <c r="BY176" i="1"/>
  <c r="BY177" i="1"/>
  <c r="BY178" i="1"/>
  <c r="BY179" i="1"/>
  <c r="BY136" i="1"/>
  <c r="BY66" i="1"/>
  <c r="BY67" i="1"/>
  <c r="BY68" i="1"/>
  <c r="BY69" i="1"/>
  <c r="BY70" i="1"/>
  <c r="BY71" i="1"/>
  <c r="BY72" i="1"/>
  <c r="BY73" i="1"/>
  <c r="BY74" i="1"/>
  <c r="BY75" i="1"/>
  <c r="BY76" i="1"/>
  <c r="BY77" i="1"/>
  <c r="BZ77" i="1" s="1"/>
  <c r="BY78" i="1"/>
  <c r="BY79" i="1"/>
  <c r="BY80" i="1"/>
  <c r="BY81" i="1"/>
  <c r="BY82" i="1"/>
  <c r="BY83" i="1"/>
  <c r="BY84" i="1"/>
  <c r="BY85" i="1"/>
  <c r="BY86" i="1"/>
  <c r="BY87" i="1"/>
  <c r="BY88" i="1"/>
  <c r="BY89" i="1"/>
  <c r="BY90" i="1"/>
  <c r="BY91" i="1"/>
  <c r="BY92" i="1"/>
  <c r="BY93" i="1"/>
  <c r="BY94" i="1"/>
  <c r="BY95" i="1"/>
  <c r="BY96" i="1"/>
  <c r="BY97" i="1"/>
  <c r="BY98" i="1"/>
  <c r="BY99" i="1"/>
  <c r="BY100" i="1"/>
  <c r="BY101" i="1"/>
  <c r="BY102" i="1"/>
  <c r="BY103" i="1"/>
  <c r="BY104" i="1"/>
  <c r="BY105" i="1"/>
  <c r="BY106" i="1"/>
  <c r="BY107" i="1"/>
  <c r="BY108" i="1"/>
  <c r="BY109" i="1"/>
  <c r="BY110" i="1"/>
  <c r="BY111" i="1"/>
  <c r="BY112" i="1"/>
  <c r="BY113" i="1"/>
  <c r="BY114" i="1"/>
  <c r="BY115" i="1"/>
  <c r="BY116" i="1"/>
  <c r="BY117" i="1"/>
  <c r="BY118" i="1"/>
  <c r="BY119" i="1"/>
  <c r="BY120" i="1"/>
  <c r="BY121" i="1"/>
  <c r="BY122" i="1"/>
  <c r="BY123" i="1"/>
  <c r="BY124" i="1"/>
  <c r="BY125" i="1"/>
  <c r="BY126" i="1"/>
  <c r="BY127" i="1"/>
  <c r="BY128" i="1"/>
  <c r="BY129" i="1"/>
  <c r="BY130" i="1"/>
  <c r="BY131" i="1"/>
  <c r="BY65" i="1"/>
  <c r="BY9" i="1"/>
  <c r="BY10" i="1"/>
  <c r="BY11" i="1"/>
  <c r="BY12" i="1"/>
  <c r="BY13" i="1"/>
  <c r="BY14" i="1"/>
  <c r="BY15" i="1"/>
  <c r="BZ15" i="1" s="1"/>
  <c r="BY16" i="1"/>
  <c r="BY17" i="1"/>
  <c r="BY18" i="1"/>
  <c r="BY19" i="1"/>
  <c r="BY20" i="1"/>
  <c r="BY21" i="1"/>
  <c r="BY22" i="1"/>
  <c r="BY23" i="1"/>
  <c r="BY24" i="1"/>
  <c r="BY25" i="1"/>
  <c r="BY26" i="1"/>
  <c r="BY27" i="1"/>
  <c r="BY28" i="1"/>
  <c r="BY29" i="1"/>
  <c r="BY30" i="1"/>
  <c r="BY31" i="1"/>
  <c r="BY32" i="1"/>
  <c r="BY33" i="1"/>
  <c r="BY34" i="1"/>
  <c r="BY35" i="1"/>
  <c r="BY36" i="1"/>
  <c r="BY37" i="1"/>
  <c r="BY38" i="1"/>
  <c r="BY39" i="1"/>
  <c r="BY40" i="1"/>
  <c r="BY41" i="1"/>
  <c r="BY42" i="1"/>
  <c r="BY43" i="1"/>
  <c r="BY44" i="1"/>
  <c r="BY45" i="1"/>
  <c r="BY46" i="1"/>
  <c r="BY47" i="1"/>
  <c r="BY48" i="1"/>
  <c r="BY49" i="1"/>
  <c r="BY50" i="1"/>
  <c r="BY51" i="1"/>
  <c r="BY52" i="1"/>
  <c r="BY53" i="1"/>
  <c r="BY54" i="1"/>
  <c r="BY55" i="1"/>
  <c r="BZ55" i="1" s="1"/>
  <c r="BY56" i="1"/>
  <c r="BY57" i="1"/>
  <c r="BY58" i="1"/>
  <c r="BY59" i="1"/>
  <c r="BY60" i="1"/>
  <c r="BY61" i="1"/>
  <c r="BY8" i="1"/>
  <c r="BX137" i="1"/>
  <c r="BZ137" i="1" s="1"/>
  <c r="BX138" i="1"/>
  <c r="BX139" i="1"/>
  <c r="BZ139" i="1" s="1"/>
  <c r="BX140" i="1"/>
  <c r="BX141" i="1"/>
  <c r="BX142" i="1"/>
  <c r="BX143" i="1"/>
  <c r="BX144" i="1"/>
  <c r="BZ144" i="1" s="1"/>
  <c r="BX145" i="1"/>
  <c r="BX146" i="1"/>
  <c r="BX147" i="1"/>
  <c r="BZ147" i="1" s="1"/>
  <c r="BX148" i="1"/>
  <c r="BX149" i="1"/>
  <c r="BZ149" i="1" s="1"/>
  <c r="BX150" i="1"/>
  <c r="BX151" i="1"/>
  <c r="BX152" i="1"/>
  <c r="BX153" i="1"/>
  <c r="BX154" i="1"/>
  <c r="BX155" i="1"/>
  <c r="BX156" i="1"/>
  <c r="BX157" i="1"/>
  <c r="BX136" i="1"/>
  <c r="BZ136" i="1" s="1"/>
  <c r="BX66" i="1"/>
  <c r="BX67" i="1"/>
  <c r="BZ67" i="1" s="1"/>
  <c r="BX68" i="1"/>
  <c r="BZ68" i="1" s="1"/>
  <c r="BX69" i="1"/>
  <c r="BX70" i="1"/>
  <c r="BX71" i="1"/>
  <c r="BX72" i="1"/>
  <c r="BZ72" i="1" s="1"/>
  <c r="BX73" i="1"/>
  <c r="BZ73" i="1" s="1"/>
  <c r="BX74" i="1"/>
  <c r="BX75" i="1"/>
  <c r="BZ75" i="1" s="1"/>
  <c r="BX76" i="1"/>
  <c r="BZ76" i="1" s="1"/>
  <c r="BX77" i="1"/>
  <c r="BX78" i="1"/>
  <c r="BX79" i="1"/>
  <c r="BX80" i="1"/>
  <c r="BZ80" i="1" s="1"/>
  <c r="BX81" i="1"/>
  <c r="BZ81" i="1" s="1"/>
  <c r="BX82" i="1"/>
  <c r="BX83" i="1"/>
  <c r="BZ83" i="1" s="1"/>
  <c r="BX84" i="1"/>
  <c r="BZ84" i="1" s="1"/>
  <c r="BX85" i="1"/>
  <c r="BX86" i="1"/>
  <c r="BX87" i="1"/>
  <c r="BX88" i="1"/>
  <c r="BZ88" i="1" s="1"/>
  <c r="BX89" i="1"/>
  <c r="BZ89" i="1" s="1"/>
  <c r="BX90" i="1"/>
  <c r="BX91" i="1"/>
  <c r="BZ91" i="1" s="1"/>
  <c r="BX92" i="1"/>
  <c r="BZ92" i="1" s="1"/>
  <c r="BX93" i="1"/>
  <c r="BX94" i="1"/>
  <c r="BX95" i="1"/>
  <c r="BX96" i="1"/>
  <c r="BZ96" i="1" s="1"/>
  <c r="BX97" i="1"/>
  <c r="BZ97" i="1" s="1"/>
  <c r="BX98" i="1"/>
  <c r="BX99" i="1"/>
  <c r="BZ99" i="1" s="1"/>
  <c r="BX100" i="1"/>
  <c r="BZ100" i="1" s="1"/>
  <c r="BX101" i="1"/>
  <c r="BZ101" i="1" s="1"/>
  <c r="BX102" i="1"/>
  <c r="BX103" i="1"/>
  <c r="BX104" i="1"/>
  <c r="BZ104" i="1" s="1"/>
  <c r="BX105" i="1"/>
  <c r="BZ105" i="1" s="1"/>
  <c r="BX106" i="1"/>
  <c r="BX107" i="1"/>
  <c r="BZ107" i="1" s="1"/>
  <c r="BX108" i="1"/>
  <c r="BZ108" i="1" s="1"/>
  <c r="BX109" i="1"/>
  <c r="BX110" i="1"/>
  <c r="BX111" i="1"/>
  <c r="BX112" i="1"/>
  <c r="BZ112" i="1" s="1"/>
  <c r="BX113" i="1"/>
  <c r="BZ113" i="1" s="1"/>
  <c r="BX114" i="1"/>
  <c r="BX115" i="1"/>
  <c r="BZ115" i="1" s="1"/>
  <c r="BX116" i="1"/>
  <c r="BZ116" i="1" s="1"/>
  <c r="BX117" i="1"/>
  <c r="BX118" i="1"/>
  <c r="BX119" i="1"/>
  <c r="BX120" i="1"/>
  <c r="BZ120" i="1" s="1"/>
  <c r="BX121" i="1"/>
  <c r="BX122" i="1"/>
  <c r="BX123" i="1"/>
  <c r="BZ123" i="1" s="1"/>
  <c r="BX124" i="1"/>
  <c r="BX125" i="1"/>
  <c r="BX126" i="1"/>
  <c r="BX127" i="1"/>
  <c r="BX128" i="1"/>
  <c r="BZ128" i="1" s="1"/>
  <c r="BX129" i="1"/>
  <c r="BX130" i="1"/>
  <c r="BX131" i="1"/>
  <c r="BZ131" i="1" s="1"/>
  <c r="BZ125" i="1" l="1"/>
  <c r="BZ117" i="1"/>
  <c r="BZ109" i="1"/>
  <c r="BZ93" i="1"/>
  <c r="BZ85" i="1"/>
  <c r="BZ69" i="1"/>
  <c r="BZ138" i="1"/>
  <c r="BZ56" i="1"/>
  <c r="BZ16" i="1"/>
  <c r="BZ47" i="1"/>
  <c r="BZ129" i="1"/>
  <c r="BZ121" i="1"/>
  <c r="BZ157" i="1"/>
  <c r="BZ127" i="1"/>
  <c r="BZ119" i="1"/>
  <c r="BZ111" i="1"/>
  <c r="BZ103" i="1"/>
  <c r="BZ95" i="1"/>
  <c r="BZ87" i="1"/>
  <c r="BZ79" i="1"/>
  <c r="BZ71" i="1"/>
  <c r="BZ156" i="1"/>
  <c r="BZ148" i="1"/>
  <c r="BZ140" i="1"/>
  <c r="BZ26" i="1"/>
  <c r="BZ28" i="1"/>
  <c r="BZ102" i="1"/>
  <c r="BZ58" i="1"/>
  <c r="BZ18" i="1"/>
  <c r="BZ86" i="1"/>
  <c r="BZ57" i="1"/>
  <c r="BZ49" i="1"/>
  <c r="BZ41" i="1"/>
  <c r="BZ33" i="1"/>
  <c r="BZ17" i="1"/>
  <c r="BZ9" i="1"/>
  <c r="BZ94" i="1"/>
  <c r="BZ126" i="1"/>
  <c r="BZ78" i="1"/>
  <c r="BZ152" i="1"/>
  <c r="BZ114" i="1"/>
  <c r="BZ98" i="1"/>
  <c r="BZ90" i="1"/>
  <c r="BZ82" i="1"/>
  <c r="BZ74" i="1"/>
  <c r="BZ66" i="1"/>
  <c r="BZ110" i="1"/>
  <c r="BZ130" i="1"/>
  <c r="BZ122" i="1"/>
  <c r="BZ106" i="1"/>
  <c r="BZ150" i="1"/>
  <c r="BZ142" i="1"/>
  <c r="BZ36" i="1"/>
  <c r="BZ155" i="1"/>
  <c r="BZ8" i="1"/>
  <c r="BZ54" i="1"/>
  <c r="BZ38" i="1"/>
  <c r="BZ30" i="1"/>
  <c r="BZ22" i="1"/>
  <c r="BZ14" i="1"/>
  <c r="BZ118" i="1"/>
  <c r="BZ70" i="1"/>
  <c r="BZ141" i="1"/>
  <c r="BZ35" i="1"/>
  <c r="BZ27" i="1"/>
  <c r="BZ153" i="1"/>
  <c r="BZ143" i="1"/>
  <c r="BZ61" i="1"/>
  <c r="BZ53" i="1"/>
  <c r="BZ37" i="1"/>
  <c r="BZ29" i="1"/>
  <c r="BZ21" i="1"/>
  <c r="BZ13" i="1"/>
  <c r="BZ12" i="1"/>
  <c r="BZ25" i="1"/>
  <c r="BZ59" i="1"/>
  <c r="BZ51" i="1"/>
  <c r="BZ43" i="1"/>
  <c r="BZ19" i="1"/>
  <c r="BZ11" i="1"/>
  <c r="BZ52" i="1"/>
  <c r="BZ20" i="1"/>
  <c r="BZ50" i="1"/>
  <c r="BZ42" i="1"/>
  <c r="BZ34" i="1"/>
  <c r="BZ10" i="1"/>
  <c r="BZ44" i="1"/>
  <c r="BZ40" i="1"/>
  <c r="BZ32" i="1"/>
  <c r="BZ24" i="1"/>
  <c r="BZ60" i="1"/>
  <c r="BY132" i="1"/>
  <c r="BY62" i="1"/>
  <c r="BZ46" i="1"/>
  <c r="BZ45" i="1"/>
  <c r="BZ39" i="1"/>
  <c r="BZ31" i="1"/>
  <c r="BZ23" i="1"/>
  <c r="BX180" i="1"/>
  <c r="BX158" i="1" l="1"/>
  <c r="BX159" i="1"/>
  <c r="BX160" i="1"/>
  <c r="BX161" i="1"/>
  <c r="BX162" i="1"/>
  <c r="BX163" i="1"/>
  <c r="BX164" i="1"/>
  <c r="BX165" i="1"/>
  <c r="BX166" i="1"/>
  <c r="BX167" i="1"/>
  <c r="BX168" i="1"/>
  <c r="BX169" i="1"/>
  <c r="BX170" i="1"/>
  <c r="BX171" i="1"/>
  <c r="BX172" i="1"/>
  <c r="BX173" i="1"/>
  <c r="BX174" i="1"/>
  <c r="BX175" i="1"/>
  <c r="BX176" i="1"/>
  <c r="BX177" i="1"/>
  <c r="BX178" i="1"/>
  <c r="BX179" i="1"/>
  <c r="BU62" i="1"/>
  <c r="BX62" i="1" l="1"/>
  <c r="BV151" i="1"/>
  <c r="BY151" i="1" s="1"/>
  <c r="BZ151" i="1" s="1"/>
  <c r="BZ62" i="1" l="1"/>
  <c r="BU180" i="1"/>
  <c r="BV154" i="1"/>
  <c r="BY154" i="1" s="1"/>
  <c r="BZ154" i="1" s="1"/>
  <c r="BV145" i="1"/>
  <c r="BV132" i="1"/>
  <c r="BU65" i="1"/>
  <c r="BX65" i="1" s="1"/>
  <c r="BV62" i="1"/>
  <c r="BX132" i="1" l="1"/>
  <c r="BZ65" i="1"/>
  <c r="BV180" i="1"/>
  <c r="BY145" i="1"/>
  <c r="BU132" i="1"/>
  <c r="BE132" i="1"/>
  <c r="BY180" i="1" l="1"/>
  <c r="BZ145" i="1"/>
  <c r="BZ132" i="1"/>
  <c r="BX187" i="1"/>
  <c r="BL64" i="1"/>
  <c r="BL42" i="1"/>
  <c r="BL43" i="1"/>
  <c r="BL44" i="1"/>
  <c r="BL45" i="1"/>
  <c r="BL46" i="1"/>
  <c r="BL47" i="1"/>
  <c r="BL48" i="1"/>
  <c r="BL49" i="1"/>
  <c r="BL50" i="1"/>
  <c r="BL51" i="1"/>
  <c r="BL52" i="1"/>
  <c r="BL53" i="1"/>
  <c r="BL54" i="1"/>
  <c r="BL55" i="1"/>
  <c r="BL56" i="1"/>
  <c r="BL57" i="1"/>
  <c r="BL58" i="1"/>
  <c r="BL59" i="1"/>
  <c r="BL60" i="1"/>
  <c r="BJ183" i="1"/>
  <c r="BN183" i="1" s="1"/>
  <c r="BJ182" i="1"/>
  <c r="BL182" i="1" s="1"/>
  <c r="AY108" i="1"/>
  <c r="AY109" i="1"/>
  <c r="AY110" i="1"/>
  <c r="AY111" i="1"/>
  <c r="AY112" i="1"/>
  <c r="AY113" i="1"/>
  <c r="AY114" i="1"/>
  <c r="AY115" i="1"/>
  <c r="AY116" i="1"/>
  <c r="AY117" i="1"/>
  <c r="AY118" i="1"/>
  <c r="AY119" i="1"/>
  <c r="AY120" i="1"/>
  <c r="AY121" i="1"/>
  <c r="AY122" i="1"/>
  <c r="AY123" i="1"/>
  <c r="AY124" i="1"/>
  <c r="AY125" i="1"/>
  <c r="AY126" i="1"/>
  <c r="AY127" i="1"/>
  <c r="AY128" i="1"/>
  <c r="AY129" i="1"/>
  <c r="AY28" i="1"/>
  <c r="AY42" i="1"/>
  <c r="AY43" i="1"/>
  <c r="AY44" i="1"/>
  <c r="AY45" i="1"/>
  <c r="AY46" i="1"/>
  <c r="AY47" i="1"/>
  <c r="AY48" i="1"/>
  <c r="AY49" i="1"/>
  <c r="AY50" i="1"/>
  <c r="AY51" i="1"/>
  <c r="AY52" i="1"/>
  <c r="AY53" i="1"/>
  <c r="AY54" i="1"/>
  <c r="AY55" i="1"/>
  <c r="AY56" i="1"/>
  <c r="AY57" i="1"/>
  <c r="AY58" i="1"/>
  <c r="AY59" i="1"/>
  <c r="AY60" i="1"/>
  <c r="BY187" i="1" l="1"/>
  <c r="BZ180" i="1"/>
  <c r="BZ187" i="1" s="1"/>
  <c r="BN182" i="1"/>
  <c r="BB148" i="1"/>
  <c r="BC148" i="1" s="1"/>
  <c r="BB152" i="1"/>
  <c r="BC152" i="1" s="1"/>
  <c r="BI183" i="1" l="1"/>
  <c r="BI64" i="1"/>
  <c r="AT73" i="1" l="1"/>
  <c r="AV73" i="1" s="1"/>
  <c r="AT100" i="1"/>
  <c r="AV100" i="1" s="1"/>
  <c r="AZ140" i="1"/>
  <c r="BB140" i="1" s="1"/>
  <c r="BC140" i="1" s="1"/>
  <c r="AZ73" i="1"/>
  <c r="BB73" i="1" s="1"/>
  <c r="BC73" i="1" s="1"/>
  <c r="AX100" i="1" l="1"/>
  <c r="AY100" i="1" s="1"/>
  <c r="BG73" i="1"/>
  <c r="BI73" i="1" s="1"/>
  <c r="AX73" i="1"/>
  <c r="AY73" i="1" s="1"/>
  <c r="BH73" i="1" s="1"/>
  <c r="BJ73" i="1" s="1"/>
  <c r="AU100" i="1"/>
  <c r="AZ100" i="1" s="1"/>
  <c r="AU99" i="1"/>
  <c r="AZ99" i="1" s="1"/>
  <c r="BB99" i="1" s="1"/>
  <c r="BC99" i="1" s="1"/>
  <c r="AT136" i="1"/>
  <c r="AV136" i="1" s="1"/>
  <c r="BB100" i="1" l="1"/>
  <c r="BC100" i="1" s="1"/>
  <c r="BH100" i="1" s="1"/>
  <c r="BJ100" i="1" s="1"/>
  <c r="BL73" i="1"/>
  <c r="BN73" i="1" s="1"/>
  <c r="BG100" i="1"/>
  <c r="BI100" i="1" s="1"/>
  <c r="BK100" i="1" s="1"/>
  <c r="BM100" i="1" s="1"/>
  <c r="AX136" i="1"/>
  <c r="AY136" i="1" s="1"/>
  <c r="AZ183" i="1"/>
  <c r="AV183" i="1"/>
  <c r="AZ182" i="1"/>
  <c r="AV182" i="1"/>
  <c r="BF180" i="1"/>
  <c r="BE180" i="1"/>
  <c r="BD179" i="1"/>
  <c r="AZ179" i="1"/>
  <c r="AV179" i="1"/>
  <c r="BD178" i="1"/>
  <c r="AZ178" i="1"/>
  <c r="AV178" i="1"/>
  <c r="BD177" i="1"/>
  <c r="AZ177" i="1"/>
  <c r="AV177" i="1"/>
  <c r="BD176" i="1"/>
  <c r="AZ176" i="1"/>
  <c r="AV176" i="1"/>
  <c r="BD175" i="1"/>
  <c r="AZ175" i="1"/>
  <c r="AV175" i="1"/>
  <c r="BD174" i="1"/>
  <c r="AZ174" i="1"/>
  <c r="AV174" i="1"/>
  <c r="BD173" i="1"/>
  <c r="AZ173" i="1"/>
  <c r="AV173" i="1"/>
  <c r="BD172" i="1"/>
  <c r="AZ172" i="1"/>
  <c r="AV172" i="1"/>
  <c r="BD171" i="1"/>
  <c r="AZ171" i="1"/>
  <c r="AV171" i="1"/>
  <c r="BD170" i="1"/>
  <c r="AZ170" i="1"/>
  <c r="AV170" i="1"/>
  <c r="BD169" i="1"/>
  <c r="AZ169" i="1"/>
  <c r="AV169" i="1"/>
  <c r="BD168" i="1"/>
  <c r="AZ168" i="1"/>
  <c r="AV168" i="1"/>
  <c r="BD167" i="1"/>
  <c r="AZ167" i="1"/>
  <c r="AV167" i="1"/>
  <c r="BD166" i="1"/>
  <c r="AZ166" i="1"/>
  <c r="AV166" i="1"/>
  <c r="BD165" i="1"/>
  <c r="AZ165" i="1"/>
  <c r="AV165" i="1"/>
  <c r="BD164" i="1"/>
  <c r="AZ164" i="1"/>
  <c r="AV164" i="1"/>
  <c r="BD163" i="1"/>
  <c r="AZ163" i="1"/>
  <c r="AV163" i="1"/>
  <c r="BD162" i="1"/>
  <c r="AZ162" i="1"/>
  <c r="AV162" i="1"/>
  <c r="BD161" i="1"/>
  <c r="AZ161" i="1"/>
  <c r="AV161" i="1"/>
  <c r="BD160" i="1"/>
  <c r="AZ160" i="1"/>
  <c r="AV160" i="1"/>
  <c r="BD159" i="1"/>
  <c r="AZ159" i="1"/>
  <c r="AV159" i="1"/>
  <c r="BD158" i="1"/>
  <c r="AZ158" i="1"/>
  <c r="AV158" i="1"/>
  <c r="BD157" i="1"/>
  <c r="BD156" i="1"/>
  <c r="BD155" i="1"/>
  <c r="BD154" i="1"/>
  <c r="BD153" i="1"/>
  <c r="BD152" i="1"/>
  <c r="BD151" i="1"/>
  <c r="BD148" i="1"/>
  <c r="BD146" i="1"/>
  <c r="BD145" i="1"/>
  <c r="BD144" i="1"/>
  <c r="BD143" i="1"/>
  <c r="BD142" i="1"/>
  <c r="BD141" i="1"/>
  <c r="BD140" i="1"/>
  <c r="BD139" i="1"/>
  <c r="BD138" i="1"/>
  <c r="BD136" i="1"/>
  <c r="BF132" i="1"/>
  <c r="BD129" i="1"/>
  <c r="AZ129" i="1"/>
  <c r="AV129" i="1"/>
  <c r="BD128" i="1"/>
  <c r="AZ128" i="1"/>
  <c r="AV128" i="1"/>
  <c r="BD127" i="1"/>
  <c r="AZ127" i="1"/>
  <c r="AV127" i="1"/>
  <c r="BD126" i="1"/>
  <c r="AZ126" i="1"/>
  <c r="AV126" i="1"/>
  <c r="BD125" i="1"/>
  <c r="AZ125" i="1"/>
  <c r="AV125" i="1"/>
  <c r="BD124" i="1"/>
  <c r="AZ124" i="1"/>
  <c r="AV124" i="1"/>
  <c r="BD123" i="1"/>
  <c r="AZ123" i="1"/>
  <c r="AV123" i="1"/>
  <c r="BD122" i="1"/>
  <c r="AZ122" i="1"/>
  <c r="AV122" i="1"/>
  <c r="BD120" i="1"/>
  <c r="AZ120" i="1"/>
  <c r="AV120" i="1"/>
  <c r="BD119" i="1"/>
  <c r="AZ119" i="1"/>
  <c r="AV119" i="1"/>
  <c r="BD118" i="1"/>
  <c r="AZ118" i="1"/>
  <c r="AV118" i="1"/>
  <c r="BD117" i="1"/>
  <c r="AZ117" i="1"/>
  <c r="AV117" i="1"/>
  <c r="BD116" i="1"/>
  <c r="AZ116" i="1"/>
  <c r="AV116" i="1"/>
  <c r="BD115" i="1"/>
  <c r="AZ115" i="1"/>
  <c r="AV115" i="1"/>
  <c r="BD114" i="1"/>
  <c r="AZ114" i="1"/>
  <c r="AV114" i="1"/>
  <c r="BD113" i="1"/>
  <c r="AZ113" i="1"/>
  <c r="AV113" i="1"/>
  <c r="BD112" i="1"/>
  <c r="AZ112" i="1"/>
  <c r="AV112" i="1"/>
  <c r="BD111" i="1"/>
  <c r="AZ111" i="1"/>
  <c r="AV111" i="1"/>
  <c r="BD110" i="1"/>
  <c r="AZ110" i="1"/>
  <c r="AV110" i="1"/>
  <c r="BD109" i="1"/>
  <c r="AZ109" i="1"/>
  <c r="AV109" i="1"/>
  <c r="BD108" i="1"/>
  <c r="AZ108" i="1"/>
  <c r="AV108" i="1"/>
  <c r="BD107" i="1"/>
  <c r="BD105" i="1"/>
  <c r="BD104" i="1"/>
  <c r="BD103" i="1"/>
  <c r="BD102" i="1"/>
  <c r="BD101" i="1"/>
  <c r="BD99" i="1"/>
  <c r="BD98" i="1"/>
  <c r="BD97" i="1"/>
  <c r="BD96" i="1"/>
  <c r="BD95" i="1"/>
  <c r="BD94" i="1"/>
  <c r="BD93" i="1"/>
  <c r="BD92" i="1"/>
  <c r="BD91" i="1"/>
  <c r="BD90" i="1"/>
  <c r="BD89" i="1"/>
  <c r="BD88" i="1"/>
  <c r="BD87" i="1"/>
  <c r="BD86" i="1"/>
  <c r="BD85" i="1"/>
  <c r="BD84" i="1"/>
  <c r="BD83" i="1"/>
  <c r="BD82" i="1"/>
  <c r="BD81" i="1"/>
  <c r="BD80" i="1"/>
  <c r="BD79" i="1"/>
  <c r="BD78" i="1"/>
  <c r="BD77" i="1"/>
  <c r="BD76" i="1"/>
  <c r="BD75" i="1"/>
  <c r="BD74" i="1"/>
  <c r="BK73" i="1"/>
  <c r="BM73" i="1" s="1"/>
  <c r="BD72" i="1"/>
  <c r="BD71" i="1"/>
  <c r="BD70" i="1"/>
  <c r="BD69" i="1"/>
  <c r="BD68" i="1"/>
  <c r="BD67" i="1"/>
  <c r="BD66" i="1"/>
  <c r="BD65" i="1"/>
  <c r="BK64" i="1"/>
  <c r="BD64" i="1"/>
  <c r="BF62" i="1"/>
  <c r="BE62" i="1"/>
  <c r="BD60" i="1"/>
  <c r="BH60" i="1" s="1"/>
  <c r="AZ60" i="1"/>
  <c r="AV60" i="1"/>
  <c r="BD59" i="1"/>
  <c r="BH59" i="1" s="1"/>
  <c r="AZ59" i="1"/>
  <c r="AV59" i="1"/>
  <c r="BD58" i="1"/>
  <c r="BH58" i="1" s="1"/>
  <c r="AZ58" i="1"/>
  <c r="AV58" i="1"/>
  <c r="BD57" i="1"/>
  <c r="BH57" i="1" s="1"/>
  <c r="AZ57" i="1"/>
  <c r="AV57" i="1"/>
  <c r="BD56" i="1"/>
  <c r="BH56" i="1" s="1"/>
  <c r="AZ56" i="1"/>
  <c r="AV56" i="1"/>
  <c r="BD55" i="1"/>
  <c r="BH55" i="1" s="1"/>
  <c r="AZ55" i="1"/>
  <c r="AV55" i="1"/>
  <c r="BD54" i="1"/>
  <c r="BH54" i="1" s="1"/>
  <c r="AZ54" i="1"/>
  <c r="AV54" i="1"/>
  <c r="BD53" i="1"/>
  <c r="BH53" i="1" s="1"/>
  <c r="AZ53" i="1"/>
  <c r="AV53" i="1"/>
  <c r="BD52" i="1"/>
  <c r="BH52" i="1" s="1"/>
  <c r="AZ52" i="1"/>
  <c r="AV52" i="1"/>
  <c r="BD51" i="1"/>
  <c r="BH51" i="1" s="1"/>
  <c r="AZ51" i="1"/>
  <c r="AV51" i="1"/>
  <c r="BD50" i="1"/>
  <c r="BH50" i="1" s="1"/>
  <c r="AZ50" i="1"/>
  <c r="AV50" i="1"/>
  <c r="BD49" i="1"/>
  <c r="BH49" i="1" s="1"/>
  <c r="AZ49" i="1"/>
  <c r="AV49" i="1"/>
  <c r="BD48" i="1"/>
  <c r="BH48" i="1" s="1"/>
  <c r="AZ48" i="1"/>
  <c r="AV48" i="1"/>
  <c r="BD47" i="1"/>
  <c r="BH47" i="1" s="1"/>
  <c r="AZ47" i="1"/>
  <c r="AV47" i="1"/>
  <c r="BD46" i="1"/>
  <c r="BH46" i="1" s="1"/>
  <c r="AZ46" i="1"/>
  <c r="AV46" i="1"/>
  <c r="BD45" i="1"/>
  <c r="BH45" i="1" s="1"/>
  <c r="AZ45" i="1"/>
  <c r="AV45" i="1"/>
  <c r="BD44" i="1"/>
  <c r="BH44" i="1" s="1"/>
  <c r="AZ44" i="1"/>
  <c r="AV44" i="1"/>
  <c r="BD43" i="1"/>
  <c r="BH43" i="1" s="1"/>
  <c r="AZ43" i="1"/>
  <c r="AV43" i="1"/>
  <c r="BD42" i="1"/>
  <c r="BH42" i="1" s="1"/>
  <c r="AZ42" i="1"/>
  <c r="AV42" i="1"/>
  <c r="BD41" i="1"/>
  <c r="BD40" i="1"/>
  <c r="BD39" i="1"/>
  <c r="BD38" i="1"/>
  <c r="BD37" i="1"/>
  <c r="BD36" i="1"/>
  <c r="BD35" i="1"/>
  <c r="BD34" i="1"/>
  <c r="BD33" i="1"/>
  <c r="BD32" i="1"/>
  <c r="BD31" i="1"/>
  <c r="BD30" i="1"/>
  <c r="BD29" i="1"/>
  <c r="BD28" i="1"/>
  <c r="BD27" i="1"/>
  <c r="BD26" i="1"/>
  <c r="BD25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1" i="1"/>
  <c r="BD10" i="1"/>
  <c r="BD9" i="1"/>
  <c r="BD8" i="1"/>
  <c r="F8" i="1"/>
  <c r="AT8" i="1" s="1"/>
  <c r="G8" i="1"/>
  <c r="AU8" i="1" s="1"/>
  <c r="H8" i="1"/>
  <c r="F9" i="1"/>
  <c r="AT9" i="1" s="1"/>
  <c r="AV9" i="1" s="1"/>
  <c r="AX9" i="1" s="1"/>
  <c r="AY9" i="1" s="1"/>
  <c r="G9" i="1"/>
  <c r="AU9" i="1" s="1"/>
  <c r="AZ9" i="1" s="1"/>
  <c r="H9" i="1"/>
  <c r="F10" i="1"/>
  <c r="AT10" i="1" s="1"/>
  <c r="AV10" i="1" s="1"/>
  <c r="AX10" i="1" s="1"/>
  <c r="AY10" i="1" s="1"/>
  <c r="G10" i="1"/>
  <c r="AU10" i="1" s="1"/>
  <c r="AZ10" i="1" s="1"/>
  <c r="H10" i="1"/>
  <c r="F11" i="1"/>
  <c r="AT11" i="1" s="1"/>
  <c r="AV11" i="1" s="1"/>
  <c r="AX11" i="1" s="1"/>
  <c r="AY11" i="1" s="1"/>
  <c r="G11" i="1"/>
  <c r="AU11" i="1" s="1"/>
  <c r="AZ11" i="1" s="1"/>
  <c r="H11" i="1"/>
  <c r="F12" i="1"/>
  <c r="AT12" i="1" s="1"/>
  <c r="AV12" i="1" s="1"/>
  <c r="AX12" i="1" s="1"/>
  <c r="AY12" i="1" s="1"/>
  <c r="G12" i="1"/>
  <c r="AU12" i="1" s="1"/>
  <c r="AZ12" i="1" s="1"/>
  <c r="H12" i="1"/>
  <c r="F13" i="1"/>
  <c r="AT13" i="1" s="1"/>
  <c r="AV13" i="1" s="1"/>
  <c r="AX13" i="1" s="1"/>
  <c r="AY13" i="1" s="1"/>
  <c r="G13" i="1"/>
  <c r="AU13" i="1" s="1"/>
  <c r="AZ13" i="1" s="1"/>
  <c r="H13" i="1"/>
  <c r="F14" i="1"/>
  <c r="AT14" i="1" s="1"/>
  <c r="AV14" i="1" s="1"/>
  <c r="G14" i="1"/>
  <c r="AU14" i="1" s="1"/>
  <c r="AZ14" i="1" s="1"/>
  <c r="BB14" i="1" s="1"/>
  <c r="BC14" i="1" s="1"/>
  <c r="H14" i="1"/>
  <c r="F15" i="1"/>
  <c r="AT15" i="1" s="1"/>
  <c r="AV15" i="1" s="1"/>
  <c r="G15" i="1"/>
  <c r="AU15" i="1" s="1"/>
  <c r="AZ15" i="1" s="1"/>
  <c r="BB15" i="1" s="1"/>
  <c r="BC15" i="1" s="1"/>
  <c r="H15" i="1"/>
  <c r="F16" i="1"/>
  <c r="AT16" i="1" s="1"/>
  <c r="AV16" i="1" s="1"/>
  <c r="G16" i="1"/>
  <c r="AU16" i="1" s="1"/>
  <c r="AZ16" i="1" s="1"/>
  <c r="BB16" i="1" s="1"/>
  <c r="BC16" i="1" s="1"/>
  <c r="H16" i="1"/>
  <c r="F17" i="1"/>
  <c r="AT17" i="1" s="1"/>
  <c r="AV17" i="1" s="1"/>
  <c r="G17" i="1"/>
  <c r="AU17" i="1" s="1"/>
  <c r="AZ17" i="1" s="1"/>
  <c r="BB17" i="1" s="1"/>
  <c r="BC17" i="1" s="1"/>
  <c r="H17" i="1"/>
  <c r="F18" i="1"/>
  <c r="AT18" i="1" s="1"/>
  <c r="AV18" i="1" s="1"/>
  <c r="G18" i="1"/>
  <c r="AU18" i="1" s="1"/>
  <c r="AZ18" i="1" s="1"/>
  <c r="BB18" i="1" s="1"/>
  <c r="BC18" i="1" s="1"/>
  <c r="H18" i="1"/>
  <c r="F19" i="1"/>
  <c r="AT19" i="1" s="1"/>
  <c r="AV19" i="1" s="1"/>
  <c r="G19" i="1"/>
  <c r="AU19" i="1" s="1"/>
  <c r="AZ19" i="1" s="1"/>
  <c r="BB19" i="1" s="1"/>
  <c r="BC19" i="1" s="1"/>
  <c r="H19" i="1"/>
  <c r="F20" i="1"/>
  <c r="AT20" i="1" s="1"/>
  <c r="AV20" i="1" s="1"/>
  <c r="G20" i="1"/>
  <c r="AU20" i="1" s="1"/>
  <c r="AZ20" i="1" s="1"/>
  <c r="BB20" i="1" s="1"/>
  <c r="BC20" i="1" s="1"/>
  <c r="H20" i="1"/>
  <c r="F21" i="1"/>
  <c r="AT21" i="1" s="1"/>
  <c r="AV21" i="1" s="1"/>
  <c r="G21" i="1"/>
  <c r="AU21" i="1" s="1"/>
  <c r="AZ21" i="1" s="1"/>
  <c r="BB21" i="1" s="1"/>
  <c r="BC21" i="1" s="1"/>
  <c r="H21" i="1"/>
  <c r="F22" i="1"/>
  <c r="AT22" i="1" s="1"/>
  <c r="AV22" i="1" s="1"/>
  <c r="G22" i="1"/>
  <c r="AU22" i="1" s="1"/>
  <c r="AZ22" i="1" s="1"/>
  <c r="BB22" i="1" s="1"/>
  <c r="BC22" i="1" s="1"/>
  <c r="H22" i="1"/>
  <c r="F23" i="1"/>
  <c r="AT23" i="1" s="1"/>
  <c r="AV23" i="1" s="1"/>
  <c r="G23" i="1"/>
  <c r="AU23" i="1" s="1"/>
  <c r="AZ23" i="1" s="1"/>
  <c r="BB23" i="1" s="1"/>
  <c r="BC23" i="1" s="1"/>
  <c r="H23" i="1"/>
  <c r="F24" i="1"/>
  <c r="AT24" i="1" s="1"/>
  <c r="AV24" i="1" s="1"/>
  <c r="G24" i="1"/>
  <c r="AU24" i="1" s="1"/>
  <c r="AZ24" i="1" s="1"/>
  <c r="BB24" i="1" s="1"/>
  <c r="BC24" i="1" s="1"/>
  <c r="H24" i="1"/>
  <c r="F25" i="1"/>
  <c r="AT25" i="1" s="1"/>
  <c r="AV25" i="1" s="1"/>
  <c r="G25" i="1"/>
  <c r="AU25" i="1" s="1"/>
  <c r="AZ25" i="1" s="1"/>
  <c r="BB25" i="1" s="1"/>
  <c r="BC25" i="1" s="1"/>
  <c r="H25" i="1"/>
  <c r="F26" i="1"/>
  <c r="AT26" i="1" s="1"/>
  <c r="AV26" i="1" s="1"/>
  <c r="G26" i="1"/>
  <c r="AU26" i="1" s="1"/>
  <c r="AZ26" i="1" s="1"/>
  <c r="BB26" i="1" s="1"/>
  <c r="BC26" i="1" s="1"/>
  <c r="H26" i="1"/>
  <c r="F27" i="1"/>
  <c r="AT27" i="1" s="1"/>
  <c r="AV27" i="1" s="1"/>
  <c r="G27" i="1"/>
  <c r="AU27" i="1" s="1"/>
  <c r="AZ27" i="1" s="1"/>
  <c r="BB27" i="1" s="1"/>
  <c r="BC27" i="1" s="1"/>
  <c r="H27" i="1"/>
  <c r="F28" i="1"/>
  <c r="AT28" i="1" s="1"/>
  <c r="AV28" i="1" s="1"/>
  <c r="G28" i="1"/>
  <c r="AU28" i="1" s="1"/>
  <c r="AZ28" i="1" s="1"/>
  <c r="BB28" i="1" s="1"/>
  <c r="BC28" i="1" s="1"/>
  <c r="H28" i="1"/>
  <c r="F29" i="1"/>
  <c r="AT29" i="1" s="1"/>
  <c r="AV29" i="1" s="1"/>
  <c r="G29" i="1"/>
  <c r="AU29" i="1" s="1"/>
  <c r="AZ29" i="1" s="1"/>
  <c r="BB29" i="1" s="1"/>
  <c r="BC29" i="1" s="1"/>
  <c r="H29" i="1"/>
  <c r="F30" i="1"/>
  <c r="AT30" i="1" s="1"/>
  <c r="AV30" i="1" s="1"/>
  <c r="G30" i="1"/>
  <c r="AU30" i="1" s="1"/>
  <c r="AZ30" i="1" s="1"/>
  <c r="BB30" i="1" s="1"/>
  <c r="BC30" i="1" s="1"/>
  <c r="H30" i="1"/>
  <c r="F31" i="1"/>
  <c r="AT31" i="1" s="1"/>
  <c r="AV31" i="1" s="1"/>
  <c r="G31" i="1"/>
  <c r="AU31" i="1" s="1"/>
  <c r="AZ31" i="1" s="1"/>
  <c r="BB31" i="1" s="1"/>
  <c r="BC31" i="1" s="1"/>
  <c r="H31" i="1"/>
  <c r="F32" i="1"/>
  <c r="AT32" i="1" s="1"/>
  <c r="AV32" i="1" s="1"/>
  <c r="G32" i="1"/>
  <c r="AU32" i="1" s="1"/>
  <c r="AZ32" i="1" s="1"/>
  <c r="BB32" i="1" s="1"/>
  <c r="BC32" i="1" s="1"/>
  <c r="H32" i="1"/>
  <c r="F33" i="1"/>
  <c r="AT33" i="1" s="1"/>
  <c r="AV33" i="1" s="1"/>
  <c r="G33" i="1"/>
  <c r="AU33" i="1" s="1"/>
  <c r="AZ33" i="1" s="1"/>
  <c r="BB33" i="1" s="1"/>
  <c r="BC33" i="1" s="1"/>
  <c r="H33" i="1"/>
  <c r="F34" i="1"/>
  <c r="AT34" i="1" s="1"/>
  <c r="AV34" i="1" s="1"/>
  <c r="G34" i="1"/>
  <c r="AU34" i="1" s="1"/>
  <c r="AZ34" i="1" s="1"/>
  <c r="BB34" i="1" s="1"/>
  <c r="BC34" i="1" s="1"/>
  <c r="H34" i="1"/>
  <c r="F35" i="1"/>
  <c r="AT35" i="1" s="1"/>
  <c r="AV35" i="1" s="1"/>
  <c r="G35" i="1"/>
  <c r="AU35" i="1" s="1"/>
  <c r="AZ35" i="1" s="1"/>
  <c r="BB35" i="1" s="1"/>
  <c r="BC35" i="1" s="1"/>
  <c r="H35" i="1"/>
  <c r="F36" i="1"/>
  <c r="AT36" i="1" s="1"/>
  <c r="AV36" i="1" s="1"/>
  <c r="G36" i="1"/>
  <c r="AU36" i="1" s="1"/>
  <c r="AZ36" i="1" s="1"/>
  <c r="BB36" i="1" s="1"/>
  <c r="BC36" i="1" s="1"/>
  <c r="H36" i="1"/>
  <c r="F37" i="1"/>
  <c r="AT37" i="1" s="1"/>
  <c r="AV37" i="1" s="1"/>
  <c r="G37" i="1"/>
  <c r="AU37" i="1" s="1"/>
  <c r="AZ37" i="1" s="1"/>
  <c r="BB37" i="1" s="1"/>
  <c r="BC37" i="1" s="1"/>
  <c r="H37" i="1"/>
  <c r="F38" i="1"/>
  <c r="AT38" i="1" s="1"/>
  <c r="AV38" i="1" s="1"/>
  <c r="G38" i="1"/>
  <c r="AU38" i="1" s="1"/>
  <c r="AZ38" i="1" s="1"/>
  <c r="BB38" i="1" s="1"/>
  <c r="BC38" i="1" s="1"/>
  <c r="H38" i="1"/>
  <c r="F39" i="1"/>
  <c r="AT39" i="1" s="1"/>
  <c r="AV39" i="1" s="1"/>
  <c r="G39" i="1"/>
  <c r="AU39" i="1" s="1"/>
  <c r="AZ39" i="1" s="1"/>
  <c r="BB39" i="1" s="1"/>
  <c r="BC39" i="1" s="1"/>
  <c r="H39" i="1"/>
  <c r="F40" i="1"/>
  <c r="G40" i="1"/>
  <c r="AU40" i="1" s="1"/>
  <c r="AZ40" i="1" s="1"/>
  <c r="BB40" i="1" s="1"/>
  <c r="BC40" i="1" s="1"/>
  <c r="H40" i="1"/>
  <c r="F41" i="1"/>
  <c r="AT41" i="1" s="1"/>
  <c r="AV41" i="1" s="1"/>
  <c r="G41" i="1"/>
  <c r="AU41" i="1" s="1"/>
  <c r="AZ41" i="1" s="1"/>
  <c r="BB41" i="1" s="1"/>
  <c r="BC41" i="1" s="1"/>
  <c r="H41" i="1"/>
  <c r="F42" i="1"/>
  <c r="G42" i="1"/>
  <c r="H42" i="1"/>
  <c r="F43" i="1"/>
  <c r="G43" i="1"/>
  <c r="H43" i="1"/>
  <c r="F44" i="1"/>
  <c r="G44" i="1"/>
  <c r="H44" i="1"/>
  <c r="F45" i="1"/>
  <c r="G45" i="1"/>
  <c r="H45" i="1"/>
  <c r="F46" i="1"/>
  <c r="G46" i="1"/>
  <c r="H46" i="1"/>
  <c r="F47" i="1"/>
  <c r="G47" i="1"/>
  <c r="H47" i="1"/>
  <c r="F48" i="1"/>
  <c r="G48" i="1"/>
  <c r="H48" i="1"/>
  <c r="F49" i="1"/>
  <c r="G49" i="1"/>
  <c r="H49" i="1"/>
  <c r="F50" i="1"/>
  <c r="G50" i="1"/>
  <c r="H50" i="1"/>
  <c r="F51" i="1"/>
  <c r="G51" i="1"/>
  <c r="H51" i="1"/>
  <c r="F52" i="1"/>
  <c r="G52" i="1"/>
  <c r="H52" i="1"/>
  <c r="F53" i="1"/>
  <c r="G53" i="1"/>
  <c r="H53" i="1"/>
  <c r="F54" i="1"/>
  <c r="G54" i="1"/>
  <c r="H54" i="1"/>
  <c r="F55" i="1"/>
  <c r="G55" i="1"/>
  <c r="H55" i="1"/>
  <c r="F56" i="1"/>
  <c r="G56" i="1"/>
  <c r="H56" i="1"/>
  <c r="F57" i="1"/>
  <c r="G57" i="1"/>
  <c r="H57" i="1"/>
  <c r="F58" i="1"/>
  <c r="G58" i="1"/>
  <c r="H58" i="1"/>
  <c r="F59" i="1"/>
  <c r="G59" i="1"/>
  <c r="H59" i="1"/>
  <c r="F60" i="1"/>
  <c r="G60" i="1"/>
  <c r="H60" i="1"/>
  <c r="I62" i="1"/>
  <c r="J62" i="1"/>
  <c r="H64" i="1"/>
  <c r="F65" i="1"/>
  <c r="AT65" i="1" s="1"/>
  <c r="G65" i="1"/>
  <c r="AU65" i="1" s="1"/>
  <c r="H65" i="1"/>
  <c r="F66" i="1"/>
  <c r="AT66" i="1" s="1"/>
  <c r="AV66" i="1" s="1"/>
  <c r="G66" i="1"/>
  <c r="AU66" i="1" s="1"/>
  <c r="AZ66" i="1" s="1"/>
  <c r="BB66" i="1" s="1"/>
  <c r="BC66" i="1" s="1"/>
  <c r="H66" i="1"/>
  <c r="F67" i="1"/>
  <c r="AT67" i="1" s="1"/>
  <c r="AV67" i="1" s="1"/>
  <c r="G67" i="1"/>
  <c r="AU67" i="1" s="1"/>
  <c r="AZ67" i="1" s="1"/>
  <c r="BB67" i="1" s="1"/>
  <c r="BC67" i="1" s="1"/>
  <c r="H67" i="1"/>
  <c r="F68" i="1"/>
  <c r="AT68" i="1" s="1"/>
  <c r="AV68" i="1" s="1"/>
  <c r="G68" i="1"/>
  <c r="AU68" i="1" s="1"/>
  <c r="AZ68" i="1" s="1"/>
  <c r="BB68" i="1" s="1"/>
  <c r="BC68" i="1" s="1"/>
  <c r="H68" i="1"/>
  <c r="F69" i="1"/>
  <c r="AT69" i="1" s="1"/>
  <c r="AV69" i="1" s="1"/>
  <c r="G69" i="1"/>
  <c r="AU69" i="1" s="1"/>
  <c r="AZ69" i="1" s="1"/>
  <c r="BB69" i="1" s="1"/>
  <c r="BC69" i="1" s="1"/>
  <c r="H69" i="1"/>
  <c r="F70" i="1"/>
  <c r="AT70" i="1" s="1"/>
  <c r="AV70" i="1" s="1"/>
  <c r="G70" i="1"/>
  <c r="AU70" i="1" s="1"/>
  <c r="AZ70" i="1" s="1"/>
  <c r="BB70" i="1" s="1"/>
  <c r="BC70" i="1" s="1"/>
  <c r="H70" i="1"/>
  <c r="F71" i="1"/>
  <c r="AT71" i="1" s="1"/>
  <c r="AV71" i="1" s="1"/>
  <c r="G71" i="1"/>
  <c r="AU71" i="1" s="1"/>
  <c r="AZ71" i="1" s="1"/>
  <c r="BB71" i="1" s="1"/>
  <c r="BC71" i="1" s="1"/>
  <c r="H71" i="1"/>
  <c r="F72" i="1"/>
  <c r="AT72" i="1" s="1"/>
  <c r="AV72" i="1" s="1"/>
  <c r="G72" i="1"/>
  <c r="AU72" i="1" s="1"/>
  <c r="AZ72" i="1" s="1"/>
  <c r="BB72" i="1" s="1"/>
  <c r="BC72" i="1" s="1"/>
  <c r="H72" i="1"/>
  <c r="F74" i="1"/>
  <c r="AT74" i="1" s="1"/>
  <c r="AV74" i="1" s="1"/>
  <c r="G74" i="1"/>
  <c r="AU74" i="1" s="1"/>
  <c r="AZ74" i="1" s="1"/>
  <c r="BB74" i="1" s="1"/>
  <c r="BC74" i="1" s="1"/>
  <c r="H74" i="1"/>
  <c r="F75" i="1"/>
  <c r="AT75" i="1" s="1"/>
  <c r="AV75" i="1" s="1"/>
  <c r="G75" i="1"/>
  <c r="AU75" i="1" s="1"/>
  <c r="AZ75" i="1" s="1"/>
  <c r="BB75" i="1" s="1"/>
  <c r="BC75" i="1" s="1"/>
  <c r="H75" i="1"/>
  <c r="F76" i="1"/>
  <c r="AT76" i="1" s="1"/>
  <c r="AV76" i="1" s="1"/>
  <c r="G76" i="1"/>
  <c r="AU76" i="1" s="1"/>
  <c r="AZ76" i="1" s="1"/>
  <c r="BB76" i="1" s="1"/>
  <c r="BC76" i="1" s="1"/>
  <c r="H76" i="1"/>
  <c r="F77" i="1"/>
  <c r="AT77" i="1" s="1"/>
  <c r="AV77" i="1" s="1"/>
  <c r="G77" i="1"/>
  <c r="AU77" i="1" s="1"/>
  <c r="AZ77" i="1" s="1"/>
  <c r="BB77" i="1" s="1"/>
  <c r="BC77" i="1" s="1"/>
  <c r="H77" i="1"/>
  <c r="F78" i="1"/>
  <c r="AT78" i="1" s="1"/>
  <c r="AV78" i="1" s="1"/>
  <c r="G78" i="1"/>
  <c r="AU78" i="1" s="1"/>
  <c r="AZ78" i="1" s="1"/>
  <c r="BB78" i="1" s="1"/>
  <c r="BC78" i="1" s="1"/>
  <c r="H78" i="1"/>
  <c r="F79" i="1"/>
  <c r="AT79" i="1" s="1"/>
  <c r="AV79" i="1" s="1"/>
  <c r="G79" i="1"/>
  <c r="AU79" i="1" s="1"/>
  <c r="AZ79" i="1" s="1"/>
  <c r="BB79" i="1" s="1"/>
  <c r="BC79" i="1" s="1"/>
  <c r="H79" i="1"/>
  <c r="F80" i="1"/>
  <c r="AT80" i="1" s="1"/>
  <c r="AV80" i="1" s="1"/>
  <c r="G80" i="1"/>
  <c r="AU80" i="1" s="1"/>
  <c r="AZ80" i="1" s="1"/>
  <c r="BB80" i="1" s="1"/>
  <c r="BC80" i="1" s="1"/>
  <c r="H80" i="1"/>
  <c r="F81" i="1"/>
  <c r="AT81" i="1" s="1"/>
  <c r="AV81" i="1" s="1"/>
  <c r="G81" i="1"/>
  <c r="AU81" i="1" s="1"/>
  <c r="AZ81" i="1" s="1"/>
  <c r="BB81" i="1" s="1"/>
  <c r="BC81" i="1" s="1"/>
  <c r="H81" i="1"/>
  <c r="F82" i="1"/>
  <c r="AT82" i="1" s="1"/>
  <c r="AV82" i="1" s="1"/>
  <c r="G82" i="1"/>
  <c r="AU82" i="1" s="1"/>
  <c r="AZ82" i="1" s="1"/>
  <c r="BB82" i="1" s="1"/>
  <c r="BC82" i="1" s="1"/>
  <c r="H82" i="1"/>
  <c r="F83" i="1"/>
  <c r="AT83" i="1" s="1"/>
  <c r="AV83" i="1" s="1"/>
  <c r="G83" i="1"/>
  <c r="AU83" i="1" s="1"/>
  <c r="AZ83" i="1" s="1"/>
  <c r="BB83" i="1" s="1"/>
  <c r="BC83" i="1" s="1"/>
  <c r="H83" i="1"/>
  <c r="F84" i="1"/>
  <c r="AT84" i="1" s="1"/>
  <c r="AV84" i="1" s="1"/>
  <c r="G84" i="1"/>
  <c r="AU84" i="1" s="1"/>
  <c r="AZ84" i="1" s="1"/>
  <c r="BB84" i="1" s="1"/>
  <c r="BC84" i="1" s="1"/>
  <c r="H84" i="1"/>
  <c r="F85" i="1"/>
  <c r="AT85" i="1" s="1"/>
  <c r="AV85" i="1" s="1"/>
  <c r="G85" i="1"/>
  <c r="AU85" i="1" s="1"/>
  <c r="AZ85" i="1" s="1"/>
  <c r="BB85" i="1" s="1"/>
  <c r="BC85" i="1" s="1"/>
  <c r="H85" i="1"/>
  <c r="F86" i="1"/>
  <c r="AT86" i="1" s="1"/>
  <c r="AV86" i="1" s="1"/>
  <c r="G86" i="1"/>
  <c r="AU86" i="1" s="1"/>
  <c r="AZ86" i="1" s="1"/>
  <c r="BB86" i="1" s="1"/>
  <c r="BC86" i="1" s="1"/>
  <c r="H86" i="1"/>
  <c r="F87" i="1"/>
  <c r="AT87" i="1" s="1"/>
  <c r="AV87" i="1" s="1"/>
  <c r="G87" i="1"/>
  <c r="AU87" i="1" s="1"/>
  <c r="AZ87" i="1" s="1"/>
  <c r="BB87" i="1" s="1"/>
  <c r="BC87" i="1" s="1"/>
  <c r="H87" i="1"/>
  <c r="F88" i="1"/>
  <c r="AT88" i="1" s="1"/>
  <c r="AV88" i="1" s="1"/>
  <c r="G88" i="1"/>
  <c r="AU88" i="1" s="1"/>
  <c r="AZ88" i="1" s="1"/>
  <c r="BB88" i="1" s="1"/>
  <c r="BC88" i="1" s="1"/>
  <c r="H88" i="1"/>
  <c r="F89" i="1"/>
  <c r="AT89" i="1" s="1"/>
  <c r="AV89" i="1" s="1"/>
  <c r="G89" i="1"/>
  <c r="AU89" i="1" s="1"/>
  <c r="AZ89" i="1" s="1"/>
  <c r="BB89" i="1" s="1"/>
  <c r="BC89" i="1" s="1"/>
  <c r="H89" i="1"/>
  <c r="F90" i="1"/>
  <c r="AT90" i="1" s="1"/>
  <c r="AV90" i="1" s="1"/>
  <c r="G90" i="1"/>
  <c r="AU90" i="1" s="1"/>
  <c r="AZ90" i="1" s="1"/>
  <c r="BB90" i="1" s="1"/>
  <c r="BC90" i="1" s="1"/>
  <c r="H90" i="1"/>
  <c r="F91" i="1"/>
  <c r="AT91" i="1" s="1"/>
  <c r="AV91" i="1" s="1"/>
  <c r="AX91" i="1" s="1"/>
  <c r="AY91" i="1" s="1"/>
  <c r="G91" i="1"/>
  <c r="AU91" i="1" s="1"/>
  <c r="AZ91" i="1" s="1"/>
  <c r="H91" i="1"/>
  <c r="F92" i="1"/>
  <c r="AT92" i="1" s="1"/>
  <c r="AV92" i="1" s="1"/>
  <c r="AX92" i="1" s="1"/>
  <c r="AY92" i="1" s="1"/>
  <c r="G92" i="1"/>
  <c r="AU92" i="1" s="1"/>
  <c r="AZ92" i="1" s="1"/>
  <c r="H92" i="1"/>
  <c r="F93" i="1"/>
  <c r="AT93" i="1" s="1"/>
  <c r="AV93" i="1" s="1"/>
  <c r="AX93" i="1" s="1"/>
  <c r="AY93" i="1" s="1"/>
  <c r="G93" i="1"/>
  <c r="AU93" i="1" s="1"/>
  <c r="AZ93" i="1" s="1"/>
  <c r="H93" i="1"/>
  <c r="F94" i="1"/>
  <c r="AT94" i="1" s="1"/>
  <c r="AV94" i="1" s="1"/>
  <c r="AX94" i="1" s="1"/>
  <c r="AY94" i="1" s="1"/>
  <c r="G94" i="1"/>
  <c r="AU94" i="1" s="1"/>
  <c r="AZ94" i="1" s="1"/>
  <c r="H94" i="1"/>
  <c r="F95" i="1"/>
  <c r="AT95" i="1" s="1"/>
  <c r="AV95" i="1" s="1"/>
  <c r="G95" i="1"/>
  <c r="AU95" i="1" s="1"/>
  <c r="AZ95" i="1" s="1"/>
  <c r="BB95" i="1" s="1"/>
  <c r="BC95" i="1" s="1"/>
  <c r="H95" i="1"/>
  <c r="F96" i="1"/>
  <c r="AT96" i="1" s="1"/>
  <c r="AV96" i="1" s="1"/>
  <c r="G96" i="1"/>
  <c r="AU96" i="1" s="1"/>
  <c r="AZ96" i="1" s="1"/>
  <c r="BB96" i="1" s="1"/>
  <c r="BC96" i="1" s="1"/>
  <c r="H96" i="1"/>
  <c r="F97" i="1"/>
  <c r="AT97" i="1" s="1"/>
  <c r="AV97" i="1" s="1"/>
  <c r="G97" i="1"/>
  <c r="AU97" i="1" s="1"/>
  <c r="AZ97" i="1" s="1"/>
  <c r="BB97" i="1" s="1"/>
  <c r="BC97" i="1" s="1"/>
  <c r="H97" i="1"/>
  <c r="F98" i="1"/>
  <c r="AT98" i="1" s="1"/>
  <c r="AV98" i="1" s="1"/>
  <c r="G98" i="1"/>
  <c r="AU98" i="1" s="1"/>
  <c r="AZ98" i="1" s="1"/>
  <c r="BB98" i="1" s="1"/>
  <c r="BC98" i="1" s="1"/>
  <c r="H98" i="1"/>
  <c r="F99" i="1"/>
  <c r="AT99" i="1" s="1"/>
  <c r="AV99" i="1" s="1"/>
  <c r="G99" i="1"/>
  <c r="H99" i="1"/>
  <c r="F101" i="1"/>
  <c r="AT101" i="1" s="1"/>
  <c r="AV101" i="1" s="1"/>
  <c r="G101" i="1"/>
  <c r="AU101" i="1" s="1"/>
  <c r="AZ101" i="1" s="1"/>
  <c r="BB101" i="1" s="1"/>
  <c r="BC101" i="1" s="1"/>
  <c r="H101" i="1"/>
  <c r="F102" i="1"/>
  <c r="AT102" i="1" s="1"/>
  <c r="AV102" i="1" s="1"/>
  <c r="G102" i="1"/>
  <c r="AU102" i="1" s="1"/>
  <c r="AZ102" i="1" s="1"/>
  <c r="BB102" i="1" s="1"/>
  <c r="BC102" i="1" s="1"/>
  <c r="H102" i="1"/>
  <c r="F103" i="1"/>
  <c r="AT103" i="1" s="1"/>
  <c r="AV103" i="1" s="1"/>
  <c r="G103" i="1"/>
  <c r="AU103" i="1" s="1"/>
  <c r="AZ103" i="1" s="1"/>
  <c r="BB103" i="1" s="1"/>
  <c r="BC103" i="1" s="1"/>
  <c r="H103" i="1"/>
  <c r="F104" i="1"/>
  <c r="AT104" i="1" s="1"/>
  <c r="AV104" i="1" s="1"/>
  <c r="G104" i="1"/>
  <c r="AU104" i="1" s="1"/>
  <c r="AZ104" i="1" s="1"/>
  <c r="BB104" i="1" s="1"/>
  <c r="BC104" i="1" s="1"/>
  <c r="H104" i="1"/>
  <c r="F105" i="1"/>
  <c r="AT105" i="1" s="1"/>
  <c r="AV105" i="1" s="1"/>
  <c r="G105" i="1"/>
  <c r="AU105" i="1" s="1"/>
  <c r="AZ105" i="1" s="1"/>
  <c r="BB105" i="1" s="1"/>
  <c r="BC105" i="1" s="1"/>
  <c r="H105" i="1"/>
  <c r="F106" i="1"/>
  <c r="AT106" i="1" s="1"/>
  <c r="AV106" i="1" s="1"/>
  <c r="G106" i="1"/>
  <c r="AZ106" i="1" s="1"/>
  <c r="BB106" i="1" s="1"/>
  <c r="BC106" i="1" s="1"/>
  <c r="H106" i="1"/>
  <c r="F107" i="1"/>
  <c r="AT107" i="1" s="1"/>
  <c r="AV107" i="1" s="1"/>
  <c r="G107" i="1"/>
  <c r="AU107" i="1" s="1"/>
  <c r="AZ107" i="1" s="1"/>
  <c r="BB107" i="1" s="1"/>
  <c r="BC107" i="1" s="1"/>
  <c r="H107" i="1"/>
  <c r="F108" i="1"/>
  <c r="G108" i="1"/>
  <c r="H108" i="1"/>
  <c r="F109" i="1"/>
  <c r="G109" i="1"/>
  <c r="H109" i="1"/>
  <c r="F110" i="1"/>
  <c r="G110" i="1"/>
  <c r="H110" i="1"/>
  <c r="F111" i="1"/>
  <c r="G111" i="1"/>
  <c r="H111" i="1"/>
  <c r="F112" i="1"/>
  <c r="G112" i="1"/>
  <c r="H112" i="1"/>
  <c r="F113" i="1"/>
  <c r="G113" i="1"/>
  <c r="H113" i="1"/>
  <c r="F114" i="1"/>
  <c r="G114" i="1"/>
  <c r="H114" i="1"/>
  <c r="F115" i="1"/>
  <c r="G115" i="1"/>
  <c r="H115" i="1"/>
  <c r="F116" i="1"/>
  <c r="G116" i="1"/>
  <c r="H116" i="1"/>
  <c r="F117" i="1"/>
  <c r="G117" i="1"/>
  <c r="H117" i="1"/>
  <c r="F118" i="1"/>
  <c r="G118" i="1"/>
  <c r="H118" i="1"/>
  <c r="F119" i="1"/>
  <c r="G119" i="1"/>
  <c r="H119" i="1"/>
  <c r="F120" i="1"/>
  <c r="G120" i="1"/>
  <c r="H120" i="1"/>
  <c r="F122" i="1"/>
  <c r="G122" i="1"/>
  <c r="H122" i="1"/>
  <c r="F123" i="1"/>
  <c r="G123" i="1"/>
  <c r="H123" i="1"/>
  <c r="F124" i="1"/>
  <c r="G124" i="1"/>
  <c r="H124" i="1"/>
  <c r="F125" i="1"/>
  <c r="G125" i="1"/>
  <c r="H125" i="1"/>
  <c r="F126" i="1"/>
  <c r="G126" i="1"/>
  <c r="H126" i="1"/>
  <c r="F127" i="1"/>
  <c r="G127" i="1"/>
  <c r="H127" i="1"/>
  <c r="F128" i="1"/>
  <c r="G128" i="1"/>
  <c r="H128" i="1"/>
  <c r="F129" i="1"/>
  <c r="G129" i="1"/>
  <c r="H129" i="1"/>
  <c r="I132" i="1"/>
  <c r="J132" i="1"/>
  <c r="G136" i="1"/>
  <c r="AU136" i="1" s="1"/>
  <c r="AZ136" i="1" s="1"/>
  <c r="BB136" i="1" s="1"/>
  <c r="BC136" i="1" s="1"/>
  <c r="H136" i="1"/>
  <c r="F137" i="1"/>
  <c r="AT137" i="1" s="1"/>
  <c r="AV137" i="1" s="1"/>
  <c r="G137" i="1"/>
  <c r="AU137" i="1" s="1"/>
  <c r="AZ137" i="1" s="1"/>
  <c r="BB137" i="1" s="1"/>
  <c r="BC137" i="1" s="1"/>
  <c r="F138" i="1"/>
  <c r="AT138" i="1" s="1"/>
  <c r="AV138" i="1" s="1"/>
  <c r="G138" i="1"/>
  <c r="AU138" i="1" s="1"/>
  <c r="AZ138" i="1" s="1"/>
  <c r="BB138" i="1" s="1"/>
  <c r="BC138" i="1" s="1"/>
  <c r="H138" i="1"/>
  <c r="F139" i="1"/>
  <c r="AT139" i="1" s="1"/>
  <c r="AV139" i="1" s="1"/>
  <c r="G139" i="1"/>
  <c r="AU139" i="1" s="1"/>
  <c r="AZ139" i="1" s="1"/>
  <c r="BB139" i="1" s="1"/>
  <c r="BC139" i="1" s="1"/>
  <c r="H139" i="1"/>
  <c r="F140" i="1"/>
  <c r="AT140" i="1" s="1"/>
  <c r="AV140" i="1" s="1"/>
  <c r="G140" i="1"/>
  <c r="H140" i="1"/>
  <c r="F141" i="1"/>
  <c r="AT141" i="1" s="1"/>
  <c r="AV141" i="1" s="1"/>
  <c r="G141" i="1"/>
  <c r="AU141" i="1" s="1"/>
  <c r="AZ141" i="1" s="1"/>
  <c r="BB141" i="1" s="1"/>
  <c r="BC141" i="1" s="1"/>
  <c r="H141" i="1"/>
  <c r="F142" i="1"/>
  <c r="AT142" i="1" s="1"/>
  <c r="AV142" i="1" s="1"/>
  <c r="G142" i="1"/>
  <c r="AU142" i="1" s="1"/>
  <c r="AZ142" i="1" s="1"/>
  <c r="BB142" i="1" s="1"/>
  <c r="BC142" i="1" s="1"/>
  <c r="H142" i="1"/>
  <c r="F143" i="1"/>
  <c r="AT143" i="1" s="1"/>
  <c r="AV143" i="1" s="1"/>
  <c r="G143" i="1"/>
  <c r="AU143" i="1" s="1"/>
  <c r="AZ143" i="1" s="1"/>
  <c r="BB143" i="1" s="1"/>
  <c r="BC143" i="1" s="1"/>
  <c r="H143" i="1"/>
  <c r="F144" i="1"/>
  <c r="AT144" i="1" s="1"/>
  <c r="AV144" i="1" s="1"/>
  <c r="G144" i="1"/>
  <c r="AU144" i="1" s="1"/>
  <c r="AZ144" i="1" s="1"/>
  <c r="BB144" i="1" s="1"/>
  <c r="BC144" i="1" s="1"/>
  <c r="H144" i="1"/>
  <c r="F145" i="1"/>
  <c r="AT145" i="1" s="1"/>
  <c r="AV145" i="1" s="1"/>
  <c r="G145" i="1"/>
  <c r="AU145" i="1" s="1"/>
  <c r="AZ145" i="1" s="1"/>
  <c r="BB145" i="1" s="1"/>
  <c r="BC145" i="1" s="1"/>
  <c r="H145" i="1"/>
  <c r="F146" i="1"/>
  <c r="AT146" i="1" s="1"/>
  <c r="AV146" i="1" s="1"/>
  <c r="G146" i="1"/>
  <c r="AU146" i="1" s="1"/>
  <c r="AZ146" i="1" s="1"/>
  <c r="BB146" i="1" s="1"/>
  <c r="BC146" i="1" s="1"/>
  <c r="H146" i="1"/>
  <c r="F148" i="1"/>
  <c r="AT148" i="1" s="1"/>
  <c r="AV148" i="1" s="1"/>
  <c r="G148" i="1"/>
  <c r="AU148" i="1" s="1"/>
  <c r="H148" i="1"/>
  <c r="F151" i="1"/>
  <c r="AT151" i="1" s="1"/>
  <c r="AV151" i="1" s="1"/>
  <c r="G151" i="1"/>
  <c r="AU151" i="1" s="1"/>
  <c r="AZ151" i="1" s="1"/>
  <c r="BB151" i="1" s="1"/>
  <c r="BC151" i="1" s="1"/>
  <c r="H151" i="1"/>
  <c r="F152" i="1"/>
  <c r="AT152" i="1" s="1"/>
  <c r="AV152" i="1" s="1"/>
  <c r="G152" i="1"/>
  <c r="AU152" i="1" s="1"/>
  <c r="H152" i="1"/>
  <c r="F153" i="1"/>
  <c r="AT153" i="1" s="1"/>
  <c r="AV153" i="1" s="1"/>
  <c r="G153" i="1"/>
  <c r="AU153" i="1" s="1"/>
  <c r="AZ153" i="1" s="1"/>
  <c r="BB153" i="1" s="1"/>
  <c r="BC153" i="1" s="1"/>
  <c r="H153" i="1"/>
  <c r="F154" i="1"/>
  <c r="AT154" i="1" s="1"/>
  <c r="AV154" i="1" s="1"/>
  <c r="G154" i="1"/>
  <c r="AU154" i="1" s="1"/>
  <c r="AZ154" i="1" s="1"/>
  <c r="BB154" i="1" s="1"/>
  <c r="BC154" i="1" s="1"/>
  <c r="H154" i="1"/>
  <c r="F155" i="1"/>
  <c r="AT155" i="1" s="1"/>
  <c r="AV155" i="1" s="1"/>
  <c r="G155" i="1"/>
  <c r="AU155" i="1" s="1"/>
  <c r="AZ155" i="1" s="1"/>
  <c r="BB155" i="1" s="1"/>
  <c r="BC155" i="1" s="1"/>
  <c r="H155" i="1"/>
  <c r="F156" i="1"/>
  <c r="AT156" i="1" s="1"/>
  <c r="AV156" i="1" s="1"/>
  <c r="G156" i="1"/>
  <c r="AU156" i="1" s="1"/>
  <c r="AZ156" i="1" s="1"/>
  <c r="BB156" i="1" s="1"/>
  <c r="BC156" i="1" s="1"/>
  <c r="H156" i="1"/>
  <c r="F157" i="1"/>
  <c r="AT157" i="1" s="1"/>
  <c r="AV157" i="1" s="1"/>
  <c r="G157" i="1"/>
  <c r="AU157" i="1" s="1"/>
  <c r="AZ157" i="1" s="1"/>
  <c r="BB157" i="1" s="1"/>
  <c r="BC157" i="1" s="1"/>
  <c r="H157" i="1"/>
  <c r="F158" i="1"/>
  <c r="G158" i="1"/>
  <c r="H158" i="1"/>
  <c r="F159" i="1"/>
  <c r="G159" i="1"/>
  <c r="H159" i="1"/>
  <c r="F160" i="1"/>
  <c r="G160" i="1"/>
  <c r="H160" i="1"/>
  <c r="F161" i="1"/>
  <c r="G161" i="1"/>
  <c r="H161" i="1"/>
  <c r="F162" i="1"/>
  <c r="G162" i="1"/>
  <c r="H162" i="1"/>
  <c r="F163" i="1"/>
  <c r="G163" i="1"/>
  <c r="H163" i="1"/>
  <c r="F164" i="1"/>
  <c r="G164" i="1"/>
  <c r="H164" i="1"/>
  <c r="F165" i="1"/>
  <c r="G165" i="1"/>
  <c r="H165" i="1"/>
  <c r="F166" i="1"/>
  <c r="G166" i="1"/>
  <c r="H166" i="1"/>
  <c r="F167" i="1"/>
  <c r="G167" i="1"/>
  <c r="H167" i="1"/>
  <c r="F168" i="1"/>
  <c r="G168" i="1"/>
  <c r="H168" i="1"/>
  <c r="F169" i="1"/>
  <c r="G169" i="1"/>
  <c r="H169" i="1"/>
  <c r="F170" i="1"/>
  <c r="G170" i="1"/>
  <c r="H170" i="1"/>
  <c r="F171" i="1"/>
  <c r="G171" i="1"/>
  <c r="H171" i="1"/>
  <c r="F172" i="1"/>
  <c r="G172" i="1"/>
  <c r="H172" i="1"/>
  <c r="F173" i="1"/>
  <c r="G173" i="1"/>
  <c r="H173" i="1"/>
  <c r="F174" i="1"/>
  <c r="G174" i="1"/>
  <c r="H174" i="1"/>
  <c r="F175" i="1"/>
  <c r="G175" i="1"/>
  <c r="H175" i="1"/>
  <c r="F176" i="1"/>
  <c r="G176" i="1"/>
  <c r="H176" i="1"/>
  <c r="F177" i="1"/>
  <c r="G177" i="1"/>
  <c r="H177" i="1"/>
  <c r="F178" i="1"/>
  <c r="G178" i="1"/>
  <c r="H178" i="1"/>
  <c r="F179" i="1"/>
  <c r="G179" i="1"/>
  <c r="H179" i="1"/>
  <c r="I180" i="1"/>
  <c r="J180" i="1"/>
  <c r="F182" i="1"/>
  <c r="G182" i="1"/>
  <c r="F183" i="1"/>
  <c r="G183" i="1"/>
  <c r="BH107" i="1" l="1"/>
  <c r="BJ107" i="1" s="1"/>
  <c r="BL100" i="1"/>
  <c r="BN100" i="1" s="1"/>
  <c r="BG107" i="1"/>
  <c r="BH28" i="1"/>
  <c r="BJ28" i="1" s="1"/>
  <c r="BL28" i="1" s="1"/>
  <c r="BN28" i="1" s="1"/>
  <c r="BG28" i="1"/>
  <c r="BI28" i="1" s="1"/>
  <c r="BK28" i="1" s="1"/>
  <c r="BM28" i="1" s="1"/>
  <c r="BL107" i="1"/>
  <c r="BN107" i="1" s="1"/>
  <c r="BG146" i="1"/>
  <c r="AX146" i="1"/>
  <c r="AY146" i="1" s="1"/>
  <c r="BH146" i="1" s="1"/>
  <c r="BJ146" i="1" s="1"/>
  <c r="BG103" i="1"/>
  <c r="BI103" i="1" s="1"/>
  <c r="BK103" i="1" s="1"/>
  <c r="BM103" i="1" s="1"/>
  <c r="AX103" i="1"/>
  <c r="AY103" i="1" s="1"/>
  <c r="BH103" i="1" s="1"/>
  <c r="BJ103" i="1" s="1"/>
  <c r="BG98" i="1"/>
  <c r="AX98" i="1"/>
  <c r="AY98" i="1" s="1"/>
  <c r="BH98" i="1" s="1"/>
  <c r="BJ98" i="1" s="1"/>
  <c r="BG90" i="1"/>
  <c r="AX90" i="1"/>
  <c r="AY90" i="1" s="1"/>
  <c r="BH90" i="1" s="1"/>
  <c r="BJ90" i="1" s="1"/>
  <c r="BG86" i="1"/>
  <c r="AX86" i="1"/>
  <c r="AY86" i="1" s="1"/>
  <c r="BH86" i="1" s="1"/>
  <c r="BJ86" i="1" s="1"/>
  <c r="BG82" i="1"/>
  <c r="AX82" i="1"/>
  <c r="AY82" i="1" s="1"/>
  <c r="BH82" i="1" s="1"/>
  <c r="BJ82" i="1" s="1"/>
  <c r="BG78" i="1"/>
  <c r="BI78" i="1" s="1"/>
  <c r="BK78" i="1" s="1"/>
  <c r="BM78" i="1" s="1"/>
  <c r="AX78" i="1"/>
  <c r="AY78" i="1" s="1"/>
  <c r="BH78" i="1" s="1"/>
  <c r="BJ78" i="1" s="1"/>
  <c r="BG74" i="1"/>
  <c r="AX74" i="1"/>
  <c r="AY74" i="1" s="1"/>
  <c r="BH74" i="1" s="1"/>
  <c r="BJ74" i="1" s="1"/>
  <c r="BG69" i="1"/>
  <c r="AX69" i="1"/>
  <c r="AY69" i="1" s="1"/>
  <c r="BH69" i="1" s="1"/>
  <c r="BJ69" i="1" s="1"/>
  <c r="AX38" i="1"/>
  <c r="AY38" i="1" s="1"/>
  <c r="BH38" i="1" s="1"/>
  <c r="BJ38" i="1" s="1"/>
  <c r="BG38" i="1"/>
  <c r="AX34" i="1"/>
  <c r="AY34" i="1" s="1"/>
  <c r="BH34" i="1" s="1"/>
  <c r="BJ34" i="1" s="1"/>
  <c r="BG34" i="1"/>
  <c r="AX30" i="1"/>
  <c r="AY30" i="1" s="1"/>
  <c r="BH30" i="1" s="1"/>
  <c r="BJ30" i="1" s="1"/>
  <c r="BG30" i="1"/>
  <c r="BI30" i="1" s="1"/>
  <c r="BK30" i="1" s="1"/>
  <c r="BM30" i="1" s="1"/>
  <c r="AX26" i="1"/>
  <c r="AY26" i="1" s="1"/>
  <c r="BH26" i="1" s="1"/>
  <c r="BJ26" i="1" s="1"/>
  <c r="BG26" i="1"/>
  <c r="AX22" i="1"/>
  <c r="AY22" i="1" s="1"/>
  <c r="BH22" i="1" s="1"/>
  <c r="BJ22" i="1" s="1"/>
  <c r="BG22" i="1"/>
  <c r="BI22" i="1" s="1"/>
  <c r="BK22" i="1" s="1"/>
  <c r="BM22" i="1" s="1"/>
  <c r="AX18" i="1"/>
  <c r="AY18" i="1" s="1"/>
  <c r="BH18" i="1" s="1"/>
  <c r="BJ18" i="1" s="1"/>
  <c r="BG18" i="1"/>
  <c r="AX14" i="1"/>
  <c r="AY14" i="1" s="1"/>
  <c r="BH14" i="1" s="1"/>
  <c r="BJ14" i="1" s="1"/>
  <c r="BG14" i="1"/>
  <c r="BG142" i="1"/>
  <c r="BI142" i="1" s="1"/>
  <c r="BK142" i="1" s="1"/>
  <c r="BM142" i="1" s="1"/>
  <c r="AX142" i="1"/>
  <c r="AY142" i="1" s="1"/>
  <c r="BH142" i="1" s="1"/>
  <c r="BJ142" i="1" s="1"/>
  <c r="BG157" i="1"/>
  <c r="BI157" i="1" s="1"/>
  <c r="BK157" i="1" s="1"/>
  <c r="BM157" i="1" s="1"/>
  <c r="AX157" i="1"/>
  <c r="AY157" i="1" s="1"/>
  <c r="BH157" i="1" s="1"/>
  <c r="BJ157" i="1" s="1"/>
  <c r="AX41" i="1"/>
  <c r="AY41" i="1" s="1"/>
  <c r="BH41" i="1" s="1"/>
  <c r="BJ41" i="1" s="1"/>
  <c r="BG41" i="1"/>
  <c r="BG81" i="1"/>
  <c r="AX81" i="1"/>
  <c r="AY81" i="1" s="1"/>
  <c r="BH81" i="1" s="1"/>
  <c r="BJ81" i="1" s="1"/>
  <c r="AX37" i="1"/>
  <c r="AY37" i="1" s="1"/>
  <c r="BH37" i="1" s="1"/>
  <c r="BJ37" i="1" s="1"/>
  <c r="BG37" i="1"/>
  <c r="BG151" i="1"/>
  <c r="AX151" i="1"/>
  <c r="AY151" i="1" s="1"/>
  <c r="BH151" i="1" s="1"/>
  <c r="BJ151" i="1" s="1"/>
  <c r="BG101" i="1"/>
  <c r="BI101" i="1" s="1"/>
  <c r="AX101" i="1"/>
  <c r="AY101" i="1" s="1"/>
  <c r="BH101" i="1" s="1"/>
  <c r="BJ101" i="1" s="1"/>
  <c r="BG67" i="1"/>
  <c r="AX67" i="1"/>
  <c r="AY67" i="1" s="1"/>
  <c r="BH67" i="1" s="1"/>
  <c r="BJ67" i="1" s="1"/>
  <c r="AX36" i="1"/>
  <c r="AY36" i="1" s="1"/>
  <c r="BH36" i="1" s="1"/>
  <c r="BJ36" i="1" s="1"/>
  <c r="BG36" i="1"/>
  <c r="BI36" i="1" s="1"/>
  <c r="AX16" i="1"/>
  <c r="AY16" i="1" s="1"/>
  <c r="BH16" i="1" s="1"/>
  <c r="BJ16" i="1" s="1"/>
  <c r="BG16" i="1"/>
  <c r="BI16" i="1" s="1"/>
  <c r="BK16" i="1" s="1"/>
  <c r="BM16" i="1" s="1"/>
  <c r="AX29" i="1"/>
  <c r="AY29" i="1" s="1"/>
  <c r="BH29" i="1" s="1"/>
  <c r="BJ29" i="1" s="1"/>
  <c r="BG29" i="1"/>
  <c r="BI29" i="1" s="1"/>
  <c r="BK29" i="1" s="1"/>
  <c r="BM29" i="1" s="1"/>
  <c r="BG156" i="1"/>
  <c r="BI156" i="1" s="1"/>
  <c r="BK156" i="1" s="1"/>
  <c r="BM156" i="1" s="1"/>
  <c r="AX156" i="1"/>
  <c r="AY156" i="1" s="1"/>
  <c r="BH156" i="1" s="1"/>
  <c r="BJ156" i="1" s="1"/>
  <c r="BG89" i="1"/>
  <c r="BI89" i="1" s="1"/>
  <c r="BK89" i="1" s="1"/>
  <c r="BM89" i="1" s="1"/>
  <c r="AX89" i="1"/>
  <c r="AY89" i="1" s="1"/>
  <c r="BH89" i="1" s="1"/>
  <c r="BJ89" i="1" s="1"/>
  <c r="AX33" i="1"/>
  <c r="AY33" i="1" s="1"/>
  <c r="BH33" i="1" s="1"/>
  <c r="BJ33" i="1" s="1"/>
  <c r="BG33" i="1"/>
  <c r="BG105" i="1"/>
  <c r="BI105" i="1" s="1"/>
  <c r="BK105" i="1" s="1"/>
  <c r="BM105" i="1" s="1"/>
  <c r="AX105" i="1"/>
  <c r="AY105" i="1" s="1"/>
  <c r="BH105" i="1" s="1"/>
  <c r="BJ105" i="1" s="1"/>
  <c r="BG76" i="1"/>
  <c r="AX76" i="1"/>
  <c r="AY76" i="1" s="1"/>
  <c r="BH76" i="1" s="1"/>
  <c r="BJ76" i="1" s="1"/>
  <c r="AX32" i="1"/>
  <c r="AY32" i="1" s="1"/>
  <c r="BH32" i="1" s="1"/>
  <c r="BJ32" i="1" s="1"/>
  <c r="BG32" i="1"/>
  <c r="BG153" i="1"/>
  <c r="BI153" i="1" s="1"/>
  <c r="BK153" i="1" s="1"/>
  <c r="BM153" i="1" s="1"/>
  <c r="AX153" i="1"/>
  <c r="AY153" i="1" s="1"/>
  <c r="BH153" i="1" s="1"/>
  <c r="BJ153" i="1" s="1"/>
  <c r="BG145" i="1"/>
  <c r="BI145" i="1" s="1"/>
  <c r="AX145" i="1"/>
  <c r="AY145" i="1" s="1"/>
  <c r="BH145" i="1" s="1"/>
  <c r="BJ145" i="1" s="1"/>
  <c r="BG102" i="1"/>
  <c r="BI102" i="1" s="1"/>
  <c r="BK102" i="1" s="1"/>
  <c r="BM102" i="1" s="1"/>
  <c r="AX102" i="1"/>
  <c r="AY102" i="1" s="1"/>
  <c r="BH102" i="1" s="1"/>
  <c r="BJ102" i="1" s="1"/>
  <c r="BG68" i="1"/>
  <c r="BI68" i="1" s="1"/>
  <c r="BK68" i="1" s="1"/>
  <c r="BM68" i="1" s="1"/>
  <c r="AX68" i="1"/>
  <c r="AY68" i="1" s="1"/>
  <c r="BH68" i="1" s="1"/>
  <c r="BJ68" i="1" s="1"/>
  <c r="AX21" i="1"/>
  <c r="AY21" i="1" s="1"/>
  <c r="BH21" i="1" s="1"/>
  <c r="BJ21" i="1" s="1"/>
  <c r="BG21" i="1"/>
  <c r="BG155" i="1"/>
  <c r="BI155" i="1" s="1"/>
  <c r="BK155" i="1" s="1"/>
  <c r="BM155" i="1" s="1"/>
  <c r="AX155" i="1"/>
  <c r="AY155" i="1" s="1"/>
  <c r="BH155" i="1" s="1"/>
  <c r="BJ155" i="1" s="1"/>
  <c r="BG80" i="1"/>
  <c r="AX80" i="1"/>
  <c r="AY80" i="1" s="1"/>
  <c r="BH80" i="1" s="1"/>
  <c r="BJ80" i="1" s="1"/>
  <c r="AX20" i="1"/>
  <c r="AY20" i="1" s="1"/>
  <c r="BH20" i="1" s="1"/>
  <c r="BJ20" i="1" s="1"/>
  <c r="BG20" i="1"/>
  <c r="BI20" i="1" s="1"/>
  <c r="BK20" i="1" s="1"/>
  <c r="BM20" i="1" s="1"/>
  <c r="BG143" i="1"/>
  <c r="BI143" i="1" s="1"/>
  <c r="BK143" i="1" s="1"/>
  <c r="BM143" i="1" s="1"/>
  <c r="AX143" i="1"/>
  <c r="AY143" i="1" s="1"/>
  <c r="BH143" i="1" s="1"/>
  <c r="BJ143" i="1" s="1"/>
  <c r="BG104" i="1"/>
  <c r="AX104" i="1"/>
  <c r="AY104" i="1" s="1"/>
  <c r="BH104" i="1" s="1"/>
  <c r="BJ104" i="1" s="1"/>
  <c r="BG79" i="1"/>
  <c r="AX79" i="1"/>
  <c r="AY79" i="1" s="1"/>
  <c r="BH79" i="1" s="1"/>
  <c r="BJ79" i="1" s="1"/>
  <c r="AX39" i="1"/>
  <c r="AY39" i="1" s="1"/>
  <c r="BH39" i="1" s="1"/>
  <c r="BJ39" i="1" s="1"/>
  <c r="BG39" i="1"/>
  <c r="AX35" i="1"/>
  <c r="AY35" i="1" s="1"/>
  <c r="BH35" i="1" s="1"/>
  <c r="BJ35" i="1" s="1"/>
  <c r="BG35" i="1"/>
  <c r="BI35" i="1" s="1"/>
  <c r="AX31" i="1"/>
  <c r="AY31" i="1" s="1"/>
  <c r="BH31" i="1" s="1"/>
  <c r="BJ31" i="1" s="1"/>
  <c r="BG31" i="1"/>
  <c r="BI31" i="1" s="1"/>
  <c r="BK31" i="1" s="1"/>
  <c r="BM31" i="1" s="1"/>
  <c r="AX27" i="1"/>
  <c r="AY27" i="1" s="1"/>
  <c r="BH27" i="1" s="1"/>
  <c r="BJ27" i="1" s="1"/>
  <c r="BG27" i="1"/>
  <c r="AX23" i="1"/>
  <c r="AY23" i="1" s="1"/>
  <c r="BH23" i="1" s="1"/>
  <c r="BJ23" i="1" s="1"/>
  <c r="BG23" i="1"/>
  <c r="AX19" i="1"/>
  <c r="AY19" i="1" s="1"/>
  <c r="BH19" i="1" s="1"/>
  <c r="BJ19" i="1" s="1"/>
  <c r="BG19" i="1"/>
  <c r="BI19" i="1" s="1"/>
  <c r="BK19" i="1" s="1"/>
  <c r="BM19" i="1" s="1"/>
  <c r="AX15" i="1"/>
  <c r="AY15" i="1" s="1"/>
  <c r="BH15" i="1" s="1"/>
  <c r="BJ15" i="1" s="1"/>
  <c r="BG15" i="1"/>
  <c r="BI15" i="1" s="1"/>
  <c r="BK15" i="1" s="1"/>
  <c r="BM15" i="1" s="1"/>
  <c r="BG152" i="1"/>
  <c r="AX152" i="1"/>
  <c r="AY152" i="1" s="1"/>
  <c r="BH152" i="1" s="1"/>
  <c r="BJ152" i="1" s="1"/>
  <c r="BG106" i="1"/>
  <c r="BI106" i="1" s="1"/>
  <c r="BK106" i="1" s="1"/>
  <c r="BM106" i="1" s="1"/>
  <c r="AX106" i="1"/>
  <c r="AY106" i="1" s="1"/>
  <c r="BH106" i="1" s="1"/>
  <c r="BJ106" i="1" s="1"/>
  <c r="BG85" i="1"/>
  <c r="AX85" i="1"/>
  <c r="AY85" i="1" s="1"/>
  <c r="BH85" i="1" s="1"/>
  <c r="BJ85" i="1" s="1"/>
  <c r="AX17" i="1"/>
  <c r="AY17" i="1" s="1"/>
  <c r="BH17" i="1" s="1"/>
  <c r="BJ17" i="1" s="1"/>
  <c r="BG17" i="1"/>
  <c r="BI17" i="1" s="1"/>
  <c r="BK17" i="1" s="1"/>
  <c r="BM17" i="1" s="1"/>
  <c r="BG88" i="1"/>
  <c r="AX88" i="1"/>
  <c r="AY88" i="1" s="1"/>
  <c r="BH88" i="1" s="1"/>
  <c r="BJ88" i="1" s="1"/>
  <c r="AX24" i="1"/>
  <c r="AY24" i="1" s="1"/>
  <c r="BH24" i="1" s="1"/>
  <c r="BJ24" i="1" s="1"/>
  <c r="BG24" i="1"/>
  <c r="BG154" i="1"/>
  <c r="BI154" i="1" s="1"/>
  <c r="BK154" i="1" s="1"/>
  <c r="BM154" i="1" s="1"/>
  <c r="AX154" i="1"/>
  <c r="AY154" i="1" s="1"/>
  <c r="BH154" i="1" s="1"/>
  <c r="BJ154" i="1" s="1"/>
  <c r="BG99" i="1"/>
  <c r="AX99" i="1"/>
  <c r="AY99" i="1" s="1"/>
  <c r="BH99" i="1" s="1"/>
  <c r="BJ99" i="1" s="1"/>
  <c r="BG83" i="1"/>
  <c r="BI83" i="1" s="1"/>
  <c r="BK83" i="1" s="1"/>
  <c r="BM83" i="1" s="1"/>
  <c r="AX83" i="1"/>
  <c r="AY83" i="1" s="1"/>
  <c r="BH83" i="1" s="1"/>
  <c r="BJ83" i="1" s="1"/>
  <c r="BG66" i="1"/>
  <c r="AX66" i="1"/>
  <c r="AY66" i="1" s="1"/>
  <c r="BH66" i="1" s="1"/>
  <c r="BJ66" i="1" s="1"/>
  <c r="BG141" i="1"/>
  <c r="AX141" i="1"/>
  <c r="AY141" i="1" s="1"/>
  <c r="BH141" i="1" s="1"/>
  <c r="BJ141" i="1" s="1"/>
  <c r="BG97" i="1"/>
  <c r="BI97" i="1" s="1"/>
  <c r="AX97" i="1"/>
  <c r="AY97" i="1" s="1"/>
  <c r="BH97" i="1" s="1"/>
  <c r="BJ97" i="1" s="1"/>
  <c r="BG77" i="1"/>
  <c r="AX77" i="1"/>
  <c r="AY77" i="1" s="1"/>
  <c r="BH77" i="1" s="1"/>
  <c r="BJ77" i="1" s="1"/>
  <c r="AX25" i="1"/>
  <c r="AY25" i="1" s="1"/>
  <c r="BH25" i="1" s="1"/>
  <c r="BJ25" i="1" s="1"/>
  <c r="BG25" i="1"/>
  <c r="BG144" i="1"/>
  <c r="BI144" i="1" s="1"/>
  <c r="BK144" i="1" s="1"/>
  <c r="BM144" i="1" s="1"/>
  <c r="AX144" i="1"/>
  <c r="AY144" i="1" s="1"/>
  <c r="BH144" i="1" s="1"/>
  <c r="BJ144" i="1" s="1"/>
  <c r="BG96" i="1"/>
  <c r="AX96" i="1"/>
  <c r="AY96" i="1" s="1"/>
  <c r="BH96" i="1" s="1"/>
  <c r="BJ96" i="1" s="1"/>
  <c r="BG84" i="1"/>
  <c r="BI84" i="1" s="1"/>
  <c r="BK84" i="1" s="1"/>
  <c r="BM84" i="1" s="1"/>
  <c r="AX84" i="1"/>
  <c r="AY84" i="1" s="1"/>
  <c r="BH84" i="1" s="1"/>
  <c r="BJ84" i="1" s="1"/>
  <c r="BG148" i="1"/>
  <c r="AX148" i="1"/>
  <c r="AY148" i="1" s="1"/>
  <c r="BH148" i="1" s="1"/>
  <c r="BJ148" i="1" s="1"/>
  <c r="BG95" i="1"/>
  <c r="AX95" i="1"/>
  <c r="AY95" i="1" s="1"/>
  <c r="BH95" i="1" s="1"/>
  <c r="BJ95" i="1" s="1"/>
  <c r="BG87" i="1"/>
  <c r="BI87" i="1" s="1"/>
  <c r="BK87" i="1" s="1"/>
  <c r="BM87" i="1" s="1"/>
  <c r="AX87" i="1"/>
  <c r="AY87" i="1" s="1"/>
  <c r="BH87" i="1" s="1"/>
  <c r="BJ87" i="1" s="1"/>
  <c r="BG75" i="1"/>
  <c r="AX75" i="1"/>
  <c r="AY75" i="1" s="1"/>
  <c r="BH75" i="1" s="1"/>
  <c r="BJ75" i="1" s="1"/>
  <c r="AX137" i="1"/>
  <c r="AY137" i="1" s="1"/>
  <c r="BG137" i="1"/>
  <c r="BI137" i="1" s="1"/>
  <c r="BB93" i="1"/>
  <c r="BC93" i="1" s="1"/>
  <c r="BH93" i="1" s="1"/>
  <c r="BJ93" i="1" s="1"/>
  <c r="BG93" i="1"/>
  <c r="BB13" i="1"/>
  <c r="BC13" i="1" s="1"/>
  <c r="BH13" i="1" s="1"/>
  <c r="BJ13" i="1" s="1"/>
  <c r="BG13" i="1"/>
  <c r="BB9" i="1"/>
  <c r="BC9" i="1" s="1"/>
  <c r="BH9" i="1" s="1"/>
  <c r="BJ9" i="1" s="1"/>
  <c r="BG9" i="1"/>
  <c r="BI9" i="1" s="1"/>
  <c r="BK9" i="1" s="1"/>
  <c r="BM9" i="1" s="1"/>
  <c r="BB92" i="1"/>
  <c r="BC92" i="1" s="1"/>
  <c r="BH92" i="1" s="1"/>
  <c r="BJ92" i="1" s="1"/>
  <c r="BG92" i="1"/>
  <c r="BB12" i="1"/>
  <c r="BC12" i="1" s="1"/>
  <c r="BH12" i="1" s="1"/>
  <c r="BJ12" i="1" s="1"/>
  <c r="BG12" i="1"/>
  <c r="AX72" i="1"/>
  <c r="AY72" i="1" s="1"/>
  <c r="BH72" i="1" s="1"/>
  <c r="BJ72" i="1" s="1"/>
  <c r="BG72" i="1"/>
  <c r="BB91" i="1"/>
  <c r="BC91" i="1" s="1"/>
  <c r="BH91" i="1" s="1"/>
  <c r="BJ91" i="1" s="1"/>
  <c r="BG91" i="1"/>
  <c r="AX139" i="1"/>
  <c r="AY139" i="1" s="1"/>
  <c r="BH139" i="1" s="1"/>
  <c r="BJ139" i="1" s="1"/>
  <c r="BG139" i="1"/>
  <c r="AX70" i="1"/>
  <c r="AY70" i="1" s="1"/>
  <c r="BH70" i="1" s="1"/>
  <c r="BJ70" i="1" s="1"/>
  <c r="BG70" i="1"/>
  <c r="BI70" i="1" s="1"/>
  <c r="BK70" i="1" s="1"/>
  <c r="BM70" i="1" s="1"/>
  <c r="AX140" i="1"/>
  <c r="AY140" i="1" s="1"/>
  <c r="BH140" i="1" s="1"/>
  <c r="BJ140" i="1" s="1"/>
  <c r="BG140" i="1"/>
  <c r="AX71" i="1"/>
  <c r="AY71" i="1" s="1"/>
  <c r="BH71" i="1" s="1"/>
  <c r="BJ71" i="1" s="1"/>
  <c r="BG71" i="1"/>
  <c r="BB94" i="1"/>
  <c r="BC94" i="1" s="1"/>
  <c r="BH94" i="1" s="1"/>
  <c r="BJ94" i="1" s="1"/>
  <c r="BG94" i="1"/>
  <c r="BB10" i="1"/>
  <c r="BC10" i="1" s="1"/>
  <c r="BH10" i="1" s="1"/>
  <c r="BJ10" i="1" s="1"/>
  <c r="BG10" i="1"/>
  <c r="BG136" i="1"/>
  <c r="BB11" i="1"/>
  <c r="BC11" i="1" s="1"/>
  <c r="BH11" i="1" s="1"/>
  <c r="BJ11" i="1" s="1"/>
  <c r="BG11" i="1"/>
  <c r="AX138" i="1"/>
  <c r="AY138" i="1" s="1"/>
  <c r="BH138" i="1" s="1"/>
  <c r="BJ138" i="1" s="1"/>
  <c r="BG138" i="1"/>
  <c r="BH136" i="1"/>
  <c r="BJ136" i="1" s="1"/>
  <c r="BC180" i="1"/>
  <c r="BB180" i="1"/>
  <c r="H180" i="1"/>
  <c r="BE187" i="1"/>
  <c r="BG164" i="1"/>
  <c r="BI164" i="1" s="1"/>
  <c r="BK164" i="1" s="1"/>
  <c r="BM164" i="1" s="1"/>
  <c r="BF187" i="1"/>
  <c r="AV8" i="1"/>
  <c r="AX8" i="1" s="1"/>
  <c r="AY8" i="1" s="1"/>
  <c r="BG112" i="1"/>
  <c r="BI112" i="1" s="1"/>
  <c r="BK112" i="1" s="1"/>
  <c r="BM112" i="1" s="1"/>
  <c r="AV180" i="1"/>
  <c r="AV65" i="1"/>
  <c r="AT132" i="1"/>
  <c r="AT40" i="1"/>
  <c r="AV40" i="1" s="1"/>
  <c r="BG40" i="1" s="1"/>
  <c r="BG109" i="1"/>
  <c r="BI109" i="1" s="1"/>
  <c r="BK109" i="1" s="1"/>
  <c r="BM109" i="1" s="1"/>
  <c r="BG114" i="1"/>
  <c r="BI114" i="1" s="1"/>
  <c r="BK114" i="1" s="1"/>
  <c r="BM114" i="1" s="1"/>
  <c r="BG118" i="1"/>
  <c r="BI118" i="1" s="1"/>
  <c r="BK118" i="1" s="1"/>
  <c r="BM118" i="1" s="1"/>
  <c r="AZ65" i="1"/>
  <c r="AZ8" i="1"/>
  <c r="AU62" i="1"/>
  <c r="BG50" i="1"/>
  <c r="BI50" i="1" s="1"/>
  <c r="BK50" i="1" s="1"/>
  <c r="BM50" i="1" s="1"/>
  <c r="BG54" i="1"/>
  <c r="BI54" i="1" s="1"/>
  <c r="BK54" i="1" s="1"/>
  <c r="BM54" i="1" s="1"/>
  <c r="BG58" i="1"/>
  <c r="BI58" i="1" s="1"/>
  <c r="BK58" i="1" s="1"/>
  <c r="BM58" i="1" s="1"/>
  <c r="BG182" i="1"/>
  <c r="BI182" i="1" s="1"/>
  <c r="BK182" i="1" s="1"/>
  <c r="BM182" i="1" s="1"/>
  <c r="BG161" i="1"/>
  <c r="BI161" i="1" s="1"/>
  <c r="BK161" i="1" s="1"/>
  <c r="BM161" i="1" s="1"/>
  <c r="BG166" i="1"/>
  <c r="BI166" i="1" s="1"/>
  <c r="BK166" i="1" s="1"/>
  <c r="BM166" i="1" s="1"/>
  <c r="BG172" i="1"/>
  <c r="BI172" i="1" s="1"/>
  <c r="BK172" i="1" s="1"/>
  <c r="BM172" i="1" s="1"/>
  <c r="BG174" i="1"/>
  <c r="BI174" i="1" s="1"/>
  <c r="BK174" i="1" s="1"/>
  <c r="BM174" i="1" s="1"/>
  <c r="BG42" i="1"/>
  <c r="BI42" i="1" s="1"/>
  <c r="BG49" i="1"/>
  <c r="BI49" i="1" s="1"/>
  <c r="BK49" i="1" s="1"/>
  <c r="BM49" i="1" s="1"/>
  <c r="BG53" i="1"/>
  <c r="BI53" i="1" s="1"/>
  <c r="BK53" i="1" s="1"/>
  <c r="BM53" i="1" s="1"/>
  <c r="BG160" i="1"/>
  <c r="BI160" i="1" s="1"/>
  <c r="BK160" i="1" s="1"/>
  <c r="BM160" i="1" s="1"/>
  <c r="BG165" i="1"/>
  <c r="BI165" i="1" s="1"/>
  <c r="BK165" i="1" s="1"/>
  <c r="BM165" i="1" s="1"/>
  <c r="BG169" i="1"/>
  <c r="BI169" i="1" s="1"/>
  <c r="BK169" i="1" s="1"/>
  <c r="BM169" i="1" s="1"/>
  <c r="H132" i="1"/>
  <c r="G62" i="1"/>
  <c r="BI38" i="1"/>
  <c r="BK38" i="1" s="1"/>
  <c r="BM38" i="1" s="1"/>
  <c r="BG116" i="1"/>
  <c r="BI116" i="1" s="1"/>
  <c r="BK116" i="1" s="1"/>
  <c r="BM116" i="1" s="1"/>
  <c r="BG129" i="1"/>
  <c r="BI129" i="1" s="1"/>
  <c r="BK129" i="1" s="1"/>
  <c r="BM129" i="1" s="1"/>
  <c r="J187" i="1"/>
  <c r="H62" i="1"/>
  <c r="BG59" i="1"/>
  <c r="BI59" i="1" s="1"/>
  <c r="BG108" i="1"/>
  <c r="BI108" i="1" s="1"/>
  <c r="BK108" i="1" s="1"/>
  <c r="BG113" i="1"/>
  <c r="BI113" i="1" s="1"/>
  <c r="BK113" i="1" s="1"/>
  <c r="BM113" i="1" s="1"/>
  <c r="BG126" i="1"/>
  <c r="BI126" i="1" s="1"/>
  <c r="BK126" i="1" s="1"/>
  <c r="BM126" i="1" s="1"/>
  <c r="BG46" i="1"/>
  <c r="BI46" i="1" s="1"/>
  <c r="BK46" i="1" s="1"/>
  <c r="BM46" i="1" s="1"/>
  <c r="BG120" i="1"/>
  <c r="BI120" i="1" s="1"/>
  <c r="BK120" i="1" s="1"/>
  <c r="BM120" i="1" s="1"/>
  <c r="BG125" i="1"/>
  <c r="BI125" i="1" s="1"/>
  <c r="BK125" i="1" s="1"/>
  <c r="BM125" i="1" s="1"/>
  <c r="BG159" i="1"/>
  <c r="BI159" i="1" s="1"/>
  <c r="BK159" i="1" s="1"/>
  <c r="BM159" i="1" s="1"/>
  <c r="BG43" i="1"/>
  <c r="BI43" i="1" s="1"/>
  <c r="BK43" i="1" s="1"/>
  <c r="BM43" i="1" s="1"/>
  <c r="BG55" i="1"/>
  <c r="BI55" i="1" s="1"/>
  <c r="BK55" i="1" s="1"/>
  <c r="BM55" i="1" s="1"/>
  <c r="BG56" i="1"/>
  <c r="BI56" i="1" s="1"/>
  <c r="BK56" i="1" s="1"/>
  <c r="BM56" i="1" s="1"/>
  <c r="BG119" i="1"/>
  <c r="BI119" i="1" s="1"/>
  <c r="BK119" i="1" s="1"/>
  <c r="BM119" i="1" s="1"/>
  <c r="BG124" i="1"/>
  <c r="BI124" i="1" s="1"/>
  <c r="BK124" i="1" s="1"/>
  <c r="BM124" i="1" s="1"/>
  <c r="BG175" i="1"/>
  <c r="BI175" i="1" s="1"/>
  <c r="BK175" i="1" s="1"/>
  <c r="BM175" i="1" s="1"/>
  <c r="BG176" i="1"/>
  <c r="BI176" i="1" s="1"/>
  <c r="BK176" i="1" s="1"/>
  <c r="BM176" i="1" s="1"/>
  <c r="BG179" i="1"/>
  <c r="BI179" i="1" s="1"/>
  <c r="BK179" i="1" s="1"/>
  <c r="BM179" i="1" s="1"/>
  <c r="BG60" i="1"/>
  <c r="BI60" i="1" s="1"/>
  <c r="BK60" i="1" s="1"/>
  <c r="BM60" i="1" s="1"/>
  <c r="BG45" i="1"/>
  <c r="BI45" i="1" s="1"/>
  <c r="BK45" i="1" s="1"/>
  <c r="BM45" i="1" s="1"/>
  <c r="BG51" i="1"/>
  <c r="BI51" i="1" s="1"/>
  <c r="BK51" i="1" s="1"/>
  <c r="BG52" i="1"/>
  <c r="BI52" i="1" s="1"/>
  <c r="BK52" i="1" s="1"/>
  <c r="BM52" i="1" s="1"/>
  <c r="BI80" i="1"/>
  <c r="BG110" i="1"/>
  <c r="BI110" i="1" s="1"/>
  <c r="BK110" i="1" s="1"/>
  <c r="BM110" i="1" s="1"/>
  <c r="BG115" i="1"/>
  <c r="BI115" i="1" s="1"/>
  <c r="BK115" i="1" s="1"/>
  <c r="BM115" i="1" s="1"/>
  <c r="BG122" i="1"/>
  <c r="BI122" i="1" s="1"/>
  <c r="BK122" i="1" s="1"/>
  <c r="BG127" i="1"/>
  <c r="BI127" i="1" s="1"/>
  <c r="BK127" i="1" s="1"/>
  <c r="BM127" i="1" s="1"/>
  <c r="BD180" i="1"/>
  <c r="BG162" i="1"/>
  <c r="BI162" i="1" s="1"/>
  <c r="BK162" i="1" s="1"/>
  <c r="BM162" i="1" s="1"/>
  <c r="BG167" i="1"/>
  <c r="BI167" i="1" s="1"/>
  <c r="BK167" i="1" s="1"/>
  <c r="BM167" i="1" s="1"/>
  <c r="BG171" i="1"/>
  <c r="BI171" i="1" s="1"/>
  <c r="BK171" i="1" s="1"/>
  <c r="BM171" i="1" s="1"/>
  <c r="BG177" i="1"/>
  <c r="BI177" i="1" s="1"/>
  <c r="BK177" i="1" s="1"/>
  <c r="BM177" i="1" s="1"/>
  <c r="BD132" i="1"/>
  <c r="BG47" i="1"/>
  <c r="BI47" i="1" s="1"/>
  <c r="BK47" i="1" s="1"/>
  <c r="BG48" i="1"/>
  <c r="BI48" i="1" s="1"/>
  <c r="BK48" i="1" s="1"/>
  <c r="BM48" i="1" s="1"/>
  <c r="BG57" i="1"/>
  <c r="BI57" i="1" s="1"/>
  <c r="BK57" i="1" s="1"/>
  <c r="BM57" i="1" s="1"/>
  <c r="BG111" i="1"/>
  <c r="BI111" i="1" s="1"/>
  <c r="BK111" i="1" s="1"/>
  <c r="BM111" i="1" s="1"/>
  <c r="BG117" i="1"/>
  <c r="BI117" i="1" s="1"/>
  <c r="BK117" i="1" s="1"/>
  <c r="BM117" i="1" s="1"/>
  <c r="BG123" i="1"/>
  <c r="BI123" i="1" s="1"/>
  <c r="BG128" i="1"/>
  <c r="BI128" i="1" s="1"/>
  <c r="BK128" i="1" s="1"/>
  <c r="BM128" i="1" s="1"/>
  <c r="BG158" i="1"/>
  <c r="BI158" i="1" s="1"/>
  <c r="BG163" i="1"/>
  <c r="BI163" i="1" s="1"/>
  <c r="BK163" i="1" s="1"/>
  <c r="BM163" i="1" s="1"/>
  <c r="BG168" i="1"/>
  <c r="BI168" i="1" s="1"/>
  <c r="BK168" i="1" s="1"/>
  <c r="BG173" i="1"/>
  <c r="BI173" i="1" s="1"/>
  <c r="BK173" i="1" s="1"/>
  <c r="BM173" i="1" s="1"/>
  <c r="BG178" i="1"/>
  <c r="BI178" i="1" s="1"/>
  <c r="BK178" i="1" s="1"/>
  <c r="G132" i="1"/>
  <c r="F132" i="1"/>
  <c r="F62" i="1"/>
  <c r="BG44" i="1"/>
  <c r="BI44" i="1" s="1"/>
  <c r="AZ180" i="1"/>
  <c r="G180" i="1"/>
  <c r="F180" i="1"/>
  <c r="I187" i="1"/>
  <c r="BG170" i="1"/>
  <c r="BI170" i="1" s="1"/>
  <c r="BK170" i="1" s="1"/>
  <c r="BM170" i="1" s="1"/>
  <c r="BD62" i="1"/>
  <c r="BM183" i="1"/>
  <c r="K136" i="1"/>
  <c r="L136" i="1" s="1"/>
  <c r="BL72" i="1" l="1"/>
  <c r="BN72" i="1" s="1"/>
  <c r="BL136" i="1"/>
  <c r="BN136" i="1" s="1"/>
  <c r="AZ132" i="1"/>
  <c r="BB65" i="1"/>
  <c r="BL92" i="1"/>
  <c r="BN92" i="1" s="1"/>
  <c r="BL27" i="1"/>
  <c r="BN27" i="1" s="1"/>
  <c r="BL33" i="1"/>
  <c r="BN33" i="1" s="1"/>
  <c r="BL30" i="1"/>
  <c r="BN30" i="1" s="1"/>
  <c r="BL75" i="1"/>
  <c r="BN75" i="1" s="1"/>
  <c r="BL143" i="1"/>
  <c r="BN143" i="1" s="1"/>
  <c r="BL9" i="1"/>
  <c r="BN9" i="1" s="1"/>
  <c r="BL101" i="1"/>
  <c r="BN101" i="1" s="1"/>
  <c r="BL13" i="1"/>
  <c r="BN13" i="1" s="1"/>
  <c r="BL31" i="1"/>
  <c r="BN31" i="1" s="1"/>
  <c r="BL139" i="1"/>
  <c r="BN139" i="1" s="1"/>
  <c r="BL95" i="1"/>
  <c r="BN95" i="1" s="1"/>
  <c r="BL77" i="1"/>
  <c r="BN77" i="1" s="1"/>
  <c r="BL154" i="1"/>
  <c r="BN154" i="1" s="1"/>
  <c r="BL152" i="1"/>
  <c r="BN152" i="1" s="1"/>
  <c r="BL80" i="1"/>
  <c r="BN80" i="1" s="1"/>
  <c r="BL153" i="1"/>
  <c r="BN153" i="1" s="1"/>
  <c r="BL156" i="1"/>
  <c r="BN156" i="1" s="1"/>
  <c r="BL151" i="1"/>
  <c r="BN151" i="1" s="1"/>
  <c r="BL90" i="1"/>
  <c r="BN90" i="1" s="1"/>
  <c r="BL10" i="1"/>
  <c r="BN10" i="1" s="1"/>
  <c r="BL35" i="1"/>
  <c r="BN35" i="1" s="1"/>
  <c r="BL14" i="1"/>
  <c r="BN14" i="1" s="1"/>
  <c r="BL38" i="1"/>
  <c r="BN38" i="1" s="1"/>
  <c r="BL83" i="1"/>
  <c r="BN83" i="1" s="1"/>
  <c r="BL82" i="1"/>
  <c r="BN82" i="1" s="1"/>
  <c r="BL99" i="1"/>
  <c r="BN99" i="1" s="1"/>
  <c r="BL89" i="1"/>
  <c r="BN89" i="1" s="1"/>
  <c r="BL20" i="1"/>
  <c r="BN20" i="1" s="1"/>
  <c r="BL91" i="1"/>
  <c r="BN91" i="1" s="1"/>
  <c r="BL148" i="1"/>
  <c r="BN148" i="1" s="1"/>
  <c r="BL97" i="1"/>
  <c r="BN97" i="1" s="1"/>
  <c r="BL155" i="1"/>
  <c r="BN155" i="1" s="1"/>
  <c r="BL69" i="1"/>
  <c r="BN69" i="1" s="1"/>
  <c r="BL98" i="1"/>
  <c r="BN98" i="1" s="1"/>
  <c r="BL138" i="1"/>
  <c r="BN138" i="1" s="1"/>
  <c r="BL85" i="1"/>
  <c r="BN85" i="1" s="1"/>
  <c r="BL157" i="1"/>
  <c r="BN157" i="1" s="1"/>
  <c r="BL87" i="1"/>
  <c r="BN87" i="1" s="1"/>
  <c r="BL86" i="1"/>
  <c r="BN86" i="1" s="1"/>
  <c r="BL25" i="1"/>
  <c r="BN25" i="1" s="1"/>
  <c r="BL34" i="1"/>
  <c r="BN34" i="1" s="1"/>
  <c r="AV132" i="1"/>
  <c r="BG65" i="1"/>
  <c r="AX65" i="1"/>
  <c r="AY65" i="1" s="1"/>
  <c r="BL94" i="1"/>
  <c r="BN94" i="1" s="1"/>
  <c r="BL24" i="1"/>
  <c r="BN24" i="1" s="1"/>
  <c r="BL15" i="1"/>
  <c r="BN15" i="1" s="1"/>
  <c r="BL39" i="1"/>
  <c r="BN39" i="1" s="1"/>
  <c r="BL32" i="1"/>
  <c r="BN32" i="1" s="1"/>
  <c r="BL29" i="1"/>
  <c r="BN29" i="1" s="1"/>
  <c r="BL37" i="1"/>
  <c r="BN37" i="1" s="1"/>
  <c r="BL18" i="1"/>
  <c r="BN18" i="1" s="1"/>
  <c r="BL11" i="1"/>
  <c r="BN11" i="1" s="1"/>
  <c r="BL102" i="1"/>
  <c r="BN102" i="1" s="1"/>
  <c r="BL84" i="1"/>
  <c r="BN84" i="1" s="1"/>
  <c r="BL141" i="1"/>
  <c r="BN141" i="1" s="1"/>
  <c r="BL88" i="1"/>
  <c r="BN88" i="1" s="1"/>
  <c r="BL79" i="1"/>
  <c r="BN79" i="1" s="1"/>
  <c r="BL76" i="1"/>
  <c r="BN76" i="1" s="1"/>
  <c r="BL81" i="1"/>
  <c r="BN81" i="1" s="1"/>
  <c r="BL74" i="1"/>
  <c r="BN74" i="1" s="1"/>
  <c r="BL103" i="1"/>
  <c r="BN103" i="1" s="1"/>
  <c r="BL71" i="1"/>
  <c r="BN71" i="1" s="1"/>
  <c r="BL12" i="1"/>
  <c r="BN12" i="1" s="1"/>
  <c r="BL93" i="1"/>
  <c r="BN93" i="1" s="1"/>
  <c r="BL19" i="1"/>
  <c r="BN19" i="1" s="1"/>
  <c r="BL21" i="1"/>
  <c r="BN21" i="1" s="1"/>
  <c r="BL16" i="1"/>
  <c r="BN16" i="1" s="1"/>
  <c r="BL22" i="1"/>
  <c r="BN22" i="1" s="1"/>
  <c r="BL144" i="1"/>
  <c r="BN144" i="1" s="1"/>
  <c r="BL142" i="1"/>
  <c r="BN142" i="1" s="1"/>
  <c r="BG8" i="1"/>
  <c r="BL96" i="1"/>
  <c r="BN96" i="1" s="1"/>
  <c r="BL66" i="1"/>
  <c r="BN66" i="1" s="1"/>
  <c r="BL104" i="1"/>
  <c r="BN104" i="1" s="1"/>
  <c r="BL68" i="1"/>
  <c r="BN68" i="1" s="1"/>
  <c r="BL105" i="1"/>
  <c r="BN105" i="1" s="1"/>
  <c r="BL78" i="1"/>
  <c r="BN78" i="1" s="1"/>
  <c r="BL146" i="1"/>
  <c r="BN146" i="1" s="1"/>
  <c r="BL67" i="1"/>
  <c r="BN67" i="1" s="1"/>
  <c r="BL106" i="1"/>
  <c r="BN106" i="1" s="1"/>
  <c r="BL145" i="1"/>
  <c r="BN145" i="1" s="1"/>
  <c r="BL140" i="1"/>
  <c r="BN140" i="1" s="1"/>
  <c r="BL17" i="1"/>
  <c r="BN17" i="1" s="1"/>
  <c r="BL23" i="1"/>
  <c r="BN23" i="1" s="1"/>
  <c r="BL36" i="1"/>
  <c r="BN36" i="1" s="1"/>
  <c r="BL41" i="1"/>
  <c r="BN41" i="1" s="1"/>
  <c r="BL26" i="1"/>
  <c r="BN26" i="1" s="1"/>
  <c r="BL70" i="1"/>
  <c r="BN70" i="1" s="1"/>
  <c r="AX180" i="1"/>
  <c r="AY180" i="1"/>
  <c r="BH137" i="1"/>
  <c r="BJ137" i="1" s="1"/>
  <c r="AZ62" i="1"/>
  <c r="BB8" i="1"/>
  <c r="AX40" i="1"/>
  <c r="AX62" i="1" s="1"/>
  <c r="H187" i="1"/>
  <c r="AT62" i="1"/>
  <c r="BI99" i="1"/>
  <c r="BK99" i="1" s="1"/>
  <c r="BM99" i="1" s="1"/>
  <c r="BI13" i="1"/>
  <c r="BK13" i="1" s="1"/>
  <c r="BM13" i="1" s="1"/>
  <c r="AV62" i="1"/>
  <c r="BI140" i="1"/>
  <c r="BK140" i="1" s="1"/>
  <c r="BM140" i="1" s="1"/>
  <c r="BI12" i="1"/>
  <c r="BK12" i="1" s="1"/>
  <c r="BM12" i="1" s="1"/>
  <c r="BI11" i="1"/>
  <c r="BK11" i="1" s="1"/>
  <c r="BM11" i="1" s="1"/>
  <c r="BI146" i="1"/>
  <c r="BK146" i="1" s="1"/>
  <c r="BM146" i="1" s="1"/>
  <c r="BI77" i="1"/>
  <c r="BK77" i="1" s="1"/>
  <c r="BM77" i="1" s="1"/>
  <c r="BI23" i="1"/>
  <c r="BK23" i="1" s="1"/>
  <c r="BM23" i="1" s="1"/>
  <c r="BI75" i="1"/>
  <c r="BK75" i="1" s="1"/>
  <c r="BM75" i="1" s="1"/>
  <c r="BI91" i="1"/>
  <c r="BK91" i="1" s="1"/>
  <c r="BM91" i="1" s="1"/>
  <c r="BI72" i="1"/>
  <c r="BK72" i="1" s="1"/>
  <c r="BM72" i="1" s="1"/>
  <c r="BI34" i="1"/>
  <c r="BK34" i="1" s="1"/>
  <c r="BM34" i="1" s="1"/>
  <c r="BI71" i="1"/>
  <c r="BK71" i="1" s="1"/>
  <c r="BM71" i="1" s="1"/>
  <c r="BI104" i="1"/>
  <c r="BK104" i="1" s="1"/>
  <c r="BM104" i="1" s="1"/>
  <c r="BI66" i="1"/>
  <c r="BK66" i="1" s="1"/>
  <c r="BM66" i="1" s="1"/>
  <c r="BI41" i="1"/>
  <c r="BK41" i="1" s="1"/>
  <c r="BM41" i="1" s="1"/>
  <c r="BI88" i="1"/>
  <c r="BK88" i="1" s="1"/>
  <c r="BM88" i="1" s="1"/>
  <c r="BI82" i="1"/>
  <c r="BK82" i="1" s="1"/>
  <c r="BM82" i="1" s="1"/>
  <c r="BI39" i="1"/>
  <c r="BK39" i="1" s="1"/>
  <c r="BM39" i="1" s="1"/>
  <c r="BI138" i="1"/>
  <c r="BK138" i="1" s="1"/>
  <c r="BM138" i="1" s="1"/>
  <c r="BI98" i="1"/>
  <c r="BK98" i="1" s="1"/>
  <c r="BM98" i="1" s="1"/>
  <c r="BI24" i="1"/>
  <c r="BI10" i="1"/>
  <c r="BK10" i="1" s="1"/>
  <c r="BM10" i="1" s="1"/>
  <c r="BI136" i="1"/>
  <c r="BK136" i="1" s="1"/>
  <c r="BM136" i="1" s="1"/>
  <c r="BG180" i="1"/>
  <c r="BI18" i="1"/>
  <c r="BK18" i="1" s="1"/>
  <c r="BM18" i="1" s="1"/>
  <c r="BI107" i="1"/>
  <c r="BK107" i="1" s="1"/>
  <c r="BM107" i="1" s="1"/>
  <c r="BI148" i="1"/>
  <c r="BK148" i="1" s="1"/>
  <c r="BM148" i="1" s="1"/>
  <c r="BI93" i="1"/>
  <c r="BK93" i="1" s="1"/>
  <c r="BM93" i="1" s="1"/>
  <c r="BI86" i="1"/>
  <c r="BI96" i="1"/>
  <c r="BK96" i="1" s="1"/>
  <c r="BM96" i="1" s="1"/>
  <c r="BI21" i="1"/>
  <c r="BK21" i="1" s="1"/>
  <c r="BM21" i="1" s="1"/>
  <c r="BI139" i="1"/>
  <c r="BI37" i="1"/>
  <c r="BK37" i="1" s="1"/>
  <c r="BM37" i="1" s="1"/>
  <c r="BI74" i="1"/>
  <c r="BK74" i="1" s="1"/>
  <c r="BM74" i="1" s="1"/>
  <c r="BI32" i="1"/>
  <c r="BK32" i="1" s="1"/>
  <c r="BM32" i="1" s="1"/>
  <c r="BI26" i="1"/>
  <c r="BK26" i="1" s="1"/>
  <c r="BM26" i="1" s="1"/>
  <c r="BI33" i="1"/>
  <c r="BK33" i="1" s="1"/>
  <c r="BM33" i="1" s="1"/>
  <c r="BI94" i="1"/>
  <c r="BK94" i="1" s="1"/>
  <c r="BM94" i="1" s="1"/>
  <c r="BI90" i="1"/>
  <c r="BK90" i="1" s="1"/>
  <c r="BI76" i="1"/>
  <c r="BK76" i="1" s="1"/>
  <c r="BM76" i="1" s="1"/>
  <c r="BI141" i="1"/>
  <c r="BK141" i="1" s="1"/>
  <c r="BM141" i="1" s="1"/>
  <c r="BI92" i="1"/>
  <c r="BK92" i="1" s="1"/>
  <c r="BM92" i="1" s="1"/>
  <c r="BI85" i="1"/>
  <c r="BK85" i="1" s="1"/>
  <c r="BM85" i="1" s="1"/>
  <c r="BI67" i="1"/>
  <c r="BK67" i="1" s="1"/>
  <c r="BM67" i="1" s="1"/>
  <c r="BI25" i="1"/>
  <c r="BK25" i="1" s="1"/>
  <c r="BM25" i="1" s="1"/>
  <c r="BI95" i="1"/>
  <c r="BK95" i="1" s="1"/>
  <c r="BM95" i="1" s="1"/>
  <c r="BI79" i="1"/>
  <c r="BK79" i="1" s="1"/>
  <c r="BM79" i="1" s="1"/>
  <c r="BI151" i="1"/>
  <c r="BK151" i="1" s="1"/>
  <c r="BM151" i="1" s="1"/>
  <c r="BI81" i="1"/>
  <c r="BK81" i="1" s="1"/>
  <c r="BM81" i="1" s="1"/>
  <c r="BI27" i="1"/>
  <c r="BK27" i="1" s="1"/>
  <c r="BM27" i="1" s="1"/>
  <c r="BI14" i="1"/>
  <c r="BI152" i="1"/>
  <c r="BK152" i="1" s="1"/>
  <c r="BM152" i="1" s="1"/>
  <c r="BI69" i="1"/>
  <c r="BK69" i="1" s="1"/>
  <c r="BM69" i="1" s="1"/>
  <c r="BK59" i="1"/>
  <c r="BM59" i="1" s="1"/>
  <c r="BK158" i="1"/>
  <c r="BM108" i="1"/>
  <c r="BK42" i="1"/>
  <c r="G187" i="1"/>
  <c r="F187" i="1"/>
  <c r="BM178" i="1"/>
  <c r="BM168" i="1"/>
  <c r="BM47" i="1"/>
  <c r="BM122" i="1"/>
  <c r="BD187" i="1"/>
  <c r="BM51" i="1"/>
  <c r="BK145" i="1"/>
  <c r="BM145" i="1" s="1"/>
  <c r="BK123" i="1"/>
  <c r="BM123" i="1" s="1"/>
  <c r="BK80" i="1"/>
  <c r="BM80" i="1" s="1"/>
  <c r="BK44" i="1"/>
  <c r="BM44" i="1" s="1"/>
  <c r="BK101" i="1"/>
  <c r="BM101" i="1" s="1"/>
  <c r="BK36" i="1"/>
  <c r="BM36" i="1" s="1"/>
  <c r="BK97" i="1"/>
  <c r="BM97" i="1" s="1"/>
  <c r="BK35" i="1"/>
  <c r="BM35" i="1" s="1"/>
  <c r="M136" i="1"/>
  <c r="N136" i="1" s="1"/>
  <c r="BC65" i="1" l="1"/>
  <c r="BC132" i="1" s="1"/>
  <c r="BB132" i="1"/>
  <c r="BH65" i="1"/>
  <c r="AZ187" i="1"/>
  <c r="AV187" i="1"/>
  <c r="AY132" i="1"/>
  <c r="AX132" i="1"/>
  <c r="AX187" i="1" s="1"/>
  <c r="BH180" i="1"/>
  <c r="BJ180" i="1"/>
  <c r="BL137" i="1"/>
  <c r="BL180" i="1" s="1"/>
  <c r="BB62" i="1"/>
  <c r="BC8" i="1"/>
  <c r="BH8" i="1" s="1"/>
  <c r="BJ8" i="1" s="1"/>
  <c r="BI40" i="1"/>
  <c r="BK40" i="1" s="1"/>
  <c r="BM40" i="1" s="1"/>
  <c r="AY40" i="1"/>
  <c r="BI65" i="1"/>
  <c r="BK65" i="1" s="1"/>
  <c r="BM65" i="1" s="1"/>
  <c r="BG132" i="1"/>
  <c r="BI180" i="1"/>
  <c r="BK24" i="1"/>
  <c r="BM24" i="1" s="1"/>
  <c r="BM90" i="1"/>
  <c r="BK14" i="1"/>
  <c r="BM14" i="1" s="1"/>
  <c r="BK139" i="1"/>
  <c r="BM139" i="1" s="1"/>
  <c r="BK86" i="1"/>
  <c r="BM86" i="1" s="1"/>
  <c r="BM42" i="1"/>
  <c r="BM158" i="1"/>
  <c r="BK137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99" i="1"/>
  <c r="AG101" i="1"/>
  <c r="AG102" i="1"/>
  <c r="AG103" i="1"/>
  <c r="AG104" i="1"/>
  <c r="AG105" i="1"/>
  <c r="AG106" i="1"/>
  <c r="AG107" i="1"/>
  <c r="AG108" i="1"/>
  <c r="AG109" i="1"/>
  <c r="AG110" i="1"/>
  <c r="AG111" i="1"/>
  <c r="AG112" i="1"/>
  <c r="AG113" i="1"/>
  <c r="AG114" i="1"/>
  <c r="AG115" i="1"/>
  <c r="AG116" i="1"/>
  <c r="AG117" i="1"/>
  <c r="AG118" i="1"/>
  <c r="AG119" i="1"/>
  <c r="AG120" i="1"/>
  <c r="AG121" i="1"/>
  <c r="AG122" i="1"/>
  <c r="AG123" i="1"/>
  <c r="AG124" i="1"/>
  <c r="AG125" i="1"/>
  <c r="AG126" i="1"/>
  <c r="AG127" i="1"/>
  <c r="AG128" i="1"/>
  <c r="AG129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138" i="1"/>
  <c r="AH139" i="1"/>
  <c r="AH140" i="1"/>
  <c r="AH141" i="1"/>
  <c r="AH142" i="1"/>
  <c r="AH143" i="1"/>
  <c r="AH144" i="1"/>
  <c r="AH145" i="1"/>
  <c r="AH146" i="1"/>
  <c r="AH148" i="1"/>
  <c r="AH151" i="1"/>
  <c r="AH152" i="1"/>
  <c r="AH153" i="1"/>
  <c r="AH154" i="1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68" i="1"/>
  <c r="AH169" i="1"/>
  <c r="AH170" i="1"/>
  <c r="AH171" i="1"/>
  <c r="AH172" i="1"/>
  <c r="AH173" i="1"/>
  <c r="AH174" i="1"/>
  <c r="AH175" i="1"/>
  <c r="AH176" i="1"/>
  <c r="AH177" i="1"/>
  <c r="AH178" i="1"/>
  <c r="AH179" i="1"/>
  <c r="AG138" i="1"/>
  <c r="AG139" i="1"/>
  <c r="AG140" i="1"/>
  <c r="AG141" i="1"/>
  <c r="AG142" i="1"/>
  <c r="AG143" i="1"/>
  <c r="AG144" i="1"/>
  <c r="AG145" i="1"/>
  <c r="AG146" i="1"/>
  <c r="AG148" i="1"/>
  <c r="AG151" i="1"/>
  <c r="AG152" i="1"/>
  <c r="AG153" i="1"/>
  <c r="AG154" i="1"/>
  <c r="AG155" i="1"/>
  <c r="AG156" i="1"/>
  <c r="AG157" i="1"/>
  <c r="AG158" i="1"/>
  <c r="AG159" i="1"/>
  <c r="AG160" i="1"/>
  <c r="AG161" i="1"/>
  <c r="AG162" i="1"/>
  <c r="AG163" i="1"/>
  <c r="AG164" i="1"/>
  <c r="AG165" i="1"/>
  <c r="AG166" i="1"/>
  <c r="AG167" i="1"/>
  <c r="AG168" i="1"/>
  <c r="AG169" i="1"/>
  <c r="AG170" i="1"/>
  <c r="AG171" i="1"/>
  <c r="AG172" i="1"/>
  <c r="AG173" i="1"/>
  <c r="AG174" i="1"/>
  <c r="AG175" i="1"/>
  <c r="AG176" i="1"/>
  <c r="AG177" i="1"/>
  <c r="AG178" i="1"/>
  <c r="AG179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91" i="1"/>
  <c r="AK92" i="1"/>
  <c r="AK93" i="1"/>
  <c r="AK94" i="1"/>
  <c r="AK95" i="1"/>
  <c r="AK96" i="1"/>
  <c r="AK97" i="1"/>
  <c r="AK98" i="1"/>
  <c r="AK99" i="1"/>
  <c r="AK101" i="1"/>
  <c r="AK102" i="1"/>
  <c r="AK103" i="1"/>
  <c r="AK104" i="1"/>
  <c r="AK105" i="1"/>
  <c r="AK106" i="1"/>
  <c r="AK107" i="1"/>
  <c r="AK108" i="1"/>
  <c r="AK109" i="1"/>
  <c r="AK110" i="1"/>
  <c r="AK111" i="1"/>
  <c r="AK112" i="1"/>
  <c r="AK113" i="1"/>
  <c r="AK114" i="1"/>
  <c r="AK115" i="1"/>
  <c r="AK116" i="1"/>
  <c r="AK117" i="1"/>
  <c r="AK118" i="1"/>
  <c r="AK119" i="1"/>
  <c r="AK120" i="1"/>
  <c r="AK121" i="1"/>
  <c r="AK122" i="1"/>
  <c r="AK123" i="1"/>
  <c r="AK124" i="1"/>
  <c r="AK125" i="1"/>
  <c r="AK126" i="1"/>
  <c r="AK127" i="1"/>
  <c r="AK128" i="1"/>
  <c r="AK129" i="1"/>
  <c r="AJ66" i="1"/>
  <c r="AJ67" i="1"/>
  <c r="AJ68" i="1"/>
  <c r="AJ69" i="1"/>
  <c r="AJ70" i="1"/>
  <c r="AJ71" i="1"/>
  <c r="AJ72" i="1"/>
  <c r="AJ73" i="1"/>
  <c r="AJ74" i="1"/>
  <c r="AJ75" i="1"/>
  <c r="AJ76" i="1"/>
  <c r="AJ77" i="1"/>
  <c r="AJ78" i="1"/>
  <c r="AJ79" i="1"/>
  <c r="AJ80" i="1"/>
  <c r="AJ81" i="1"/>
  <c r="AJ82" i="1"/>
  <c r="AJ83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J122" i="1"/>
  <c r="AJ123" i="1"/>
  <c r="AJ124" i="1"/>
  <c r="AJ125" i="1"/>
  <c r="AJ126" i="1"/>
  <c r="AJ127" i="1"/>
  <c r="AJ128" i="1"/>
  <c r="AJ129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84" i="1"/>
  <c r="AE85" i="1"/>
  <c r="AE86" i="1"/>
  <c r="AE87" i="1"/>
  <c r="AE88" i="1"/>
  <c r="AE89" i="1"/>
  <c r="AE90" i="1"/>
  <c r="AE91" i="1"/>
  <c r="AE92" i="1"/>
  <c r="AE93" i="1"/>
  <c r="AE94" i="1"/>
  <c r="AE95" i="1"/>
  <c r="AE96" i="1"/>
  <c r="AE97" i="1"/>
  <c r="AE98" i="1"/>
  <c r="AE99" i="1"/>
  <c r="AE101" i="1"/>
  <c r="AE102" i="1"/>
  <c r="AE103" i="1"/>
  <c r="AE104" i="1"/>
  <c r="AE105" i="1"/>
  <c r="AE106" i="1"/>
  <c r="AE107" i="1"/>
  <c r="AE108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122" i="1"/>
  <c r="AE123" i="1"/>
  <c r="AE124" i="1"/>
  <c r="AE125" i="1"/>
  <c r="AE126" i="1"/>
  <c r="AE127" i="1"/>
  <c r="AE128" i="1"/>
  <c r="AE129" i="1"/>
  <c r="AD116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C73" i="1"/>
  <c r="AC121" i="1"/>
  <c r="AA73" i="1"/>
  <c r="AA121" i="1"/>
  <c r="AB73" i="1"/>
  <c r="AB121" i="1"/>
  <c r="T121" i="1"/>
  <c r="AA107" i="1"/>
  <c r="AB107" i="1"/>
  <c r="AC107" i="1"/>
  <c r="AI163" i="1"/>
  <c r="AJ163" i="1"/>
  <c r="AK163" i="1"/>
  <c r="AA163" i="1"/>
  <c r="AB163" i="1"/>
  <c r="AC163" i="1"/>
  <c r="AD163" i="1"/>
  <c r="AE163" i="1"/>
  <c r="Z163" i="1"/>
  <c r="T163" i="1"/>
  <c r="AI162" i="1"/>
  <c r="AJ162" i="1"/>
  <c r="AK162" i="1"/>
  <c r="AA162" i="1"/>
  <c r="AB162" i="1"/>
  <c r="AC162" i="1"/>
  <c r="AD162" i="1"/>
  <c r="AE162" i="1"/>
  <c r="Z162" i="1"/>
  <c r="T162" i="1"/>
  <c r="AI161" i="1"/>
  <c r="AJ161" i="1"/>
  <c r="AK161" i="1"/>
  <c r="AA161" i="1"/>
  <c r="AB161" i="1"/>
  <c r="AC161" i="1"/>
  <c r="AD161" i="1"/>
  <c r="AE161" i="1"/>
  <c r="Z161" i="1"/>
  <c r="T161" i="1"/>
  <c r="AI160" i="1"/>
  <c r="AJ160" i="1"/>
  <c r="AK160" i="1"/>
  <c r="AA160" i="1"/>
  <c r="AB160" i="1"/>
  <c r="AC160" i="1"/>
  <c r="AD160" i="1"/>
  <c r="AE160" i="1"/>
  <c r="Z160" i="1"/>
  <c r="T160" i="1"/>
  <c r="AI159" i="1"/>
  <c r="AJ159" i="1"/>
  <c r="AK159" i="1"/>
  <c r="AA159" i="1"/>
  <c r="AB159" i="1"/>
  <c r="AC159" i="1"/>
  <c r="AD159" i="1"/>
  <c r="AE159" i="1"/>
  <c r="Z159" i="1"/>
  <c r="T159" i="1"/>
  <c r="AI158" i="1"/>
  <c r="AJ158" i="1"/>
  <c r="AK158" i="1"/>
  <c r="AA158" i="1"/>
  <c r="AB158" i="1"/>
  <c r="AC158" i="1"/>
  <c r="AD158" i="1"/>
  <c r="AE158" i="1"/>
  <c r="Z158" i="1"/>
  <c r="T158" i="1"/>
  <c r="AG65" i="1"/>
  <c r="AH65" i="1"/>
  <c r="AI65" i="1"/>
  <c r="AJ65" i="1"/>
  <c r="AK65" i="1"/>
  <c r="AA72" i="1"/>
  <c r="AB72" i="1"/>
  <c r="AC72" i="1"/>
  <c r="AA91" i="1"/>
  <c r="AB91" i="1"/>
  <c r="AC91" i="1"/>
  <c r="AA108" i="1"/>
  <c r="AB108" i="1"/>
  <c r="AC108" i="1"/>
  <c r="AA109" i="1"/>
  <c r="AB109" i="1"/>
  <c r="AC109" i="1"/>
  <c r="AA110" i="1"/>
  <c r="AB110" i="1"/>
  <c r="AC110" i="1"/>
  <c r="AA111" i="1"/>
  <c r="AB111" i="1"/>
  <c r="AC111" i="1"/>
  <c r="AA112" i="1"/>
  <c r="AB112" i="1"/>
  <c r="AC112" i="1"/>
  <c r="AA113" i="1"/>
  <c r="AB113" i="1"/>
  <c r="AC113" i="1"/>
  <c r="AA114" i="1"/>
  <c r="AB114" i="1"/>
  <c r="AC114" i="1"/>
  <c r="AA115" i="1"/>
  <c r="AB115" i="1"/>
  <c r="AC115" i="1"/>
  <c r="AA116" i="1"/>
  <c r="AB116" i="1"/>
  <c r="AC116" i="1"/>
  <c r="AA117" i="1"/>
  <c r="AB117" i="1"/>
  <c r="AC117" i="1"/>
  <c r="AA118" i="1"/>
  <c r="AB118" i="1"/>
  <c r="AC118" i="1"/>
  <c r="AA119" i="1"/>
  <c r="AB119" i="1"/>
  <c r="AC119" i="1"/>
  <c r="AA120" i="1"/>
  <c r="AB120" i="1"/>
  <c r="AC120" i="1"/>
  <c r="AA122" i="1"/>
  <c r="AB122" i="1"/>
  <c r="AC122" i="1"/>
  <c r="AA65" i="1"/>
  <c r="AB65" i="1"/>
  <c r="AC65" i="1"/>
  <c r="AD65" i="1"/>
  <c r="AE65" i="1"/>
  <c r="AA66" i="1"/>
  <c r="AB66" i="1"/>
  <c r="AC66" i="1"/>
  <c r="AA67" i="1"/>
  <c r="AB67" i="1"/>
  <c r="AC67" i="1"/>
  <c r="AA68" i="1"/>
  <c r="AB68" i="1"/>
  <c r="AC68" i="1"/>
  <c r="AA69" i="1"/>
  <c r="AB69" i="1"/>
  <c r="AC69" i="1"/>
  <c r="AA70" i="1"/>
  <c r="AB70" i="1"/>
  <c r="AC70" i="1"/>
  <c r="AA71" i="1"/>
  <c r="AB71" i="1"/>
  <c r="AC71" i="1"/>
  <c r="AA74" i="1"/>
  <c r="AB74" i="1"/>
  <c r="AC74" i="1"/>
  <c r="AA75" i="1"/>
  <c r="AB75" i="1"/>
  <c r="AC75" i="1"/>
  <c r="AA76" i="1"/>
  <c r="AB76" i="1"/>
  <c r="AC76" i="1"/>
  <c r="AA77" i="1"/>
  <c r="AB77" i="1"/>
  <c r="AC77" i="1"/>
  <c r="AA78" i="1"/>
  <c r="AB78" i="1"/>
  <c r="AC78" i="1"/>
  <c r="AA79" i="1"/>
  <c r="AB79" i="1"/>
  <c r="AC79" i="1"/>
  <c r="AA80" i="1"/>
  <c r="AB80" i="1"/>
  <c r="AC80" i="1"/>
  <c r="AA81" i="1"/>
  <c r="AB81" i="1"/>
  <c r="AC81" i="1"/>
  <c r="AA82" i="1"/>
  <c r="AB82" i="1"/>
  <c r="AC82" i="1"/>
  <c r="AA83" i="1"/>
  <c r="AB83" i="1"/>
  <c r="AC83" i="1"/>
  <c r="AA84" i="1"/>
  <c r="AB84" i="1"/>
  <c r="AC84" i="1"/>
  <c r="AA85" i="1"/>
  <c r="AB85" i="1"/>
  <c r="AC85" i="1"/>
  <c r="AA86" i="1"/>
  <c r="AB86" i="1"/>
  <c r="AC86" i="1"/>
  <c r="AA87" i="1"/>
  <c r="AB87" i="1"/>
  <c r="AC87" i="1"/>
  <c r="AA88" i="1"/>
  <c r="AB88" i="1"/>
  <c r="AC88" i="1"/>
  <c r="AA89" i="1"/>
  <c r="AB89" i="1"/>
  <c r="AC89" i="1"/>
  <c r="AA90" i="1"/>
  <c r="AB90" i="1"/>
  <c r="AC90" i="1"/>
  <c r="AA92" i="1"/>
  <c r="AB92" i="1"/>
  <c r="AC92" i="1"/>
  <c r="AA93" i="1"/>
  <c r="AB93" i="1"/>
  <c r="AC93" i="1"/>
  <c r="AA94" i="1"/>
  <c r="AB94" i="1"/>
  <c r="AA95" i="1"/>
  <c r="AB95" i="1"/>
  <c r="AC95" i="1"/>
  <c r="AA96" i="1"/>
  <c r="AB96" i="1"/>
  <c r="AC96" i="1"/>
  <c r="AA97" i="1"/>
  <c r="AB97" i="1"/>
  <c r="AC97" i="1"/>
  <c r="AA98" i="1"/>
  <c r="AB98" i="1"/>
  <c r="AC98" i="1"/>
  <c r="AA99" i="1"/>
  <c r="AB99" i="1"/>
  <c r="AC99" i="1"/>
  <c r="AA101" i="1"/>
  <c r="AB101" i="1"/>
  <c r="AC101" i="1"/>
  <c r="AA102" i="1"/>
  <c r="AB102" i="1"/>
  <c r="AC102" i="1"/>
  <c r="AA103" i="1"/>
  <c r="AB103" i="1"/>
  <c r="AC103" i="1"/>
  <c r="AA104" i="1"/>
  <c r="AB104" i="1"/>
  <c r="AC104" i="1"/>
  <c r="AA105" i="1"/>
  <c r="AB105" i="1"/>
  <c r="AC105" i="1"/>
  <c r="AA123" i="1"/>
  <c r="AB123" i="1"/>
  <c r="AC123" i="1"/>
  <c r="AA124" i="1"/>
  <c r="AB124" i="1"/>
  <c r="AC124" i="1"/>
  <c r="AA125" i="1"/>
  <c r="AB125" i="1"/>
  <c r="AC125" i="1"/>
  <c r="AA126" i="1"/>
  <c r="AB126" i="1"/>
  <c r="AC126" i="1"/>
  <c r="AA127" i="1"/>
  <c r="AB127" i="1"/>
  <c r="AC127" i="1"/>
  <c r="AA128" i="1"/>
  <c r="AB128" i="1"/>
  <c r="AC128" i="1"/>
  <c r="AA129" i="1"/>
  <c r="AB129" i="1"/>
  <c r="AC129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2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1" i="1"/>
  <c r="Z102" i="1"/>
  <c r="Z103" i="1"/>
  <c r="Z104" i="1"/>
  <c r="Z105" i="1"/>
  <c r="Z123" i="1"/>
  <c r="Z124" i="1"/>
  <c r="Z125" i="1"/>
  <c r="Z126" i="1"/>
  <c r="Z127" i="1"/>
  <c r="Z128" i="1"/>
  <c r="Z129" i="1"/>
  <c r="Y132" i="1"/>
  <c r="X132" i="1"/>
  <c r="W132" i="1"/>
  <c r="V132" i="1"/>
  <c r="U132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2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1" i="1"/>
  <c r="T102" i="1"/>
  <c r="T103" i="1"/>
  <c r="T104" i="1"/>
  <c r="T105" i="1"/>
  <c r="T123" i="1"/>
  <c r="T124" i="1"/>
  <c r="T125" i="1"/>
  <c r="T126" i="1"/>
  <c r="T127" i="1"/>
  <c r="T128" i="1"/>
  <c r="T129" i="1"/>
  <c r="S132" i="1"/>
  <c r="R132" i="1"/>
  <c r="Q132" i="1"/>
  <c r="P132" i="1"/>
  <c r="O132" i="1"/>
  <c r="K99" i="1"/>
  <c r="L99" i="1" s="1"/>
  <c r="M99" i="1" s="1"/>
  <c r="N99" i="1" s="1"/>
  <c r="K110" i="1"/>
  <c r="L110" i="1" s="1"/>
  <c r="M110" i="1" s="1"/>
  <c r="N110" i="1" s="1"/>
  <c r="K77" i="1"/>
  <c r="L77" i="1" s="1"/>
  <c r="M77" i="1" s="1"/>
  <c r="N77" i="1" s="1"/>
  <c r="AC94" i="1"/>
  <c r="AC106" i="1"/>
  <c r="M73" i="1"/>
  <c r="AI59" i="1"/>
  <c r="AJ59" i="1"/>
  <c r="AK59" i="1"/>
  <c r="AA59" i="1"/>
  <c r="AB59" i="1"/>
  <c r="AC59" i="1"/>
  <c r="AD59" i="1"/>
  <c r="AE59" i="1"/>
  <c r="Z59" i="1"/>
  <c r="T59" i="1"/>
  <c r="AI58" i="1"/>
  <c r="AJ58" i="1"/>
  <c r="AK58" i="1"/>
  <c r="AA58" i="1"/>
  <c r="AB58" i="1"/>
  <c r="AC58" i="1"/>
  <c r="AD58" i="1"/>
  <c r="AE58" i="1"/>
  <c r="Z58" i="1"/>
  <c r="T58" i="1"/>
  <c r="AI57" i="1"/>
  <c r="AJ57" i="1"/>
  <c r="AK57" i="1"/>
  <c r="AA57" i="1"/>
  <c r="AB57" i="1"/>
  <c r="AC57" i="1"/>
  <c r="AD57" i="1"/>
  <c r="AE57" i="1"/>
  <c r="Z57" i="1"/>
  <c r="T57" i="1"/>
  <c r="AI56" i="1"/>
  <c r="AJ56" i="1"/>
  <c r="AK56" i="1"/>
  <c r="AA56" i="1"/>
  <c r="AB56" i="1"/>
  <c r="AC56" i="1"/>
  <c r="AD56" i="1"/>
  <c r="AE56" i="1"/>
  <c r="Z56" i="1"/>
  <c r="T56" i="1"/>
  <c r="AI55" i="1"/>
  <c r="AJ55" i="1"/>
  <c r="AK55" i="1"/>
  <c r="AA55" i="1"/>
  <c r="AB55" i="1"/>
  <c r="AC55" i="1"/>
  <c r="AD55" i="1"/>
  <c r="AE55" i="1"/>
  <c r="Z55" i="1"/>
  <c r="T55" i="1"/>
  <c r="AI54" i="1"/>
  <c r="AJ54" i="1"/>
  <c r="AK54" i="1"/>
  <c r="AA54" i="1"/>
  <c r="AB54" i="1"/>
  <c r="AC54" i="1"/>
  <c r="AD54" i="1"/>
  <c r="AE54" i="1"/>
  <c r="Z54" i="1"/>
  <c r="T54" i="1"/>
  <c r="AI53" i="1"/>
  <c r="AJ53" i="1"/>
  <c r="AK53" i="1"/>
  <c r="AA53" i="1"/>
  <c r="AB53" i="1"/>
  <c r="AC53" i="1"/>
  <c r="AD53" i="1"/>
  <c r="AE53" i="1"/>
  <c r="Z53" i="1"/>
  <c r="T53" i="1"/>
  <c r="AI52" i="1"/>
  <c r="AJ52" i="1"/>
  <c r="AK52" i="1"/>
  <c r="AA52" i="1"/>
  <c r="AB52" i="1"/>
  <c r="AC52" i="1"/>
  <c r="AD52" i="1"/>
  <c r="AE52" i="1"/>
  <c r="Z52" i="1"/>
  <c r="T52" i="1"/>
  <c r="Z51" i="1"/>
  <c r="Z42" i="1"/>
  <c r="Z43" i="1"/>
  <c r="Z44" i="1"/>
  <c r="Z45" i="1"/>
  <c r="Z46" i="1"/>
  <c r="Z47" i="1"/>
  <c r="Z48" i="1"/>
  <c r="Z49" i="1"/>
  <c r="Z50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60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37" i="1"/>
  <c r="Z138" i="1"/>
  <c r="Z139" i="1"/>
  <c r="Z140" i="1"/>
  <c r="Z141" i="1"/>
  <c r="Z142" i="1"/>
  <c r="Z143" i="1"/>
  <c r="Z144" i="1"/>
  <c r="Z145" i="1"/>
  <c r="Z146" i="1"/>
  <c r="Z148" i="1"/>
  <c r="Z151" i="1"/>
  <c r="Z152" i="1"/>
  <c r="Z153" i="1"/>
  <c r="Z154" i="1"/>
  <c r="Z155" i="1"/>
  <c r="Z156" i="1"/>
  <c r="Z157" i="1"/>
  <c r="AA138" i="1"/>
  <c r="AB138" i="1"/>
  <c r="AB139" i="1"/>
  <c r="AA140" i="1"/>
  <c r="AB140" i="1"/>
  <c r="AB141" i="1"/>
  <c r="AC141" i="1"/>
  <c r="AA142" i="1"/>
  <c r="AB142" i="1"/>
  <c r="AC142" i="1"/>
  <c r="AB143" i="1"/>
  <c r="AC143" i="1"/>
  <c r="AA144" i="1"/>
  <c r="AB144" i="1"/>
  <c r="AB145" i="1"/>
  <c r="AC145" i="1"/>
  <c r="AA146" i="1"/>
  <c r="AB146" i="1"/>
  <c r="AB148" i="1"/>
  <c r="AC148" i="1"/>
  <c r="AA151" i="1"/>
  <c r="AB151" i="1"/>
  <c r="AC151" i="1"/>
  <c r="AB152" i="1"/>
  <c r="AC152" i="1"/>
  <c r="AA153" i="1"/>
  <c r="AB153" i="1"/>
  <c r="AC153" i="1"/>
  <c r="AB154" i="1"/>
  <c r="AC154" i="1"/>
  <c r="AA155" i="1"/>
  <c r="AB156" i="1"/>
  <c r="AC156" i="1"/>
  <c r="AB157" i="1"/>
  <c r="AC157" i="1"/>
  <c r="AA164" i="1"/>
  <c r="AB164" i="1"/>
  <c r="AC164" i="1"/>
  <c r="AB165" i="1"/>
  <c r="AC165" i="1"/>
  <c r="AA166" i="1"/>
  <c r="AB166" i="1"/>
  <c r="AC166" i="1"/>
  <c r="AB167" i="1"/>
  <c r="AC167" i="1"/>
  <c r="AA168" i="1"/>
  <c r="AB168" i="1"/>
  <c r="AB169" i="1"/>
  <c r="AC169" i="1"/>
  <c r="AA170" i="1"/>
  <c r="AB170" i="1"/>
  <c r="AC170" i="1"/>
  <c r="AB171" i="1"/>
  <c r="AC171" i="1"/>
  <c r="AA172" i="1"/>
  <c r="AB172" i="1"/>
  <c r="AC172" i="1"/>
  <c r="AB173" i="1"/>
  <c r="AC173" i="1"/>
  <c r="AA174" i="1"/>
  <c r="AB174" i="1"/>
  <c r="AB175" i="1"/>
  <c r="AC175" i="1"/>
  <c r="AA176" i="1"/>
  <c r="AB176" i="1"/>
  <c r="AB177" i="1"/>
  <c r="AC177" i="1"/>
  <c r="AA178" i="1"/>
  <c r="AB178" i="1"/>
  <c r="AC178" i="1"/>
  <c r="AB179" i="1"/>
  <c r="AC179" i="1"/>
  <c r="AB137" i="1"/>
  <c r="AA9" i="1"/>
  <c r="AB9" i="1"/>
  <c r="AA10" i="1"/>
  <c r="AB10" i="1"/>
  <c r="AA11" i="1"/>
  <c r="AB11" i="1"/>
  <c r="AC11" i="1"/>
  <c r="AA12" i="1"/>
  <c r="AB12" i="1"/>
  <c r="AA13" i="1"/>
  <c r="AB13" i="1"/>
  <c r="AA14" i="1"/>
  <c r="AB14" i="1"/>
  <c r="AC14" i="1"/>
  <c r="AA15" i="1"/>
  <c r="AB15" i="1"/>
  <c r="AC15" i="1"/>
  <c r="AA16" i="1"/>
  <c r="AB16" i="1"/>
  <c r="AA17" i="1"/>
  <c r="AB17" i="1"/>
  <c r="AC17" i="1"/>
  <c r="AA18" i="1"/>
  <c r="AB18" i="1"/>
  <c r="AC18" i="1"/>
  <c r="AA19" i="1"/>
  <c r="AB19" i="1"/>
  <c r="AC19" i="1"/>
  <c r="AA20" i="1"/>
  <c r="AB20" i="1"/>
  <c r="AA21" i="1"/>
  <c r="AB21" i="1"/>
  <c r="AC21" i="1"/>
  <c r="AA22" i="1"/>
  <c r="AB22" i="1"/>
  <c r="AC22" i="1"/>
  <c r="AA23" i="1"/>
  <c r="AB23" i="1"/>
  <c r="AC23" i="1"/>
  <c r="AA24" i="1"/>
  <c r="AB24" i="1"/>
  <c r="AA25" i="1"/>
  <c r="AB25" i="1"/>
  <c r="AA26" i="1"/>
  <c r="AB26" i="1"/>
  <c r="AA27" i="1"/>
  <c r="AB27" i="1"/>
  <c r="AA28" i="1"/>
  <c r="AB28" i="1"/>
  <c r="AC28" i="1"/>
  <c r="AA29" i="1"/>
  <c r="AB29" i="1"/>
  <c r="AC29" i="1"/>
  <c r="AA30" i="1"/>
  <c r="AB30" i="1"/>
  <c r="AC30" i="1"/>
  <c r="AA31" i="1"/>
  <c r="AB31" i="1"/>
  <c r="AB32" i="1"/>
  <c r="AA32" i="1"/>
  <c r="AA33" i="1"/>
  <c r="AB33" i="1"/>
  <c r="AC33" i="1"/>
  <c r="AA34" i="1"/>
  <c r="AB34" i="1"/>
  <c r="AC34" i="1"/>
  <c r="AA35" i="1"/>
  <c r="AB35" i="1"/>
  <c r="AC35" i="1"/>
  <c r="AA36" i="1"/>
  <c r="AB36" i="1"/>
  <c r="AC36" i="1"/>
  <c r="AA37" i="1"/>
  <c r="AB37" i="1"/>
  <c r="AA38" i="1"/>
  <c r="AB38" i="1"/>
  <c r="AC38" i="1"/>
  <c r="AA39" i="1"/>
  <c r="AB39" i="1"/>
  <c r="AA40" i="1"/>
  <c r="AB40" i="1"/>
  <c r="AC40" i="1"/>
  <c r="AA41" i="1"/>
  <c r="AC41" i="1"/>
  <c r="AA42" i="1"/>
  <c r="AC42" i="1"/>
  <c r="AA43" i="1"/>
  <c r="AB43" i="1"/>
  <c r="AC43" i="1"/>
  <c r="AA44" i="1"/>
  <c r="AC44" i="1"/>
  <c r="AA45" i="1"/>
  <c r="AB45" i="1"/>
  <c r="AA46" i="1"/>
  <c r="AB46" i="1"/>
  <c r="AC46" i="1"/>
  <c r="AA47" i="1"/>
  <c r="AB47" i="1"/>
  <c r="AC47" i="1"/>
  <c r="AA48" i="1"/>
  <c r="AB48" i="1"/>
  <c r="AC48" i="1"/>
  <c r="AA49" i="1"/>
  <c r="AB49" i="1"/>
  <c r="AA50" i="1"/>
  <c r="AB50" i="1"/>
  <c r="AC50" i="1"/>
  <c r="AA51" i="1"/>
  <c r="AB51" i="1"/>
  <c r="AC51" i="1"/>
  <c r="AC8" i="1"/>
  <c r="T8" i="1"/>
  <c r="O180" i="1"/>
  <c r="AA60" i="1"/>
  <c r="AC60" i="1"/>
  <c r="AI179" i="1"/>
  <c r="AJ179" i="1"/>
  <c r="AK179" i="1"/>
  <c r="AI178" i="1"/>
  <c r="AJ178" i="1"/>
  <c r="AK178" i="1"/>
  <c r="AI177" i="1"/>
  <c r="AJ177" i="1"/>
  <c r="AK177" i="1"/>
  <c r="AI176" i="1"/>
  <c r="AJ176" i="1"/>
  <c r="AK176" i="1"/>
  <c r="AI175" i="1"/>
  <c r="AJ175" i="1"/>
  <c r="AK175" i="1"/>
  <c r="AI174" i="1"/>
  <c r="AJ174" i="1"/>
  <c r="AK174" i="1"/>
  <c r="AI173" i="1"/>
  <c r="AJ173" i="1"/>
  <c r="AK173" i="1"/>
  <c r="AI172" i="1"/>
  <c r="AJ172" i="1"/>
  <c r="AK172" i="1"/>
  <c r="AI171" i="1"/>
  <c r="AJ171" i="1"/>
  <c r="AK171" i="1"/>
  <c r="AI170" i="1"/>
  <c r="AJ170" i="1"/>
  <c r="AK170" i="1"/>
  <c r="AI169" i="1"/>
  <c r="AJ169" i="1"/>
  <c r="AK169" i="1"/>
  <c r="AI168" i="1"/>
  <c r="AJ168" i="1"/>
  <c r="AK168" i="1"/>
  <c r="AI167" i="1"/>
  <c r="AJ167" i="1"/>
  <c r="AK167" i="1"/>
  <c r="AI166" i="1"/>
  <c r="AJ166" i="1"/>
  <c r="AK166" i="1"/>
  <c r="AI165" i="1"/>
  <c r="AJ165" i="1"/>
  <c r="AK165" i="1"/>
  <c r="AI164" i="1"/>
  <c r="AJ164" i="1"/>
  <c r="AK164" i="1"/>
  <c r="AI157" i="1"/>
  <c r="AJ157" i="1"/>
  <c r="AK157" i="1"/>
  <c r="AI156" i="1"/>
  <c r="AJ156" i="1"/>
  <c r="AK156" i="1"/>
  <c r="AI155" i="1"/>
  <c r="AJ155" i="1"/>
  <c r="AK155" i="1"/>
  <c r="AI154" i="1"/>
  <c r="AJ154" i="1"/>
  <c r="AK154" i="1"/>
  <c r="AI153" i="1"/>
  <c r="AJ153" i="1"/>
  <c r="AK153" i="1"/>
  <c r="AI152" i="1"/>
  <c r="AJ152" i="1"/>
  <c r="AK152" i="1"/>
  <c r="AI151" i="1"/>
  <c r="AJ151" i="1"/>
  <c r="AK151" i="1"/>
  <c r="AI148" i="1"/>
  <c r="AJ148" i="1"/>
  <c r="AK148" i="1"/>
  <c r="AI146" i="1"/>
  <c r="AJ146" i="1"/>
  <c r="AK146" i="1"/>
  <c r="AI145" i="1"/>
  <c r="AJ145" i="1"/>
  <c r="AK145" i="1"/>
  <c r="AI144" i="1"/>
  <c r="AJ144" i="1"/>
  <c r="AK144" i="1"/>
  <c r="AI143" i="1"/>
  <c r="AJ143" i="1"/>
  <c r="AK143" i="1"/>
  <c r="AI142" i="1"/>
  <c r="AJ142" i="1"/>
  <c r="AK142" i="1"/>
  <c r="AI141" i="1"/>
  <c r="AJ141" i="1"/>
  <c r="AK141" i="1"/>
  <c r="AI140" i="1"/>
  <c r="AJ140" i="1"/>
  <c r="AK140" i="1"/>
  <c r="AI139" i="1"/>
  <c r="AJ139" i="1"/>
  <c r="AK139" i="1"/>
  <c r="AI138" i="1"/>
  <c r="AJ138" i="1"/>
  <c r="AK138" i="1"/>
  <c r="AI60" i="1"/>
  <c r="AJ60" i="1"/>
  <c r="AK60" i="1"/>
  <c r="AI51" i="1"/>
  <c r="AJ51" i="1"/>
  <c r="AK51" i="1"/>
  <c r="AI50" i="1"/>
  <c r="AJ50" i="1"/>
  <c r="AK50" i="1"/>
  <c r="AI49" i="1"/>
  <c r="AJ49" i="1"/>
  <c r="AK49" i="1"/>
  <c r="AI48" i="1"/>
  <c r="AJ48" i="1"/>
  <c r="AK48" i="1"/>
  <c r="AI47" i="1"/>
  <c r="AJ47" i="1"/>
  <c r="AK47" i="1"/>
  <c r="AI46" i="1"/>
  <c r="AJ46" i="1"/>
  <c r="AK46" i="1"/>
  <c r="AI45" i="1"/>
  <c r="AJ45" i="1"/>
  <c r="AK45" i="1"/>
  <c r="AI44" i="1"/>
  <c r="AJ44" i="1"/>
  <c r="AK44" i="1"/>
  <c r="AI43" i="1"/>
  <c r="AJ43" i="1"/>
  <c r="AK43" i="1"/>
  <c r="AI42" i="1"/>
  <c r="AJ42" i="1"/>
  <c r="AK42" i="1"/>
  <c r="AI41" i="1"/>
  <c r="AJ41" i="1"/>
  <c r="AK41" i="1"/>
  <c r="AI40" i="1"/>
  <c r="AJ40" i="1"/>
  <c r="AK40" i="1"/>
  <c r="AI39" i="1"/>
  <c r="AJ39" i="1"/>
  <c r="AK39" i="1"/>
  <c r="AI38" i="1"/>
  <c r="AJ38" i="1"/>
  <c r="AK38" i="1"/>
  <c r="AI37" i="1"/>
  <c r="AJ37" i="1"/>
  <c r="AK37" i="1"/>
  <c r="AI36" i="1"/>
  <c r="AJ36" i="1"/>
  <c r="AK36" i="1"/>
  <c r="AI35" i="1"/>
  <c r="AJ35" i="1"/>
  <c r="AK35" i="1"/>
  <c r="AI34" i="1"/>
  <c r="AJ34" i="1"/>
  <c r="AK34" i="1"/>
  <c r="AI33" i="1"/>
  <c r="AJ33" i="1"/>
  <c r="AK33" i="1"/>
  <c r="AI32" i="1"/>
  <c r="AJ32" i="1"/>
  <c r="AK32" i="1"/>
  <c r="AI31" i="1"/>
  <c r="AJ31" i="1"/>
  <c r="AK31" i="1"/>
  <c r="AI30" i="1"/>
  <c r="AJ30" i="1"/>
  <c r="AK30" i="1"/>
  <c r="AI29" i="1"/>
  <c r="AJ29" i="1"/>
  <c r="AK29" i="1"/>
  <c r="AI28" i="1"/>
  <c r="AJ28" i="1"/>
  <c r="AK28" i="1"/>
  <c r="AI27" i="1"/>
  <c r="AJ27" i="1"/>
  <c r="AK27" i="1"/>
  <c r="AI26" i="1"/>
  <c r="AJ26" i="1"/>
  <c r="AK26" i="1"/>
  <c r="AI25" i="1"/>
  <c r="AJ25" i="1"/>
  <c r="AK25" i="1"/>
  <c r="AI24" i="1"/>
  <c r="AJ24" i="1"/>
  <c r="AK24" i="1"/>
  <c r="AI23" i="1"/>
  <c r="AJ23" i="1"/>
  <c r="AK23" i="1"/>
  <c r="AI22" i="1"/>
  <c r="AJ22" i="1"/>
  <c r="AK22" i="1"/>
  <c r="AI21" i="1"/>
  <c r="AJ21" i="1"/>
  <c r="AK21" i="1"/>
  <c r="AI20" i="1"/>
  <c r="AJ20" i="1"/>
  <c r="AK20" i="1"/>
  <c r="AI19" i="1"/>
  <c r="AJ19" i="1"/>
  <c r="AK19" i="1"/>
  <c r="AI18" i="1"/>
  <c r="AJ18" i="1"/>
  <c r="AK18" i="1"/>
  <c r="AI17" i="1"/>
  <c r="AJ17" i="1"/>
  <c r="AK17" i="1"/>
  <c r="AI16" i="1"/>
  <c r="AJ16" i="1"/>
  <c r="AK16" i="1"/>
  <c r="AI15" i="1"/>
  <c r="AJ15" i="1"/>
  <c r="AK15" i="1"/>
  <c r="AI14" i="1"/>
  <c r="AJ14" i="1"/>
  <c r="AK14" i="1"/>
  <c r="AI13" i="1"/>
  <c r="AJ13" i="1"/>
  <c r="AK13" i="1"/>
  <c r="AI12" i="1"/>
  <c r="AJ12" i="1"/>
  <c r="AK12" i="1"/>
  <c r="AI11" i="1"/>
  <c r="AJ11" i="1"/>
  <c r="AK11" i="1"/>
  <c r="AI10" i="1"/>
  <c r="AJ10" i="1"/>
  <c r="AK10" i="1"/>
  <c r="AI9" i="1"/>
  <c r="AJ9" i="1"/>
  <c r="AK9" i="1"/>
  <c r="AG8" i="1"/>
  <c r="AH8" i="1"/>
  <c r="AI8" i="1"/>
  <c r="AJ8" i="1"/>
  <c r="AK8" i="1"/>
  <c r="AG137" i="1"/>
  <c r="AH137" i="1"/>
  <c r="AI137" i="1"/>
  <c r="AJ137" i="1"/>
  <c r="AK137" i="1"/>
  <c r="AA183" i="1"/>
  <c r="AB183" i="1"/>
  <c r="AA182" i="1"/>
  <c r="AB182" i="1"/>
  <c r="L64" i="1"/>
  <c r="M64" i="1" s="1"/>
  <c r="AD44" i="1"/>
  <c r="AE44" i="1"/>
  <c r="T44" i="1"/>
  <c r="AD43" i="1"/>
  <c r="AE43" i="1"/>
  <c r="T43" i="1"/>
  <c r="AC45" i="1"/>
  <c r="AD45" i="1"/>
  <c r="AE45" i="1"/>
  <c r="T45" i="1"/>
  <c r="AD60" i="1"/>
  <c r="AD51" i="1"/>
  <c r="AD50" i="1"/>
  <c r="AD49" i="1"/>
  <c r="AD48" i="1"/>
  <c r="AD47" i="1"/>
  <c r="AD46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C49" i="1"/>
  <c r="AC37" i="1"/>
  <c r="AC32" i="1"/>
  <c r="AC31" i="1"/>
  <c r="AC27" i="1"/>
  <c r="AC25" i="1"/>
  <c r="AC24" i="1"/>
  <c r="AC20" i="1"/>
  <c r="AC16" i="1"/>
  <c r="AC13" i="1"/>
  <c r="AC12" i="1"/>
  <c r="AC9" i="1"/>
  <c r="AE60" i="1"/>
  <c r="AE51" i="1"/>
  <c r="AE50" i="1"/>
  <c r="AE49" i="1"/>
  <c r="AE48" i="1"/>
  <c r="AE47" i="1"/>
  <c r="AE46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T157" i="1"/>
  <c r="T39" i="1"/>
  <c r="T40" i="1"/>
  <c r="T41" i="1"/>
  <c r="AA8" i="1"/>
  <c r="AD8" i="1"/>
  <c r="AE8" i="1"/>
  <c r="AC137" i="1"/>
  <c r="AE137" i="1"/>
  <c r="AD137" i="1"/>
  <c r="AC138" i="1"/>
  <c r="AE138" i="1"/>
  <c r="AD138" i="1"/>
  <c r="AE139" i="1"/>
  <c r="AD139" i="1"/>
  <c r="AC140" i="1"/>
  <c r="AE140" i="1"/>
  <c r="AD140" i="1"/>
  <c r="AE141" i="1"/>
  <c r="AD141" i="1"/>
  <c r="AE142" i="1"/>
  <c r="AD142" i="1"/>
  <c r="AD143" i="1"/>
  <c r="AE143" i="1"/>
  <c r="AC144" i="1"/>
  <c r="AE144" i="1"/>
  <c r="AD144" i="1"/>
  <c r="AE145" i="1"/>
  <c r="AD145" i="1"/>
  <c r="AC146" i="1"/>
  <c r="AE146" i="1"/>
  <c r="AD146" i="1"/>
  <c r="AE148" i="1"/>
  <c r="AD148" i="1"/>
  <c r="AE151" i="1"/>
  <c r="AD151" i="1"/>
  <c r="AE152" i="1"/>
  <c r="AD152" i="1"/>
  <c r="AE153" i="1"/>
  <c r="AD153" i="1"/>
  <c r="AE154" i="1"/>
  <c r="AD154" i="1"/>
  <c r="AC155" i="1"/>
  <c r="AE155" i="1"/>
  <c r="AD155" i="1"/>
  <c r="AE156" i="1"/>
  <c r="AD156" i="1"/>
  <c r="AE157" i="1"/>
  <c r="AD157" i="1"/>
  <c r="AE164" i="1"/>
  <c r="AD164" i="1"/>
  <c r="AE165" i="1"/>
  <c r="AD165" i="1"/>
  <c r="AD166" i="1"/>
  <c r="AE166" i="1"/>
  <c r="AD171" i="1"/>
  <c r="AE171" i="1"/>
  <c r="AD172" i="1"/>
  <c r="AE172" i="1"/>
  <c r="AD173" i="1"/>
  <c r="AE173" i="1"/>
  <c r="AC174" i="1"/>
  <c r="AD174" i="1"/>
  <c r="AE174" i="1"/>
  <c r="AD175" i="1"/>
  <c r="AE175" i="1"/>
  <c r="AD177" i="1"/>
  <c r="AE177" i="1"/>
  <c r="AD178" i="1"/>
  <c r="AE178" i="1"/>
  <c r="AD179" i="1"/>
  <c r="AE179" i="1"/>
  <c r="AD167" i="1"/>
  <c r="AE167" i="1"/>
  <c r="AC168" i="1"/>
  <c r="AD168" i="1"/>
  <c r="AE168" i="1"/>
  <c r="AD169" i="1"/>
  <c r="AE169" i="1"/>
  <c r="AD170" i="1"/>
  <c r="AE170" i="1"/>
  <c r="AC176" i="1"/>
  <c r="AD176" i="1"/>
  <c r="AE176" i="1"/>
  <c r="Y62" i="1"/>
  <c r="Y180" i="1"/>
  <c r="X62" i="1"/>
  <c r="X180" i="1"/>
  <c r="W62" i="1"/>
  <c r="W180" i="1"/>
  <c r="V62" i="1"/>
  <c r="V180" i="1"/>
  <c r="U62" i="1"/>
  <c r="U180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42" i="1"/>
  <c r="T46" i="1"/>
  <c r="T47" i="1"/>
  <c r="T48" i="1"/>
  <c r="T49" i="1"/>
  <c r="T50" i="1"/>
  <c r="T51" i="1"/>
  <c r="T60" i="1"/>
  <c r="T137" i="1"/>
  <c r="T138" i="1"/>
  <c r="T139" i="1"/>
  <c r="T140" i="1"/>
  <c r="T141" i="1"/>
  <c r="T142" i="1"/>
  <c r="T143" i="1"/>
  <c r="T144" i="1"/>
  <c r="T145" i="1"/>
  <c r="T146" i="1"/>
  <c r="T148" i="1"/>
  <c r="T151" i="1"/>
  <c r="T152" i="1"/>
  <c r="T153" i="1"/>
  <c r="T154" i="1"/>
  <c r="T155" i="1"/>
  <c r="T156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S62" i="1"/>
  <c r="S180" i="1"/>
  <c r="R62" i="1"/>
  <c r="R180" i="1"/>
  <c r="Q62" i="1"/>
  <c r="Q180" i="1"/>
  <c r="P180" i="1"/>
  <c r="O62" i="1"/>
  <c r="AG182" i="1"/>
  <c r="AH182" i="1"/>
  <c r="AI182" i="1"/>
  <c r="AJ182" i="1"/>
  <c r="AK182" i="1"/>
  <c r="AG183" i="1"/>
  <c r="AH183" i="1"/>
  <c r="AI183" i="1"/>
  <c r="AJ183" i="1"/>
  <c r="AK183" i="1"/>
  <c r="AC182" i="1"/>
  <c r="AD182" i="1"/>
  <c r="AC183" i="1"/>
  <c r="AD183" i="1"/>
  <c r="Z182" i="1"/>
  <c r="Z183" i="1"/>
  <c r="T182" i="1"/>
  <c r="T183" i="1"/>
  <c r="BG187" i="1" l="1"/>
  <c r="BI187" i="1" s="1"/>
  <c r="BK187" i="1" s="1"/>
  <c r="BM187" i="1" s="1"/>
  <c r="BB187" i="1"/>
  <c r="BJ65" i="1"/>
  <c r="BH132" i="1"/>
  <c r="BN137" i="1"/>
  <c r="BN180" i="1" s="1"/>
  <c r="BL8" i="1"/>
  <c r="AY62" i="1"/>
  <c r="AY187" i="1" s="1"/>
  <c r="BH40" i="1"/>
  <c r="BJ40" i="1" s="1"/>
  <c r="BC62" i="1"/>
  <c r="BC187" i="1" s="1"/>
  <c r="BI8" i="1"/>
  <c r="BK8" i="1" s="1"/>
  <c r="BM8" i="1" s="1"/>
  <c r="BM62" i="1" s="1"/>
  <c r="BG62" i="1"/>
  <c r="BI132" i="1"/>
  <c r="P187" i="1"/>
  <c r="BK180" i="1"/>
  <c r="BK132" i="1"/>
  <c r="BM132" i="1"/>
  <c r="O187" i="1"/>
  <c r="BM137" i="1"/>
  <c r="BM180" i="1" s="1"/>
  <c r="K39" i="1"/>
  <c r="L39" i="1" s="1"/>
  <c r="M39" i="1" s="1"/>
  <c r="N39" i="1" s="1"/>
  <c r="K129" i="1"/>
  <c r="L129" i="1" s="1"/>
  <c r="M129" i="1" s="1"/>
  <c r="K87" i="1"/>
  <c r="L87" i="1" s="1"/>
  <c r="M87" i="1" s="1"/>
  <c r="N87" i="1" s="1"/>
  <c r="AH180" i="1"/>
  <c r="K128" i="1"/>
  <c r="L128" i="1" s="1"/>
  <c r="M128" i="1" s="1"/>
  <c r="K123" i="1"/>
  <c r="L123" i="1" s="1"/>
  <c r="M123" i="1" s="1"/>
  <c r="K84" i="1"/>
  <c r="L84" i="1" s="1"/>
  <c r="M84" i="1" s="1"/>
  <c r="N84" i="1" s="1"/>
  <c r="K114" i="1"/>
  <c r="L114" i="1" s="1"/>
  <c r="M114" i="1" s="1"/>
  <c r="N114" i="1" s="1"/>
  <c r="K102" i="1"/>
  <c r="L102" i="1" s="1"/>
  <c r="M102" i="1" s="1"/>
  <c r="N102" i="1" s="1"/>
  <c r="K163" i="1"/>
  <c r="L163" i="1" s="1"/>
  <c r="M163" i="1" s="1"/>
  <c r="N163" i="1" s="1"/>
  <c r="AL182" i="1"/>
  <c r="AM182" i="1" s="1"/>
  <c r="AN182" i="1" s="1"/>
  <c r="AO182" i="1" s="1"/>
  <c r="Q187" i="1"/>
  <c r="K126" i="1"/>
  <c r="L126" i="1" s="1"/>
  <c r="M126" i="1" s="1"/>
  <c r="K98" i="1"/>
  <c r="L98" i="1" s="1"/>
  <c r="M98" i="1" s="1"/>
  <c r="N98" i="1" s="1"/>
  <c r="K124" i="1"/>
  <c r="L124" i="1" s="1"/>
  <c r="M124" i="1" s="1"/>
  <c r="K66" i="1"/>
  <c r="L66" i="1" s="1"/>
  <c r="M66" i="1" s="1"/>
  <c r="N66" i="1" s="1"/>
  <c r="K104" i="1"/>
  <c r="L104" i="1" s="1"/>
  <c r="M104" i="1" s="1"/>
  <c r="N104" i="1" s="1"/>
  <c r="K96" i="1"/>
  <c r="L96" i="1" s="1"/>
  <c r="M96" i="1" s="1"/>
  <c r="N96" i="1" s="1"/>
  <c r="K91" i="1"/>
  <c r="L91" i="1" s="1"/>
  <c r="M91" i="1" s="1"/>
  <c r="N91" i="1" s="1"/>
  <c r="K72" i="1"/>
  <c r="L72" i="1" s="1"/>
  <c r="M72" i="1" s="1"/>
  <c r="N72" i="1" s="1"/>
  <c r="K36" i="1"/>
  <c r="L36" i="1" s="1"/>
  <c r="M36" i="1" s="1"/>
  <c r="N36" i="1" s="1"/>
  <c r="K35" i="1"/>
  <c r="L35" i="1" s="1"/>
  <c r="M35" i="1" s="1"/>
  <c r="N35" i="1" s="1"/>
  <c r="K17" i="1"/>
  <c r="L17" i="1" s="1"/>
  <c r="M17" i="1" s="1"/>
  <c r="N17" i="1" s="1"/>
  <c r="K13" i="1"/>
  <c r="L13" i="1" s="1"/>
  <c r="M13" i="1" s="1"/>
  <c r="AC139" i="1"/>
  <c r="AC180" i="1" s="1"/>
  <c r="AL137" i="1"/>
  <c r="AM137" i="1" s="1"/>
  <c r="K8" i="1"/>
  <c r="L8" i="1" s="1"/>
  <c r="M8" i="1" s="1"/>
  <c r="N8" i="1" s="1"/>
  <c r="K85" i="1"/>
  <c r="L85" i="1" s="1"/>
  <c r="M85" i="1" s="1"/>
  <c r="K75" i="1"/>
  <c r="L75" i="1" s="1"/>
  <c r="M75" i="1" s="1"/>
  <c r="N75" i="1" s="1"/>
  <c r="K51" i="1"/>
  <c r="L51" i="1" s="1"/>
  <c r="M51" i="1" s="1"/>
  <c r="K26" i="1"/>
  <c r="L26" i="1" s="1"/>
  <c r="M26" i="1" s="1"/>
  <c r="N26" i="1" s="1"/>
  <c r="K22" i="1"/>
  <c r="L22" i="1" s="1"/>
  <c r="M22" i="1" s="1"/>
  <c r="N22" i="1" s="1"/>
  <c r="K127" i="1"/>
  <c r="L127" i="1" s="1"/>
  <c r="M127" i="1" s="1"/>
  <c r="K67" i="1"/>
  <c r="L67" i="1" s="1"/>
  <c r="M67" i="1" s="1"/>
  <c r="N67" i="1" s="1"/>
  <c r="K109" i="1"/>
  <c r="L109" i="1" s="1"/>
  <c r="M109" i="1" s="1"/>
  <c r="N109" i="1" s="1"/>
  <c r="K101" i="1"/>
  <c r="L101" i="1" s="1"/>
  <c r="M101" i="1" s="1"/>
  <c r="N101" i="1" s="1"/>
  <c r="AH132" i="1"/>
  <c r="AG132" i="1"/>
  <c r="U187" i="1"/>
  <c r="AK180" i="1"/>
  <c r="K49" i="1"/>
  <c r="L49" i="1" s="1"/>
  <c r="M49" i="1" s="1"/>
  <c r="K93" i="1"/>
  <c r="L93" i="1" s="1"/>
  <c r="M93" i="1" s="1"/>
  <c r="K83" i="1"/>
  <c r="L83" i="1" s="1"/>
  <c r="M83" i="1" s="1"/>
  <c r="N83" i="1" s="1"/>
  <c r="K70" i="1"/>
  <c r="L70" i="1" s="1"/>
  <c r="M70" i="1" s="1"/>
  <c r="N70" i="1" s="1"/>
  <c r="AD132" i="1"/>
  <c r="AE132" i="1"/>
  <c r="K32" i="1"/>
  <c r="L32" i="1" s="1"/>
  <c r="M32" i="1" s="1"/>
  <c r="N32" i="1" s="1"/>
  <c r="K125" i="1"/>
  <c r="L125" i="1" s="1"/>
  <c r="M125" i="1" s="1"/>
  <c r="K81" i="1"/>
  <c r="L81" i="1" s="1"/>
  <c r="M81" i="1" s="1"/>
  <c r="N81" i="1" s="1"/>
  <c r="K69" i="1"/>
  <c r="L69" i="1" s="1"/>
  <c r="M69" i="1" s="1"/>
  <c r="N69" i="1" s="1"/>
  <c r="K122" i="1"/>
  <c r="L122" i="1" s="1"/>
  <c r="M122" i="1" s="1"/>
  <c r="N122" i="1" s="1"/>
  <c r="K105" i="1"/>
  <c r="L105" i="1" s="1"/>
  <c r="M105" i="1" s="1"/>
  <c r="N105" i="1" s="1"/>
  <c r="V187" i="1"/>
  <c r="AI180" i="1"/>
  <c r="AJ180" i="1"/>
  <c r="K28" i="1"/>
  <c r="L28" i="1" s="1"/>
  <c r="M28" i="1" s="1"/>
  <c r="N28" i="1" s="1"/>
  <c r="AI62" i="1"/>
  <c r="K89" i="1"/>
  <c r="L89" i="1" s="1"/>
  <c r="M89" i="1" s="1"/>
  <c r="K79" i="1"/>
  <c r="L79" i="1" s="1"/>
  <c r="M79" i="1" s="1"/>
  <c r="N79" i="1" s="1"/>
  <c r="K119" i="1"/>
  <c r="L119" i="1" s="1"/>
  <c r="M119" i="1" s="1"/>
  <c r="N119" i="1" s="1"/>
  <c r="K88" i="1"/>
  <c r="L88" i="1" s="1"/>
  <c r="M88" i="1" s="1"/>
  <c r="AA137" i="1"/>
  <c r="AF137" i="1" s="1"/>
  <c r="AC39" i="1"/>
  <c r="AF39" i="1" s="1"/>
  <c r="K37" i="1"/>
  <c r="L37" i="1" s="1"/>
  <c r="M37" i="1" s="1"/>
  <c r="N37" i="1" s="1"/>
  <c r="K23" i="1"/>
  <c r="L23" i="1" s="1"/>
  <c r="M23" i="1" s="1"/>
  <c r="K14" i="1"/>
  <c r="L14" i="1" s="1"/>
  <c r="M14" i="1" s="1"/>
  <c r="N14" i="1" s="1"/>
  <c r="K90" i="1"/>
  <c r="L90" i="1" s="1"/>
  <c r="M90" i="1" s="1"/>
  <c r="K76" i="1"/>
  <c r="L76" i="1" s="1"/>
  <c r="M76" i="1" s="1"/>
  <c r="N76" i="1" s="1"/>
  <c r="K120" i="1"/>
  <c r="L120" i="1" s="1"/>
  <c r="M120" i="1" s="1"/>
  <c r="N120" i="1" s="1"/>
  <c r="K116" i="1"/>
  <c r="L116" i="1" s="1"/>
  <c r="M116" i="1" s="1"/>
  <c r="N116" i="1" s="1"/>
  <c r="K111" i="1"/>
  <c r="L111" i="1" s="1"/>
  <c r="M111" i="1" s="1"/>
  <c r="N111" i="1" s="1"/>
  <c r="AC10" i="1"/>
  <c r="AF10" i="1" s="1"/>
  <c r="K48" i="1"/>
  <c r="L48" i="1" s="1"/>
  <c r="M48" i="1" s="1"/>
  <c r="K34" i="1"/>
  <c r="L34" i="1" s="1"/>
  <c r="K19" i="1"/>
  <c r="L19" i="1" s="1"/>
  <c r="K10" i="1"/>
  <c r="L10" i="1" s="1"/>
  <c r="M10" i="1" s="1"/>
  <c r="N10" i="1" s="1"/>
  <c r="K80" i="1"/>
  <c r="L80" i="1" s="1"/>
  <c r="M80" i="1" s="1"/>
  <c r="N80" i="1" s="1"/>
  <c r="K115" i="1"/>
  <c r="L115" i="1" s="1"/>
  <c r="M115" i="1" s="1"/>
  <c r="N115" i="1" s="1"/>
  <c r="K97" i="1"/>
  <c r="L97" i="1" s="1"/>
  <c r="M97" i="1" s="1"/>
  <c r="N97" i="1" s="1"/>
  <c r="AI132" i="1"/>
  <c r="AK62" i="1"/>
  <c r="K20" i="1"/>
  <c r="L20" i="1" s="1"/>
  <c r="M20" i="1" s="1"/>
  <c r="N20" i="1" s="1"/>
  <c r="K11" i="1"/>
  <c r="L11" i="1" s="1"/>
  <c r="M11" i="1" s="1"/>
  <c r="N11" i="1" s="1"/>
  <c r="K92" i="1"/>
  <c r="L92" i="1" s="1"/>
  <c r="M92" i="1" s="1"/>
  <c r="K82" i="1"/>
  <c r="L82" i="1" s="1"/>
  <c r="M82" i="1" s="1"/>
  <c r="N82" i="1" s="1"/>
  <c r="K78" i="1"/>
  <c r="L78" i="1" s="1"/>
  <c r="M78" i="1" s="1"/>
  <c r="N78" i="1" s="1"/>
  <c r="K68" i="1"/>
  <c r="L68" i="1" s="1"/>
  <c r="M68" i="1" s="1"/>
  <c r="N68" i="1" s="1"/>
  <c r="K65" i="1"/>
  <c r="L65" i="1" s="1"/>
  <c r="M65" i="1" s="1"/>
  <c r="K117" i="1"/>
  <c r="L117" i="1" s="1"/>
  <c r="M117" i="1" s="1"/>
  <c r="N117" i="1" s="1"/>
  <c r="K113" i="1"/>
  <c r="L113" i="1" s="1"/>
  <c r="M113" i="1" s="1"/>
  <c r="N113" i="1" s="1"/>
  <c r="K108" i="1"/>
  <c r="L108" i="1" s="1"/>
  <c r="M108" i="1" s="1"/>
  <c r="N108" i="1" s="1"/>
  <c r="K95" i="1"/>
  <c r="L95" i="1" s="1"/>
  <c r="M95" i="1" s="1"/>
  <c r="N95" i="1" s="1"/>
  <c r="Z62" i="1"/>
  <c r="K74" i="1"/>
  <c r="L74" i="1" s="1"/>
  <c r="M74" i="1" s="1"/>
  <c r="N74" i="1" s="1"/>
  <c r="K118" i="1"/>
  <c r="L118" i="1" s="1"/>
  <c r="M118" i="1" s="1"/>
  <c r="N118" i="1" s="1"/>
  <c r="K71" i="1"/>
  <c r="L71" i="1" s="1"/>
  <c r="M71" i="1" s="1"/>
  <c r="N71" i="1" s="1"/>
  <c r="AC26" i="1"/>
  <c r="K31" i="1"/>
  <c r="L31" i="1" s="1"/>
  <c r="M31" i="1" s="1"/>
  <c r="N31" i="1" s="1"/>
  <c r="K25" i="1"/>
  <c r="L25" i="1" s="1"/>
  <c r="K16" i="1"/>
  <c r="L16" i="1" s="1"/>
  <c r="M16" i="1" s="1"/>
  <c r="N16" i="1" s="1"/>
  <c r="K86" i="1"/>
  <c r="L86" i="1" s="1"/>
  <c r="M86" i="1" s="1"/>
  <c r="K112" i="1"/>
  <c r="L112" i="1" s="1"/>
  <c r="M112" i="1" s="1"/>
  <c r="N112" i="1" s="1"/>
  <c r="K103" i="1"/>
  <c r="L103" i="1" s="1"/>
  <c r="M103" i="1" s="1"/>
  <c r="N103" i="1" s="1"/>
  <c r="AG62" i="1"/>
  <c r="K137" i="1"/>
  <c r="L137" i="1" s="1"/>
  <c r="M137" i="1" s="1"/>
  <c r="N137" i="1" s="1"/>
  <c r="K94" i="1"/>
  <c r="L94" i="1" s="1"/>
  <c r="AJ62" i="1"/>
  <c r="AF121" i="1"/>
  <c r="AH62" i="1"/>
  <c r="AD62" i="1"/>
  <c r="AL8" i="1"/>
  <c r="AM8" i="1" s="1"/>
  <c r="K50" i="1"/>
  <c r="L50" i="1" s="1"/>
  <c r="M50" i="1" s="1"/>
  <c r="K40" i="1"/>
  <c r="L40" i="1" s="1"/>
  <c r="M40" i="1" s="1"/>
  <c r="N40" i="1" s="1"/>
  <c r="K38" i="1"/>
  <c r="L38" i="1" s="1"/>
  <c r="M38" i="1" s="1"/>
  <c r="N38" i="1" s="1"/>
  <c r="K33" i="1"/>
  <c r="L33" i="1" s="1"/>
  <c r="M33" i="1" s="1"/>
  <c r="N33" i="1" s="1"/>
  <c r="K30" i="1"/>
  <c r="L30" i="1" s="1"/>
  <c r="K29" i="1"/>
  <c r="L29" i="1" s="1"/>
  <c r="M29" i="1" s="1"/>
  <c r="N29" i="1" s="1"/>
  <c r="K27" i="1"/>
  <c r="L27" i="1" s="1"/>
  <c r="K24" i="1"/>
  <c r="L24" i="1" s="1"/>
  <c r="M24" i="1" s="1"/>
  <c r="N24" i="1" s="1"/>
  <c r="K21" i="1"/>
  <c r="L21" i="1" s="1"/>
  <c r="K18" i="1"/>
  <c r="L18" i="1" s="1"/>
  <c r="M18" i="1" s="1"/>
  <c r="N18" i="1" s="1"/>
  <c r="K15" i="1"/>
  <c r="L15" i="1" s="1"/>
  <c r="K12" i="1"/>
  <c r="L12" i="1" s="1"/>
  <c r="M12" i="1" s="1"/>
  <c r="N12" i="1" s="1"/>
  <c r="K9" i="1"/>
  <c r="L9" i="1" s="1"/>
  <c r="AF73" i="1"/>
  <c r="AE180" i="1"/>
  <c r="AL179" i="1"/>
  <c r="AM179" i="1" s="1"/>
  <c r="AN179" i="1" s="1"/>
  <c r="AL177" i="1"/>
  <c r="AM177" i="1" s="1"/>
  <c r="AN177" i="1" s="1"/>
  <c r="AO177" i="1" s="1"/>
  <c r="AL175" i="1"/>
  <c r="AM175" i="1" s="1"/>
  <c r="AN175" i="1" s="1"/>
  <c r="AL173" i="1"/>
  <c r="AM173" i="1" s="1"/>
  <c r="AN173" i="1" s="1"/>
  <c r="AO173" i="1" s="1"/>
  <c r="AL171" i="1"/>
  <c r="AM171" i="1" s="1"/>
  <c r="AN171" i="1" s="1"/>
  <c r="AL169" i="1"/>
  <c r="AM169" i="1" s="1"/>
  <c r="AN169" i="1" s="1"/>
  <c r="AO169" i="1" s="1"/>
  <c r="AL167" i="1"/>
  <c r="AM167" i="1" s="1"/>
  <c r="AN167" i="1" s="1"/>
  <c r="AL165" i="1"/>
  <c r="AM165" i="1" s="1"/>
  <c r="AN165" i="1" s="1"/>
  <c r="AO165" i="1" s="1"/>
  <c r="AL163" i="1"/>
  <c r="AM163" i="1" s="1"/>
  <c r="AN163" i="1" s="1"/>
  <c r="AL178" i="1"/>
  <c r="AM178" i="1" s="1"/>
  <c r="AN178" i="1" s="1"/>
  <c r="AO178" i="1" s="1"/>
  <c r="AL176" i="1"/>
  <c r="AM176" i="1" s="1"/>
  <c r="AN176" i="1" s="1"/>
  <c r="AL174" i="1"/>
  <c r="AM174" i="1" s="1"/>
  <c r="AN174" i="1" s="1"/>
  <c r="AO174" i="1" s="1"/>
  <c r="AL172" i="1"/>
  <c r="AM172" i="1" s="1"/>
  <c r="AN172" i="1" s="1"/>
  <c r="AL170" i="1"/>
  <c r="AM170" i="1" s="1"/>
  <c r="AN170" i="1" s="1"/>
  <c r="AO170" i="1" s="1"/>
  <c r="AL168" i="1"/>
  <c r="AM168" i="1" s="1"/>
  <c r="AN168" i="1" s="1"/>
  <c r="AL166" i="1"/>
  <c r="AM166" i="1" s="1"/>
  <c r="AN166" i="1" s="1"/>
  <c r="AO166" i="1" s="1"/>
  <c r="AL164" i="1"/>
  <c r="AM164" i="1" s="1"/>
  <c r="AN164" i="1" s="1"/>
  <c r="AL162" i="1"/>
  <c r="AM162" i="1" s="1"/>
  <c r="AN162" i="1" s="1"/>
  <c r="AO162" i="1" s="1"/>
  <c r="S187" i="1"/>
  <c r="X187" i="1"/>
  <c r="Y187" i="1"/>
  <c r="AE62" i="1"/>
  <c r="T180" i="1"/>
  <c r="AF183" i="1"/>
  <c r="T62" i="1"/>
  <c r="AC132" i="1"/>
  <c r="AF47" i="1"/>
  <c r="AF45" i="1"/>
  <c r="K44" i="1"/>
  <c r="L44" i="1" s="1"/>
  <c r="M44" i="1" s="1"/>
  <c r="N44" i="1" s="1"/>
  <c r="AB44" i="1"/>
  <c r="AF44" i="1" s="1"/>
  <c r="AF43" i="1"/>
  <c r="K42" i="1"/>
  <c r="L42" i="1" s="1"/>
  <c r="M42" i="1" s="1"/>
  <c r="N42" i="1" s="1"/>
  <c r="AB42" i="1"/>
  <c r="AF42" i="1" s="1"/>
  <c r="K41" i="1"/>
  <c r="L41" i="1" s="1"/>
  <c r="M41" i="1" s="1"/>
  <c r="N41" i="1" s="1"/>
  <c r="AB41" i="1"/>
  <c r="AF41" i="1" s="1"/>
  <c r="AF32" i="1"/>
  <c r="K179" i="1"/>
  <c r="L179" i="1" s="1"/>
  <c r="AA179" i="1"/>
  <c r="AF179" i="1" s="1"/>
  <c r="K177" i="1"/>
  <c r="L177" i="1" s="1"/>
  <c r="AA177" i="1"/>
  <c r="AF177" i="1" s="1"/>
  <c r="K175" i="1"/>
  <c r="L175" i="1" s="1"/>
  <c r="AA175" i="1"/>
  <c r="AF175" i="1" s="1"/>
  <c r="K173" i="1"/>
  <c r="L173" i="1" s="1"/>
  <c r="AA173" i="1"/>
  <c r="AF173" i="1" s="1"/>
  <c r="K171" i="1"/>
  <c r="L171" i="1" s="1"/>
  <c r="AA171" i="1"/>
  <c r="AF171" i="1" s="1"/>
  <c r="K169" i="1"/>
  <c r="L169" i="1" s="1"/>
  <c r="AA169" i="1"/>
  <c r="AF169" i="1" s="1"/>
  <c r="K167" i="1"/>
  <c r="L167" i="1" s="1"/>
  <c r="AA167" i="1"/>
  <c r="AF167" i="1" s="1"/>
  <c r="K165" i="1"/>
  <c r="L165" i="1" s="1"/>
  <c r="AA165" i="1"/>
  <c r="AF165" i="1" s="1"/>
  <c r="K157" i="1"/>
  <c r="L157" i="1" s="1"/>
  <c r="AA157" i="1"/>
  <c r="AF157" i="1" s="1"/>
  <c r="K156" i="1"/>
  <c r="L156" i="1" s="1"/>
  <c r="AA156" i="1"/>
  <c r="AF156" i="1" s="1"/>
  <c r="K154" i="1"/>
  <c r="L154" i="1" s="1"/>
  <c r="AA154" i="1"/>
  <c r="AF154" i="1" s="1"/>
  <c r="K152" i="1"/>
  <c r="L152" i="1" s="1"/>
  <c r="AA152" i="1"/>
  <c r="AF152" i="1" s="1"/>
  <c r="K148" i="1"/>
  <c r="L148" i="1" s="1"/>
  <c r="AA148" i="1"/>
  <c r="AF148" i="1" s="1"/>
  <c r="K145" i="1"/>
  <c r="L145" i="1" s="1"/>
  <c r="AA145" i="1"/>
  <c r="AF145" i="1" s="1"/>
  <c r="K143" i="1"/>
  <c r="L143" i="1" s="1"/>
  <c r="AA143" i="1"/>
  <c r="AF143" i="1" s="1"/>
  <c r="K141" i="1"/>
  <c r="L141" i="1" s="1"/>
  <c r="AA141" i="1"/>
  <c r="AF141" i="1" s="1"/>
  <c r="K139" i="1"/>
  <c r="L139" i="1" s="1"/>
  <c r="AA139" i="1"/>
  <c r="Z180" i="1"/>
  <c r="AF53" i="1"/>
  <c r="AF55" i="1"/>
  <c r="AF58" i="1"/>
  <c r="Z132" i="1"/>
  <c r="AF72" i="1"/>
  <c r="AL65" i="1"/>
  <c r="AM65" i="1" s="1"/>
  <c r="AN65" i="1" s="1"/>
  <c r="AO65" i="1" s="1"/>
  <c r="AF158" i="1"/>
  <c r="AF159" i="1"/>
  <c r="AF160" i="1"/>
  <c r="AF161" i="1"/>
  <c r="AF162" i="1"/>
  <c r="AF163" i="1"/>
  <c r="AK132" i="1"/>
  <c r="AL161" i="1"/>
  <c r="AM161" i="1" s="1"/>
  <c r="AL159" i="1"/>
  <c r="AM159" i="1" s="1"/>
  <c r="AL157" i="1"/>
  <c r="AM157" i="1" s="1"/>
  <c r="AL156" i="1"/>
  <c r="AM156" i="1" s="1"/>
  <c r="AL154" i="1"/>
  <c r="AM154" i="1" s="1"/>
  <c r="AL152" i="1"/>
  <c r="AM152" i="1" s="1"/>
  <c r="AL148" i="1"/>
  <c r="AM148" i="1" s="1"/>
  <c r="AL145" i="1"/>
  <c r="AM145" i="1" s="1"/>
  <c r="AL143" i="1"/>
  <c r="AM143" i="1" s="1"/>
  <c r="AL141" i="1"/>
  <c r="AM141" i="1" s="1"/>
  <c r="AL140" i="1"/>
  <c r="AM140" i="1" s="1"/>
  <c r="AL138" i="1"/>
  <c r="AM138" i="1" s="1"/>
  <c r="AL59" i="1"/>
  <c r="AM59" i="1" s="1"/>
  <c r="AN59" i="1" s="1"/>
  <c r="AL57" i="1"/>
  <c r="AM57" i="1" s="1"/>
  <c r="AN57" i="1" s="1"/>
  <c r="AL55" i="1"/>
  <c r="AM55" i="1" s="1"/>
  <c r="AN55" i="1" s="1"/>
  <c r="AL53" i="1"/>
  <c r="AM53" i="1" s="1"/>
  <c r="AN53" i="1" s="1"/>
  <c r="AL51" i="1"/>
  <c r="AM51" i="1" s="1"/>
  <c r="AN51" i="1" s="1"/>
  <c r="AL49" i="1"/>
  <c r="AM49" i="1" s="1"/>
  <c r="AN49" i="1" s="1"/>
  <c r="AL47" i="1"/>
  <c r="AM47" i="1" s="1"/>
  <c r="AN47" i="1" s="1"/>
  <c r="AL45" i="1"/>
  <c r="AM45" i="1" s="1"/>
  <c r="AN45" i="1" s="1"/>
  <c r="AO45" i="1" s="1"/>
  <c r="AL43" i="1"/>
  <c r="AM43" i="1" s="1"/>
  <c r="AN43" i="1" s="1"/>
  <c r="AO43" i="1" s="1"/>
  <c r="AL40" i="1"/>
  <c r="AM40" i="1" s="1"/>
  <c r="AN40" i="1" s="1"/>
  <c r="AO40" i="1" s="1"/>
  <c r="AL38" i="1"/>
  <c r="AM38" i="1" s="1"/>
  <c r="AN38" i="1" s="1"/>
  <c r="AO38" i="1" s="1"/>
  <c r="AL36" i="1"/>
  <c r="AM36" i="1" s="1"/>
  <c r="AN36" i="1" s="1"/>
  <c r="AO36" i="1" s="1"/>
  <c r="AL35" i="1"/>
  <c r="AM35" i="1" s="1"/>
  <c r="AN35" i="1" s="1"/>
  <c r="AO35" i="1" s="1"/>
  <c r="AL33" i="1"/>
  <c r="AM33" i="1" s="1"/>
  <c r="AN33" i="1" s="1"/>
  <c r="AO33" i="1" s="1"/>
  <c r="AL31" i="1"/>
  <c r="AM31" i="1" s="1"/>
  <c r="AN31" i="1" s="1"/>
  <c r="AO31" i="1" s="1"/>
  <c r="AL29" i="1"/>
  <c r="AM29" i="1" s="1"/>
  <c r="AN29" i="1" s="1"/>
  <c r="AO29" i="1" s="1"/>
  <c r="AL26" i="1"/>
  <c r="AM26" i="1" s="1"/>
  <c r="AN26" i="1" s="1"/>
  <c r="AO26" i="1" s="1"/>
  <c r="AL24" i="1"/>
  <c r="AM24" i="1" s="1"/>
  <c r="AN24" i="1" s="1"/>
  <c r="AO24" i="1" s="1"/>
  <c r="AL22" i="1"/>
  <c r="AM22" i="1" s="1"/>
  <c r="AN22" i="1" s="1"/>
  <c r="AO22" i="1" s="1"/>
  <c r="AL20" i="1"/>
  <c r="AM20" i="1" s="1"/>
  <c r="AN20" i="1" s="1"/>
  <c r="AO20" i="1" s="1"/>
  <c r="AL18" i="1"/>
  <c r="AM18" i="1" s="1"/>
  <c r="AN18" i="1" s="1"/>
  <c r="AO18" i="1" s="1"/>
  <c r="AL16" i="1"/>
  <c r="AM16" i="1" s="1"/>
  <c r="AN16" i="1" s="1"/>
  <c r="AO16" i="1" s="1"/>
  <c r="AL14" i="1"/>
  <c r="AM14" i="1" s="1"/>
  <c r="AN14" i="1" s="1"/>
  <c r="AO14" i="1" s="1"/>
  <c r="AL12" i="1"/>
  <c r="AM12" i="1" s="1"/>
  <c r="AN12" i="1" s="1"/>
  <c r="AO12" i="1" s="1"/>
  <c r="AL10" i="1"/>
  <c r="AM10" i="1" s="1"/>
  <c r="AN10" i="1" s="1"/>
  <c r="AO10" i="1" s="1"/>
  <c r="AL129" i="1"/>
  <c r="AM129" i="1" s="1"/>
  <c r="AN129" i="1" s="1"/>
  <c r="AO129" i="1" s="1"/>
  <c r="AL127" i="1"/>
  <c r="AM127" i="1" s="1"/>
  <c r="AN127" i="1" s="1"/>
  <c r="AO127" i="1" s="1"/>
  <c r="AL125" i="1"/>
  <c r="AM125" i="1" s="1"/>
  <c r="AN125" i="1" s="1"/>
  <c r="AO125" i="1" s="1"/>
  <c r="AL123" i="1"/>
  <c r="AM123" i="1" s="1"/>
  <c r="AL121" i="1"/>
  <c r="AL119" i="1"/>
  <c r="AM119" i="1" s="1"/>
  <c r="AN119" i="1" s="1"/>
  <c r="AO119" i="1" s="1"/>
  <c r="AL117" i="1"/>
  <c r="AM117" i="1" s="1"/>
  <c r="AN117" i="1" s="1"/>
  <c r="AO117" i="1" s="1"/>
  <c r="AL115" i="1"/>
  <c r="AM115" i="1" s="1"/>
  <c r="AN115" i="1" s="1"/>
  <c r="AO115" i="1" s="1"/>
  <c r="AL113" i="1"/>
  <c r="AM113" i="1" s="1"/>
  <c r="AN113" i="1" s="1"/>
  <c r="AO113" i="1" s="1"/>
  <c r="AL111" i="1"/>
  <c r="AM111" i="1" s="1"/>
  <c r="AN111" i="1" s="1"/>
  <c r="AL109" i="1"/>
  <c r="AM109" i="1" s="1"/>
  <c r="AN109" i="1" s="1"/>
  <c r="AL107" i="1"/>
  <c r="AM107" i="1" s="1"/>
  <c r="AN107" i="1" s="1"/>
  <c r="AL105" i="1"/>
  <c r="AM105" i="1" s="1"/>
  <c r="AL103" i="1"/>
  <c r="AM103" i="1" s="1"/>
  <c r="AN103" i="1" s="1"/>
  <c r="AL101" i="1"/>
  <c r="AM101" i="1" s="1"/>
  <c r="AN101" i="1" s="1"/>
  <c r="AO101" i="1" s="1"/>
  <c r="AL97" i="1"/>
  <c r="AM97" i="1" s="1"/>
  <c r="AN97" i="1" s="1"/>
  <c r="AO97" i="1" s="1"/>
  <c r="AL95" i="1"/>
  <c r="AM95" i="1" s="1"/>
  <c r="AN95" i="1" s="1"/>
  <c r="AO95" i="1" s="1"/>
  <c r="AL94" i="1"/>
  <c r="AM94" i="1" s="1"/>
  <c r="AL92" i="1"/>
  <c r="AM92" i="1" s="1"/>
  <c r="AL89" i="1"/>
  <c r="AL87" i="1"/>
  <c r="AM87" i="1" s="1"/>
  <c r="AN87" i="1" s="1"/>
  <c r="AO87" i="1" s="1"/>
  <c r="AL85" i="1"/>
  <c r="AM85" i="1" s="1"/>
  <c r="AN85" i="1" s="1"/>
  <c r="AO85" i="1" s="1"/>
  <c r="AL83" i="1"/>
  <c r="AM83" i="1" s="1"/>
  <c r="AN83" i="1" s="1"/>
  <c r="AO83" i="1" s="1"/>
  <c r="AL81" i="1"/>
  <c r="AM81" i="1" s="1"/>
  <c r="AN81" i="1" s="1"/>
  <c r="AO81" i="1" s="1"/>
  <c r="AL79" i="1"/>
  <c r="AM79" i="1" s="1"/>
  <c r="AN79" i="1" s="1"/>
  <c r="AO79" i="1" s="1"/>
  <c r="AL77" i="1"/>
  <c r="AM77" i="1" s="1"/>
  <c r="AN77" i="1" s="1"/>
  <c r="AO77" i="1" s="1"/>
  <c r="AL75" i="1"/>
  <c r="AM75" i="1" s="1"/>
  <c r="AN75" i="1" s="1"/>
  <c r="AO75" i="1" s="1"/>
  <c r="AL72" i="1"/>
  <c r="AM72" i="1" s="1"/>
  <c r="AN72" i="1" s="1"/>
  <c r="AO72" i="1" s="1"/>
  <c r="AL70" i="1"/>
  <c r="AM70" i="1" s="1"/>
  <c r="AN70" i="1" s="1"/>
  <c r="AO70" i="1" s="1"/>
  <c r="AL69" i="1"/>
  <c r="AM69" i="1" s="1"/>
  <c r="AN69" i="1" s="1"/>
  <c r="AO69" i="1" s="1"/>
  <c r="AL67" i="1"/>
  <c r="AM67" i="1" s="1"/>
  <c r="AN67" i="1" s="1"/>
  <c r="AO67" i="1" s="1"/>
  <c r="K183" i="1"/>
  <c r="L183" i="1" s="1"/>
  <c r="M183" i="1" s="1"/>
  <c r="AL183" i="1"/>
  <c r="AM183" i="1" s="1"/>
  <c r="AN183" i="1" s="1"/>
  <c r="AO183" i="1" s="1"/>
  <c r="R187" i="1"/>
  <c r="W187" i="1"/>
  <c r="AG180" i="1"/>
  <c r="K60" i="1"/>
  <c r="L60" i="1" s="1"/>
  <c r="M60" i="1" s="1"/>
  <c r="AB60" i="1"/>
  <c r="AF60" i="1" s="1"/>
  <c r="AF51" i="1"/>
  <c r="AF50" i="1"/>
  <c r="AF49" i="1"/>
  <c r="AF48" i="1"/>
  <c r="AF46" i="1"/>
  <c r="AF40" i="1"/>
  <c r="AF38" i="1"/>
  <c r="AF37" i="1"/>
  <c r="AF36" i="1"/>
  <c r="AF35" i="1"/>
  <c r="AF34" i="1"/>
  <c r="AF33" i="1"/>
  <c r="AF31" i="1"/>
  <c r="AF30" i="1"/>
  <c r="AF29" i="1"/>
  <c r="AF28" i="1"/>
  <c r="AF27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9" i="1"/>
  <c r="AF178" i="1"/>
  <c r="AF176" i="1"/>
  <c r="AF174" i="1"/>
  <c r="AF172" i="1"/>
  <c r="AF170" i="1"/>
  <c r="AF168" i="1"/>
  <c r="AF166" i="1"/>
  <c r="AF164" i="1"/>
  <c r="K155" i="1"/>
  <c r="L155" i="1" s="1"/>
  <c r="AB155" i="1"/>
  <c r="AF155" i="1" s="1"/>
  <c r="AF153" i="1"/>
  <c r="AF151" i="1"/>
  <c r="AF146" i="1"/>
  <c r="AF144" i="1"/>
  <c r="AF142" i="1"/>
  <c r="AF140" i="1"/>
  <c r="AF138" i="1"/>
  <c r="K52" i="1"/>
  <c r="L52" i="1" s="1"/>
  <c r="M52" i="1" s="1"/>
  <c r="N52" i="1" s="1"/>
  <c r="AF52" i="1"/>
  <c r="AF54" i="1"/>
  <c r="AF56" i="1"/>
  <c r="AF57" i="1"/>
  <c r="AF59" i="1"/>
  <c r="T132" i="1"/>
  <c r="AL160" i="1"/>
  <c r="AM160" i="1" s="1"/>
  <c r="AL158" i="1"/>
  <c r="AM158" i="1" s="1"/>
  <c r="AL155" i="1"/>
  <c r="AM155" i="1" s="1"/>
  <c r="AL153" i="1"/>
  <c r="AM153" i="1" s="1"/>
  <c r="AL151" i="1"/>
  <c r="AM151" i="1" s="1"/>
  <c r="AL146" i="1"/>
  <c r="AM146" i="1" s="1"/>
  <c r="AL144" i="1"/>
  <c r="AM144" i="1" s="1"/>
  <c r="AL142" i="1"/>
  <c r="AM142" i="1" s="1"/>
  <c r="AL139" i="1"/>
  <c r="AM139" i="1" s="1"/>
  <c r="AL60" i="1"/>
  <c r="AM60" i="1" s="1"/>
  <c r="AN60" i="1" s="1"/>
  <c r="AO60" i="1" s="1"/>
  <c r="AL58" i="1"/>
  <c r="AM58" i="1" s="1"/>
  <c r="AN58" i="1" s="1"/>
  <c r="AL56" i="1"/>
  <c r="AM56" i="1" s="1"/>
  <c r="AN56" i="1" s="1"/>
  <c r="AL54" i="1"/>
  <c r="AM54" i="1" s="1"/>
  <c r="AN54" i="1" s="1"/>
  <c r="AL52" i="1"/>
  <c r="AM52" i="1" s="1"/>
  <c r="AN52" i="1" s="1"/>
  <c r="AL50" i="1"/>
  <c r="AM50" i="1" s="1"/>
  <c r="AN50" i="1" s="1"/>
  <c r="AO50" i="1" s="1"/>
  <c r="AL48" i="1"/>
  <c r="AM48" i="1" s="1"/>
  <c r="AN48" i="1" s="1"/>
  <c r="AO48" i="1" s="1"/>
  <c r="AL46" i="1"/>
  <c r="AM46" i="1" s="1"/>
  <c r="AN46" i="1" s="1"/>
  <c r="AO46" i="1" s="1"/>
  <c r="AL44" i="1"/>
  <c r="AM44" i="1" s="1"/>
  <c r="AN44" i="1" s="1"/>
  <c r="AO44" i="1" s="1"/>
  <c r="AL42" i="1"/>
  <c r="AM42" i="1" s="1"/>
  <c r="AN42" i="1" s="1"/>
  <c r="AL41" i="1"/>
  <c r="AM41" i="1" s="1"/>
  <c r="AN41" i="1" s="1"/>
  <c r="AO41" i="1" s="1"/>
  <c r="AL39" i="1"/>
  <c r="AM39" i="1" s="1"/>
  <c r="AN39" i="1" s="1"/>
  <c r="AO39" i="1" s="1"/>
  <c r="AL37" i="1"/>
  <c r="AM37" i="1" s="1"/>
  <c r="AN37" i="1" s="1"/>
  <c r="AO37" i="1" s="1"/>
  <c r="AL34" i="1"/>
  <c r="AM34" i="1" s="1"/>
  <c r="AN34" i="1" s="1"/>
  <c r="AO34" i="1" s="1"/>
  <c r="AL32" i="1"/>
  <c r="AM32" i="1" s="1"/>
  <c r="AN32" i="1" s="1"/>
  <c r="AO32" i="1" s="1"/>
  <c r="AL30" i="1"/>
  <c r="AM30" i="1" s="1"/>
  <c r="AN30" i="1" s="1"/>
  <c r="AO30" i="1" s="1"/>
  <c r="AL28" i="1"/>
  <c r="AM28" i="1" s="1"/>
  <c r="AN28" i="1" s="1"/>
  <c r="AO28" i="1" s="1"/>
  <c r="AL27" i="1"/>
  <c r="AM27" i="1" s="1"/>
  <c r="AN27" i="1" s="1"/>
  <c r="AO27" i="1" s="1"/>
  <c r="AL25" i="1"/>
  <c r="AM25" i="1" s="1"/>
  <c r="AN25" i="1" s="1"/>
  <c r="AO25" i="1" s="1"/>
  <c r="AL23" i="1"/>
  <c r="AM23" i="1" s="1"/>
  <c r="AN23" i="1" s="1"/>
  <c r="AO23" i="1" s="1"/>
  <c r="AL21" i="1"/>
  <c r="AM21" i="1" s="1"/>
  <c r="AN21" i="1" s="1"/>
  <c r="AO21" i="1" s="1"/>
  <c r="AL19" i="1"/>
  <c r="AM19" i="1" s="1"/>
  <c r="AN19" i="1" s="1"/>
  <c r="AO19" i="1" s="1"/>
  <c r="AL17" i="1"/>
  <c r="AM17" i="1" s="1"/>
  <c r="AN17" i="1" s="1"/>
  <c r="AO17" i="1" s="1"/>
  <c r="AL15" i="1"/>
  <c r="AM15" i="1" s="1"/>
  <c r="AN15" i="1" s="1"/>
  <c r="AO15" i="1" s="1"/>
  <c r="AL13" i="1"/>
  <c r="AM13" i="1" s="1"/>
  <c r="AN13" i="1" s="1"/>
  <c r="AO13" i="1" s="1"/>
  <c r="AL11" i="1"/>
  <c r="AM11" i="1" s="1"/>
  <c r="AN11" i="1" s="1"/>
  <c r="AO11" i="1" s="1"/>
  <c r="AL9" i="1"/>
  <c r="AM9" i="1" s="1"/>
  <c r="AN9" i="1" s="1"/>
  <c r="AO9" i="1" s="1"/>
  <c r="AL128" i="1"/>
  <c r="AM128" i="1" s="1"/>
  <c r="AN128" i="1" s="1"/>
  <c r="AO128" i="1" s="1"/>
  <c r="AL126" i="1"/>
  <c r="AM126" i="1" s="1"/>
  <c r="AN126" i="1" s="1"/>
  <c r="AO126" i="1" s="1"/>
  <c r="AL124" i="1"/>
  <c r="AM124" i="1" s="1"/>
  <c r="AN124" i="1" s="1"/>
  <c r="AO124" i="1" s="1"/>
  <c r="AL122" i="1"/>
  <c r="AM122" i="1" s="1"/>
  <c r="AN122" i="1" s="1"/>
  <c r="AO122" i="1" s="1"/>
  <c r="AL120" i="1"/>
  <c r="AM120" i="1" s="1"/>
  <c r="AN120" i="1" s="1"/>
  <c r="AO120" i="1" s="1"/>
  <c r="AL118" i="1"/>
  <c r="AM118" i="1" s="1"/>
  <c r="AN118" i="1" s="1"/>
  <c r="AO118" i="1" s="1"/>
  <c r="AL116" i="1"/>
  <c r="AM116" i="1" s="1"/>
  <c r="AN116" i="1" s="1"/>
  <c r="AO116" i="1" s="1"/>
  <c r="AL114" i="1"/>
  <c r="AM114" i="1" s="1"/>
  <c r="AN114" i="1" s="1"/>
  <c r="AO114" i="1" s="1"/>
  <c r="AL112" i="1"/>
  <c r="AM112" i="1" s="1"/>
  <c r="AN112" i="1" s="1"/>
  <c r="AO112" i="1" s="1"/>
  <c r="AL110" i="1"/>
  <c r="AM110" i="1" s="1"/>
  <c r="AL108" i="1"/>
  <c r="AM108" i="1" s="1"/>
  <c r="AL106" i="1"/>
  <c r="AM106" i="1" s="1"/>
  <c r="AN106" i="1" s="1"/>
  <c r="AO106" i="1" s="1"/>
  <c r="AL104" i="1"/>
  <c r="AM104" i="1" s="1"/>
  <c r="AL102" i="1"/>
  <c r="AM102" i="1" s="1"/>
  <c r="AL99" i="1"/>
  <c r="AM99" i="1" s="1"/>
  <c r="AN99" i="1" s="1"/>
  <c r="AO99" i="1" s="1"/>
  <c r="AL98" i="1"/>
  <c r="AM98" i="1" s="1"/>
  <c r="AN98" i="1" s="1"/>
  <c r="AO98" i="1" s="1"/>
  <c r="AL96" i="1"/>
  <c r="AM96" i="1" s="1"/>
  <c r="AN96" i="1" s="1"/>
  <c r="AO96" i="1" s="1"/>
  <c r="AL93" i="1"/>
  <c r="AM93" i="1" s="1"/>
  <c r="AN93" i="1" s="1"/>
  <c r="AO93" i="1" s="1"/>
  <c r="AL91" i="1"/>
  <c r="AM91" i="1" s="1"/>
  <c r="AN91" i="1" s="1"/>
  <c r="AO91" i="1" s="1"/>
  <c r="AL90" i="1"/>
  <c r="AM90" i="1" s="1"/>
  <c r="AN90" i="1" s="1"/>
  <c r="AO90" i="1" s="1"/>
  <c r="AL88" i="1"/>
  <c r="AM88" i="1" s="1"/>
  <c r="AL86" i="1"/>
  <c r="AM86" i="1" s="1"/>
  <c r="AN86" i="1" s="1"/>
  <c r="AO86" i="1" s="1"/>
  <c r="AL84" i="1"/>
  <c r="AM84" i="1" s="1"/>
  <c r="AN84" i="1" s="1"/>
  <c r="AO84" i="1" s="1"/>
  <c r="AL82" i="1"/>
  <c r="AM82" i="1" s="1"/>
  <c r="AN82" i="1" s="1"/>
  <c r="AO82" i="1" s="1"/>
  <c r="AL80" i="1"/>
  <c r="AM80" i="1" s="1"/>
  <c r="AN80" i="1" s="1"/>
  <c r="AO80" i="1" s="1"/>
  <c r="AL78" i="1"/>
  <c r="AM78" i="1" s="1"/>
  <c r="AN78" i="1" s="1"/>
  <c r="AO78" i="1" s="1"/>
  <c r="AL76" i="1"/>
  <c r="AM76" i="1" s="1"/>
  <c r="AN76" i="1" s="1"/>
  <c r="AO76" i="1" s="1"/>
  <c r="AL74" i="1"/>
  <c r="AM74" i="1" s="1"/>
  <c r="AN74" i="1" s="1"/>
  <c r="AO74" i="1" s="1"/>
  <c r="AL73" i="1"/>
  <c r="AM73" i="1" s="1"/>
  <c r="AN73" i="1" s="1"/>
  <c r="AO73" i="1" s="1"/>
  <c r="AL71" i="1"/>
  <c r="AM71" i="1" s="1"/>
  <c r="AN71" i="1" s="1"/>
  <c r="AO71" i="1" s="1"/>
  <c r="AL68" i="1"/>
  <c r="AM68" i="1" s="1"/>
  <c r="AN68" i="1" s="1"/>
  <c r="AO68" i="1" s="1"/>
  <c r="AL66" i="1"/>
  <c r="AM66" i="1" s="1"/>
  <c r="AN66" i="1" s="1"/>
  <c r="AO66" i="1" s="1"/>
  <c r="K47" i="1"/>
  <c r="L47" i="1" s="1"/>
  <c r="K46" i="1"/>
  <c r="L46" i="1" s="1"/>
  <c r="AB8" i="1"/>
  <c r="AF8" i="1" s="1"/>
  <c r="K45" i="1"/>
  <c r="L45" i="1" s="1"/>
  <c r="M45" i="1" s="1"/>
  <c r="N45" i="1" s="1"/>
  <c r="K43" i="1"/>
  <c r="L43" i="1" s="1"/>
  <c r="M43" i="1" s="1"/>
  <c r="N43" i="1" s="1"/>
  <c r="K178" i="1"/>
  <c r="L178" i="1" s="1"/>
  <c r="K176" i="1"/>
  <c r="L176" i="1" s="1"/>
  <c r="K174" i="1"/>
  <c r="L174" i="1" s="1"/>
  <c r="K172" i="1"/>
  <c r="L172" i="1" s="1"/>
  <c r="K170" i="1"/>
  <c r="L170" i="1" s="1"/>
  <c r="K168" i="1"/>
  <c r="L168" i="1" s="1"/>
  <c r="K166" i="1"/>
  <c r="L166" i="1" s="1"/>
  <c r="AB106" i="1"/>
  <c r="AB132" i="1" s="1"/>
  <c r="AF129" i="1"/>
  <c r="AF127" i="1"/>
  <c r="AF125" i="1"/>
  <c r="AF123" i="1"/>
  <c r="AF105" i="1"/>
  <c r="AF103" i="1"/>
  <c r="AF101" i="1"/>
  <c r="AF97" i="1"/>
  <c r="AF95" i="1"/>
  <c r="AF93" i="1"/>
  <c r="AF89" i="1"/>
  <c r="AF87" i="1"/>
  <c r="AF85" i="1"/>
  <c r="AF83" i="1"/>
  <c r="AF81" i="1"/>
  <c r="AF79" i="1"/>
  <c r="AF77" i="1"/>
  <c r="AF75" i="1"/>
  <c r="AF70" i="1"/>
  <c r="AF69" i="1"/>
  <c r="AF67" i="1"/>
  <c r="AF120" i="1"/>
  <c r="AF118" i="1"/>
  <c r="AF116" i="1"/>
  <c r="AF114" i="1"/>
  <c r="AF112" i="1"/>
  <c r="AF110" i="1"/>
  <c r="AF108" i="1"/>
  <c r="K164" i="1"/>
  <c r="L164" i="1" s="1"/>
  <c r="K153" i="1"/>
  <c r="L153" i="1" s="1"/>
  <c r="K151" i="1"/>
  <c r="L151" i="1" s="1"/>
  <c r="K146" i="1"/>
  <c r="L146" i="1" s="1"/>
  <c r="K144" i="1"/>
  <c r="L144" i="1" s="1"/>
  <c r="K142" i="1"/>
  <c r="L142" i="1" s="1"/>
  <c r="K140" i="1"/>
  <c r="L140" i="1" s="1"/>
  <c r="K138" i="1"/>
  <c r="L138" i="1" s="1"/>
  <c r="AF128" i="1"/>
  <c r="AF126" i="1"/>
  <c r="AF124" i="1"/>
  <c r="AF104" i="1"/>
  <c r="AF102" i="1"/>
  <c r="AF99" i="1"/>
  <c r="AF98" i="1"/>
  <c r="AF96" i="1"/>
  <c r="AF94" i="1"/>
  <c r="AF92" i="1"/>
  <c r="AF90" i="1"/>
  <c r="AF88" i="1"/>
  <c r="AF86" i="1"/>
  <c r="AF84" i="1"/>
  <c r="AF82" i="1"/>
  <c r="AF80" i="1"/>
  <c r="AF78" i="1"/>
  <c r="AF76" i="1"/>
  <c r="AF74" i="1"/>
  <c r="AF71" i="1"/>
  <c r="AF68" i="1"/>
  <c r="AF122" i="1"/>
  <c r="AF119" i="1"/>
  <c r="AF117" i="1"/>
  <c r="AF115" i="1"/>
  <c r="AF113" i="1"/>
  <c r="AF111" i="1"/>
  <c r="AF109" i="1"/>
  <c r="AF91" i="1"/>
  <c r="AF107" i="1"/>
  <c r="AF182" i="1"/>
  <c r="AF66" i="1"/>
  <c r="K107" i="1"/>
  <c r="L107" i="1" s="1"/>
  <c r="M107" i="1" s="1"/>
  <c r="N107" i="1" s="1"/>
  <c r="AA106" i="1"/>
  <c r="K182" i="1"/>
  <c r="L182" i="1" s="1"/>
  <c r="AJ132" i="1"/>
  <c r="AD180" i="1"/>
  <c r="K54" i="1"/>
  <c r="L54" i="1" s="1"/>
  <c r="K56" i="1"/>
  <c r="L56" i="1" s="1"/>
  <c r="K58" i="1"/>
  <c r="L58" i="1" s="1"/>
  <c r="K53" i="1"/>
  <c r="L53" i="1" s="1"/>
  <c r="K55" i="1"/>
  <c r="L55" i="1" s="1"/>
  <c r="K57" i="1"/>
  <c r="L57" i="1" s="1"/>
  <c r="K59" i="1"/>
  <c r="L59" i="1" s="1"/>
  <c r="K106" i="1"/>
  <c r="L106" i="1" s="1"/>
  <c r="AF65" i="1"/>
  <c r="K158" i="1"/>
  <c r="L158" i="1" s="1"/>
  <c r="K159" i="1"/>
  <c r="L159" i="1" s="1"/>
  <c r="K160" i="1"/>
  <c r="L160" i="1" s="1"/>
  <c r="K161" i="1"/>
  <c r="L161" i="1" s="1"/>
  <c r="K162" i="1"/>
  <c r="L162" i="1" s="1"/>
  <c r="BH62" i="1" l="1"/>
  <c r="BJ132" i="1"/>
  <c r="BL132" i="1" s="1"/>
  <c r="BL65" i="1"/>
  <c r="BN65" i="1" s="1"/>
  <c r="BN132" i="1" s="1"/>
  <c r="BI62" i="1"/>
  <c r="BL40" i="1"/>
  <c r="BN40" i="1" s="1"/>
  <c r="BJ62" i="1"/>
  <c r="BN8" i="1"/>
  <c r="BH187" i="1"/>
  <c r="BJ187" i="1" s="1"/>
  <c r="N126" i="1"/>
  <c r="AF139" i="1"/>
  <c r="AF180" i="1" s="1"/>
  <c r="BK62" i="1"/>
  <c r="AO55" i="1"/>
  <c r="AI187" i="1"/>
  <c r="AU132" i="1"/>
  <c r="AO57" i="1"/>
  <c r="N13" i="1"/>
  <c r="N123" i="1"/>
  <c r="N124" i="1"/>
  <c r="N50" i="1"/>
  <c r="N129" i="1"/>
  <c r="N88" i="1"/>
  <c r="N89" i="1"/>
  <c r="N125" i="1"/>
  <c r="AC62" i="1"/>
  <c r="AC187" i="1" s="1"/>
  <c r="N128" i="1"/>
  <c r="AO58" i="1"/>
  <c r="N49" i="1"/>
  <c r="AH187" i="1"/>
  <c r="AO51" i="1"/>
  <c r="AF106" i="1"/>
  <c r="AF132" i="1" s="1"/>
  <c r="AO52" i="1"/>
  <c r="N60" i="1"/>
  <c r="AF26" i="1"/>
  <c r="AF62" i="1" s="1"/>
  <c r="N85" i="1"/>
  <c r="T187" i="1"/>
  <c r="N90" i="1"/>
  <c r="AG187" i="1"/>
  <c r="N65" i="1"/>
  <c r="N92" i="1"/>
  <c r="AD187" i="1"/>
  <c r="N51" i="1"/>
  <c r="AK187" i="1"/>
  <c r="AN8" i="1"/>
  <c r="AN62" i="1" s="1"/>
  <c r="AM62" i="1"/>
  <c r="AO107" i="1"/>
  <c r="AE187" i="1"/>
  <c r="AO171" i="1"/>
  <c r="AL180" i="1"/>
  <c r="AO109" i="1"/>
  <c r="AO53" i="1"/>
  <c r="AO103" i="1"/>
  <c r="AO111" i="1"/>
  <c r="AO49" i="1"/>
  <c r="N93" i="1"/>
  <c r="N183" i="1"/>
  <c r="N127" i="1"/>
  <c r="N86" i="1"/>
  <c r="AO56" i="1"/>
  <c r="AO167" i="1"/>
  <c r="AO179" i="1"/>
  <c r="AN105" i="1"/>
  <c r="AO105" i="1" s="1"/>
  <c r="AJ187" i="1"/>
  <c r="M25" i="1"/>
  <c r="N25" i="1" s="1"/>
  <c r="AO54" i="1"/>
  <c r="M19" i="1"/>
  <c r="N19" i="1" s="1"/>
  <c r="AO42" i="1"/>
  <c r="AB62" i="1"/>
  <c r="N48" i="1"/>
  <c r="N23" i="1"/>
  <c r="K132" i="1"/>
  <c r="AO59" i="1"/>
  <c r="AO47" i="1"/>
  <c r="M34" i="1"/>
  <c r="N34" i="1" s="1"/>
  <c r="AO168" i="1"/>
  <c r="AO163" i="1"/>
  <c r="AO175" i="1"/>
  <c r="M9" i="1"/>
  <c r="N9" i="1" s="1"/>
  <c r="M27" i="1"/>
  <c r="N27" i="1" s="1"/>
  <c r="AO172" i="1"/>
  <c r="M15" i="1"/>
  <c r="N15" i="1" s="1"/>
  <c r="M30" i="1"/>
  <c r="N30" i="1" s="1"/>
  <c r="AO164" i="1"/>
  <c r="AO176" i="1"/>
  <c r="M21" i="1"/>
  <c r="N21" i="1" s="1"/>
  <c r="AA180" i="1"/>
  <c r="AN88" i="1"/>
  <c r="AO88" i="1" s="1"/>
  <c r="AN139" i="1"/>
  <c r="AO139" i="1" s="1"/>
  <c r="AN142" i="1"/>
  <c r="AO142" i="1" s="1"/>
  <c r="AN146" i="1"/>
  <c r="AO146" i="1" s="1"/>
  <c r="AN153" i="1"/>
  <c r="AO153" i="1" s="1"/>
  <c r="AN160" i="1"/>
  <c r="AO160" i="1" s="1"/>
  <c r="AN138" i="1"/>
  <c r="AO138" i="1" s="1"/>
  <c r="AN141" i="1"/>
  <c r="AO141" i="1" s="1"/>
  <c r="AN145" i="1"/>
  <c r="AO145" i="1" s="1"/>
  <c r="AN152" i="1"/>
  <c r="AO152" i="1" s="1"/>
  <c r="AN156" i="1"/>
  <c r="AO156" i="1" s="1"/>
  <c r="AN159" i="1"/>
  <c r="AO159" i="1" s="1"/>
  <c r="Z187" i="1"/>
  <c r="M139" i="1"/>
  <c r="N139" i="1" s="1"/>
  <c r="M141" i="1"/>
  <c r="N141" i="1" s="1"/>
  <c r="M143" i="1"/>
  <c r="N143" i="1" s="1"/>
  <c r="M145" i="1"/>
  <c r="N145" i="1" s="1"/>
  <c r="M148" i="1"/>
  <c r="N148" i="1" s="1"/>
  <c r="M152" i="1"/>
  <c r="N152" i="1" s="1"/>
  <c r="M154" i="1"/>
  <c r="N154" i="1" s="1"/>
  <c r="AN144" i="1"/>
  <c r="AO144" i="1" s="1"/>
  <c r="AN151" i="1"/>
  <c r="AO151" i="1" s="1"/>
  <c r="AN155" i="1"/>
  <c r="AO155" i="1" s="1"/>
  <c r="AN158" i="1"/>
  <c r="AO158" i="1" s="1"/>
  <c r="M155" i="1"/>
  <c r="N155" i="1" s="1"/>
  <c r="AB180" i="1"/>
  <c r="AN140" i="1"/>
  <c r="AO140" i="1" s="1"/>
  <c r="AN143" i="1"/>
  <c r="AO143" i="1" s="1"/>
  <c r="AN148" i="1"/>
  <c r="AO148" i="1" s="1"/>
  <c r="AN154" i="1"/>
  <c r="AO154" i="1" s="1"/>
  <c r="AN157" i="1"/>
  <c r="AO157" i="1" s="1"/>
  <c r="AN161" i="1"/>
  <c r="AO161" i="1" s="1"/>
  <c r="M156" i="1"/>
  <c r="N156" i="1" s="1"/>
  <c r="M157" i="1"/>
  <c r="N157" i="1" s="1"/>
  <c r="M165" i="1"/>
  <c r="N165" i="1" s="1"/>
  <c r="M167" i="1"/>
  <c r="N167" i="1" s="1"/>
  <c r="M169" i="1"/>
  <c r="N169" i="1" s="1"/>
  <c r="M171" i="1"/>
  <c r="N171" i="1" s="1"/>
  <c r="M173" i="1"/>
  <c r="N173" i="1" s="1"/>
  <c r="M175" i="1"/>
  <c r="N175" i="1" s="1"/>
  <c r="M177" i="1"/>
  <c r="N177" i="1" s="1"/>
  <c r="M179" i="1"/>
  <c r="N179" i="1" s="1"/>
  <c r="AL62" i="1"/>
  <c r="M142" i="1"/>
  <c r="N142" i="1" s="1"/>
  <c r="M146" i="1"/>
  <c r="N146" i="1" s="1"/>
  <c r="M153" i="1"/>
  <c r="N153" i="1" s="1"/>
  <c r="M164" i="1"/>
  <c r="N164" i="1" s="1"/>
  <c r="M168" i="1"/>
  <c r="N168" i="1" s="1"/>
  <c r="M172" i="1"/>
  <c r="N172" i="1" s="1"/>
  <c r="M176" i="1"/>
  <c r="N176" i="1" s="1"/>
  <c r="M47" i="1"/>
  <c r="N47" i="1" s="1"/>
  <c r="M140" i="1"/>
  <c r="N140" i="1" s="1"/>
  <c r="M144" i="1"/>
  <c r="N144" i="1" s="1"/>
  <c r="M151" i="1"/>
  <c r="N151" i="1" s="1"/>
  <c r="M166" i="1"/>
  <c r="N166" i="1" s="1"/>
  <c r="M170" i="1"/>
  <c r="N170" i="1" s="1"/>
  <c r="M174" i="1"/>
  <c r="N174" i="1" s="1"/>
  <c r="M178" i="1"/>
  <c r="N178" i="1" s="1"/>
  <c r="M46" i="1"/>
  <c r="N46" i="1" s="1"/>
  <c r="M182" i="1"/>
  <c r="N182" i="1" s="1"/>
  <c r="AA132" i="1"/>
  <c r="M162" i="1"/>
  <c r="N162" i="1" s="1"/>
  <c r="M158" i="1"/>
  <c r="N158" i="1" s="1"/>
  <c r="AN104" i="1"/>
  <c r="AO104" i="1" s="1"/>
  <c r="M161" i="1"/>
  <c r="N161" i="1" s="1"/>
  <c r="M159" i="1"/>
  <c r="N159" i="1" s="1"/>
  <c r="AN108" i="1"/>
  <c r="AO108" i="1" s="1"/>
  <c r="AN110" i="1"/>
  <c r="AO110" i="1" s="1"/>
  <c r="AM89" i="1"/>
  <c r="AL132" i="1"/>
  <c r="AN92" i="1"/>
  <c r="AO92" i="1" s="1"/>
  <c r="AN94" i="1"/>
  <c r="AO94" i="1" s="1"/>
  <c r="AN123" i="1"/>
  <c r="AO123" i="1" s="1"/>
  <c r="M94" i="1"/>
  <c r="N94" i="1" s="1"/>
  <c r="M59" i="1"/>
  <c r="N59" i="1" s="1"/>
  <c r="M55" i="1"/>
  <c r="N55" i="1" s="1"/>
  <c r="M56" i="1"/>
  <c r="N56" i="1" s="1"/>
  <c r="K62" i="1"/>
  <c r="K180" i="1"/>
  <c r="AM180" i="1"/>
  <c r="AN137" i="1"/>
  <c r="M160" i="1"/>
  <c r="N160" i="1" s="1"/>
  <c r="AN102" i="1"/>
  <c r="AO102" i="1" s="1"/>
  <c r="M106" i="1"/>
  <c r="N106" i="1" s="1"/>
  <c r="M57" i="1"/>
  <c r="N57" i="1" s="1"/>
  <c r="M53" i="1"/>
  <c r="N53" i="1" s="1"/>
  <c r="L62" i="1"/>
  <c r="M58" i="1"/>
  <c r="N58" i="1" s="1"/>
  <c r="M54" i="1"/>
  <c r="N54" i="1" s="1"/>
  <c r="M138" i="1"/>
  <c r="L180" i="1"/>
  <c r="AA62" i="1"/>
  <c r="BN62" i="1" l="1"/>
  <c r="BL62" i="1"/>
  <c r="BL187" i="1"/>
  <c r="BN187" i="1" s="1"/>
  <c r="L132" i="1"/>
  <c r="L187" i="1" s="1"/>
  <c r="AB187" i="1"/>
  <c r="AO8" i="1"/>
  <c r="AO62" i="1" s="1"/>
  <c r="AN180" i="1"/>
  <c r="AL187" i="1"/>
  <c r="AA187" i="1"/>
  <c r="M180" i="1"/>
  <c r="AF187" i="1"/>
  <c r="M62" i="1"/>
  <c r="N138" i="1"/>
  <c r="N180" i="1" s="1"/>
  <c r="N132" i="1"/>
  <c r="N62" i="1"/>
  <c r="AO137" i="1"/>
  <c r="AO180" i="1" s="1"/>
  <c r="K187" i="1"/>
  <c r="M132" i="1"/>
  <c r="AN89" i="1"/>
  <c r="AN132" i="1" s="1"/>
  <c r="AM132" i="1"/>
  <c r="AM187" i="1" s="1"/>
  <c r="AN187" i="1" l="1"/>
  <c r="AO89" i="1"/>
  <c r="AO132" i="1" s="1"/>
  <c r="AO187" i="1" s="1"/>
  <c r="M187" i="1"/>
  <c r="N187" i="1"/>
</calcChain>
</file>

<file path=xl/comments1.xml><?xml version="1.0" encoding="utf-8"?>
<comments xmlns="http://schemas.openxmlformats.org/spreadsheetml/2006/main">
  <authors>
    <author>Meulen, Wiena van der</author>
  </authors>
  <commentList>
    <comment ref="B8" authorId="0" shapeId="0">
      <text>
        <r>
          <rPr>
            <b/>
            <sz val="9"/>
            <color indexed="81"/>
            <rFont val="Tahoma"/>
            <family val="2"/>
          </rPr>
          <t>Meulen, Wiena van der:</t>
        </r>
        <r>
          <rPr>
            <sz val="9"/>
            <color indexed="81"/>
            <rFont val="Tahoma"/>
            <family val="2"/>
          </rPr>
          <t xml:space="preserve">
ambtsketen </t>
        </r>
        <r>
          <rPr>
            <b/>
            <sz val="9"/>
            <color indexed="81"/>
            <rFont val="Arial"/>
            <family val="2"/>
          </rPr>
          <t>€ 12.000,-</t>
        </r>
      </text>
    </comment>
    <comment ref="B21" authorId="0" shapeId="0">
      <text>
        <r>
          <rPr>
            <b/>
            <sz val="9"/>
            <color indexed="81"/>
            <rFont val="Tahoma"/>
            <family val="2"/>
          </rPr>
          <t>Meulen, Wiena van der:</t>
        </r>
        <r>
          <rPr>
            <sz val="9"/>
            <color indexed="81"/>
            <rFont val="Tahoma"/>
            <family val="2"/>
          </rPr>
          <t xml:space="preserve">
duiventil hoeft niet getaxeerd</t>
        </r>
      </text>
    </comment>
    <comment ref="B42" authorId="0" shapeId="0">
      <text>
        <r>
          <rPr>
            <b/>
            <sz val="9"/>
            <color indexed="81"/>
            <rFont val="Tahoma"/>
            <family val="2"/>
          </rPr>
          <t>Meulen, Wiena van der:</t>
        </r>
        <r>
          <rPr>
            <sz val="9"/>
            <color indexed="81"/>
            <rFont val="Tahoma"/>
            <family val="2"/>
          </rPr>
          <t xml:space="preserve">
woning hoeft niet getaxeerd</t>
        </r>
      </text>
    </comment>
    <comment ref="B44" authorId="0" shapeId="0">
      <text>
        <r>
          <rPr>
            <b/>
            <sz val="9"/>
            <color indexed="81"/>
            <rFont val="Tahoma"/>
            <family val="2"/>
          </rPr>
          <t>Meulen, Wiena van der:</t>
        </r>
        <r>
          <rPr>
            <sz val="9"/>
            <color indexed="81"/>
            <rFont val="Tahoma"/>
            <family val="2"/>
          </rPr>
          <t xml:space="preserve">
taxatie uitgevoerd. Inventaris hoefde niet verzekerd te worden van Christian </t>
        </r>
      </text>
    </comment>
    <comment ref="B45" authorId="0" shapeId="0">
      <text>
        <r>
          <rPr>
            <b/>
            <sz val="9"/>
            <color indexed="81"/>
            <rFont val="Tahoma"/>
            <family val="2"/>
          </rPr>
          <t>Meulen, Wiena van der:</t>
        </r>
        <r>
          <rPr>
            <sz val="9"/>
            <color indexed="81"/>
            <rFont val="Tahoma"/>
            <family val="2"/>
          </rPr>
          <t xml:space="preserve">
Woning wordt gesloopt in 2024</t>
        </r>
      </text>
    </comment>
    <comment ref="B96" authorId="0" shapeId="0">
      <text>
        <r>
          <rPr>
            <b/>
            <sz val="9"/>
            <color indexed="81"/>
            <rFont val="Tahoma"/>
            <family val="2"/>
          </rPr>
          <t>Meulen, Wiena van der:</t>
        </r>
        <r>
          <rPr>
            <sz val="9"/>
            <color indexed="81"/>
            <rFont val="Tahoma"/>
            <family val="2"/>
          </rPr>
          <t xml:space="preserve">
Mogelijk getaxeerd samen met Moskampweg 5 (?). Taxateur gevraagd apart te taxeren. Taxateur heeft dit nu gesplitst 24/4/24</t>
        </r>
      </text>
    </comment>
  </commentList>
</comments>
</file>

<file path=xl/sharedStrings.xml><?xml version="1.0" encoding="utf-8"?>
<sst xmlns="http://schemas.openxmlformats.org/spreadsheetml/2006/main" count="1845" uniqueCount="491">
  <si>
    <t>Gebouwen:</t>
  </si>
  <si>
    <t>Inventaris:</t>
  </si>
  <si>
    <t>Omschrijving:</t>
  </si>
  <si>
    <t>Adres:</t>
  </si>
  <si>
    <t>Woonplaats:</t>
  </si>
  <si>
    <t>Kostbaarheden:</t>
  </si>
  <si>
    <t>Totaal verzekerde waarde:</t>
  </si>
  <si>
    <t>Jaarpremie:</t>
  </si>
  <si>
    <t>Premie naverrekening 50%</t>
  </si>
  <si>
    <t>Totale Index-aanpassing:</t>
  </si>
  <si>
    <t>Totale Mutaties:</t>
  </si>
  <si>
    <t>Totale naverrekening:</t>
  </si>
  <si>
    <t>Jaarpremie incl. AB:</t>
  </si>
  <si>
    <t>Elektronica:</t>
  </si>
  <si>
    <t xml:space="preserve"> </t>
  </si>
  <si>
    <t>Bijzondere kosten</t>
  </si>
  <si>
    <t>Eindtotaal:</t>
  </si>
  <si>
    <t>Bijz.kosten en opruimings- kosten</t>
  </si>
  <si>
    <t>Bijz. kosten en opruimings- kosten</t>
  </si>
  <si>
    <t>Opruimingskosten</t>
  </si>
  <si>
    <t>ATTENTIE: LEES DE MUTATIE INSTRUCTIES ONDERAAN!</t>
  </si>
  <si>
    <t>Bij verhogingen bedragen op bestaande interesten:</t>
  </si>
  <si>
    <t>Bij verlagingen bedragen op bestaande interesten:</t>
  </si>
  <si>
    <t>Bij het opnemen van nieuwe interesten</t>
  </si>
  <si>
    <t>Bij het afvoeren van interesten</t>
  </si>
  <si>
    <t>LET OP!</t>
  </si>
  <si>
    <t xml:space="preserve">Om te voorkomen dat per ongeluk rekenformules worden gewist  is deze sheet gedeeltelijk afgeschermd. </t>
  </si>
  <si>
    <t>MUTATIE INSTRUCTIES:</t>
  </si>
  <si>
    <t>Primair en Voortgezet Onderwijs:</t>
  </si>
  <si>
    <t>Gemeentelijk Bezit:</t>
  </si>
  <si>
    <t>Totaal scholen:</t>
  </si>
  <si>
    <t>Gemeente Ooststellingwerf</t>
  </si>
  <si>
    <t>Grootboeknr.:</t>
  </si>
  <si>
    <t>Oosterwolde</t>
  </si>
  <si>
    <t>reconstructie</t>
  </si>
  <si>
    <t>Nanningaweg 47c</t>
  </si>
  <si>
    <t>Lyclamaweg 15</t>
  </si>
  <si>
    <t>landbouwgereedschappen</t>
  </si>
  <si>
    <t>Nanningaweg 47b</t>
  </si>
  <si>
    <t>fietsenstalling</t>
  </si>
  <si>
    <t>Stationsplein</t>
  </si>
  <si>
    <t>Boerestreek 18, 20</t>
  </si>
  <si>
    <t>woningen (sloopwaarden)</t>
  </si>
  <si>
    <t>Sl. Bruïneweg 67, 68</t>
  </si>
  <si>
    <t>woning</t>
  </si>
  <si>
    <t>Kuipenstreek 7</t>
  </si>
  <si>
    <t>Wolvegasterweg 10</t>
  </si>
  <si>
    <t>duiventil</t>
  </si>
  <si>
    <t>Molenlaantje</t>
  </si>
  <si>
    <t>dierenverblijf</t>
  </si>
  <si>
    <t>J. Frankensingel 30a</t>
  </si>
  <si>
    <t>Lyclamaweg 15b</t>
  </si>
  <si>
    <t>De Haer 1</t>
  </si>
  <si>
    <t>Nijesteegde 49a</t>
  </si>
  <si>
    <t>Leeksterweg 23</t>
  </si>
  <si>
    <t>Blughut (activiteitencentrum)</t>
  </si>
  <si>
    <t>Willinge Prinsstraat 25</t>
  </si>
  <si>
    <t>Blughut (paardenstal)</t>
  </si>
  <si>
    <t>brandweergarage O'koop</t>
  </si>
  <si>
    <t>baarhuisje/klokkestoel Langedijke</t>
  </si>
  <si>
    <t>Oosterhuisweg 3</t>
  </si>
  <si>
    <t>Dorpsstraat 57</t>
  </si>
  <si>
    <t>Hoofdweg 31</t>
  </si>
  <si>
    <t>Herenweg 70a</t>
  </si>
  <si>
    <t>Alle Wytzesweg 53b</t>
  </si>
  <si>
    <t>Weemeweg 1</t>
  </si>
  <si>
    <t>Moskampweg 5</t>
  </si>
  <si>
    <t>Nieuwe objecten</t>
  </si>
  <si>
    <t>bbs. Akker O'wolde</t>
  </si>
  <si>
    <t>Rijweg 59</t>
  </si>
  <si>
    <t>bbs. Donkerbroek</t>
  </si>
  <si>
    <t>Herenweg 108</t>
  </si>
  <si>
    <t>bbs. Appelscha</t>
  </si>
  <si>
    <t>Steegde 29</t>
  </si>
  <si>
    <t>bbs. Rank Haulerwijk</t>
  </si>
  <si>
    <t>Mr. Jongebloedstraat 1</t>
  </si>
  <si>
    <t>obs. Oldeberkoop</t>
  </si>
  <si>
    <t>Willinge Prinsstraat 16</t>
  </si>
  <si>
    <t>obs. Makkinga</t>
  </si>
  <si>
    <t>obs. Elsloo</t>
  </si>
  <si>
    <t>obs. Langedijke</t>
  </si>
  <si>
    <t>De Weidedijk 1</t>
  </si>
  <si>
    <t>obs Riemsloot</t>
  </si>
  <si>
    <t>Alle Wytzesweg 53a</t>
  </si>
  <si>
    <t>obs. Ravenswoud</t>
  </si>
  <si>
    <t>Veenwijksweg 3</t>
  </si>
  <si>
    <t>Weemeweg 14</t>
  </si>
  <si>
    <t>obs. Buttinga</t>
  </si>
  <si>
    <t>Buttingasingel 10a</t>
  </si>
  <si>
    <t>Schapekamp 18</t>
  </si>
  <si>
    <t>obs. Donkerbroek</t>
  </si>
  <si>
    <t>Herenweg 70</t>
  </si>
  <si>
    <t>Dorpsstraat 55</t>
  </si>
  <si>
    <t>Terwisscha 6a</t>
  </si>
  <si>
    <t>Kampingerhofschool</t>
  </si>
  <si>
    <t>Kampingerhof 2</t>
  </si>
  <si>
    <t xml:space="preserve">Leidijk 42c </t>
  </si>
  <si>
    <t>Waskemeer</t>
  </si>
  <si>
    <t>MFA Haulerwijk (t.n.v. stichting)</t>
  </si>
  <si>
    <t>Laweijstraat 10</t>
  </si>
  <si>
    <t>MFA Oosterwolde (t.n.v. stichting)</t>
  </si>
  <si>
    <t>Boekhorsterweg 15</t>
  </si>
  <si>
    <t>MFS Waskemeer</t>
  </si>
  <si>
    <t>Willem Kroezestraat 6</t>
  </si>
  <si>
    <t>DE REGEL ZELF MAG NIET WORDEN VERWIJDERD IN VERBAND MET OP DE ACHTERGROND BEREKENDE NAVERREKENING !!</t>
  </si>
  <si>
    <t xml:space="preserve">MFS Oosterwolde </t>
  </si>
  <si>
    <t>Taxatierapport:</t>
  </si>
  <si>
    <t>geb.15-03-2006</t>
  </si>
  <si>
    <t>geb.04-03-2009</t>
  </si>
  <si>
    <t>peuterspeelzaal De Boefkes</t>
  </si>
  <si>
    <t>Dalton obs Meester van Hasselt</t>
  </si>
  <si>
    <t>Willem Kroezestraat 6b</t>
  </si>
  <si>
    <t>Oosterhuisweg 7</t>
  </si>
  <si>
    <t>Peuterspeelzaal "Nijntje"</t>
  </si>
  <si>
    <t>Speel-o-theek</t>
  </si>
  <si>
    <t xml:space="preserve">Jongerenruimte </t>
  </si>
  <si>
    <t>cbs  "In de Kring"</t>
  </si>
  <si>
    <t>obs. "It Twaspan"</t>
  </si>
  <si>
    <t>peuterspeelzaal "t Kwetternest"</t>
  </si>
  <si>
    <t>Quadoelenweg 29, 29a, 29b</t>
  </si>
  <si>
    <t>cbs. de Paadwizer</t>
  </si>
  <si>
    <t>obs. "De Boekhorst"</t>
  </si>
  <si>
    <t>cbs. "De Schalmei"</t>
  </si>
  <si>
    <t>bedrijfspand</t>
  </si>
  <si>
    <t>Houtwal 26</t>
  </si>
  <si>
    <t>Haulerwijk</t>
  </si>
  <si>
    <t>Appelscha</t>
  </si>
  <si>
    <t>Makkinga</t>
  </si>
  <si>
    <t>Oldeberkoop</t>
  </si>
  <si>
    <t>Fochteloo</t>
  </si>
  <si>
    <t>Langedijke</t>
  </si>
  <si>
    <t>Haule</t>
  </si>
  <si>
    <t>Elsloo</t>
  </si>
  <si>
    <t>Donkerbroek</t>
  </si>
  <si>
    <t>Ravenswoud</t>
  </si>
  <si>
    <t xml:space="preserve">C.S.G. Liudger </t>
  </si>
  <si>
    <t>Leidijk 42a</t>
  </si>
  <si>
    <t>Sub Totaal 210014:</t>
  </si>
  <si>
    <t>Sub Totaal:</t>
  </si>
  <si>
    <t>gebouw Kompaan (Talant 45 %)</t>
  </si>
  <si>
    <t>gym. lok. Elsloo</t>
  </si>
  <si>
    <t>gym. lok. Donkerbroek</t>
  </si>
  <si>
    <t>gym. lok. Oostenburg</t>
  </si>
  <si>
    <t>geb. Kompaan (gemeente 55 %)</t>
  </si>
  <si>
    <t>gym. lok. Riemsloot</t>
  </si>
  <si>
    <t>inventaris obs. Bezoekerscentrum</t>
  </si>
  <si>
    <t>computerapparatuur gemeentehuis (excl. btw)</t>
  </si>
  <si>
    <t>buitendienstaccomm. (excl. btw)</t>
  </si>
  <si>
    <t>computers (excl. btw)</t>
  </si>
  <si>
    <t>opslagterrein/milieustraat (excl. btw)</t>
  </si>
  <si>
    <t>woningen (excl. btw)</t>
  </si>
  <si>
    <t>woning (excl. btw)</t>
  </si>
  <si>
    <t>molen Makkinga (excl. btw)</t>
  </si>
  <si>
    <t>sportcomplex Boekhorst (excl. btw)</t>
  </si>
  <si>
    <t>sportcomplex Appelscha (excl. btw)</t>
  </si>
  <si>
    <t>sporthal Haulerwijk (excl. btw)</t>
  </si>
  <si>
    <t>inclusief op polis</t>
  </si>
  <si>
    <t xml:space="preserve"> 't Oost 11 </t>
  </si>
  <si>
    <t xml:space="preserve">Stellingwerfcollege </t>
  </si>
  <si>
    <t>Quadoelenweg 29</t>
  </si>
  <si>
    <t>Quadoelenweg 29a</t>
  </si>
  <si>
    <t>Zuideinde 26</t>
  </si>
  <si>
    <t>dorpshuis "De Enter" Haulerwijk</t>
  </si>
  <si>
    <t>inv. 09-09-2009 incl.BTW</t>
  </si>
  <si>
    <t>inv. 23-09-2009 incl. BTW</t>
  </si>
  <si>
    <t xml:space="preserve">inv. 21-09-2009 </t>
  </si>
  <si>
    <t>geb. 06-11-2009  inv. 09-09-2009 incl.BTW</t>
  </si>
  <si>
    <t>geb. 06-11-2009  inv. 09-09-2009 incl. BTW</t>
  </si>
  <si>
    <t>geb. 27-11-2009  inv. 14-09-2009 incl. BTW</t>
  </si>
  <si>
    <t>geb. 27-11-2009</t>
  </si>
  <si>
    <t>geb. 27-11-2009  inv. 14-09-2009 incl.BTW</t>
  </si>
  <si>
    <t>geb. 28-10-2009   inv. 14-09-2009 incl. BTW</t>
  </si>
  <si>
    <t>geb. 28-10-2009  inv. 14-09-2009 incl.BTW</t>
  </si>
  <si>
    <t>geb. 06-11-2009</t>
  </si>
  <si>
    <t>geb. 27-11-2009  inv. 21-09-2009 incl. BTW</t>
  </si>
  <si>
    <t>geb. 18-11-2009</t>
  </si>
  <si>
    <t>geb. 18-11-2009  inv. 21-09-2009 incl. BTW</t>
  </si>
  <si>
    <t>geb. 28-10-2009</t>
  </si>
  <si>
    <t>In de desbetreffende regel het bedrag van de kolommen O t/m S overschrijven met het verhoogde bedrag</t>
  </si>
  <si>
    <t>In de desbetreffende regel het bedrag van de kolommen O t/m S overschrijven met het verlaagde bedrag</t>
  </si>
  <si>
    <t>overschrijf tevens in die regel in de kolommen O t/m S met de betreffende bedragen</t>
  </si>
  <si>
    <t>Alle bedragen in de kolommen O t/m S op 0 stellen.</t>
  </si>
  <si>
    <t>Neem een nieuwe "Nieuwe objecten" regel en overschrijf in die regel in de kolommen A t/m E de textuele gegevens</t>
  </si>
  <si>
    <t>dorpshuis Makkinga (alleen gymmat. is voor gemeente,  rest is van dorpshuis)</t>
  </si>
  <si>
    <t>geb. 26-10-2009</t>
  </si>
  <si>
    <t>geb. 22-10-2010</t>
  </si>
  <si>
    <t>gymlokaal Haule (alleen gymmat. is voor gemeente,  rest is van dorpshuis)</t>
  </si>
  <si>
    <t>geb. 30-10-2009</t>
  </si>
  <si>
    <t>geb. 22-03-2006</t>
  </si>
  <si>
    <t xml:space="preserve">geb. 27-11-2009, inv. 16-09-2009   </t>
  </si>
  <si>
    <t>multifunct. Centrum (dorpshuis), incl. BTW</t>
  </si>
  <si>
    <t xml:space="preserve">geb. 04-03-2009, inv. 08-10-2009 </t>
  </si>
  <si>
    <t xml:space="preserve">inv. 07-05-2007 </t>
  </si>
  <si>
    <t>geb. 12-05-2010</t>
  </si>
  <si>
    <t>uitbreiding MFA Oosterwolde (t.n.v. Stellingwerf College)</t>
  </si>
  <si>
    <t>multifunct. centrum dorpshuis "Et Legien" , incl. BTW</t>
  </si>
  <si>
    <t>inv. 24-03-2009</t>
  </si>
  <si>
    <t>geb. 27-11-2009, inv. 09-09-2009 incl. BTW</t>
  </si>
  <si>
    <t>geb. 27-11-2009, inv. 27-11-2009 incl.BTW</t>
  </si>
  <si>
    <t>geb. 18-11-2009, inv. 23-09-2009 incl. BTW</t>
  </si>
  <si>
    <t>geb. 27-11-2009, inv. 16-09-2009 incl.BTW</t>
  </si>
  <si>
    <t>geb. 28-10-2009, inv. 28-09-2009 incl. BTW</t>
  </si>
  <si>
    <t>geb. 26-10-2009, inv. 28-09-2009 incl. BTW</t>
  </si>
  <si>
    <t>geb. 27-11-2009, inv. 14-09-2009  incl. BTW</t>
  </si>
  <si>
    <t>geb. 30-09-2009 inv. 30-09-2009 incl. BTW</t>
  </si>
  <si>
    <t>geb. 04-03-2009 inv. 01-10-2009 incl. BTW</t>
  </si>
  <si>
    <t>geb. 28-10-2009 inv. 28-09-2009 incl. BTW</t>
  </si>
  <si>
    <t>maaiers/gereedschappen (excl. btw)</t>
  </si>
  <si>
    <t>inv. 24-11-2010</t>
  </si>
  <si>
    <t>Vaart z.z. 74</t>
  </si>
  <si>
    <t>geb. 07-01-2010</t>
  </si>
  <si>
    <t>kerktoren (excl. btw)</t>
  </si>
  <si>
    <t>Brink 8a</t>
  </si>
  <si>
    <t xml:space="preserve">inv.24-03-2009 </t>
  </si>
  <si>
    <t>inv.24-03-2009</t>
  </si>
  <si>
    <t>geb.16-02-2009, inv. 24-11-2010</t>
  </si>
  <si>
    <t xml:space="preserve">geb. 23-11-2010, nog splitsen met uitbreiding Stell.College  </t>
  </si>
  <si>
    <t>geb. 23-11-2010</t>
  </si>
  <si>
    <t>9,7% Assurantie belasting:</t>
  </si>
  <si>
    <t xml:space="preserve">Containers Stellingwerf College </t>
  </si>
  <si>
    <t>per 1-11-2011</t>
  </si>
  <si>
    <t>muziekschool</t>
  </si>
  <si>
    <t>Stand per 1 januari 2013:</t>
  </si>
  <si>
    <t>630735-124</t>
  </si>
  <si>
    <t>Hildenberg 1</t>
  </si>
  <si>
    <t>Boerderij (verkoopwaarde)</t>
  </si>
  <si>
    <t>m.i.v. 16-7-2012</t>
  </si>
  <si>
    <t>21% Assurantie belasting:</t>
  </si>
  <si>
    <t>Stand per 1 januari 2014 (na indexering):</t>
  </si>
  <si>
    <t>Stand per 31 december 2013:</t>
  </si>
  <si>
    <t>Index-aanpassing per 1 januari 2013:</t>
  </si>
  <si>
    <t>Mutaties over de termijn 1 januari 2013-2014:</t>
  </si>
  <si>
    <t>sloopwaarde</t>
  </si>
  <si>
    <t>vm. obs. Fochteloo</t>
  </si>
  <si>
    <t>Zuideinde 26b                               FORMULE !!!!!!!!!!!!!!!!</t>
  </si>
  <si>
    <t>IN REKENING:</t>
  </si>
  <si>
    <t>Mutaties over de termijn 1 januari 2014-2015:</t>
  </si>
  <si>
    <t>Inventaris</t>
  </si>
  <si>
    <t>Totale mutaties</t>
  </si>
  <si>
    <t>Opmerkingen</t>
  </si>
  <si>
    <t>74.000,-</t>
  </si>
  <si>
    <t>17.792,000,00</t>
  </si>
  <si>
    <t>MFA Oosterwolde is hier naartoe verplaatst, zie eerdere opmerking</t>
  </si>
  <si>
    <t>Gebouw staat leeg, inventaris is weg</t>
  </si>
  <si>
    <t>Naam wijzigen in obs. Tussen de Singels. Helft inventaris Oostenburg erbij.</t>
  </si>
  <si>
    <t>Verzekerde waarde inventaris toegevoegd</t>
  </si>
  <si>
    <t>Het gaat om een bedrijfsverzamelgebouw</t>
  </si>
  <si>
    <t>obs. De Oostenburg</t>
  </si>
  <si>
    <t>obs. Oostenburg is tijdelijk ondergebracht bij Boekhorsterweg 15</t>
  </si>
  <si>
    <t>Gebouw staat leeg, inventaris is weg uit gebouw: verdeeld over Tussen de Singels &amp; Boekhorsterweg 15</t>
  </si>
  <si>
    <t>Gebouwen</t>
  </si>
  <si>
    <t>obs. Tussen de Singels</t>
  </si>
  <si>
    <t>Hieronder vallen instanties genoemd in rij 121 tot en met 127.</t>
  </si>
  <si>
    <t>Stand per 1 januari 2016</t>
  </si>
  <si>
    <t>Mutaties gebouwen:</t>
  </si>
  <si>
    <t>Mutaties inventaris:</t>
  </si>
  <si>
    <t>Gesloopt, afvoeren per 01-01-2016</t>
  </si>
  <si>
    <t>Zonnepanelen € 135.000,-</t>
  </si>
  <si>
    <t>Vijf schaftwagens verzekeren i.p.v. 2, nieuwwaarde 4x € 10.000,- per stuk (excl. BTW) en 1x € 7.500,- (excl. BTW)</t>
  </si>
  <si>
    <r>
      <rPr>
        <sz val="9"/>
        <rFont val="Arial"/>
        <family val="2"/>
      </rPr>
      <t>Geen onderwijsbestemming meer per 01-08-2015</t>
    </r>
    <r>
      <rPr>
        <sz val="9"/>
        <color rgb="FFFF0000"/>
        <rFont val="Arial"/>
        <family val="2"/>
      </rPr>
      <t/>
    </r>
  </si>
  <si>
    <t>€ 56.000 inventaris: vorig jaar is dit bedrag per abuis verwijderd van de lijst</t>
  </si>
  <si>
    <t>Verkocht per 06-07-2015, afvoeren per 01-01-2016</t>
  </si>
  <si>
    <t>Verkocht op 29-10-2015, afvoeren per 01-01-2016</t>
  </si>
  <si>
    <t>Per 01-08-2015 geen onderwijsbestemming meer</t>
  </si>
  <si>
    <t xml:space="preserve">Naam is gewijzigd in obs De Toekan per 01-08-2015 (fusie Tussen de Singels &amp; Oostenburg). </t>
  </si>
  <si>
    <t>Naam is gewijzigd in obs De Toekan per 01-08-2015 (fusie Tussen de Singels &amp; Oostenburg). Pand staat tijdelijk leeg i.v.m. ver- en nieuwbouw.</t>
  </si>
  <si>
    <t>Gebouwen:                   01-01-2015</t>
  </si>
  <si>
    <t>Gebouwen                  01-01-2016</t>
  </si>
  <si>
    <t>Mutaties</t>
  </si>
  <si>
    <t>Inventaris:                  mutaties</t>
  </si>
  <si>
    <t>Inventaris:                  01-01-2016</t>
  </si>
  <si>
    <t>Gebouwen                  01-01-2016 Index 119</t>
  </si>
  <si>
    <t>Inventaris:                  01-01-2016 Index 113,8</t>
  </si>
  <si>
    <t>Totaal verzekerde waarde 01-01-2016:</t>
  </si>
  <si>
    <t>Stand per 21 juli 2016 (na indexering):</t>
  </si>
  <si>
    <t xml:space="preserve">Beelden Mader Collectie </t>
  </si>
  <si>
    <t xml:space="preserve">Divers </t>
  </si>
  <si>
    <t>Divers</t>
  </si>
  <si>
    <t>verzekerd zijn beelden van de Mader Collectie die worden geexposeerd in panden steen/hard</t>
  </si>
  <si>
    <t xml:space="preserve">ZML Duisterhout </t>
  </si>
  <si>
    <t>Verkocht, afvoeren per 01-01-2017</t>
  </si>
  <si>
    <t>Verzekerde waarde op nul in plaats van -6113</t>
  </si>
  <si>
    <t>Peuterspeelzaal Krullevaar</t>
  </si>
  <si>
    <t>Waarde inventaris € 733.445,- (Tussen de Singels en Oostenburg bij elkaar opgeteld)</t>
  </si>
  <si>
    <t xml:space="preserve">Onderdeel van IKC Wolderwijs. Waarde van het pand is € 5.000.000,-. Pand staat niet meer leeg, maar is in gebruik. </t>
  </si>
  <si>
    <t>Onderdeel van IKC Wolderwijs</t>
  </si>
  <si>
    <t xml:space="preserve">Kinderopvang en BSO Villa Sprankel (Dag en Dou) </t>
  </si>
  <si>
    <t>Waarde inventaris € 35.000,-</t>
  </si>
  <si>
    <t>Waarde inventaris € 60.000,-</t>
  </si>
  <si>
    <t>Bosbergtoren</t>
  </si>
  <si>
    <t>Bosberg 2A</t>
  </si>
  <si>
    <t>NIEUW</t>
  </si>
  <si>
    <t>Herbouwwaarde is € 700.000,-</t>
  </si>
  <si>
    <t>Plus € 187.649,- inventaris van obs Ravenswoud</t>
  </si>
  <si>
    <t>Plus € 225.986,- inventaris van obs Langedijke</t>
  </si>
  <si>
    <t>Vijf schaftwagens (excl. btw)</t>
  </si>
  <si>
    <t>OBS De Toekan</t>
  </si>
  <si>
    <t>IKC Wolderwijs, bestaande uit:</t>
  </si>
  <si>
    <t>Gemeentehuis inclusief zonnepanelen (excl. btw)</t>
  </si>
  <si>
    <t>Opmerking voor gemeente: zes containers SWC staan er nog. Er zijn drie containers van de aannemer verwijderd</t>
  </si>
  <si>
    <t>Dit was een tijdelijke huisvesting. De inventaris is weer terug naar Obs De Toekan. Obs Oostenburg kan op deze locatie van de lijst worden verwijderd</t>
  </si>
  <si>
    <t>Inventaris is verhuisd naar Obs Buttinga, dus - € 225.986,-</t>
  </si>
  <si>
    <t>Inventaris is verhuisd naar de Riemsloot, dus - € 187.649,-</t>
  </si>
  <si>
    <t>Inventaris is verhuisd naar de Toekan, dus - € 530.663,-</t>
  </si>
  <si>
    <t>De inventaris is verhuisd naar Obs De Trede in Haule, dus - € 173.525,-</t>
  </si>
  <si>
    <t>Er zijn zonnepanelen geplaatst t.w.v. € 17.500,-</t>
  </si>
  <si>
    <t>Opmerking: verzekerd zijn beelden van de Mader Collectie die worden geexposeerd in panden steen/hard</t>
  </si>
  <si>
    <t>Mutaties gebouwen &amp; inventaris</t>
  </si>
  <si>
    <t>Stand per 1 januari 2017 (ZONDER INDEX)</t>
  </si>
  <si>
    <t>obs De Trede</t>
  </si>
  <si>
    <t>Overige opmerkingen:</t>
  </si>
  <si>
    <t>Naam wijzigen in Obs De Trede</t>
  </si>
  <si>
    <t>Plus € 173.525,- inventaris van Dalton Obs Meester van Hasselt</t>
  </si>
  <si>
    <t>Gebouwen                  01-01-2017  Index 121,1</t>
  </si>
  <si>
    <t>Inventaris:                  01-01-2017 Index 114,7</t>
  </si>
  <si>
    <t>Totale Waarde 01-01-2017</t>
  </si>
  <si>
    <t>Mutaties gebouwen</t>
  </si>
  <si>
    <t>Mutaties inventaris</t>
  </si>
  <si>
    <t>Overige opmerkingen</t>
  </si>
  <si>
    <t>woningen zijn gesloopt</t>
  </si>
  <si>
    <t>boerderij is verkocht, levering in april 2018. Uit de verzekering per 01-01-2019</t>
  </si>
  <si>
    <t xml:space="preserve"> Bestand d.d. 1 januari 2018</t>
  </si>
  <si>
    <t>behorende bij Polisnummer 636.715.410 ten name van:</t>
  </si>
  <si>
    <t>Sub Totaal 825:</t>
  </si>
  <si>
    <t>In rekening:</t>
  </si>
  <si>
    <t>Subtotaal scholen:</t>
  </si>
  <si>
    <t>Ecomunitypark 5</t>
  </si>
  <si>
    <t>Dorpshuis/dorpskantine Nijeberkoop</t>
  </si>
  <si>
    <t>De Lawei</t>
  </si>
  <si>
    <t>De Twirrewyn</t>
  </si>
  <si>
    <t>Nee</t>
  </si>
  <si>
    <t>Zonnepanelen gemeentehuis</t>
  </si>
  <si>
    <t>Zonnepanelen buitendienst accomm.</t>
  </si>
  <si>
    <t>Zonnepanelen Moskampweg 5</t>
  </si>
  <si>
    <t>Gemeentehuis (excl. btw)</t>
  </si>
  <si>
    <t>Venekoten 14</t>
  </si>
  <si>
    <t xml:space="preserve">Kuipenstreek 8 </t>
  </si>
  <si>
    <t xml:space="preserve">Oosterwolde </t>
  </si>
  <si>
    <t>Schoolstraat 15</t>
  </si>
  <si>
    <t>Voormalige schoolgebouw. Nu in gebruik bij Pro Rege</t>
  </si>
  <si>
    <t>Totaal</t>
  </si>
  <si>
    <t>Niet getaxeerd</t>
  </si>
  <si>
    <t>Computerapparatuur gemeentehuis (excl. btw)</t>
  </si>
  <si>
    <t xml:space="preserve">Buitendienstaccomm. (excl. btw) </t>
  </si>
  <si>
    <t>Maaiers/gereedschappen (excl. btw)</t>
  </si>
  <si>
    <t>Computers (excl. btw)</t>
  </si>
  <si>
    <t>Landbouwgereedschappen</t>
  </si>
  <si>
    <t>Opslagterrein/milieustraat (excl. btw)</t>
  </si>
  <si>
    <t>Fietsenstalling</t>
  </si>
  <si>
    <t>Duiventil</t>
  </si>
  <si>
    <t>Dierenverblijf</t>
  </si>
  <si>
    <t>Molen Makkinga (excl. btw) (Rijksmonument)</t>
  </si>
  <si>
    <t>Sportcomplex Boekhorst (excl. btw)</t>
  </si>
  <si>
    <t>Sportcomplex Appelscha (excl. btw)</t>
  </si>
  <si>
    <t>Sporthal Haulerwijk (excl. btw)</t>
  </si>
  <si>
    <t>Baarhuisje/klokkestoel Langedijke</t>
  </si>
  <si>
    <t>Dorpshuis Makkinga (alleen gymmat. is voor gemeente,  rest is van dorpshuis)</t>
  </si>
  <si>
    <t>Gmlokaal Haule (alleen gymmat. is voor gemeente,  rest is van dorpshuis)</t>
  </si>
  <si>
    <t>Gym. lok. Elsloo</t>
  </si>
  <si>
    <t>Gym. lok. Donkerbroek</t>
  </si>
  <si>
    <t>Gym. lok. Riemsloot</t>
  </si>
  <si>
    <t>Gym. lok. Oostenburg</t>
  </si>
  <si>
    <t>Geb. Kompaan (gemeente 55 %) inclusief zonnepanelen</t>
  </si>
  <si>
    <t>Kerktoren (excl. btw)</t>
  </si>
  <si>
    <t>Biosintrum (Kenniscentrum)</t>
  </si>
  <si>
    <t>Dorpshuis "De Enter" Haulerwijk</t>
  </si>
  <si>
    <t>Gebouw Kompaan (Talant 45 %)</t>
  </si>
  <si>
    <t>Multifunct. centrum dorpshuis "Et Legien" , incl. BTW</t>
  </si>
  <si>
    <t>Multifunct. Centrum (dorpshuis), incl. BTW</t>
  </si>
  <si>
    <t>Uitbreiding MFA Oosterwolde (t.n.v. Stellingwerf College)</t>
  </si>
  <si>
    <t>Cbs. de Paadwizer</t>
  </si>
  <si>
    <t>Peuterspeelzaal De Boefkes</t>
  </si>
  <si>
    <t>Cbs  "In de Kring"</t>
  </si>
  <si>
    <t>Pbs. "De Boekhorst"</t>
  </si>
  <si>
    <t>P\peuterspeelzaal "t Kwetternest"</t>
  </si>
  <si>
    <t>Vm. obs. Fochteloo</t>
  </si>
  <si>
    <t>Bedrijfspand</t>
  </si>
  <si>
    <t>Basischool Akker O'wolde</t>
  </si>
  <si>
    <t>Basisschool Appelscha</t>
  </si>
  <si>
    <t>Obs. Oldeberkoop</t>
  </si>
  <si>
    <t>Obs Riemsloot</t>
  </si>
  <si>
    <t>Obs. De Toekan</t>
  </si>
  <si>
    <t>Obs. Elsloo</t>
  </si>
  <si>
    <t>Obs. Buttinga</t>
  </si>
  <si>
    <t>Obs. De Trede</t>
  </si>
  <si>
    <t>Kampingerhofschool (Basisschool)</t>
  </si>
  <si>
    <t>C.S.G. Liudger (Voortgezet onderwijs)</t>
  </si>
  <si>
    <t>Excl. BTW</t>
  </si>
  <si>
    <t>Thorbecke / 17-02-2021</t>
  </si>
  <si>
    <t>01-06-2021</t>
  </si>
  <si>
    <t>01-03-2021</t>
  </si>
  <si>
    <t>Thorbecke / 16-02-2021</t>
  </si>
  <si>
    <t>Thorbecke / 18-02-2021</t>
  </si>
  <si>
    <t>Bovenweg 34a</t>
  </si>
  <si>
    <t>Nijeberkoop</t>
  </si>
  <si>
    <t>8422 DH</t>
  </si>
  <si>
    <t>8431 SM</t>
  </si>
  <si>
    <t>8433 KV</t>
  </si>
  <si>
    <t>Thorbecke 25-02-2021</t>
  </si>
  <si>
    <t>8431 GB</t>
  </si>
  <si>
    <t>8428 HE</t>
  </si>
  <si>
    <t>8434 NC</t>
  </si>
  <si>
    <t>8431 CW</t>
  </si>
  <si>
    <t>8431 LN</t>
  </si>
  <si>
    <t>8434 NN</t>
  </si>
  <si>
    <t>Thorbecke / 25-02-2021</t>
  </si>
  <si>
    <t>Thorbecke / 23-02-2021</t>
  </si>
  <si>
    <t>Thorbecke / 11-02-2021</t>
  </si>
  <si>
    <t>8433 KG</t>
  </si>
  <si>
    <t>8431 KH</t>
  </si>
  <si>
    <t>8426 BZ</t>
  </si>
  <si>
    <t>8421 PE</t>
  </si>
  <si>
    <t>Obs. Makkinga</t>
  </si>
  <si>
    <t>8423 TG</t>
  </si>
  <si>
    <t>Thorbecke / 22-02-2021</t>
  </si>
  <si>
    <t>8424 PJ</t>
  </si>
  <si>
    <t>8426 CT</t>
  </si>
  <si>
    <t>8431 LV</t>
  </si>
  <si>
    <t>8431 AV</t>
  </si>
  <si>
    <t>8432 PL</t>
  </si>
  <si>
    <t>8431 AS</t>
  </si>
  <si>
    <t>8435 WX</t>
  </si>
  <si>
    <t>8435 XV</t>
  </si>
  <si>
    <t>8431 LS</t>
  </si>
  <si>
    <t>8431 LE</t>
  </si>
  <si>
    <t>8431 AC</t>
  </si>
  <si>
    <t>8423 TC</t>
  </si>
  <si>
    <t>Stationsplein 2b</t>
  </si>
  <si>
    <t>8431 EX</t>
  </si>
  <si>
    <t>8431 EZ</t>
  </si>
  <si>
    <t>8426 BP</t>
  </si>
  <si>
    <t>Woning (excl. btw)</t>
  </si>
  <si>
    <t>Boerestreek 20</t>
  </si>
  <si>
    <t>Boerestreek 18</t>
  </si>
  <si>
    <t>8431 AH</t>
  </si>
  <si>
    <t>8431 GS</t>
  </si>
  <si>
    <t>8426 GV</t>
  </si>
  <si>
    <t>8433 LV</t>
  </si>
  <si>
    <t>Nabij Klokhuisdijk 1</t>
  </si>
  <si>
    <t>8425 SK</t>
  </si>
  <si>
    <t>8426 AG</t>
  </si>
  <si>
    <t>8423 TE</t>
  </si>
  <si>
    <t>8426 GJ</t>
  </si>
  <si>
    <t>8431 SP</t>
  </si>
  <si>
    <t>8431 LX</t>
  </si>
  <si>
    <t>Woning (wordt verhuurd)</t>
  </si>
  <si>
    <t>Aula in gebruik bij gemeente (Sloopwaarde)</t>
  </si>
  <si>
    <t>Exclusief</t>
  </si>
  <si>
    <t xml:space="preserve">Gegevens taxatie </t>
  </si>
  <si>
    <t>Taxateur en datum</t>
  </si>
  <si>
    <t>Peildatum</t>
  </si>
  <si>
    <t>BTW</t>
  </si>
  <si>
    <t>Inclusief</t>
  </si>
  <si>
    <t>Inclusief of Exclusief BTW conform eigen opgave (Kolom "G")</t>
  </si>
  <si>
    <t>Marktwaarde 2021</t>
  </si>
  <si>
    <t>Stand per 01-01-2023 met index</t>
  </si>
  <si>
    <t>De Lawei (Bibliotheek)</t>
  </si>
  <si>
    <t>Kunst &amp; Co (voorheen) Muziekschool</t>
  </si>
  <si>
    <t>Moskampweg 1</t>
  </si>
  <si>
    <t>Kantoorruimte met maatschappelijk bestemming</t>
  </si>
  <si>
    <t>Moskampweg 3</t>
  </si>
  <si>
    <t>Leidijk 42d</t>
  </si>
  <si>
    <t>Stichting Scala</t>
  </si>
  <si>
    <t>Incl. BTW</t>
  </si>
  <si>
    <t>Woning</t>
  </si>
  <si>
    <t>Vaart NZ 57</t>
  </si>
  <si>
    <t>8426 AS</t>
  </si>
  <si>
    <t>niet getaxeerd</t>
  </si>
  <si>
    <t>Thorbecke/07-03-2024</t>
  </si>
  <si>
    <t xml:space="preserve">Thorbecke heeft rekenmodule toepast </t>
  </si>
  <si>
    <t>Gebouwen    Index  130,0</t>
  </si>
  <si>
    <t>Inventaris      Index 126,8</t>
  </si>
  <si>
    <t>Objectenspecificatie per 01-01-2024</t>
  </si>
  <si>
    <t>Bijlage C.2.1</t>
  </si>
  <si>
    <t>nee</t>
  </si>
  <si>
    <t>ja</t>
  </si>
  <si>
    <t>nvt</t>
  </si>
  <si>
    <t>Sprinkler</t>
  </si>
  <si>
    <t>Asbest (dak)</t>
  </si>
  <si>
    <t>Leegstaand / antikraak</t>
  </si>
  <si>
    <t>Brandmeld-installatie</t>
  </si>
  <si>
    <t>Inbraakmeld- installatie</t>
  </si>
  <si>
    <t>Zonnepanelen</t>
  </si>
  <si>
    <t>Aanvullende risico informatie</t>
  </si>
  <si>
    <t xml:space="preserve">ja </t>
  </si>
  <si>
    <t>Zie mfs</t>
  </si>
  <si>
    <t>zie mfa</t>
  </si>
  <si>
    <t>leeg</t>
  </si>
  <si>
    <t>antikraak</t>
  </si>
  <si>
    <t>Ja</t>
  </si>
  <si>
    <t>Eindtotalen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</si>
</sst>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6" formatCode="&quot;€&quot;\ #,##0;[Red]&quot;€&quot;\ \-#,##0"/>
    <numFmt numFmtId="7" formatCode="&quot;€&quot;\ #,##0.00;&quot;€&quot;\ \-#,##0.00"/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* #,##0.00_);_(* \(#,##0.00\);_(* &quot;-&quot;??_);_(@_)"/>
    <numFmt numFmtId="165" formatCode="_([$€-2]\ * #,##0.00_);_([$€-2]\ * \(#,##0.00\);_([$€-2]\ * &quot;-&quot;??_);_(@_)"/>
    <numFmt numFmtId="166" formatCode="_-[$€-413]\ * #,##0.00_-;_-[$€-413]\ * #,##0.00\-;_-[$€-413]\ * &quot;-&quot;??_-;_-@_-"/>
    <numFmt numFmtId="167" formatCode="_ &quot;€&quot;\ * #,##0_ ;_ &quot;€&quot;\ * \-#,##0_ ;_ &quot;€&quot;\ * &quot;-&quot;??_ ;_ @_ "/>
  </numFmts>
  <fonts count="42" x14ac:knownFonts="1">
    <font>
      <sz val="10"/>
      <name val="Arial"/>
    </font>
    <font>
      <sz val="10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i/>
      <sz val="14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6"/>
      <color indexed="8"/>
      <name val="Arial"/>
      <family val="2"/>
    </font>
    <font>
      <b/>
      <i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12"/>
      <name val="Arial"/>
      <family val="2"/>
    </font>
    <font>
      <sz val="9"/>
      <color indexed="12"/>
      <name val="Arial"/>
      <family val="2"/>
    </font>
    <font>
      <b/>
      <i/>
      <sz val="14"/>
      <color indexed="10"/>
      <name val="Arial"/>
      <family val="2"/>
    </font>
    <font>
      <b/>
      <sz val="9"/>
      <color indexed="10"/>
      <name val="Arial"/>
      <family val="2"/>
    </font>
    <font>
      <b/>
      <sz val="9"/>
      <color indexed="12"/>
      <name val="Arial"/>
      <family val="2"/>
    </font>
    <font>
      <b/>
      <i/>
      <sz val="9"/>
      <color indexed="10"/>
      <name val="Arial"/>
      <family val="2"/>
    </font>
    <font>
      <sz val="9"/>
      <color indexed="10"/>
      <name val="Arial"/>
      <family val="2"/>
    </font>
    <font>
      <sz val="9"/>
      <color rgb="FFFF0000"/>
      <name val="Arial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sz val="16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9"/>
      <name val="Arial"/>
      <family val="2"/>
    </font>
    <font>
      <sz val="9"/>
      <color theme="1" tint="4.9989318521683403E-2"/>
      <name val="Arial"/>
      <family val="2"/>
    </font>
    <font>
      <b/>
      <i/>
      <sz val="9"/>
      <color theme="1" tint="4.9989318521683403E-2"/>
      <name val="Arial"/>
      <family val="2"/>
    </font>
    <font>
      <i/>
      <sz val="9"/>
      <name val="Arial"/>
      <family val="2"/>
    </font>
    <font>
      <sz val="9"/>
      <color theme="3" tint="0.39997558519241921"/>
      <name val="Arial"/>
      <family val="2"/>
    </font>
    <font>
      <sz val="9"/>
      <color rgb="FF00B05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Arial"/>
      <family val="2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trike/>
      <sz val="9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30" fillId="0" borderId="0" applyFont="0" applyFill="0" applyBorder="0" applyAlignment="0" applyProtection="0"/>
  </cellStyleXfs>
  <cellXfs count="430">
    <xf numFmtId="0" fontId="0" fillId="0" borderId="0" xfId="0"/>
    <xf numFmtId="2" fontId="4" fillId="2" borderId="4" xfId="0" applyNumberFormat="1" applyFont="1" applyFill="1" applyBorder="1" applyAlignment="1" applyProtection="1">
      <alignment horizontal="left" vertical="top"/>
    </xf>
    <xf numFmtId="2" fontId="4" fillId="2" borderId="5" xfId="0" applyNumberFormat="1" applyFont="1" applyFill="1" applyBorder="1" applyAlignment="1" applyProtection="1">
      <alignment horizontal="left" vertical="top"/>
    </xf>
    <xf numFmtId="2" fontId="4" fillId="2" borderId="6" xfId="0" applyNumberFormat="1" applyFont="1" applyFill="1" applyBorder="1" applyAlignment="1" applyProtection="1">
      <alignment horizontal="left" vertical="top"/>
    </xf>
    <xf numFmtId="2" fontId="4" fillId="0" borderId="0" xfId="0" applyNumberFormat="1" applyFont="1" applyAlignment="1" applyProtection="1">
      <alignment horizontal="left" vertical="top"/>
    </xf>
    <xf numFmtId="2" fontId="5" fillId="2" borderId="7" xfId="0" applyNumberFormat="1" applyFont="1" applyFill="1" applyBorder="1" applyAlignment="1" applyProtection="1">
      <alignment horizontal="left" vertical="top"/>
    </xf>
    <xf numFmtId="2" fontId="4" fillId="2" borderId="0" xfId="0" applyNumberFormat="1" applyFont="1" applyFill="1" applyBorder="1" applyAlignment="1" applyProtection="1">
      <alignment horizontal="left" vertical="top"/>
    </xf>
    <xf numFmtId="2" fontId="4" fillId="2" borderId="8" xfId="0" applyNumberFormat="1" applyFont="1" applyFill="1" applyBorder="1" applyAlignment="1" applyProtection="1">
      <alignment horizontal="left" vertical="top"/>
    </xf>
    <xf numFmtId="2" fontId="5" fillId="2" borderId="0" xfId="0" applyNumberFormat="1" applyFont="1" applyFill="1" applyBorder="1" applyAlignment="1" applyProtection="1">
      <alignment horizontal="left" vertical="top"/>
    </xf>
    <xf numFmtId="2" fontId="5" fillId="2" borderId="8" xfId="0" applyNumberFormat="1" applyFont="1" applyFill="1" applyBorder="1" applyAlignment="1" applyProtection="1">
      <alignment horizontal="left" vertical="top"/>
    </xf>
    <xf numFmtId="2" fontId="5" fillId="0" borderId="0" xfId="0" applyNumberFormat="1" applyFont="1" applyAlignment="1" applyProtection="1">
      <alignment horizontal="left" vertical="top"/>
    </xf>
    <xf numFmtId="2" fontId="6" fillId="2" borderId="9" xfId="0" applyNumberFormat="1" applyFont="1" applyFill="1" applyBorder="1" applyAlignment="1" applyProtection="1">
      <alignment horizontal="left" vertical="top"/>
    </xf>
    <xf numFmtId="2" fontId="4" fillId="2" borderId="10" xfId="0" applyNumberFormat="1" applyFont="1" applyFill="1" applyBorder="1" applyAlignment="1" applyProtection="1">
      <alignment horizontal="left" vertical="top"/>
    </xf>
    <xf numFmtId="2" fontId="4" fillId="2" borderId="11" xfId="0" applyNumberFormat="1" applyFont="1" applyFill="1" applyBorder="1" applyAlignment="1" applyProtection="1">
      <alignment horizontal="left" vertical="top"/>
    </xf>
    <xf numFmtId="2" fontId="6" fillId="2" borderId="10" xfId="0" applyNumberFormat="1" applyFont="1" applyFill="1" applyBorder="1" applyAlignment="1" applyProtection="1">
      <alignment horizontal="left" vertical="top"/>
    </xf>
    <xf numFmtId="2" fontId="6" fillId="2" borderId="11" xfId="0" applyNumberFormat="1" applyFont="1" applyFill="1" applyBorder="1" applyAlignment="1" applyProtection="1">
      <alignment horizontal="left" vertical="top"/>
    </xf>
    <xf numFmtId="2" fontId="6" fillId="0" borderId="0" xfId="0" applyNumberFormat="1" applyFont="1" applyAlignment="1" applyProtection="1">
      <alignment horizontal="left" vertical="top"/>
    </xf>
    <xf numFmtId="2" fontId="7" fillId="0" borderId="0" xfId="0" applyNumberFormat="1" applyFont="1" applyAlignment="1" applyProtection="1">
      <alignment horizontal="left" vertical="top"/>
    </xf>
    <xf numFmtId="2" fontId="7" fillId="0" borderId="12" xfId="0" applyNumberFormat="1" applyFont="1" applyBorder="1" applyAlignment="1" applyProtection="1">
      <alignment horizontal="center" vertical="top" wrapText="1"/>
    </xf>
    <xf numFmtId="2" fontId="7" fillId="0" borderId="13" xfId="0" applyNumberFormat="1" applyFont="1" applyBorder="1" applyAlignment="1" applyProtection="1">
      <alignment vertical="top" wrapText="1"/>
    </xf>
    <xf numFmtId="2" fontId="7" fillId="0" borderId="14" xfId="0" applyNumberFormat="1" applyFont="1" applyBorder="1" applyAlignment="1" applyProtection="1">
      <alignment vertical="top" wrapText="1"/>
    </xf>
    <xf numFmtId="2" fontId="7" fillId="0" borderId="12" xfId="0" applyNumberFormat="1" applyFont="1" applyBorder="1" applyAlignment="1" applyProtection="1">
      <alignment vertical="top" wrapText="1"/>
    </xf>
    <xf numFmtId="2" fontId="7" fillId="0" borderId="13" xfId="0" quotePrefix="1" applyNumberFormat="1" applyFont="1" applyBorder="1" applyAlignment="1" applyProtection="1">
      <alignment vertical="top" wrapText="1"/>
    </xf>
    <xf numFmtId="2" fontId="7" fillId="0" borderId="15" xfId="0" applyNumberFormat="1" applyFont="1" applyBorder="1" applyAlignment="1" applyProtection="1">
      <alignment vertical="top" wrapText="1"/>
    </xf>
    <xf numFmtId="2" fontId="7" fillId="0" borderId="0" xfId="0" applyNumberFormat="1" applyFont="1" applyAlignment="1" applyProtection="1">
      <alignment vertical="top" wrapText="1"/>
    </xf>
    <xf numFmtId="2" fontId="7" fillId="0" borderId="1" xfId="0" applyNumberFormat="1" applyFont="1" applyBorder="1" applyAlignment="1" applyProtection="1">
      <alignment horizontal="left" vertical="top"/>
    </xf>
    <xf numFmtId="2" fontId="7" fillId="0" borderId="2" xfId="0" applyNumberFormat="1" applyFont="1" applyBorder="1" applyAlignment="1" applyProtection="1">
      <alignment horizontal="left" vertical="top"/>
    </xf>
    <xf numFmtId="2" fontId="7" fillId="0" borderId="16" xfId="0" applyNumberFormat="1" applyFont="1" applyBorder="1" applyAlignment="1" applyProtection="1">
      <alignment horizontal="left" vertical="top"/>
    </xf>
    <xf numFmtId="2" fontId="7" fillId="0" borderId="2" xfId="0" quotePrefix="1" applyNumberFormat="1" applyFont="1" applyBorder="1" applyAlignment="1" applyProtection="1">
      <alignment horizontal="left" vertical="top"/>
    </xf>
    <xf numFmtId="2" fontId="7" fillId="0" borderId="17" xfId="0" applyNumberFormat="1" applyFont="1" applyBorder="1" applyAlignment="1" applyProtection="1">
      <alignment horizontal="left" vertical="top"/>
    </xf>
    <xf numFmtId="165" fontId="8" fillId="0" borderId="1" xfId="0" applyNumberFormat="1" applyFont="1" applyBorder="1" applyAlignment="1" applyProtection="1">
      <alignment vertical="top"/>
    </xf>
    <xf numFmtId="165" fontId="8" fillId="0" borderId="2" xfId="0" applyNumberFormat="1" applyFont="1" applyBorder="1" applyAlignment="1" applyProtection="1">
      <alignment vertical="top"/>
    </xf>
    <xf numFmtId="165" fontId="8" fillId="0" borderId="16" xfId="0" applyNumberFormat="1" applyFont="1" applyBorder="1" applyAlignment="1" applyProtection="1">
      <alignment vertical="top"/>
    </xf>
    <xf numFmtId="165" fontId="8" fillId="0" borderId="17" xfId="0" applyNumberFormat="1" applyFont="1" applyBorder="1" applyAlignment="1" applyProtection="1">
      <alignment vertical="top"/>
    </xf>
    <xf numFmtId="0" fontId="8" fillId="0" borderId="0" xfId="0" applyFont="1" applyAlignment="1" applyProtection="1">
      <alignment vertical="top"/>
    </xf>
    <xf numFmtId="166" fontId="8" fillId="0" borderId="2" xfId="0" applyNumberFormat="1" applyFont="1" applyBorder="1" applyAlignment="1" applyProtection="1">
      <alignment vertical="top"/>
    </xf>
    <xf numFmtId="166" fontId="8" fillId="0" borderId="16" xfId="0" applyNumberFormat="1" applyFont="1" applyBorder="1" applyAlignment="1" applyProtection="1">
      <alignment vertical="top"/>
    </xf>
    <xf numFmtId="165" fontId="7" fillId="0" borderId="18" xfId="0" applyNumberFormat="1" applyFont="1" applyBorder="1" applyAlignment="1" applyProtection="1">
      <alignment horizontal="left" vertical="top"/>
    </xf>
    <xf numFmtId="165" fontId="7" fillId="0" borderId="19" xfId="0" applyNumberFormat="1" applyFont="1" applyBorder="1" applyAlignment="1" applyProtection="1">
      <alignment horizontal="left" vertical="top"/>
    </xf>
    <xf numFmtId="165" fontId="7" fillId="0" borderId="20" xfId="0" applyNumberFormat="1" applyFont="1" applyBorder="1" applyAlignment="1" applyProtection="1">
      <alignment horizontal="left" vertical="top"/>
    </xf>
    <xf numFmtId="166" fontId="7" fillId="0" borderId="19" xfId="0" applyNumberFormat="1" applyFont="1" applyBorder="1" applyAlignment="1" applyProtection="1">
      <alignment horizontal="left" vertical="top"/>
    </xf>
    <xf numFmtId="0" fontId="7" fillId="0" borderId="0" xfId="0" applyFont="1" applyAlignment="1" applyProtection="1">
      <alignment horizontal="left" vertical="top"/>
    </xf>
    <xf numFmtId="0" fontId="7" fillId="0" borderId="0" xfId="0" applyFont="1" applyBorder="1" applyAlignment="1" applyProtection="1">
      <alignment horizontal="left" vertical="top"/>
    </xf>
    <xf numFmtId="165" fontId="7" fillId="0" borderId="7" xfId="0" applyNumberFormat="1" applyFont="1" applyBorder="1" applyAlignment="1" applyProtection="1">
      <alignment horizontal="left" vertical="top"/>
    </xf>
    <xf numFmtId="165" fontId="7" fillId="0" borderId="0" xfId="0" applyNumberFormat="1" applyFont="1" applyBorder="1" applyAlignment="1" applyProtection="1">
      <alignment horizontal="left" vertical="top"/>
    </xf>
    <xf numFmtId="165" fontId="7" fillId="0" borderId="8" xfId="0" applyNumberFormat="1" applyFont="1" applyBorder="1" applyAlignment="1" applyProtection="1">
      <alignment horizontal="left" vertical="top"/>
    </xf>
    <xf numFmtId="165" fontId="7" fillId="0" borderId="9" xfId="0" applyNumberFormat="1" applyFont="1" applyBorder="1" applyAlignment="1" applyProtection="1">
      <alignment horizontal="left" vertical="top"/>
    </xf>
    <xf numFmtId="165" fontId="7" fillId="0" borderId="10" xfId="0" applyNumberFormat="1" applyFont="1" applyBorder="1" applyAlignment="1" applyProtection="1">
      <alignment horizontal="left" vertical="top"/>
    </xf>
    <xf numFmtId="165" fontId="7" fillId="0" borderId="11" xfId="0" applyNumberFormat="1" applyFont="1" applyBorder="1" applyAlignment="1" applyProtection="1">
      <alignment horizontal="left" vertical="top"/>
    </xf>
    <xf numFmtId="1" fontId="7" fillId="0" borderId="0" xfId="0" applyNumberFormat="1" applyFont="1" applyBorder="1" applyAlignment="1" applyProtection="1">
      <alignment horizontal="left" vertical="top"/>
    </xf>
    <xf numFmtId="1" fontId="8" fillId="0" borderId="0" xfId="0" applyNumberFormat="1" applyFont="1" applyAlignment="1" applyProtection="1">
      <alignment horizontal="center" vertical="top" wrapText="1"/>
    </xf>
    <xf numFmtId="0" fontId="8" fillId="0" borderId="0" xfId="0" applyFont="1" applyAlignment="1" applyProtection="1">
      <alignment vertical="top" wrapText="1"/>
    </xf>
    <xf numFmtId="165" fontId="8" fillId="0" borderId="0" xfId="0" applyNumberFormat="1" applyFont="1" applyAlignment="1" applyProtection="1">
      <alignment vertical="top"/>
    </xf>
    <xf numFmtId="39" fontId="8" fillId="0" borderId="0" xfId="1" applyNumberFormat="1" applyFont="1" applyAlignment="1" applyProtection="1">
      <alignment horizontal="center" vertical="top"/>
    </xf>
    <xf numFmtId="165" fontId="10" fillId="0" borderId="19" xfId="0" applyNumberFormat="1" applyFont="1" applyBorder="1" applyAlignment="1" applyProtection="1">
      <alignment horizontal="left" vertical="top"/>
    </xf>
    <xf numFmtId="2" fontId="10" fillId="0" borderId="17" xfId="0" applyNumberFormat="1" applyFont="1" applyBorder="1" applyAlignment="1" applyProtection="1">
      <alignment horizontal="left" vertical="top"/>
      <protection locked="0"/>
    </xf>
    <xf numFmtId="2" fontId="10" fillId="0" borderId="2" xfId="0" applyNumberFormat="1" applyFont="1" applyBorder="1" applyAlignment="1" applyProtection="1">
      <alignment horizontal="left" vertical="top"/>
      <protection locked="0"/>
    </xf>
    <xf numFmtId="165" fontId="11" fillId="0" borderId="17" xfId="0" applyNumberFormat="1" applyFont="1" applyBorder="1" applyAlignment="1" applyProtection="1">
      <alignment vertical="top"/>
      <protection locked="0"/>
    </xf>
    <xf numFmtId="165" fontId="11" fillId="0" borderId="2" xfId="0" applyNumberFormat="1" applyFont="1" applyBorder="1" applyAlignment="1" applyProtection="1">
      <alignment vertical="top"/>
      <protection locked="0"/>
    </xf>
    <xf numFmtId="165" fontId="10" fillId="0" borderId="0" xfId="0" applyNumberFormat="1" applyFont="1" applyBorder="1" applyAlignment="1" applyProtection="1">
      <alignment horizontal="left" vertical="top"/>
      <protection locked="0"/>
    </xf>
    <xf numFmtId="165" fontId="2" fillId="0" borderId="21" xfId="0" applyNumberFormat="1" applyFont="1" applyBorder="1" applyAlignment="1" applyProtection="1">
      <alignment horizontal="left" vertical="top"/>
    </xf>
    <xf numFmtId="165" fontId="2" fillId="0" borderId="19" xfId="0" applyNumberFormat="1" applyFont="1" applyBorder="1" applyAlignment="1" applyProtection="1">
      <alignment horizontal="left" vertical="top"/>
    </xf>
    <xf numFmtId="165" fontId="2" fillId="0" borderId="18" xfId="0" applyNumberFormat="1" applyFont="1" applyBorder="1" applyAlignment="1" applyProtection="1">
      <alignment horizontal="left" vertical="top"/>
    </xf>
    <xf numFmtId="2" fontId="12" fillId="2" borderId="5" xfId="0" applyNumberFormat="1" applyFont="1" applyFill="1" applyBorder="1" applyAlignment="1" applyProtection="1">
      <alignment horizontal="left" vertical="top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Alignment="1" applyProtection="1">
      <alignment vertical="top" wrapText="1"/>
    </xf>
    <xf numFmtId="0" fontId="13" fillId="0" borderId="0" xfId="0" applyFont="1" applyBorder="1" applyAlignment="1" applyProtection="1">
      <alignment horizontal="left" vertical="top"/>
    </xf>
    <xf numFmtId="0" fontId="13" fillId="0" borderId="0" xfId="0" applyFont="1" applyAlignment="1" applyProtection="1">
      <alignment vertical="top" wrapText="1"/>
    </xf>
    <xf numFmtId="0" fontId="14" fillId="0" borderId="0" xfId="0" applyFont="1" applyBorder="1" applyAlignment="1" applyProtection="1">
      <alignment horizontal="left" vertical="top"/>
    </xf>
    <xf numFmtId="1" fontId="15" fillId="0" borderId="0" xfId="0" applyNumberFormat="1" applyFont="1" applyBorder="1" applyAlignment="1" applyProtection="1">
      <alignment horizontal="left" vertical="top"/>
    </xf>
    <xf numFmtId="1" fontId="16" fillId="0" borderId="0" xfId="0" applyNumberFormat="1" applyFont="1" applyAlignment="1" applyProtection="1">
      <alignment horizontal="center" vertical="top" wrapText="1"/>
    </xf>
    <xf numFmtId="165" fontId="7" fillId="0" borderId="21" xfId="0" applyNumberFormat="1" applyFont="1" applyBorder="1" applyAlignment="1" applyProtection="1">
      <alignment horizontal="left" vertical="top"/>
    </xf>
    <xf numFmtId="2" fontId="7" fillId="0" borderId="26" xfId="0" applyNumberFormat="1" applyFont="1" applyBorder="1" applyAlignment="1" applyProtection="1">
      <alignment vertical="top" wrapText="1"/>
    </xf>
    <xf numFmtId="165" fontId="8" fillId="0" borderId="27" xfId="0" applyNumberFormat="1" applyFont="1" applyBorder="1" applyAlignment="1" applyProtection="1">
      <alignment vertical="top"/>
    </xf>
    <xf numFmtId="165" fontId="7" fillId="0" borderId="28" xfId="0" applyNumberFormat="1" applyFont="1" applyBorder="1" applyAlignment="1" applyProtection="1">
      <alignment horizontal="left" vertical="top"/>
    </xf>
    <xf numFmtId="165" fontId="7" fillId="0" borderId="29" xfId="0" applyNumberFormat="1" applyFont="1" applyBorder="1" applyAlignment="1" applyProtection="1">
      <alignment horizontal="left" vertical="top"/>
    </xf>
    <xf numFmtId="165" fontId="7" fillId="0" borderId="30" xfId="0" applyNumberFormat="1" applyFont="1" applyBorder="1" applyAlignment="1" applyProtection="1">
      <alignment horizontal="left" vertical="top"/>
    </xf>
    <xf numFmtId="2" fontId="7" fillId="0" borderId="1" xfId="0" applyNumberFormat="1" applyFont="1" applyBorder="1" applyAlignment="1" applyProtection="1">
      <alignment horizontal="left" vertical="top"/>
      <protection locked="0"/>
    </xf>
    <xf numFmtId="2" fontId="7" fillId="0" borderId="2" xfId="0" applyNumberFormat="1" applyFont="1" applyBorder="1" applyAlignment="1" applyProtection="1">
      <alignment horizontal="left" vertical="top"/>
      <protection locked="0"/>
    </xf>
    <xf numFmtId="2" fontId="7" fillId="0" borderId="27" xfId="0" applyNumberFormat="1" applyFont="1" applyBorder="1" applyAlignment="1" applyProtection="1">
      <alignment horizontal="left" vertical="top"/>
      <protection locked="0"/>
    </xf>
    <xf numFmtId="2" fontId="7" fillId="0" borderId="17" xfId="0" quotePrefix="1" applyNumberFormat="1" applyFont="1" applyBorder="1" applyAlignment="1" applyProtection="1">
      <alignment horizontal="left" vertical="top"/>
      <protection locked="0"/>
    </xf>
    <xf numFmtId="2" fontId="7" fillId="0" borderId="16" xfId="0" applyNumberFormat="1" applyFont="1" applyBorder="1" applyAlignment="1" applyProtection="1">
      <alignment horizontal="left" vertical="top"/>
      <protection locked="0"/>
    </xf>
    <xf numFmtId="165" fontId="8" fillId="0" borderId="1" xfId="0" applyNumberFormat="1" applyFont="1" applyBorder="1" applyAlignment="1" applyProtection="1">
      <alignment vertical="top"/>
      <protection locked="0"/>
    </xf>
    <xf numFmtId="165" fontId="8" fillId="0" borderId="2" xfId="0" applyNumberFormat="1" applyFont="1" applyBorder="1" applyAlignment="1" applyProtection="1">
      <alignment vertical="top"/>
      <protection locked="0"/>
    </xf>
    <xf numFmtId="165" fontId="8" fillId="0" borderId="27" xfId="0" applyNumberFormat="1" applyFont="1" applyBorder="1" applyAlignment="1" applyProtection="1">
      <alignment vertical="top"/>
      <protection locked="0"/>
    </xf>
    <xf numFmtId="165" fontId="8" fillId="0" borderId="17" xfId="0" applyNumberFormat="1" applyFont="1" applyBorder="1" applyAlignment="1" applyProtection="1">
      <alignment vertical="top"/>
      <protection locked="0"/>
    </xf>
    <xf numFmtId="165" fontId="8" fillId="0" borderId="16" xfId="0" applyNumberFormat="1" applyFont="1" applyBorder="1" applyAlignment="1" applyProtection="1">
      <alignment vertical="top"/>
      <protection locked="0"/>
    </xf>
    <xf numFmtId="165" fontId="8" fillId="0" borderId="17" xfId="0" applyNumberFormat="1" applyFont="1" applyFill="1" applyBorder="1" applyAlignment="1" applyProtection="1">
      <alignment vertical="top"/>
      <protection locked="0"/>
    </xf>
    <xf numFmtId="1" fontId="7" fillId="3" borderId="31" xfId="0" applyNumberFormat="1" applyFont="1" applyFill="1" applyBorder="1" applyAlignment="1" applyProtection="1">
      <alignment horizontal="center" vertical="top" wrapText="1"/>
    </xf>
    <xf numFmtId="2" fontId="7" fillId="3" borderId="32" xfId="0" applyNumberFormat="1" applyFont="1" applyFill="1" applyBorder="1" applyAlignment="1" applyProtection="1">
      <alignment horizontal="left" vertical="top" wrapText="1"/>
    </xf>
    <xf numFmtId="165" fontId="8" fillId="0" borderId="0" xfId="0" applyNumberFormat="1" applyFont="1" applyAlignment="1" applyProtection="1">
      <alignment vertical="top"/>
      <protection locked="0"/>
    </xf>
    <xf numFmtId="39" fontId="8" fillId="0" borderId="0" xfId="1" applyNumberFormat="1" applyFont="1" applyAlignment="1" applyProtection="1">
      <alignment horizontal="center" vertical="top"/>
      <protection locked="0"/>
    </xf>
    <xf numFmtId="165" fontId="8" fillId="0" borderId="1" xfId="0" applyNumberFormat="1" applyFont="1" applyFill="1" applyBorder="1" applyAlignment="1" applyProtection="1">
      <alignment vertical="top"/>
      <protection locked="0"/>
    </xf>
    <xf numFmtId="165" fontId="8" fillId="0" borderId="2" xfId="0" applyNumberFormat="1" applyFont="1" applyFill="1" applyBorder="1" applyAlignment="1" applyProtection="1">
      <alignment vertical="top"/>
      <protection locked="0"/>
    </xf>
    <xf numFmtId="165" fontId="8" fillId="0" borderId="27" xfId="0" applyNumberFormat="1" applyFont="1" applyFill="1" applyBorder="1" applyAlignment="1" applyProtection="1">
      <alignment vertical="top"/>
      <protection locked="0"/>
    </xf>
    <xf numFmtId="165" fontId="8" fillId="0" borderId="16" xfId="0" applyNumberFormat="1" applyFont="1" applyFill="1" applyBorder="1" applyAlignment="1" applyProtection="1">
      <alignment vertical="top"/>
      <protection locked="0"/>
    </xf>
    <xf numFmtId="2" fontId="8" fillId="0" borderId="0" xfId="0" applyNumberFormat="1" applyFont="1" applyAlignment="1" applyProtection="1">
      <alignment horizontal="left" vertical="top" wrapText="1"/>
    </xf>
    <xf numFmtId="165" fontId="17" fillId="0" borderId="1" xfId="0" applyNumberFormat="1" applyFont="1" applyBorder="1" applyAlignment="1" applyProtection="1">
      <alignment vertical="top"/>
      <protection locked="0"/>
    </xf>
    <xf numFmtId="165" fontId="17" fillId="0" borderId="2" xfId="0" applyNumberFormat="1" applyFont="1" applyBorder="1" applyAlignment="1" applyProtection="1">
      <alignment vertical="top"/>
      <protection locked="0"/>
    </xf>
    <xf numFmtId="165" fontId="17" fillId="0" borderId="27" xfId="0" applyNumberFormat="1" applyFont="1" applyBorder="1" applyAlignment="1" applyProtection="1">
      <alignment vertical="top"/>
      <protection locked="0"/>
    </xf>
    <xf numFmtId="165" fontId="17" fillId="0" borderId="17" xfId="0" applyNumberFormat="1" applyFont="1" applyBorder="1" applyAlignment="1" applyProtection="1">
      <alignment vertical="top"/>
      <protection locked="0"/>
    </xf>
    <xf numFmtId="165" fontId="17" fillId="0" borderId="16" xfId="0" applyNumberFormat="1" applyFont="1" applyBorder="1" applyAlignment="1" applyProtection="1">
      <alignment vertical="top"/>
      <protection locked="0"/>
    </xf>
    <xf numFmtId="165" fontId="17" fillId="0" borderId="16" xfId="0" applyNumberFormat="1" applyFont="1" applyBorder="1" applyAlignment="1" applyProtection="1">
      <alignment vertical="top"/>
    </xf>
    <xf numFmtId="165" fontId="17" fillId="0" borderId="17" xfId="0" applyNumberFormat="1" applyFont="1" applyBorder="1" applyAlignment="1" applyProtection="1">
      <alignment vertical="top"/>
    </xf>
    <xf numFmtId="165" fontId="17" fillId="0" borderId="2" xfId="0" applyNumberFormat="1" applyFont="1" applyBorder="1" applyAlignment="1" applyProtection="1">
      <alignment vertical="top"/>
    </xf>
    <xf numFmtId="165" fontId="17" fillId="0" borderId="1" xfId="0" applyNumberFormat="1" applyFont="1" applyBorder="1" applyAlignment="1" applyProtection="1">
      <alignment vertical="top"/>
    </xf>
    <xf numFmtId="0" fontId="17" fillId="0" borderId="0" xfId="0" applyFont="1" applyAlignment="1" applyProtection="1">
      <alignment vertical="top"/>
    </xf>
    <xf numFmtId="0" fontId="3" fillId="0" borderId="0" xfId="0" applyFont="1" applyAlignment="1" applyProtection="1">
      <alignment vertical="top" wrapText="1"/>
    </xf>
    <xf numFmtId="2" fontId="7" fillId="7" borderId="34" xfId="0" applyNumberFormat="1" applyFont="1" applyFill="1" applyBorder="1" applyAlignment="1" applyProtection="1">
      <alignment horizontal="left" vertical="top"/>
    </xf>
    <xf numFmtId="44" fontId="4" fillId="0" borderId="0" xfId="0" applyNumberFormat="1" applyFont="1" applyAlignment="1" applyProtection="1">
      <alignment horizontal="left" vertical="top"/>
    </xf>
    <xf numFmtId="44" fontId="5" fillId="0" borderId="0" xfId="0" applyNumberFormat="1" applyFont="1" applyAlignment="1" applyProtection="1">
      <alignment horizontal="left" vertical="top"/>
    </xf>
    <xf numFmtId="44" fontId="6" fillId="0" borderId="0" xfId="0" applyNumberFormat="1" applyFont="1" applyAlignment="1" applyProtection="1">
      <alignment horizontal="left" vertical="top"/>
    </xf>
    <xf numFmtId="44" fontId="7" fillId="0" borderId="0" xfId="0" applyNumberFormat="1" applyFont="1" applyAlignment="1" applyProtection="1">
      <alignment vertical="top" wrapText="1"/>
    </xf>
    <xf numFmtId="44" fontId="7" fillId="0" borderId="0" xfId="0" applyNumberFormat="1" applyFont="1" applyAlignment="1" applyProtection="1">
      <alignment horizontal="left" vertical="top"/>
    </xf>
    <xf numFmtId="44" fontId="8" fillId="0" borderId="0" xfId="0" applyNumberFormat="1" applyFont="1" applyAlignment="1" applyProtection="1">
      <alignment vertical="top"/>
    </xf>
    <xf numFmtId="44" fontId="17" fillId="0" borderId="0" xfId="0" applyNumberFormat="1" applyFont="1" applyAlignment="1" applyProtection="1">
      <alignment vertical="top"/>
    </xf>
    <xf numFmtId="44" fontId="3" fillId="0" borderId="0" xfId="0" applyNumberFormat="1" applyFont="1" applyAlignment="1" applyProtection="1">
      <alignment vertical="top"/>
    </xf>
    <xf numFmtId="44" fontId="8" fillId="0" borderId="0" xfId="0" applyNumberFormat="1" applyFont="1" applyAlignment="1" applyProtection="1">
      <alignment horizontal="left" vertical="top"/>
    </xf>
    <xf numFmtId="44" fontId="18" fillId="0" borderId="0" xfId="0" applyNumberFormat="1" applyFont="1" applyAlignment="1" applyProtection="1">
      <alignment horizontal="left" vertical="top"/>
    </xf>
    <xf numFmtId="44" fontId="19" fillId="0" borderId="0" xfId="0" applyNumberFormat="1" applyFont="1" applyAlignment="1" applyProtection="1">
      <alignment horizontal="left" vertical="top"/>
    </xf>
    <xf numFmtId="44" fontId="20" fillId="0" borderId="0" xfId="0" applyNumberFormat="1" applyFont="1" applyAlignment="1" applyProtection="1">
      <alignment horizontal="left" vertical="top"/>
    </xf>
    <xf numFmtId="44" fontId="21" fillId="0" borderId="0" xfId="0" applyNumberFormat="1" applyFont="1" applyAlignment="1" applyProtection="1">
      <alignment horizontal="left" vertical="top"/>
    </xf>
    <xf numFmtId="44" fontId="22" fillId="0" borderId="0" xfId="0" applyNumberFormat="1" applyFont="1" applyAlignment="1" applyProtection="1">
      <alignment horizontal="left" vertical="top"/>
    </xf>
    <xf numFmtId="44" fontId="23" fillId="0" borderId="0" xfId="0" applyNumberFormat="1" applyFont="1" applyAlignment="1" applyProtection="1">
      <alignment horizontal="left" vertical="top"/>
    </xf>
    <xf numFmtId="44" fontId="9" fillId="0" borderId="0" xfId="0" applyNumberFormat="1" applyFont="1" applyAlignment="1" applyProtection="1">
      <alignment vertical="top" wrapText="1"/>
    </xf>
    <xf numFmtId="44" fontId="9" fillId="0" borderId="0" xfId="0" applyNumberFormat="1" applyFont="1" applyAlignment="1" applyProtection="1">
      <alignment horizontal="left" vertical="top"/>
    </xf>
    <xf numFmtId="165" fontId="7" fillId="0" borderId="0" xfId="0" applyNumberFormat="1" applyFont="1" applyAlignment="1" applyProtection="1">
      <alignment horizontal="left" vertical="top"/>
    </xf>
    <xf numFmtId="44" fontId="9" fillId="0" borderId="0" xfId="0" applyNumberFormat="1" applyFont="1" applyAlignment="1" applyProtection="1">
      <alignment vertical="top"/>
    </xf>
    <xf numFmtId="7" fontId="8" fillId="0" borderId="0" xfId="0" applyNumberFormat="1" applyFont="1" applyAlignment="1" applyProtection="1">
      <alignment vertical="top"/>
    </xf>
    <xf numFmtId="2" fontId="8" fillId="0" borderId="0" xfId="0" applyNumberFormat="1" applyFont="1" applyAlignment="1" applyProtection="1">
      <alignment horizontal="left" vertical="top"/>
    </xf>
    <xf numFmtId="2" fontId="7" fillId="8" borderId="35" xfId="0" applyNumberFormat="1" applyFont="1" applyFill="1" applyBorder="1" applyAlignment="1" applyProtection="1">
      <alignment horizontal="left" vertical="top"/>
    </xf>
    <xf numFmtId="2" fontId="7" fillId="8" borderId="15" xfId="0" applyNumberFormat="1" applyFont="1" applyFill="1" applyBorder="1" applyAlignment="1" applyProtection="1">
      <alignment horizontal="left" vertical="top"/>
    </xf>
    <xf numFmtId="0" fontId="17" fillId="0" borderId="0" xfId="0" applyFont="1" applyAlignment="1" applyProtection="1">
      <alignment vertical="top" wrapText="1"/>
    </xf>
    <xf numFmtId="0" fontId="3" fillId="0" borderId="2" xfId="0" applyFont="1" applyBorder="1" applyAlignment="1" applyProtection="1">
      <alignment vertical="top" wrapText="1"/>
      <protection locked="0"/>
    </xf>
    <xf numFmtId="0" fontId="25" fillId="0" borderId="2" xfId="0" applyFont="1" applyBorder="1" applyAlignment="1" applyProtection="1">
      <alignment vertical="top" wrapText="1"/>
      <protection locked="0"/>
    </xf>
    <xf numFmtId="2" fontId="26" fillId="0" borderId="1" xfId="0" applyNumberFormat="1" applyFont="1" applyBorder="1" applyAlignment="1" applyProtection="1">
      <alignment horizontal="left" vertical="top"/>
      <protection locked="0"/>
    </xf>
    <xf numFmtId="2" fontId="26" fillId="0" borderId="2" xfId="0" applyNumberFormat="1" applyFont="1" applyBorder="1" applyAlignment="1" applyProtection="1">
      <alignment horizontal="left" vertical="top"/>
      <protection locked="0"/>
    </xf>
    <xf numFmtId="2" fontId="26" fillId="0" borderId="17" xfId="0" applyNumberFormat="1" applyFont="1" applyBorder="1" applyAlignment="1" applyProtection="1">
      <alignment horizontal="left" vertical="top"/>
      <protection locked="0"/>
    </xf>
    <xf numFmtId="1" fontId="25" fillId="0" borderId="1" xfId="0" applyNumberFormat="1" applyFont="1" applyBorder="1" applyAlignment="1" applyProtection="1">
      <alignment horizontal="center" vertical="top" wrapText="1"/>
      <protection locked="0"/>
    </xf>
    <xf numFmtId="14" fontId="25" fillId="0" borderId="17" xfId="0" applyNumberFormat="1" applyFont="1" applyBorder="1" applyAlignment="1" applyProtection="1">
      <alignment vertical="top" wrapText="1"/>
      <protection locked="0"/>
    </xf>
    <xf numFmtId="0" fontId="25" fillId="0" borderId="17" xfId="0" applyFont="1" applyBorder="1" applyAlignment="1" applyProtection="1">
      <alignment vertical="top" wrapText="1"/>
      <protection locked="0"/>
    </xf>
    <xf numFmtId="0" fontId="25" fillId="0" borderId="0" xfId="0" applyFont="1" applyAlignment="1" applyProtection="1">
      <alignment vertical="top" wrapText="1"/>
      <protection locked="0"/>
    </xf>
    <xf numFmtId="1" fontId="26" fillId="0" borderId="18" xfId="0" applyNumberFormat="1" applyFont="1" applyBorder="1" applyAlignment="1" applyProtection="1">
      <alignment horizontal="left" vertical="top"/>
    </xf>
    <xf numFmtId="0" fontId="26" fillId="0" borderId="19" xfId="0" applyFont="1" applyBorder="1" applyAlignment="1" applyProtection="1">
      <alignment horizontal="left" vertical="top"/>
    </xf>
    <xf numFmtId="0" fontId="26" fillId="0" borderId="20" xfId="0" applyFont="1" applyBorder="1" applyAlignment="1" applyProtection="1">
      <alignment horizontal="left" vertical="top"/>
    </xf>
    <xf numFmtId="0" fontId="26" fillId="0" borderId="3" xfId="0" applyFont="1" applyBorder="1" applyAlignment="1" applyProtection="1">
      <alignment horizontal="left" vertical="top"/>
    </xf>
    <xf numFmtId="15" fontId="25" fillId="0" borderId="17" xfId="0" applyNumberFormat="1" applyFont="1" applyBorder="1" applyAlignment="1" applyProtection="1">
      <alignment vertical="top" wrapText="1"/>
      <protection locked="0"/>
    </xf>
    <xf numFmtId="0" fontId="25" fillId="0" borderId="23" xfId="0" applyFont="1" applyBorder="1" applyAlignment="1" applyProtection="1">
      <alignment vertical="top" wrapText="1"/>
      <protection locked="0"/>
    </xf>
    <xf numFmtId="0" fontId="25" fillId="0" borderId="2" xfId="0" applyFont="1" applyFill="1" applyBorder="1" applyAlignment="1" applyProtection="1">
      <alignment vertical="top" wrapText="1"/>
      <protection locked="0"/>
    </xf>
    <xf numFmtId="14" fontId="25" fillId="0" borderId="17" xfId="0" applyNumberFormat="1" applyFont="1" applyFill="1" applyBorder="1" applyAlignment="1" applyProtection="1">
      <alignment vertical="top" wrapText="1"/>
      <protection locked="0"/>
    </xf>
    <xf numFmtId="0" fontId="25" fillId="0" borderId="22" xfId="0" applyFont="1" applyBorder="1" applyAlignment="1" applyProtection="1">
      <alignment vertical="top" wrapText="1"/>
      <protection locked="0"/>
    </xf>
    <xf numFmtId="1" fontId="26" fillId="0" borderId="7" xfId="0" applyNumberFormat="1" applyFont="1" applyBorder="1" applyAlignment="1" applyProtection="1">
      <alignment horizontal="left" vertical="top"/>
      <protection locked="0"/>
    </xf>
    <xf numFmtId="0" fontId="26" fillId="0" borderId="0" xfId="0" applyFont="1" applyBorder="1" applyAlignment="1" applyProtection="1">
      <alignment horizontal="left" vertical="top"/>
      <protection locked="0"/>
    </xf>
    <xf numFmtId="0" fontId="26" fillId="0" borderId="24" xfId="0" applyFont="1" applyBorder="1" applyAlignment="1" applyProtection="1">
      <alignment horizontal="left" vertical="top"/>
      <protection locked="0"/>
    </xf>
    <xf numFmtId="0" fontId="26" fillId="0" borderId="25" xfId="0" applyFont="1" applyBorder="1" applyAlignment="1" applyProtection="1">
      <alignment horizontal="left" vertical="top"/>
      <protection locked="0"/>
    </xf>
    <xf numFmtId="0" fontId="26" fillId="0" borderId="10" xfId="0" applyFont="1" applyBorder="1" applyAlignment="1" applyProtection="1">
      <alignment horizontal="left" vertical="top"/>
      <protection locked="0"/>
    </xf>
    <xf numFmtId="0" fontId="27" fillId="0" borderId="0" xfId="0" applyFont="1" applyAlignment="1" applyProtection="1">
      <alignment vertical="top" wrapText="1"/>
    </xf>
    <xf numFmtId="0" fontId="28" fillId="0" borderId="0" xfId="0" applyFont="1" applyAlignment="1" applyProtection="1">
      <alignment vertical="top" wrapText="1"/>
    </xf>
    <xf numFmtId="0" fontId="28" fillId="0" borderId="0" xfId="0" applyFont="1" applyAlignment="1" applyProtection="1">
      <alignment vertical="top"/>
    </xf>
    <xf numFmtId="0" fontId="27" fillId="0" borderId="0" xfId="0" applyFont="1" applyAlignment="1" applyProtection="1">
      <alignment vertical="top"/>
    </xf>
    <xf numFmtId="2" fontId="7" fillId="0" borderId="17" xfId="0" applyNumberFormat="1" applyFont="1" applyBorder="1" applyAlignment="1" applyProtection="1">
      <alignment horizontal="left" vertical="top"/>
      <protection locked="0"/>
    </xf>
    <xf numFmtId="42" fontId="8" fillId="0" borderId="1" xfId="0" applyNumberFormat="1" applyFont="1" applyBorder="1" applyAlignment="1" applyProtection="1">
      <alignment vertical="top"/>
      <protection locked="0"/>
    </xf>
    <xf numFmtId="42" fontId="7" fillId="0" borderId="18" xfId="0" applyNumberFormat="1" applyFont="1" applyBorder="1" applyAlignment="1" applyProtection="1">
      <alignment horizontal="left" vertical="top"/>
    </xf>
    <xf numFmtId="42" fontId="8" fillId="0" borderId="1" xfId="0" applyNumberFormat="1" applyFont="1" applyBorder="1" applyAlignment="1" applyProtection="1">
      <alignment vertical="top"/>
    </xf>
    <xf numFmtId="42" fontId="7" fillId="0" borderId="1" xfId="0" applyNumberFormat="1" applyFont="1" applyBorder="1" applyAlignment="1" applyProtection="1">
      <alignment horizontal="left" vertical="top"/>
      <protection locked="0"/>
    </xf>
    <xf numFmtId="42" fontId="8" fillId="0" borderId="1" xfId="0" applyNumberFormat="1" applyFont="1" applyFill="1" applyBorder="1" applyAlignment="1" applyProtection="1">
      <alignment vertical="top"/>
      <protection locked="0"/>
    </xf>
    <xf numFmtId="42" fontId="7" fillId="0" borderId="7" xfId="0" applyNumberFormat="1" applyFont="1" applyBorder="1" applyAlignment="1" applyProtection="1">
      <alignment horizontal="left" vertical="top"/>
    </xf>
    <xf numFmtId="42" fontId="7" fillId="0" borderId="9" xfId="0" applyNumberFormat="1" applyFont="1" applyBorder="1" applyAlignment="1" applyProtection="1">
      <alignment horizontal="left" vertical="top"/>
    </xf>
    <xf numFmtId="41" fontId="7" fillId="0" borderId="17" xfId="0" applyNumberFormat="1" applyFont="1" applyBorder="1" applyAlignment="1" applyProtection="1">
      <alignment horizontal="left" vertical="top"/>
      <protection locked="0"/>
    </xf>
    <xf numFmtId="42" fontId="8" fillId="0" borderId="17" xfId="0" applyNumberFormat="1" applyFont="1" applyBorder="1" applyAlignment="1" applyProtection="1">
      <alignment vertical="top"/>
      <protection locked="0"/>
    </xf>
    <xf numFmtId="42" fontId="7" fillId="0" borderId="21" xfId="0" applyNumberFormat="1" applyFont="1" applyBorder="1" applyAlignment="1" applyProtection="1">
      <alignment horizontal="left" vertical="top"/>
    </xf>
    <xf numFmtId="42" fontId="8" fillId="0" borderId="17" xfId="0" applyNumberFormat="1" applyFont="1" applyBorder="1" applyAlignment="1" applyProtection="1">
      <alignment vertical="top"/>
    </xf>
    <xf numFmtId="42" fontId="7" fillId="0" borderId="17" xfId="0" applyNumberFormat="1" applyFont="1" applyBorder="1" applyAlignment="1" applyProtection="1">
      <alignment horizontal="left" vertical="top"/>
      <protection locked="0"/>
    </xf>
    <xf numFmtId="42" fontId="8" fillId="0" borderId="17" xfId="0" applyNumberFormat="1" applyFont="1" applyFill="1" applyBorder="1" applyAlignment="1" applyProtection="1">
      <alignment vertical="top"/>
      <protection locked="0"/>
    </xf>
    <xf numFmtId="42" fontId="7" fillId="0" borderId="0" xfId="0" applyNumberFormat="1" applyFont="1" applyBorder="1" applyAlignment="1" applyProtection="1">
      <alignment horizontal="left" vertical="top"/>
    </xf>
    <xf numFmtId="42" fontId="7" fillId="0" borderId="10" xfId="0" applyNumberFormat="1" applyFont="1" applyBorder="1" applyAlignment="1" applyProtection="1">
      <alignment horizontal="left" vertical="top"/>
    </xf>
    <xf numFmtId="165" fontId="8" fillId="0" borderId="0" xfId="0" applyNumberFormat="1" applyFont="1" applyBorder="1" applyAlignment="1" applyProtection="1">
      <alignment vertical="top"/>
      <protection locked="0"/>
    </xf>
    <xf numFmtId="2" fontId="7" fillId="0" borderId="35" xfId="0" applyNumberFormat="1" applyFont="1" applyBorder="1" applyAlignment="1" applyProtection="1">
      <alignment vertical="top" wrapText="1"/>
    </xf>
    <xf numFmtId="2" fontId="7" fillId="0" borderId="36" xfId="0" applyNumberFormat="1" applyFont="1" applyBorder="1" applyAlignment="1" applyProtection="1">
      <alignment horizontal="left" vertical="top"/>
      <protection locked="0"/>
    </xf>
    <xf numFmtId="165" fontId="8" fillId="0" borderId="36" xfId="0" applyNumberFormat="1" applyFont="1" applyBorder="1" applyAlignment="1" applyProtection="1">
      <alignment vertical="top"/>
      <protection locked="0"/>
    </xf>
    <xf numFmtId="165" fontId="7" fillId="0" borderId="37" xfId="0" applyNumberFormat="1" applyFont="1" applyBorder="1" applyAlignment="1" applyProtection="1">
      <alignment horizontal="left" vertical="top"/>
    </xf>
    <xf numFmtId="165" fontId="8" fillId="0" borderId="36" xfId="0" applyNumberFormat="1" applyFont="1" applyBorder="1" applyAlignment="1" applyProtection="1">
      <alignment vertical="top"/>
    </xf>
    <xf numFmtId="165" fontId="8" fillId="0" borderId="36" xfId="0" applyNumberFormat="1" applyFont="1" applyFill="1" applyBorder="1" applyAlignment="1" applyProtection="1">
      <alignment vertical="top"/>
      <protection locked="0"/>
    </xf>
    <xf numFmtId="165" fontId="7" fillId="0" borderId="3" xfId="0" applyNumberFormat="1" applyFont="1" applyBorder="1" applyAlignment="1" applyProtection="1">
      <alignment horizontal="left" vertical="top"/>
    </xf>
    <xf numFmtId="165" fontId="8" fillId="0" borderId="0" xfId="0" applyNumberFormat="1" applyFont="1" applyBorder="1" applyAlignment="1" applyProtection="1">
      <alignment vertical="top"/>
    </xf>
    <xf numFmtId="165" fontId="7" fillId="0" borderId="38" xfId="0" applyNumberFormat="1" applyFont="1" applyBorder="1" applyAlignment="1" applyProtection="1">
      <alignment horizontal="left" vertical="top"/>
    </xf>
    <xf numFmtId="165" fontId="7" fillId="0" borderId="36" xfId="0" applyNumberFormat="1" applyFont="1" applyBorder="1" applyAlignment="1" applyProtection="1">
      <alignment horizontal="left" vertical="top"/>
    </xf>
    <xf numFmtId="42" fontId="8" fillId="0" borderId="2" xfId="0" applyNumberFormat="1" applyFont="1" applyBorder="1" applyAlignment="1" applyProtection="1">
      <alignment vertical="top"/>
      <protection locked="0"/>
    </xf>
    <xf numFmtId="42" fontId="7" fillId="0" borderId="19" xfId="0" applyNumberFormat="1" applyFont="1" applyBorder="1" applyAlignment="1" applyProtection="1">
      <alignment horizontal="left" vertical="top"/>
    </xf>
    <xf numFmtId="2" fontId="7" fillId="0" borderId="0" xfId="0" quotePrefix="1" applyNumberFormat="1" applyFont="1" applyBorder="1" applyAlignment="1" applyProtection="1">
      <alignment horizontal="left" vertical="top"/>
      <protection locked="0"/>
    </xf>
    <xf numFmtId="2" fontId="2" fillId="7" borderId="32" xfId="0" applyNumberFormat="1" applyFont="1" applyFill="1" applyBorder="1" applyAlignment="1" applyProtection="1">
      <alignment horizontal="center" vertical="top"/>
    </xf>
    <xf numFmtId="165" fontId="3" fillId="0" borderId="36" xfId="0" applyNumberFormat="1" applyFont="1" applyBorder="1" applyAlignment="1" applyProtection="1">
      <alignment vertical="top"/>
      <protection locked="0"/>
    </xf>
    <xf numFmtId="2" fontId="7" fillId="0" borderId="33" xfId="0" applyNumberFormat="1" applyFont="1" applyBorder="1" applyAlignment="1" applyProtection="1">
      <alignment vertical="top" wrapText="1"/>
    </xf>
    <xf numFmtId="2" fontId="7" fillId="0" borderId="40" xfId="0" applyNumberFormat="1" applyFont="1" applyBorder="1" applyAlignment="1" applyProtection="1">
      <alignment horizontal="left" vertical="top"/>
      <protection locked="0"/>
    </xf>
    <xf numFmtId="165" fontId="8" fillId="0" borderId="40" xfId="0" applyNumberFormat="1" applyFont="1" applyBorder="1" applyAlignment="1" applyProtection="1">
      <alignment vertical="top"/>
      <protection locked="0"/>
    </xf>
    <xf numFmtId="165" fontId="7" fillId="0" borderId="39" xfId="0" applyNumberFormat="1" applyFont="1" applyBorder="1" applyAlignment="1" applyProtection="1">
      <alignment horizontal="left" vertical="top"/>
    </xf>
    <xf numFmtId="165" fontId="7" fillId="0" borderId="40" xfId="0" applyNumberFormat="1" applyFont="1" applyBorder="1" applyAlignment="1" applyProtection="1">
      <alignment horizontal="left" vertical="top"/>
    </xf>
    <xf numFmtId="165" fontId="8" fillId="0" borderId="40" xfId="0" applyNumberFormat="1" applyFont="1" applyBorder="1" applyAlignment="1" applyProtection="1">
      <alignment vertical="top"/>
    </xf>
    <xf numFmtId="165" fontId="7" fillId="0" borderId="41" xfId="0" applyNumberFormat="1" applyFont="1" applyBorder="1" applyAlignment="1" applyProtection="1">
      <alignment horizontal="left" vertical="top"/>
    </xf>
    <xf numFmtId="165" fontId="7" fillId="0" borderId="33" xfId="0" applyNumberFormat="1" applyFont="1" applyBorder="1" applyAlignment="1" applyProtection="1">
      <alignment horizontal="left" vertical="top"/>
    </xf>
    <xf numFmtId="42" fontId="7" fillId="0" borderId="2" xfId="0" applyNumberFormat="1" applyFont="1" applyBorder="1" applyAlignment="1" applyProtection="1">
      <alignment horizontal="left" vertical="top"/>
      <protection locked="0"/>
    </xf>
    <xf numFmtId="42" fontId="8" fillId="0" borderId="0" xfId="0" applyNumberFormat="1" applyFont="1" applyBorder="1" applyAlignment="1" applyProtection="1">
      <alignment vertical="top"/>
      <protection locked="0"/>
    </xf>
    <xf numFmtId="42" fontId="8" fillId="0" borderId="2" xfId="0" applyNumberFormat="1" applyFont="1" applyBorder="1" applyAlignment="1" applyProtection="1">
      <alignment vertical="top"/>
    </xf>
    <xf numFmtId="42" fontId="8" fillId="0" borderId="2" xfId="0" applyNumberFormat="1" applyFont="1" applyFill="1" applyBorder="1" applyAlignment="1" applyProtection="1">
      <alignment vertical="top"/>
      <protection locked="0"/>
    </xf>
    <xf numFmtId="42" fontId="8" fillId="0" borderId="0" xfId="0" applyNumberFormat="1" applyFont="1" applyFill="1" applyBorder="1" applyAlignment="1" applyProtection="1">
      <alignment vertical="top"/>
      <protection locked="0"/>
    </xf>
    <xf numFmtId="1" fontId="25" fillId="0" borderId="7" xfId="0" applyNumberFormat="1" applyFont="1" applyBorder="1" applyAlignment="1" applyProtection="1">
      <alignment horizontal="center" vertical="top" wrapText="1"/>
      <protection locked="0"/>
    </xf>
    <xf numFmtId="0" fontId="25" fillId="0" borderId="0" xfId="0" applyFont="1" applyBorder="1" applyAlignment="1" applyProtection="1">
      <alignment vertical="top" wrapText="1"/>
      <protection locked="0"/>
    </xf>
    <xf numFmtId="165" fontId="8" fillId="0" borderId="7" xfId="0" applyNumberFormat="1" applyFont="1" applyBorder="1" applyAlignment="1" applyProtection="1">
      <alignment vertical="top"/>
      <protection locked="0"/>
    </xf>
    <xf numFmtId="165" fontId="8" fillId="0" borderId="29" xfId="0" applyNumberFormat="1" applyFont="1" applyBorder="1" applyAlignment="1" applyProtection="1">
      <alignment vertical="top"/>
      <protection locked="0"/>
    </xf>
    <xf numFmtId="165" fontId="8" fillId="0" borderId="8" xfId="0" applyNumberFormat="1" applyFont="1" applyBorder="1" applyAlignment="1" applyProtection="1">
      <alignment vertical="top"/>
      <protection locked="0"/>
    </xf>
    <xf numFmtId="165" fontId="11" fillId="0" borderId="0" xfId="0" applyNumberFormat="1" applyFont="1" applyBorder="1" applyAlignment="1" applyProtection="1">
      <alignment vertical="top"/>
      <protection locked="0"/>
    </xf>
    <xf numFmtId="165" fontId="8" fillId="0" borderId="8" xfId="0" applyNumberFormat="1" applyFont="1" applyBorder="1" applyAlignment="1" applyProtection="1">
      <alignment vertical="top"/>
    </xf>
    <xf numFmtId="165" fontId="8" fillId="0" borderId="7" xfId="0" applyNumberFormat="1" applyFont="1" applyBorder="1" applyAlignment="1" applyProtection="1">
      <alignment vertical="top"/>
    </xf>
    <xf numFmtId="42" fontId="8" fillId="0" borderId="7" xfId="0" applyNumberFormat="1" applyFont="1" applyBorder="1" applyAlignment="1" applyProtection="1">
      <alignment vertical="top"/>
      <protection locked="0"/>
    </xf>
    <xf numFmtId="44" fontId="7" fillId="0" borderId="2" xfId="0" applyNumberFormat="1" applyFont="1" applyBorder="1" applyAlignment="1" applyProtection="1">
      <alignment horizontal="left" vertical="top"/>
      <protection locked="0"/>
    </xf>
    <xf numFmtId="44" fontId="8" fillId="0" borderId="2" xfId="0" applyNumberFormat="1" applyFont="1" applyBorder="1" applyAlignment="1" applyProtection="1">
      <alignment vertical="top"/>
      <protection locked="0"/>
    </xf>
    <xf numFmtId="44" fontId="7" fillId="0" borderId="19" xfId="0" applyNumberFormat="1" applyFont="1" applyBorder="1" applyAlignment="1" applyProtection="1">
      <alignment horizontal="left" vertical="top"/>
    </xf>
    <xf numFmtId="44" fontId="8" fillId="0" borderId="17" xfId="0" applyNumberFormat="1" applyFont="1" applyBorder="1" applyAlignment="1" applyProtection="1">
      <alignment vertical="top"/>
      <protection locked="0"/>
    </xf>
    <xf numFmtId="44" fontId="7" fillId="0" borderId="18" xfId="0" applyNumberFormat="1" applyFont="1" applyBorder="1" applyAlignment="1" applyProtection="1">
      <alignment horizontal="left" vertical="top"/>
    </xf>
    <xf numFmtId="44" fontId="8" fillId="0" borderId="2" xfId="0" applyNumberFormat="1" applyFont="1" applyBorder="1" applyAlignment="1" applyProtection="1">
      <alignment vertical="top"/>
    </xf>
    <xf numFmtId="44" fontId="7" fillId="0" borderId="0" xfId="0" applyNumberFormat="1" applyFont="1" applyBorder="1" applyAlignment="1" applyProtection="1">
      <alignment horizontal="left" vertical="top"/>
    </xf>
    <xf numFmtId="44" fontId="8" fillId="0" borderId="0" xfId="0" applyNumberFormat="1" applyFont="1" applyBorder="1" applyAlignment="1" applyProtection="1">
      <alignment vertical="top"/>
      <protection locked="0"/>
    </xf>
    <xf numFmtId="44" fontId="7" fillId="0" borderId="10" xfId="0" applyNumberFormat="1" applyFont="1" applyBorder="1" applyAlignment="1" applyProtection="1">
      <alignment horizontal="left" vertical="top"/>
    </xf>
    <xf numFmtId="44" fontId="24" fillId="0" borderId="0" xfId="0" applyNumberFormat="1" applyFont="1" applyAlignment="1">
      <alignment vertical="top"/>
    </xf>
    <xf numFmtId="42" fontId="7" fillId="0" borderId="36" xfId="0" applyNumberFormat="1" applyFont="1" applyBorder="1" applyAlignment="1" applyProtection="1">
      <alignment horizontal="left" vertical="top"/>
      <protection locked="0"/>
    </xf>
    <xf numFmtId="42" fontId="7" fillId="0" borderId="37" xfId="0" applyNumberFormat="1" applyFont="1" applyBorder="1" applyAlignment="1" applyProtection="1">
      <alignment horizontal="left" vertical="top"/>
    </xf>
    <xf numFmtId="42" fontId="8" fillId="0" borderId="36" xfId="0" applyNumberFormat="1" applyFont="1" applyBorder="1" applyAlignment="1" applyProtection="1">
      <alignment vertical="top"/>
      <protection locked="0"/>
    </xf>
    <xf numFmtId="42" fontId="8" fillId="0" borderId="36" xfId="0" applyNumberFormat="1" applyFont="1" applyBorder="1" applyAlignment="1" applyProtection="1">
      <alignment vertical="top"/>
    </xf>
    <xf numFmtId="2" fontId="7" fillId="9" borderId="32" xfId="0" applyNumberFormat="1" applyFont="1" applyFill="1" applyBorder="1" applyAlignment="1" applyProtection="1">
      <alignment horizontal="left" vertical="top"/>
    </xf>
    <xf numFmtId="2" fontId="7" fillId="9" borderId="15" xfId="0" applyNumberFormat="1" applyFont="1" applyFill="1" applyBorder="1" applyAlignment="1" applyProtection="1">
      <alignment horizontal="left" vertical="top"/>
    </xf>
    <xf numFmtId="2" fontId="7" fillId="0" borderId="17" xfId="0" applyNumberFormat="1" applyFont="1" applyBorder="1" applyAlignment="1" applyProtection="1">
      <alignment vertical="top" wrapText="1"/>
    </xf>
    <xf numFmtId="0" fontId="8" fillId="0" borderId="17" xfId="0" applyFont="1" applyBorder="1" applyAlignment="1" applyProtection="1">
      <alignment vertical="top"/>
    </xf>
    <xf numFmtId="0" fontId="7" fillId="0" borderId="17" xfId="0" applyFont="1" applyBorder="1" applyAlignment="1" applyProtection="1">
      <alignment horizontal="left" vertical="top"/>
    </xf>
    <xf numFmtId="0" fontId="17" fillId="0" borderId="17" xfId="0" applyFont="1" applyBorder="1" applyAlignment="1" applyProtection="1">
      <alignment vertical="top"/>
    </xf>
    <xf numFmtId="0" fontId="7" fillId="0" borderId="9" xfId="0" applyFont="1" applyBorder="1" applyAlignment="1" applyProtection="1">
      <alignment horizontal="left" vertical="top"/>
    </xf>
    <xf numFmtId="0" fontId="7" fillId="0" borderId="10" xfId="0" applyFont="1" applyBorder="1" applyAlignment="1" applyProtection="1">
      <alignment horizontal="left" vertical="top"/>
    </xf>
    <xf numFmtId="0" fontId="7" fillId="0" borderId="25" xfId="0" applyFont="1" applyBorder="1" applyAlignment="1" applyProtection="1">
      <alignment horizontal="left" vertical="top"/>
    </xf>
    <xf numFmtId="6" fontId="8" fillId="0" borderId="0" xfId="0" applyNumberFormat="1" applyFont="1" applyAlignment="1" applyProtection="1">
      <alignment vertical="top" wrapText="1"/>
    </xf>
    <xf numFmtId="165" fontId="8" fillId="0" borderId="0" xfId="0" applyNumberFormat="1" applyFont="1" applyFill="1" applyBorder="1" applyAlignment="1" applyProtection="1">
      <alignment vertical="top"/>
      <protection locked="0"/>
    </xf>
    <xf numFmtId="1" fontId="29" fillId="0" borderId="0" xfId="0" applyNumberFormat="1" applyFont="1" applyAlignment="1" applyProtection="1">
      <alignment horizontal="center" vertical="top" wrapText="1"/>
    </xf>
    <xf numFmtId="1" fontId="3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17" xfId="0" applyFont="1" applyBorder="1" applyAlignment="1" applyProtection="1">
      <alignment vertical="top" wrapText="1"/>
      <protection locked="0"/>
    </xf>
    <xf numFmtId="165" fontId="3" fillId="0" borderId="1" xfId="0" applyNumberFormat="1" applyFont="1" applyBorder="1" applyAlignment="1" applyProtection="1">
      <alignment vertical="top"/>
      <protection locked="0"/>
    </xf>
    <xf numFmtId="165" fontId="3" fillId="0" borderId="2" xfId="0" applyNumberFormat="1" applyFont="1" applyBorder="1" applyAlignment="1" applyProtection="1">
      <alignment vertical="top"/>
      <protection locked="0"/>
    </xf>
    <xf numFmtId="165" fontId="3" fillId="0" borderId="27" xfId="0" applyNumberFormat="1" applyFont="1" applyBorder="1" applyAlignment="1" applyProtection="1">
      <alignment vertical="top"/>
      <protection locked="0"/>
    </xf>
    <xf numFmtId="165" fontId="3" fillId="0" borderId="17" xfId="0" applyNumberFormat="1" applyFont="1" applyFill="1" applyBorder="1" applyAlignment="1" applyProtection="1">
      <alignment vertical="top"/>
      <protection locked="0"/>
    </xf>
    <xf numFmtId="165" fontId="3" fillId="0" borderId="16" xfId="0" applyNumberFormat="1" applyFont="1" applyBorder="1" applyAlignment="1" applyProtection="1">
      <alignment vertical="top"/>
      <protection locked="0"/>
    </xf>
    <xf numFmtId="165" fontId="3" fillId="0" borderId="17" xfId="0" applyNumberFormat="1" applyFont="1" applyBorder="1" applyAlignment="1" applyProtection="1">
      <alignment vertical="top"/>
      <protection locked="0"/>
    </xf>
    <xf numFmtId="165" fontId="3" fillId="0" borderId="16" xfId="0" applyNumberFormat="1" applyFont="1" applyBorder="1" applyAlignment="1" applyProtection="1">
      <alignment vertical="top"/>
    </xf>
    <xf numFmtId="165" fontId="3" fillId="0" borderId="17" xfId="0" applyNumberFormat="1" applyFont="1" applyBorder="1" applyAlignment="1" applyProtection="1">
      <alignment vertical="top"/>
    </xf>
    <xf numFmtId="165" fontId="3" fillId="0" borderId="2" xfId="0" applyNumberFormat="1" applyFont="1" applyBorder="1" applyAlignment="1" applyProtection="1">
      <alignment vertical="top"/>
    </xf>
    <xf numFmtId="165" fontId="3" fillId="0" borderId="1" xfId="0" applyNumberFormat="1" applyFont="1" applyBorder="1" applyAlignment="1" applyProtection="1">
      <alignment vertical="top"/>
    </xf>
    <xf numFmtId="0" fontId="3" fillId="0" borderId="0" xfId="0" applyFont="1" applyAlignment="1" applyProtection="1">
      <alignment vertical="top"/>
    </xf>
    <xf numFmtId="165" fontId="3" fillId="0" borderId="0" xfId="0" applyNumberFormat="1" applyFont="1" applyAlignment="1" applyProtection="1">
      <alignment vertical="top"/>
    </xf>
    <xf numFmtId="42" fontId="3" fillId="0" borderId="1" xfId="0" applyNumberFormat="1" applyFont="1" applyBorder="1" applyAlignment="1" applyProtection="1">
      <alignment vertical="top"/>
      <protection locked="0"/>
    </xf>
    <xf numFmtId="42" fontId="3" fillId="0" borderId="17" xfId="0" applyNumberFormat="1" applyFont="1" applyBorder="1" applyAlignment="1" applyProtection="1">
      <alignment vertical="top"/>
      <protection locked="0"/>
    </xf>
    <xf numFmtId="42" fontId="3" fillId="0" borderId="2" xfId="0" applyNumberFormat="1" applyFont="1" applyBorder="1" applyAlignment="1" applyProtection="1">
      <alignment vertical="top"/>
      <protection locked="0"/>
    </xf>
    <xf numFmtId="44" fontId="3" fillId="0" borderId="2" xfId="0" applyNumberFormat="1" applyFont="1" applyBorder="1" applyAlignment="1" applyProtection="1">
      <alignment vertical="top"/>
      <protection locked="0"/>
    </xf>
    <xf numFmtId="165" fontId="3" fillId="0" borderId="40" xfId="0" applyNumberFormat="1" applyFont="1" applyBorder="1" applyAlignment="1" applyProtection="1">
      <alignment vertical="top"/>
      <protection locked="0"/>
    </xf>
    <xf numFmtId="0" fontId="3" fillId="0" borderId="17" xfId="0" applyFont="1" applyBorder="1" applyAlignment="1" applyProtection="1">
      <alignment vertical="top"/>
    </xf>
    <xf numFmtId="42" fontId="24" fillId="0" borderId="21" xfId="0" applyNumberFormat="1" applyFont="1" applyBorder="1" applyAlignment="1">
      <alignment vertical="top"/>
    </xf>
    <xf numFmtId="42" fontId="3" fillId="0" borderId="17" xfId="0" applyNumberFormat="1" applyFont="1" applyFill="1" applyBorder="1" applyAlignment="1" applyProtection="1">
      <alignment vertical="top"/>
      <protection locked="0"/>
    </xf>
    <xf numFmtId="0" fontId="8" fillId="0" borderId="0" xfId="0" applyFont="1" applyAlignment="1" applyProtection="1">
      <alignment vertical="top" wrapText="1"/>
    </xf>
    <xf numFmtId="42" fontId="8" fillId="0" borderId="0" xfId="0" applyNumberFormat="1" applyFont="1" applyAlignment="1" applyProtection="1">
      <alignment vertical="top"/>
    </xf>
    <xf numFmtId="42" fontId="3" fillId="0" borderId="0" xfId="0" applyNumberFormat="1" applyFont="1" applyAlignment="1" applyProtection="1">
      <alignment vertical="top"/>
    </xf>
    <xf numFmtId="42" fontId="8" fillId="0" borderId="0" xfId="0" applyNumberFormat="1" applyFont="1" applyAlignment="1" applyProtection="1">
      <alignment vertical="top" wrapText="1"/>
    </xf>
    <xf numFmtId="42" fontId="7" fillId="0" borderId="0" xfId="0" applyNumberFormat="1" applyFont="1" applyAlignment="1" applyProtection="1">
      <alignment horizontal="left" vertical="top"/>
    </xf>
    <xf numFmtId="42" fontId="3" fillId="0" borderId="0" xfId="0" applyNumberFormat="1" applyFont="1" applyAlignment="1" applyProtection="1">
      <alignment vertical="top" wrapText="1"/>
    </xf>
    <xf numFmtId="42" fontId="7" fillId="0" borderId="3" xfId="0" applyNumberFormat="1" applyFont="1" applyBorder="1" applyAlignment="1" applyProtection="1">
      <alignment horizontal="left" vertical="top"/>
    </xf>
    <xf numFmtId="0" fontId="7" fillId="0" borderId="21" xfId="0" applyFont="1" applyBorder="1" applyAlignment="1" applyProtection="1">
      <alignment horizontal="left" vertical="top"/>
    </xf>
    <xf numFmtId="42" fontId="17" fillId="0" borderId="0" xfId="0" applyNumberFormat="1" applyFont="1" applyAlignment="1" applyProtection="1">
      <alignment vertical="top" wrapText="1"/>
    </xf>
    <xf numFmtId="42" fontId="8" fillId="0" borderId="0" xfId="0" applyNumberFormat="1" applyFont="1" applyAlignment="1" applyProtection="1">
      <alignment horizontal="left" vertical="top"/>
    </xf>
    <xf numFmtId="0" fontId="7" fillId="0" borderId="37" xfId="0" applyFont="1" applyBorder="1" applyAlignment="1" applyProtection="1">
      <alignment horizontal="left" vertical="top"/>
    </xf>
    <xf numFmtId="0" fontId="7" fillId="0" borderId="3" xfId="0" applyFont="1" applyBorder="1" applyAlignment="1" applyProtection="1">
      <alignment horizontal="left" vertical="top"/>
    </xf>
    <xf numFmtId="42" fontId="7" fillId="0" borderId="0" xfId="0" applyNumberFormat="1" applyFont="1" applyAlignment="1" applyProtection="1">
      <alignment vertical="top" wrapText="1"/>
    </xf>
    <xf numFmtId="0" fontId="8" fillId="0" borderId="17" xfId="0" applyFont="1" applyBorder="1" applyAlignment="1" applyProtection="1">
      <alignment vertical="top" wrapText="1"/>
    </xf>
    <xf numFmtId="2" fontId="2" fillId="7" borderId="33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Alignment="1" applyProtection="1">
      <alignment vertical="top"/>
    </xf>
    <xf numFmtId="0" fontId="3" fillId="0" borderId="22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24" fillId="0" borderId="2" xfId="0" applyFont="1" applyBorder="1" applyAlignment="1" applyProtection="1">
      <alignment vertical="top" wrapText="1"/>
      <protection locked="0"/>
    </xf>
    <xf numFmtId="44" fontId="3" fillId="0" borderId="0" xfId="0" applyNumberFormat="1" applyFont="1" applyAlignment="1" applyProtection="1">
      <alignment horizontal="left" vertical="top"/>
    </xf>
    <xf numFmtId="42" fontId="3" fillId="0" borderId="1" xfId="0" applyNumberFormat="1" applyFont="1" applyFill="1" applyBorder="1" applyAlignment="1" applyProtection="1">
      <alignment vertical="top"/>
      <protection locked="0"/>
    </xf>
    <xf numFmtId="42" fontId="3" fillId="0" borderId="2" xfId="0" applyNumberFormat="1" applyFont="1" applyFill="1" applyBorder="1" applyAlignment="1" applyProtection="1">
      <alignment vertical="top"/>
      <protection locked="0"/>
    </xf>
    <xf numFmtId="165" fontId="3" fillId="0" borderId="36" xfId="0" applyNumberFormat="1" applyFont="1" applyFill="1" applyBorder="1" applyAlignment="1" applyProtection="1">
      <alignment vertical="top"/>
      <protection locked="0"/>
    </xf>
    <xf numFmtId="0" fontId="3" fillId="0" borderId="0" xfId="0" applyFont="1" applyAlignment="1">
      <alignment wrapText="1"/>
    </xf>
    <xf numFmtId="2" fontId="35" fillId="0" borderId="0" xfId="0" applyNumberFormat="1" applyFont="1" applyAlignment="1" applyProtection="1">
      <alignment horizontal="left" vertical="top"/>
    </xf>
    <xf numFmtId="2" fontId="35" fillId="0" borderId="0" xfId="0" applyNumberFormat="1" applyFont="1" applyBorder="1" applyAlignment="1" applyProtection="1">
      <alignment horizontal="left" vertical="top"/>
    </xf>
    <xf numFmtId="167" fontId="35" fillId="0" borderId="0" xfId="0" applyNumberFormat="1" applyFont="1" applyBorder="1" applyAlignment="1" applyProtection="1">
      <alignment horizontal="left" vertical="top"/>
    </xf>
    <xf numFmtId="2" fontId="35" fillId="0" borderId="0" xfId="0" applyNumberFormat="1" applyFont="1" applyAlignment="1" applyProtection="1">
      <alignment horizontal="center" vertical="top"/>
    </xf>
    <xf numFmtId="2" fontId="35" fillId="11" borderId="5" xfId="0" applyNumberFormat="1" applyFont="1" applyFill="1" applyBorder="1" applyAlignment="1" applyProtection="1">
      <alignment horizontal="left" vertical="top"/>
    </xf>
    <xf numFmtId="2" fontId="35" fillId="11" borderId="0" xfId="0" applyNumberFormat="1" applyFont="1" applyFill="1" applyBorder="1" applyAlignment="1" applyProtection="1">
      <alignment horizontal="left" vertical="top"/>
    </xf>
    <xf numFmtId="2" fontId="35" fillId="11" borderId="10" xfId="0" applyNumberFormat="1" applyFont="1" applyFill="1" applyBorder="1" applyAlignment="1" applyProtection="1">
      <alignment horizontal="left" vertical="top"/>
    </xf>
    <xf numFmtId="167" fontId="35" fillId="0" borderId="0" xfId="0" applyNumberFormat="1" applyFont="1" applyAlignment="1" applyProtection="1">
      <alignment horizontal="left" vertical="top"/>
    </xf>
    <xf numFmtId="2" fontId="35" fillId="0" borderId="0" xfId="0" applyNumberFormat="1" applyFont="1" applyFill="1" applyAlignment="1" applyProtection="1">
      <alignment horizontal="left" vertical="top"/>
    </xf>
    <xf numFmtId="1" fontId="35" fillId="11" borderId="31" xfId="0" applyNumberFormat="1" applyFont="1" applyFill="1" applyBorder="1" applyAlignment="1" applyProtection="1">
      <alignment horizontal="center" vertical="top" wrapText="1"/>
    </xf>
    <xf numFmtId="2" fontId="35" fillId="11" borderId="32" xfId="0" applyNumberFormat="1" applyFont="1" applyFill="1" applyBorder="1" applyAlignment="1" applyProtection="1">
      <alignment horizontal="left" vertical="top" wrapText="1"/>
    </xf>
    <xf numFmtId="0" fontId="34" fillId="16" borderId="46" xfId="0" applyFont="1" applyFill="1" applyBorder="1" applyAlignment="1">
      <alignment horizontal="center" vertical="top"/>
    </xf>
    <xf numFmtId="0" fontId="36" fillId="0" borderId="0" xfId="0" applyFont="1" applyFill="1" applyBorder="1" applyAlignment="1">
      <alignment horizontal="left" vertical="top"/>
    </xf>
    <xf numFmtId="2" fontId="34" fillId="0" borderId="12" xfId="0" applyNumberFormat="1" applyFont="1" applyBorder="1" applyAlignment="1" applyProtection="1">
      <alignment horizontal="center" vertical="top" wrapText="1"/>
    </xf>
    <xf numFmtId="2" fontId="34" fillId="0" borderId="13" xfId="0" applyNumberFormat="1" applyFont="1" applyBorder="1" applyAlignment="1" applyProtection="1">
      <alignment vertical="top" wrapText="1"/>
    </xf>
    <xf numFmtId="2" fontId="35" fillId="0" borderId="0" xfId="0" applyNumberFormat="1" applyFont="1" applyAlignment="1" applyProtection="1">
      <alignment vertical="top" wrapText="1"/>
    </xf>
    <xf numFmtId="2" fontId="35" fillId="15" borderId="47" xfId="0" applyNumberFormat="1" applyFont="1" applyFill="1" applyBorder="1" applyAlignment="1" applyProtection="1">
      <alignment vertical="top" wrapText="1"/>
    </xf>
    <xf numFmtId="2" fontId="35" fillId="15" borderId="49" xfId="0" applyNumberFormat="1" applyFont="1" applyFill="1" applyBorder="1" applyAlignment="1" applyProtection="1">
      <alignment horizontal="center" vertical="top" wrapText="1"/>
    </xf>
    <xf numFmtId="2" fontId="35" fillId="12" borderId="47" xfId="0" applyNumberFormat="1" applyFont="1" applyFill="1" applyBorder="1" applyAlignment="1" applyProtection="1">
      <alignment vertical="top" wrapText="1"/>
    </xf>
    <xf numFmtId="2" fontId="35" fillId="12" borderId="49" xfId="0" applyNumberFormat="1" applyFont="1" applyFill="1" applyBorder="1" applyAlignment="1" applyProtection="1">
      <alignment vertical="top" wrapText="1"/>
    </xf>
    <xf numFmtId="2" fontId="35" fillId="12" borderId="48" xfId="0" applyNumberFormat="1" applyFont="1" applyFill="1" applyBorder="1" applyAlignment="1" applyProtection="1">
      <alignment vertical="top" wrapText="1"/>
    </xf>
    <xf numFmtId="2" fontId="35" fillId="0" borderId="0" xfId="0" applyNumberFormat="1" applyFont="1" applyFill="1" applyBorder="1" applyAlignment="1" applyProtection="1">
      <alignment vertical="top" wrapText="1"/>
    </xf>
    <xf numFmtId="2" fontId="35" fillId="0" borderId="7" xfId="0" applyNumberFormat="1" applyFont="1" applyBorder="1" applyAlignment="1" applyProtection="1">
      <alignment horizontal="left" vertical="top"/>
      <protection locked="0"/>
    </xf>
    <xf numFmtId="2" fontId="34" fillId="0" borderId="45" xfId="0" applyNumberFormat="1" applyFont="1" applyBorder="1" applyAlignment="1" applyProtection="1">
      <alignment horizontal="left" vertical="top"/>
      <protection locked="0"/>
    </xf>
    <xf numFmtId="2" fontId="35" fillId="0" borderId="2" xfId="0" applyNumberFormat="1" applyFont="1" applyBorder="1" applyAlignment="1" applyProtection="1">
      <alignment horizontal="left" vertical="top"/>
      <protection locked="0"/>
    </xf>
    <xf numFmtId="2" fontId="35" fillId="0" borderId="1" xfId="0" applyNumberFormat="1" applyFont="1" applyBorder="1" applyAlignment="1" applyProtection="1">
      <alignment horizontal="left" vertical="top"/>
      <protection locked="0"/>
    </xf>
    <xf numFmtId="2" fontId="35" fillId="0" borderId="0" xfId="0" applyNumberFormat="1" applyFont="1" applyBorder="1" applyAlignment="1" applyProtection="1">
      <alignment horizontal="center" vertical="top"/>
    </xf>
    <xf numFmtId="1" fontId="36" fillId="0" borderId="1" xfId="0" applyNumberFormat="1" applyFont="1" applyBorder="1" applyAlignment="1" applyProtection="1">
      <alignment horizontal="center" vertical="top" wrapText="1"/>
      <protection locked="0"/>
    </xf>
    <xf numFmtId="0" fontId="36" fillId="0" borderId="2" xfId="0" applyFont="1" applyBorder="1" applyAlignment="1" applyProtection="1">
      <alignment vertical="top"/>
      <protection locked="0"/>
    </xf>
    <xf numFmtId="0" fontId="36" fillId="0" borderId="2" xfId="0" applyFont="1" applyBorder="1" applyAlignment="1" applyProtection="1">
      <alignment vertical="top" wrapText="1"/>
      <protection locked="0"/>
    </xf>
    <xf numFmtId="44" fontId="36" fillId="0" borderId="0" xfId="0" applyNumberFormat="1" applyFont="1" applyAlignment="1" applyProtection="1">
      <alignment vertical="top"/>
    </xf>
    <xf numFmtId="0" fontId="36" fillId="0" borderId="0" xfId="0" applyFont="1" applyAlignment="1" applyProtection="1">
      <alignment vertical="top"/>
    </xf>
    <xf numFmtId="0" fontId="36" fillId="0" borderId="0" xfId="0" applyFont="1" applyAlignment="1" applyProtection="1">
      <alignment vertical="top" wrapText="1"/>
    </xf>
    <xf numFmtId="0" fontId="36" fillId="0" borderId="0" xfId="0" applyFont="1" applyBorder="1" applyAlignment="1" applyProtection="1">
      <alignment vertical="top"/>
    </xf>
    <xf numFmtId="167" fontId="36" fillId="0" borderId="0" xfId="0" applyNumberFormat="1" applyFont="1" applyBorder="1" applyAlignment="1" applyProtection="1">
      <alignment vertical="top"/>
    </xf>
    <xf numFmtId="167" fontId="36" fillId="0" borderId="0" xfId="0" quotePrefix="1" applyNumberFormat="1" applyFont="1" applyBorder="1" applyAlignment="1" applyProtection="1">
      <alignment horizontal="center" vertical="top"/>
    </xf>
    <xf numFmtId="167" fontId="36" fillId="0" borderId="0" xfId="0" applyNumberFormat="1" applyFont="1" applyBorder="1" applyAlignment="1" applyProtection="1">
      <alignment horizontal="center" vertical="top"/>
    </xf>
    <xf numFmtId="167" fontId="36" fillId="0" borderId="0" xfId="0" applyNumberFormat="1" applyFont="1" applyFill="1" applyBorder="1" applyAlignment="1" applyProtection="1">
      <alignment vertical="top"/>
    </xf>
    <xf numFmtId="0" fontId="36" fillId="0" borderId="0" xfId="0" applyFont="1" applyBorder="1" applyAlignment="1" applyProtection="1">
      <alignment horizontal="left" vertical="top"/>
    </xf>
    <xf numFmtId="167" fontId="36" fillId="0" borderId="0" xfId="0" applyNumberFormat="1" applyFont="1" applyAlignment="1" applyProtection="1">
      <alignment vertical="top"/>
    </xf>
    <xf numFmtId="167" fontId="36" fillId="0" borderId="0" xfId="4" applyNumberFormat="1" applyFont="1" applyAlignment="1">
      <alignment vertical="top"/>
    </xf>
    <xf numFmtId="167" fontId="36" fillId="11" borderId="0" xfId="0" applyNumberFormat="1" applyFont="1" applyFill="1" applyBorder="1" applyAlignment="1" applyProtection="1">
      <alignment vertical="top"/>
    </xf>
    <xf numFmtId="0" fontId="36" fillId="0" borderId="0" xfId="0" applyFont="1" applyFill="1" applyAlignment="1" applyProtection="1">
      <alignment vertical="top"/>
    </xf>
    <xf numFmtId="0" fontId="36" fillId="0" borderId="2" xfId="0" applyFont="1" applyFill="1" applyBorder="1" applyAlignment="1" applyProtection="1">
      <alignment vertical="top" wrapText="1"/>
      <protection locked="0"/>
    </xf>
    <xf numFmtId="1" fontId="36" fillId="0" borderId="1" xfId="0" applyNumberFormat="1" applyFont="1" applyFill="1" applyBorder="1" applyAlignment="1" applyProtection="1">
      <alignment horizontal="center" vertical="top" wrapText="1"/>
      <protection locked="0"/>
    </xf>
    <xf numFmtId="0" fontId="36" fillId="0" borderId="0" xfId="0" applyFont="1" applyFill="1" applyBorder="1" applyAlignment="1" applyProtection="1">
      <alignment vertical="top"/>
    </xf>
    <xf numFmtId="0" fontId="36" fillId="0" borderId="36" xfId="0" applyFont="1" applyBorder="1" applyAlignment="1" applyProtection="1">
      <alignment vertical="top" wrapText="1"/>
      <protection locked="0"/>
    </xf>
    <xf numFmtId="0" fontId="36" fillId="0" borderId="2" xfId="2" applyFont="1" applyBorder="1" applyAlignment="1" applyProtection="1">
      <alignment vertical="top" wrapText="1"/>
      <protection locked="0"/>
    </xf>
    <xf numFmtId="0" fontId="36" fillId="0" borderId="36" xfId="2" applyFont="1" applyBorder="1" applyAlignment="1" applyProtection="1">
      <alignment vertical="top" wrapText="1"/>
      <protection locked="0"/>
    </xf>
    <xf numFmtId="0" fontId="38" fillId="0" borderId="0" xfId="0" applyFont="1" applyAlignment="1" applyProtection="1">
      <alignment vertical="top"/>
    </xf>
    <xf numFmtId="167" fontId="38" fillId="0" borderId="0" xfId="0" applyNumberFormat="1" applyFont="1" applyFill="1" applyBorder="1" applyAlignment="1" applyProtection="1">
      <alignment vertical="top"/>
    </xf>
    <xf numFmtId="1" fontId="36" fillId="0" borderId="0" xfId="0" applyNumberFormat="1" applyFont="1" applyAlignment="1" applyProtection="1">
      <alignment horizontal="center" vertical="top" wrapText="1"/>
    </xf>
    <xf numFmtId="0" fontId="36" fillId="0" borderId="0" xfId="0" applyFont="1" applyAlignment="1" applyProtection="1">
      <alignment horizontal="center" vertical="top"/>
    </xf>
    <xf numFmtId="1" fontId="34" fillId="0" borderId="18" xfId="0" applyNumberFormat="1" applyFont="1" applyBorder="1" applyAlignment="1" applyProtection="1">
      <alignment horizontal="left" vertical="top"/>
    </xf>
    <xf numFmtId="0" fontId="35" fillId="0" borderId="19" xfId="0" applyFont="1" applyBorder="1" applyAlignment="1" applyProtection="1">
      <alignment horizontal="left" vertical="top"/>
    </xf>
    <xf numFmtId="0" fontId="35" fillId="0" borderId="37" xfId="0" applyFont="1" applyBorder="1" applyAlignment="1" applyProtection="1">
      <alignment horizontal="left" vertical="top"/>
    </xf>
    <xf numFmtId="0" fontId="35" fillId="0" borderId="20" xfId="0" applyFont="1" applyBorder="1" applyAlignment="1" applyProtection="1">
      <alignment horizontal="left" vertical="top"/>
    </xf>
    <xf numFmtId="0" fontId="35" fillId="0" borderId="0" xfId="0" applyFont="1" applyAlignment="1" applyProtection="1">
      <alignment horizontal="left" vertical="top"/>
    </xf>
    <xf numFmtId="0" fontId="35" fillId="0" borderId="0" xfId="0" applyFont="1" applyBorder="1" applyAlignment="1" applyProtection="1">
      <alignment horizontal="left" vertical="top"/>
    </xf>
    <xf numFmtId="167" fontId="35" fillId="14" borderId="19" xfId="0" applyNumberFormat="1" applyFont="1" applyFill="1" applyBorder="1" applyAlignment="1" applyProtection="1">
      <alignment horizontal="left" vertical="top"/>
    </xf>
    <xf numFmtId="167" fontId="37" fillId="0" borderId="0" xfId="0" applyNumberFormat="1" applyFont="1" applyBorder="1" applyAlignment="1" applyProtection="1">
      <alignment horizontal="left" vertical="top"/>
    </xf>
    <xf numFmtId="167" fontId="37" fillId="0" borderId="0" xfId="0" applyNumberFormat="1" applyFont="1" applyBorder="1" applyAlignment="1" applyProtection="1">
      <alignment horizontal="center" vertical="top"/>
    </xf>
    <xf numFmtId="167" fontId="35" fillId="0" borderId="0" xfId="0" applyNumberFormat="1" applyFont="1" applyFill="1" applyBorder="1" applyAlignment="1" applyProtection="1">
      <alignment horizontal="left" vertical="top"/>
    </xf>
    <xf numFmtId="44" fontId="39" fillId="0" borderId="0" xfId="0" applyNumberFormat="1" applyFont="1" applyAlignment="1" applyProtection="1">
      <alignment vertical="top"/>
    </xf>
    <xf numFmtId="167" fontId="39" fillId="0" borderId="0" xfId="0" applyNumberFormat="1" applyFont="1" applyAlignment="1" applyProtection="1">
      <alignment vertical="top"/>
    </xf>
    <xf numFmtId="1" fontId="36" fillId="0" borderId="7" xfId="0" applyNumberFormat="1" applyFont="1" applyBorder="1" applyAlignment="1" applyProtection="1">
      <alignment horizontal="center" vertical="top" wrapText="1"/>
      <protection locked="0"/>
    </xf>
    <xf numFmtId="1" fontId="34" fillId="0" borderId="2" xfId="0" applyNumberFormat="1" applyFont="1" applyBorder="1" applyAlignment="1" applyProtection="1">
      <alignment horizontal="left" vertical="top" wrapText="1"/>
      <protection locked="0"/>
    </xf>
    <xf numFmtId="0" fontId="36" fillId="0" borderId="0" xfId="0" applyFont="1" applyBorder="1" applyAlignment="1" applyProtection="1">
      <alignment horizontal="center" vertical="top"/>
    </xf>
    <xf numFmtId="44" fontId="36" fillId="0" borderId="0" xfId="4" applyFont="1" applyAlignment="1" applyProtection="1">
      <alignment vertical="top"/>
    </xf>
    <xf numFmtId="0" fontId="36" fillId="0" borderId="1" xfId="0" applyNumberFormat="1" applyFont="1" applyBorder="1" applyAlignment="1" applyProtection="1">
      <alignment horizontal="center" vertical="top"/>
      <protection locked="0"/>
    </xf>
    <xf numFmtId="167" fontId="36" fillId="0" borderId="0" xfId="0" applyNumberFormat="1" applyFont="1" applyBorder="1" applyAlignment="1" applyProtection="1">
      <alignment horizontal="left" vertical="top"/>
    </xf>
    <xf numFmtId="167" fontId="36" fillId="0" borderId="0" xfId="0" applyNumberFormat="1" applyFont="1" applyFill="1" applyBorder="1" applyAlignment="1" applyProtection="1">
      <alignment horizontal="left" vertical="top"/>
    </xf>
    <xf numFmtId="0" fontId="36" fillId="0" borderId="22" xfId="0" applyFont="1" applyBorder="1" applyAlignment="1" applyProtection="1">
      <alignment vertical="top" wrapText="1"/>
      <protection locked="0"/>
    </xf>
    <xf numFmtId="167" fontId="35" fillId="14" borderId="13" xfId="0" applyNumberFormat="1" applyFont="1" applyFill="1" applyBorder="1" applyAlignment="1" applyProtection="1">
      <alignment horizontal="left" vertical="top"/>
    </xf>
    <xf numFmtId="0" fontId="36" fillId="0" borderId="23" xfId="0" applyFont="1" applyBorder="1" applyAlignment="1" applyProtection="1">
      <alignment vertical="top" wrapText="1"/>
      <protection locked="0"/>
    </xf>
    <xf numFmtId="0" fontId="39" fillId="0" borderId="0" xfId="0" applyFont="1" applyAlignment="1" applyProtection="1">
      <alignment vertical="top"/>
    </xf>
    <xf numFmtId="2" fontId="34" fillId="0" borderId="2" xfId="0" applyNumberFormat="1" applyFont="1" applyBorder="1" applyAlignment="1" applyProtection="1">
      <alignment horizontal="left" vertical="top"/>
      <protection locked="0"/>
    </xf>
    <xf numFmtId="2" fontId="35" fillId="0" borderId="0" xfId="0" applyNumberFormat="1" applyFont="1" applyFill="1" applyBorder="1" applyAlignment="1" applyProtection="1">
      <alignment horizontal="left" vertical="top"/>
    </xf>
    <xf numFmtId="0" fontId="36" fillId="0" borderId="2" xfId="0" applyFont="1" applyFill="1" applyBorder="1" applyAlignment="1" applyProtection="1">
      <alignment wrapText="1"/>
      <protection locked="0"/>
    </xf>
    <xf numFmtId="0" fontId="36" fillId="0" borderId="0" xfId="0" applyFont="1" applyAlignment="1">
      <alignment wrapText="1"/>
    </xf>
    <xf numFmtId="1" fontId="35" fillId="0" borderId="7" xfId="0" applyNumberFormat="1" applyFont="1" applyBorder="1" applyAlignment="1" applyProtection="1">
      <alignment horizontal="left" vertical="top"/>
      <protection locked="0"/>
    </xf>
    <xf numFmtId="167" fontId="35" fillId="0" borderId="0" xfId="0" applyNumberFormat="1" applyFont="1" applyAlignment="1" applyProtection="1">
      <alignment horizontal="center" vertical="top"/>
    </xf>
    <xf numFmtId="167" fontId="35" fillId="0" borderId="0" xfId="0" applyNumberFormat="1" applyFont="1" applyFill="1" applyAlignment="1" applyProtection="1">
      <alignment horizontal="left" vertical="top"/>
    </xf>
    <xf numFmtId="167" fontId="39" fillId="0" borderId="0" xfId="0" applyNumberFormat="1" applyFont="1" applyAlignment="1" applyProtection="1">
      <alignment horizontal="left" vertical="top"/>
    </xf>
    <xf numFmtId="167" fontId="34" fillId="13" borderId="42" xfId="0" applyNumberFormat="1" applyFont="1" applyFill="1" applyBorder="1" applyAlignment="1" applyProtection="1">
      <alignment vertical="top"/>
    </xf>
    <xf numFmtId="167" fontId="34" fillId="0" borderId="0" xfId="0" applyNumberFormat="1" applyFont="1" applyBorder="1" applyAlignment="1" applyProtection="1">
      <alignment vertical="top"/>
    </xf>
    <xf numFmtId="167" fontId="34" fillId="0" borderId="0" xfId="0" applyNumberFormat="1" applyFont="1" applyBorder="1" applyAlignment="1" applyProtection="1">
      <alignment horizontal="center" vertical="top"/>
    </xf>
    <xf numFmtId="167" fontId="34" fillId="0" borderId="0" xfId="0" applyNumberFormat="1" applyFont="1" applyFill="1" applyBorder="1" applyAlignment="1" applyProtection="1">
      <alignment vertical="top"/>
    </xf>
    <xf numFmtId="167" fontId="36" fillId="0" borderId="0" xfId="0" applyNumberFormat="1" applyFont="1" applyAlignment="1" applyProtection="1">
      <alignment horizontal="center" vertical="top"/>
    </xf>
    <xf numFmtId="167" fontId="36" fillId="0" borderId="0" xfId="0" applyNumberFormat="1" applyFont="1" applyFill="1" applyAlignment="1" applyProtection="1">
      <alignment vertical="top"/>
    </xf>
    <xf numFmtId="44" fontId="34" fillId="0" borderId="0" xfId="4" applyFont="1" applyAlignment="1" applyProtection="1">
      <alignment vertical="top"/>
    </xf>
    <xf numFmtId="0" fontId="35" fillId="0" borderId="0" xfId="0" applyFont="1" applyAlignment="1" applyProtection="1">
      <alignment horizontal="center" vertical="top"/>
    </xf>
    <xf numFmtId="0" fontId="35" fillId="0" borderId="0" xfId="0" applyFont="1" applyFill="1" applyAlignment="1" applyProtection="1">
      <alignment horizontal="left" vertical="top"/>
    </xf>
    <xf numFmtId="167" fontId="35" fillId="0" borderId="0" xfId="4" applyNumberFormat="1" applyFont="1" applyAlignment="1" applyProtection="1">
      <alignment horizontal="left" vertical="top"/>
    </xf>
    <xf numFmtId="1" fontId="35" fillId="0" borderId="0" xfId="0" applyNumberFormat="1" applyFont="1" applyBorder="1" applyAlignment="1" applyProtection="1">
      <alignment horizontal="left" vertical="top"/>
    </xf>
    <xf numFmtId="167" fontId="34" fillId="0" borderId="0" xfId="4" applyNumberFormat="1" applyFont="1" applyAlignment="1" applyProtection="1">
      <alignment vertical="top"/>
    </xf>
    <xf numFmtId="0" fontId="34" fillId="0" borderId="0" xfId="0" applyFont="1" applyBorder="1" applyAlignment="1" applyProtection="1">
      <alignment horizontal="left" vertical="top"/>
    </xf>
    <xf numFmtId="0" fontId="34" fillId="0" borderId="0" xfId="0" applyFont="1" applyAlignment="1" applyProtection="1">
      <alignment vertical="top" wrapText="1"/>
    </xf>
    <xf numFmtId="1" fontId="40" fillId="0" borderId="0" xfId="0" applyNumberFormat="1" applyFont="1" applyAlignment="1" applyProtection="1">
      <alignment horizontal="center" vertical="top" wrapText="1"/>
    </xf>
    <xf numFmtId="0" fontId="40" fillId="0" borderId="0" xfId="0" applyFont="1" applyBorder="1" applyAlignment="1" applyProtection="1">
      <alignment horizontal="left" vertical="top"/>
    </xf>
    <xf numFmtId="44" fontId="36" fillId="0" borderId="0" xfId="4" applyFont="1" applyAlignment="1" applyProtection="1">
      <alignment horizontal="left" vertical="top"/>
    </xf>
    <xf numFmtId="167" fontId="38" fillId="0" borderId="0" xfId="0" applyNumberFormat="1" applyFont="1" applyFill="1" applyBorder="1" applyAlignment="1" applyProtection="1">
      <alignment horizontal="center" vertical="top"/>
    </xf>
    <xf numFmtId="2" fontId="35" fillId="15" borderId="48" xfId="0" applyNumberFormat="1" applyFont="1" applyFill="1" applyBorder="1" applyAlignment="1" applyProtection="1">
      <alignment horizontal="center" vertical="top" wrapText="1"/>
    </xf>
    <xf numFmtId="2" fontId="35" fillId="16" borderId="46" xfId="0" applyNumberFormat="1" applyFont="1" applyFill="1" applyBorder="1" applyAlignment="1" applyProtection="1">
      <alignment vertical="top" wrapText="1"/>
    </xf>
    <xf numFmtId="0" fontId="34" fillId="0" borderId="50" xfId="0" applyFont="1" applyFill="1" applyBorder="1"/>
    <xf numFmtId="0" fontId="34" fillId="0" borderId="40" xfId="0" applyFont="1" applyFill="1" applyBorder="1" applyAlignment="1"/>
    <xf numFmtId="0" fontId="34" fillId="0" borderId="51" xfId="0" applyFont="1" applyFill="1" applyBorder="1"/>
    <xf numFmtId="2" fontId="35" fillId="17" borderId="52" xfId="0" applyNumberFormat="1" applyFont="1" applyFill="1" applyBorder="1" applyAlignment="1" applyProtection="1">
      <alignment vertical="top" wrapText="1"/>
    </xf>
    <xf numFmtId="2" fontId="35" fillId="17" borderId="53" xfId="0" applyNumberFormat="1" applyFont="1" applyFill="1" applyBorder="1" applyAlignment="1" applyProtection="1">
      <alignment vertical="top" wrapText="1"/>
    </xf>
    <xf numFmtId="2" fontId="35" fillId="17" borderId="54" xfId="0" applyNumberFormat="1" applyFont="1" applyFill="1" applyBorder="1" applyAlignment="1" applyProtection="1">
      <alignment vertical="top" wrapText="1"/>
    </xf>
    <xf numFmtId="14" fontId="3" fillId="0" borderId="13" xfId="0" applyNumberFormat="1" applyFont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>
      <alignment horizontal="center" vertical="top" wrapText="1"/>
    </xf>
    <xf numFmtId="0" fontId="17" fillId="0" borderId="13" xfId="0" applyFont="1" applyBorder="1" applyAlignment="1" applyProtection="1">
      <alignment horizontal="center" vertical="top" wrapText="1"/>
      <protection locked="0"/>
    </xf>
    <xf numFmtId="14" fontId="3" fillId="0" borderId="0" xfId="0" applyNumberFormat="1" applyFont="1" applyBorder="1" applyAlignment="1" applyProtection="1">
      <alignment vertical="top" wrapText="1"/>
      <protection locked="0"/>
    </xf>
    <xf numFmtId="15" fontId="3" fillId="0" borderId="13" xfId="0" applyNumberFormat="1" applyFont="1" applyBorder="1" applyAlignment="1" applyProtection="1">
      <alignment horizontal="center" vertical="top" wrapText="1"/>
      <protection locked="0"/>
    </xf>
    <xf numFmtId="0" fontId="41" fillId="0" borderId="13" xfId="0" applyFont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>
      <alignment horizontal="center" vertical="top"/>
    </xf>
    <xf numFmtId="0" fontId="34" fillId="12" borderId="42" xfId="0" applyFont="1" applyFill="1" applyBorder="1" applyAlignment="1">
      <alignment horizontal="center" vertical="top"/>
    </xf>
    <xf numFmtId="0" fontId="34" fillId="12" borderId="43" xfId="0" applyFont="1" applyFill="1" applyBorder="1" applyAlignment="1">
      <alignment horizontal="center" vertical="top"/>
    </xf>
    <xf numFmtId="0" fontId="34" fillId="12" borderId="44" xfId="0" applyFont="1" applyFill="1" applyBorder="1" applyAlignment="1">
      <alignment horizontal="center" vertical="top"/>
    </xf>
    <xf numFmtId="0" fontId="34" fillId="15" borderId="42" xfId="0" applyFont="1" applyFill="1" applyBorder="1" applyAlignment="1">
      <alignment horizontal="center" vertical="top"/>
    </xf>
    <xf numFmtId="0" fontId="34" fillId="15" borderId="43" xfId="0" applyFont="1" applyFill="1" applyBorder="1" applyAlignment="1">
      <alignment horizontal="center" vertical="top"/>
    </xf>
    <xf numFmtId="0" fontId="34" fillId="15" borderId="44" xfId="0" applyFont="1" applyFill="1" applyBorder="1" applyAlignment="1">
      <alignment horizontal="center" vertical="top"/>
    </xf>
    <xf numFmtId="2" fontId="35" fillId="17" borderId="42" xfId="0" applyNumberFormat="1" applyFont="1" applyFill="1" applyBorder="1" applyAlignment="1" applyProtection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2" fontId="2" fillId="10" borderId="42" xfId="0" applyNumberFormat="1" applyFont="1" applyFill="1" applyBorder="1" applyAlignment="1" applyProtection="1">
      <alignment horizontal="center" vertical="top"/>
    </xf>
    <xf numFmtId="2" fontId="2" fillId="10" borderId="43" xfId="0" applyNumberFormat="1" applyFont="1" applyFill="1" applyBorder="1" applyAlignment="1" applyProtection="1">
      <alignment horizontal="center" vertical="top"/>
    </xf>
    <xf numFmtId="2" fontId="2" fillId="10" borderId="44" xfId="0" applyNumberFormat="1" applyFont="1" applyFill="1" applyBorder="1" applyAlignment="1" applyProtection="1">
      <alignment horizontal="center" vertical="top"/>
    </xf>
    <xf numFmtId="2" fontId="2" fillId="7" borderId="33" xfId="0" applyNumberFormat="1" applyFont="1" applyFill="1" applyBorder="1" applyAlignment="1" applyProtection="1">
      <alignment horizontal="center" vertical="top"/>
    </xf>
    <xf numFmtId="2" fontId="2" fillId="7" borderId="31" xfId="0" applyNumberFormat="1" applyFont="1" applyFill="1" applyBorder="1" applyAlignment="1" applyProtection="1">
      <alignment horizontal="center" vertical="top"/>
    </xf>
    <xf numFmtId="2" fontId="7" fillId="7" borderId="31" xfId="0" applyNumberFormat="1" applyFont="1" applyFill="1" applyBorder="1" applyAlignment="1" applyProtection="1">
      <alignment horizontal="left" vertical="top"/>
    </xf>
    <xf numFmtId="2" fontId="7" fillId="7" borderId="32" xfId="0" applyNumberFormat="1" applyFont="1" applyFill="1" applyBorder="1" applyAlignment="1" applyProtection="1">
      <alignment horizontal="left" vertical="top"/>
    </xf>
    <xf numFmtId="2" fontId="7" fillId="7" borderId="34" xfId="0" applyNumberFormat="1" applyFont="1" applyFill="1" applyBorder="1" applyAlignment="1" applyProtection="1">
      <alignment horizontal="left" vertical="top"/>
    </xf>
    <xf numFmtId="2" fontId="7" fillId="4" borderId="33" xfId="0" applyNumberFormat="1" applyFont="1" applyFill="1" applyBorder="1" applyAlignment="1" applyProtection="1">
      <alignment horizontal="center" vertical="top"/>
    </xf>
    <xf numFmtId="2" fontId="7" fillId="3" borderId="33" xfId="0" applyNumberFormat="1" applyFont="1" applyFill="1" applyBorder="1" applyAlignment="1" applyProtection="1">
      <alignment horizontal="center" vertical="top"/>
    </xf>
    <xf numFmtId="2" fontId="7" fillId="5" borderId="34" xfId="0" applyNumberFormat="1" applyFont="1" applyFill="1" applyBorder="1" applyAlignment="1" applyProtection="1">
      <alignment horizontal="center" vertical="top"/>
    </xf>
    <xf numFmtId="2" fontId="7" fillId="5" borderId="33" xfId="0" applyNumberFormat="1" applyFont="1" applyFill="1" applyBorder="1" applyAlignment="1" applyProtection="1">
      <alignment horizontal="center" vertical="top"/>
    </xf>
    <xf numFmtId="2" fontId="7" fillId="6" borderId="33" xfId="0" applyNumberFormat="1" applyFont="1" applyFill="1" applyBorder="1" applyAlignment="1" applyProtection="1">
      <alignment horizontal="center" vertical="top"/>
    </xf>
    <xf numFmtId="1" fontId="35" fillId="0" borderId="0" xfId="0" applyNumberFormat="1" applyFont="1" applyBorder="1" applyAlignment="1" applyProtection="1">
      <alignment horizontal="left" vertical="top"/>
      <protection locked="0"/>
    </xf>
    <xf numFmtId="1" fontId="36" fillId="0" borderId="0" xfId="0" applyNumberFormat="1" applyFont="1" applyBorder="1" applyAlignment="1" applyProtection="1">
      <alignment horizontal="center" vertical="top" wrapText="1"/>
      <protection locked="0"/>
    </xf>
    <xf numFmtId="1" fontId="34" fillId="0" borderId="0" xfId="0" applyNumberFormat="1" applyFont="1" applyBorder="1" applyAlignment="1" applyProtection="1">
      <alignment horizontal="left" vertical="top" wrapText="1"/>
      <protection locked="0"/>
    </xf>
  </cellXfs>
  <cellStyles count="5">
    <cellStyle name="Komma" xfId="1" builtinId="3"/>
    <cellStyle name="Komma 2" xfId="3"/>
    <cellStyle name="Standaard" xfId="0" builtinId="0"/>
    <cellStyle name="Standaard 2" xfId="2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39"/>
  <sheetViews>
    <sheetView tabSelected="1" zoomScaleNormal="100" workbookViewId="0">
      <pane ySplit="5" topLeftCell="A6" activePane="bottomLeft" state="frozen"/>
      <selection pane="bottomLeft" activeCell="B103" sqref="B103"/>
    </sheetView>
  </sheetViews>
  <sheetFormatPr defaultColWidth="15.28515625" defaultRowHeight="15.75" x14ac:dyDescent="0.2"/>
  <cols>
    <col min="1" max="1" width="14.7109375" style="338" customWidth="1"/>
    <col min="2" max="2" width="101.5703125" style="319" bestFit="1" customWidth="1"/>
    <col min="3" max="3" width="24" style="319" customWidth="1"/>
    <col min="4" max="4" width="12.28515625" style="319" customWidth="1"/>
    <col min="5" max="5" width="18.28515625" style="319" customWidth="1"/>
    <col min="6" max="6" width="26" style="318" customWidth="1"/>
    <col min="7" max="7" width="14" style="339" customWidth="1"/>
    <col min="8" max="8" width="17.42578125" style="339" customWidth="1"/>
    <col min="9" max="9" width="22.7109375" style="318" customWidth="1"/>
    <col min="10" max="10" width="17.85546875" style="318" customWidth="1"/>
    <col min="11" max="11" width="16.5703125" style="318" customWidth="1"/>
    <col min="12" max="12" width="16.5703125" style="318" bestFit="1" customWidth="1"/>
    <col min="13" max="13" width="3.7109375" style="318" customWidth="1"/>
    <col min="14" max="14" width="10.28515625" style="318" bestFit="1" customWidth="1"/>
    <col min="15" max="15" width="13.7109375" style="318" bestFit="1" customWidth="1"/>
    <col min="16" max="16" width="14.28515625" style="318" bestFit="1" customWidth="1"/>
    <col min="17" max="17" width="12.85546875" style="318" bestFit="1" customWidth="1"/>
    <col min="18" max="18" width="14.5703125" style="318" bestFit="1" customWidth="1"/>
    <col min="19" max="19" width="15.140625" style="318" bestFit="1" customWidth="1"/>
    <col min="20" max="16384" width="15.28515625" style="318"/>
  </cols>
  <sheetData>
    <row r="1" spans="1:19" s="287" customFormat="1" x14ac:dyDescent="0.25">
      <c r="A1" s="391" t="s">
        <v>473</v>
      </c>
      <c r="B1" s="291"/>
      <c r="G1" s="290"/>
      <c r="H1" s="290"/>
    </row>
    <row r="2" spans="1:19" s="287" customFormat="1" x14ac:dyDescent="0.25">
      <c r="A2" s="392" t="s">
        <v>31</v>
      </c>
      <c r="B2" s="292"/>
      <c r="G2" s="290"/>
      <c r="H2" s="290"/>
    </row>
    <row r="3" spans="1:19" s="287" customFormat="1" ht="16.5" thickBot="1" x14ac:dyDescent="0.3">
      <c r="A3" s="393" t="s">
        <v>472</v>
      </c>
      <c r="B3" s="293"/>
      <c r="G3" s="290"/>
      <c r="H3" s="290"/>
      <c r="M3" s="295"/>
    </row>
    <row r="4" spans="1:19" s="287" customFormat="1" ht="16.5" thickBot="1" x14ac:dyDescent="0.25">
      <c r="A4" s="296"/>
      <c r="B4" s="297"/>
      <c r="C4" s="297"/>
      <c r="D4" s="297"/>
      <c r="E4" s="297"/>
      <c r="F4" s="408" t="s">
        <v>448</v>
      </c>
      <c r="G4" s="409"/>
      <c r="H4" s="410"/>
      <c r="I4" s="298" t="s">
        <v>451</v>
      </c>
      <c r="J4" s="405" t="s">
        <v>455</v>
      </c>
      <c r="K4" s="406"/>
      <c r="L4" s="407"/>
      <c r="M4" s="299"/>
      <c r="N4" s="411" t="s">
        <v>483</v>
      </c>
      <c r="O4" s="412"/>
      <c r="P4" s="412"/>
      <c r="Q4" s="412"/>
      <c r="R4" s="412"/>
      <c r="S4" s="413"/>
    </row>
    <row r="5" spans="1:19" s="302" customFormat="1" ht="48" thickBot="1" x14ac:dyDescent="0.25">
      <c r="A5" s="300" t="s">
        <v>32</v>
      </c>
      <c r="B5" s="301" t="s">
        <v>2</v>
      </c>
      <c r="C5" s="301" t="s">
        <v>3</v>
      </c>
      <c r="D5" s="301"/>
      <c r="E5" s="301" t="s">
        <v>4</v>
      </c>
      <c r="F5" s="303" t="s">
        <v>449</v>
      </c>
      <c r="G5" s="304" t="s">
        <v>450</v>
      </c>
      <c r="H5" s="389" t="s">
        <v>451</v>
      </c>
      <c r="I5" s="390" t="s">
        <v>453</v>
      </c>
      <c r="J5" s="305" t="s">
        <v>470</v>
      </c>
      <c r="K5" s="306" t="s">
        <v>471</v>
      </c>
      <c r="L5" s="307" t="s">
        <v>340</v>
      </c>
      <c r="M5" s="308"/>
      <c r="N5" s="394" t="s">
        <v>477</v>
      </c>
      <c r="O5" s="395" t="s">
        <v>478</v>
      </c>
      <c r="P5" s="395" t="s">
        <v>479</v>
      </c>
      <c r="Q5" s="395" t="s">
        <v>480</v>
      </c>
      <c r="R5" s="395" t="s">
        <v>481</v>
      </c>
      <c r="S5" s="396" t="s">
        <v>482</v>
      </c>
    </row>
    <row r="6" spans="1:19" s="287" customFormat="1" x14ac:dyDescent="0.2">
      <c r="A6" s="309" t="s">
        <v>14</v>
      </c>
      <c r="B6" s="310" t="s">
        <v>29</v>
      </c>
      <c r="C6" s="311"/>
      <c r="D6" s="311"/>
      <c r="E6" s="311"/>
      <c r="F6" s="288"/>
      <c r="G6" s="313"/>
      <c r="H6" s="313"/>
      <c r="I6" s="288"/>
    </row>
    <row r="7" spans="1:19" s="287" customFormat="1" x14ac:dyDescent="0.2">
      <c r="A7" s="312"/>
      <c r="B7" s="311"/>
      <c r="C7" s="311"/>
      <c r="D7" s="311"/>
      <c r="E7" s="311"/>
      <c r="F7" s="288"/>
      <c r="G7" s="313"/>
      <c r="H7" s="313"/>
      <c r="I7" s="288"/>
    </row>
    <row r="8" spans="1:19" ht="15" customHeight="1" x14ac:dyDescent="0.2">
      <c r="A8" s="314">
        <v>69101</v>
      </c>
      <c r="B8" s="315" t="s">
        <v>334</v>
      </c>
      <c r="C8" s="316" t="s">
        <v>157</v>
      </c>
      <c r="D8" s="316" t="s">
        <v>424</v>
      </c>
      <c r="E8" s="316" t="s">
        <v>33</v>
      </c>
      <c r="F8" s="321" t="s">
        <v>388</v>
      </c>
      <c r="G8" s="322" t="s">
        <v>389</v>
      </c>
      <c r="H8" s="323" t="s">
        <v>387</v>
      </c>
      <c r="I8" s="324" t="s">
        <v>447</v>
      </c>
      <c r="J8" s="326">
        <v>14438200</v>
      </c>
      <c r="K8" s="327">
        <v>1463200</v>
      </c>
      <c r="L8" s="326">
        <f>J8+K8</f>
        <v>15901400</v>
      </c>
      <c r="M8" s="326"/>
      <c r="N8" s="397" t="s">
        <v>474</v>
      </c>
      <c r="O8" s="397" t="s">
        <v>330</v>
      </c>
      <c r="P8" s="397"/>
      <c r="Q8" s="397" t="s">
        <v>475</v>
      </c>
      <c r="R8" s="397" t="s">
        <v>475</v>
      </c>
      <c r="S8" s="397" t="s">
        <v>475</v>
      </c>
    </row>
    <row r="9" spans="1:19" ht="15" customHeight="1" x14ac:dyDescent="0.2">
      <c r="A9" s="314"/>
      <c r="B9" s="316" t="s">
        <v>331</v>
      </c>
      <c r="C9" s="316" t="s">
        <v>157</v>
      </c>
      <c r="D9" s="316" t="s">
        <v>424</v>
      </c>
      <c r="E9" s="316" t="s">
        <v>33</v>
      </c>
      <c r="F9" s="321" t="s">
        <v>388</v>
      </c>
      <c r="G9" s="322" t="s">
        <v>389</v>
      </c>
      <c r="H9" s="323" t="s">
        <v>387</v>
      </c>
      <c r="I9" s="324" t="s">
        <v>447</v>
      </c>
      <c r="J9" s="326">
        <v>137000</v>
      </c>
      <c r="K9" s="327">
        <v>0</v>
      </c>
      <c r="L9" s="326">
        <f t="shared" ref="L9:L45" si="0">J9+K9</f>
        <v>137000</v>
      </c>
      <c r="M9" s="326"/>
      <c r="N9" s="397" t="s">
        <v>476</v>
      </c>
      <c r="O9" s="397" t="s">
        <v>476</v>
      </c>
      <c r="P9" s="397"/>
      <c r="Q9" s="398" t="s">
        <v>476</v>
      </c>
      <c r="R9" s="398" t="s">
        <v>476</v>
      </c>
      <c r="S9" s="398" t="s">
        <v>476</v>
      </c>
    </row>
    <row r="10" spans="1:19" ht="15" customHeight="1" x14ac:dyDescent="0.2">
      <c r="A10" s="314">
        <v>69150</v>
      </c>
      <c r="B10" s="316" t="s">
        <v>342</v>
      </c>
      <c r="C10" s="316" t="s">
        <v>157</v>
      </c>
      <c r="D10" s="316" t="s">
        <v>424</v>
      </c>
      <c r="E10" s="316" t="s">
        <v>33</v>
      </c>
      <c r="F10" s="321" t="s">
        <v>388</v>
      </c>
      <c r="G10" s="322" t="s">
        <v>389</v>
      </c>
      <c r="H10" s="323" t="s">
        <v>387</v>
      </c>
      <c r="I10" s="324" t="s">
        <v>447</v>
      </c>
      <c r="J10" s="326">
        <v>0</v>
      </c>
      <c r="K10" s="327">
        <v>1393500</v>
      </c>
      <c r="L10" s="326">
        <f t="shared" si="0"/>
        <v>1393500</v>
      </c>
      <c r="M10" s="326"/>
      <c r="N10" s="397" t="s">
        <v>476</v>
      </c>
      <c r="O10" s="397" t="s">
        <v>476</v>
      </c>
      <c r="P10" s="397"/>
      <c r="Q10" s="398" t="s">
        <v>476</v>
      </c>
      <c r="R10" s="398" t="s">
        <v>476</v>
      </c>
      <c r="S10" s="398" t="s">
        <v>476</v>
      </c>
    </row>
    <row r="11" spans="1:19" ht="15" customHeight="1" x14ac:dyDescent="0.2">
      <c r="A11" s="314">
        <v>69102</v>
      </c>
      <c r="B11" s="316" t="s">
        <v>343</v>
      </c>
      <c r="C11" s="316" t="s">
        <v>35</v>
      </c>
      <c r="D11" s="316" t="s">
        <v>425</v>
      </c>
      <c r="E11" s="316" t="s">
        <v>33</v>
      </c>
      <c r="F11" s="321" t="s">
        <v>388</v>
      </c>
      <c r="G11" s="322" t="s">
        <v>390</v>
      </c>
      <c r="H11" s="323" t="s">
        <v>387</v>
      </c>
      <c r="I11" s="324" t="s">
        <v>447</v>
      </c>
      <c r="J11" s="326">
        <v>1554500</v>
      </c>
      <c r="K11" s="327">
        <v>470200</v>
      </c>
      <c r="L11" s="326">
        <f t="shared" si="0"/>
        <v>2024700</v>
      </c>
      <c r="M11" s="326"/>
      <c r="N11" s="397" t="s">
        <v>474</v>
      </c>
      <c r="O11" s="397" t="s">
        <v>330</v>
      </c>
      <c r="P11" s="397"/>
      <c r="Q11" s="398" t="s">
        <v>475</v>
      </c>
      <c r="R11" s="398" t="s">
        <v>475</v>
      </c>
      <c r="S11" s="398" t="s">
        <v>475</v>
      </c>
    </row>
    <row r="12" spans="1:19" ht="15" customHeight="1" x14ac:dyDescent="0.2">
      <c r="A12" s="314"/>
      <c r="B12" s="316" t="s">
        <v>332</v>
      </c>
      <c r="C12" s="316" t="s">
        <v>35</v>
      </c>
      <c r="D12" s="316" t="s">
        <v>425</v>
      </c>
      <c r="E12" s="316" t="s">
        <v>33</v>
      </c>
      <c r="F12" s="321" t="s">
        <v>388</v>
      </c>
      <c r="G12" s="322" t="s">
        <v>390</v>
      </c>
      <c r="H12" s="323" t="s">
        <v>387</v>
      </c>
      <c r="I12" s="324" t="s">
        <v>447</v>
      </c>
      <c r="J12" s="326">
        <v>35400</v>
      </c>
      <c r="K12" s="327">
        <v>0</v>
      </c>
      <c r="L12" s="326">
        <f t="shared" si="0"/>
        <v>35400</v>
      </c>
      <c r="M12" s="326"/>
      <c r="N12" s="397" t="s">
        <v>476</v>
      </c>
      <c r="O12" s="397" t="s">
        <v>476</v>
      </c>
      <c r="P12" s="397"/>
      <c r="Q12" s="398" t="s">
        <v>476</v>
      </c>
      <c r="R12" s="398" t="s">
        <v>476</v>
      </c>
      <c r="S12" s="398" t="s">
        <v>476</v>
      </c>
    </row>
    <row r="13" spans="1:19" ht="15" customHeight="1" x14ac:dyDescent="0.2">
      <c r="A13" s="314">
        <v>63003</v>
      </c>
      <c r="B13" s="316" t="s">
        <v>344</v>
      </c>
      <c r="C13" s="316" t="s">
        <v>35</v>
      </c>
      <c r="D13" s="316" t="s">
        <v>425</v>
      </c>
      <c r="E13" s="316" t="s">
        <v>33</v>
      </c>
      <c r="F13" s="321" t="s">
        <v>388</v>
      </c>
      <c r="G13" s="322" t="s">
        <v>389</v>
      </c>
      <c r="H13" s="323" t="s">
        <v>387</v>
      </c>
      <c r="I13" s="324" t="s">
        <v>447</v>
      </c>
      <c r="J13" s="326">
        <v>0</v>
      </c>
      <c r="K13" s="327">
        <v>1016200</v>
      </c>
      <c r="L13" s="326">
        <f t="shared" si="0"/>
        <v>1016200</v>
      </c>
      <c r="M13" s="326"/>
      <c r="N13" s="397" t="s">
        <v>476</v>
      </c>
      <c r="O13" s="397" t="s">
        <v>476</v>
      </c>
      <c r="P13" s="397"/>
      <c r="Q13" s="398" t="s">
        <v>476</v>
      </c>
      <c r="R13" s="398" t="s">
        <v>476</v>
      </c>
      <c r="S13" s="398" t="s">
        <v>476</v>
      </c>
    </row>
    <row r="14" spans="1:19" ht="15" customHeight="1" x14ac:dyDescent="0.2">
      <c r="A14" s="314">
        <v>69150</v>
      </c>
      <c r="B14" s="316" t="s">
        <v>345</v>
      </c>
      <c r="C14" s="316" t="s">
        <v>35</v>
      </c>
      <c r="D14" s="316" t="s">
        <v>425</v>
      </c>
      <c r="E14" s="316" t="s">
        <v>33</v>
      </c>
      <c r="F14" s="321" t="s">
        <v>388</v>
      </c>
      <c r="G14" s="322" t="s">
        <v>389</v>
      </c>
      <c r="H14" s="323" t="s">
        <v>387</v>
      </c>
      <c r="I14" s="324" t="s">
        <v>447</v>
      </c>
      <c r="J14" s="326">
        <v>0</v>
      </c>
      <c r="K14" s="327">
        <v>69800</v>
      </c>
      <c r="L14" s="326">
        <f t="shared" si="0"/>
        <v>69800</v>
      </c>
      <c r="M14" s="326"/>
      <c r="N14" s="397" t="s">
        <v>476</v>
      </c>
      <c r="O14" s="397" t="s">
        <v>476</v>
      </c>
      <c r="P14" s="397"/>
      <c r="Q14" s="398" t="s">
        <v>476</v>
      </c>
      <c r="R14" s="398" t="s">
        <v>476</v>
      </c>
      <c r="S14" s="398" t="s">
        <v>476</v>
      </c>
    </row>
    <row r="15" spans="1:19" ht="15" customHeight="1" x14ac:dyDescent="0.2">
      <c r="A15" s="314">
        <v>69303</v>
      </c>
      <c r="B15" s="316" t="s">
        <v>295</v>
      </c>
      <c r="C15" s="316" t="s">
        <v>14</v>
      </c>
      <c r="D15" s="316" t="s">
        <v>14</v>
      </c>
      <c r="E15" s="316" t="s">
        <v>33</v>
      </c>
      <c r="F15" s="321" t="s">
        <v>388</v>
      </c>
      <c r="G15" s="322" t="s">
        <v>390</v>
      </c>
      <c r="H15" s="323" t="s">
        <v>387</v>
      </c>
      <c r="I15" s="324"/>
      <c r="J15" s="326">
        <v>76600</v>
      </c>
      <c r="K15" s="327">
        <v>0</v>
      </c>
      <c r="L15" s="326">
        <f t="shared" si="0"/>
        <v>76600</v>
      </c>
      <c r="M15" s="326"/>
      <c r="N15" s="397" t="s">
        <v>476</v>
      </c>
      <c r="O15" s="397" t="s">
        <v>476</v>
      </c>
      <c r="P15" s="397"/>
      <c r="Q15" s="398" t="s">
        <v>476</v>
      </c>
      <c r="R15" s="398" t="s">
        <v>476</v>
      </c>
      <c r="S15" s="398" t="s">
        <v>476</v>
      </c>
    </row>
    <row r="16" spans="1:19" ht="15" customHeight="1" x14ac:dyDescent="0.2">
      <c r="A16" s="314">
        <v>62700</v>
      </c>
      <c r="B16" s="316" t="s">
        <v>346</v>
      </c>
      <c r="C16" s="316" t="s">
        <v>36</v>
      </c>
      <c r="D16" s="316" t="s">
        <v>426</v>
      </c>
      <c r="E16" s="316" t="s">
        <v>127</v>
      </c>
      <c r="F16" s="321" t="s">
        <v>388</v>
      </c>
      <c r="G16" s="322" t="s">
        <v>390</v>
      </c>
      <c r="H16" s="323" t="s">
        <v>387</v>
      </c>
      <c r="I16" s="324" t="s">
        <v>447</v>
      </c>
      <c r="J16" s="326">
        <v>0</v>
      </c>
      <c r="K16" s="327">
        <v>271300</v>
      </c>
      <c r="L16" s="326">
        <f t="shared" si="0"/>
        <v>271300</v>
      </c>
      <c r="M16" s="326"/>
      <c r="N16" s="397" t="s">
        <v>476</v>
      </c>
      <c r="O16" s="397" t="s">
        <v>476</v>
      </c>
      <c r="P16" s="397"/>
      <c r="Q16" s="398" t="s">
        <v>476</v>
      </c>
      <c r="R16" s="398" t="s">
        <v>476</v>
      </c>
      <c r="S16" s="398" t="s">
        <v>476</v>
      </c>
    </row>
    <row r="17" spans="1:19" ht="15" customHeight="1" x14ac:dyDescent="0.2">
      <c r="A17" s="314">
        <v>69103</v>
      </c>
      <c r="B17" s="316" t="s">
        <v>347</v>
      </c>
      <c r="C17" s="316" t="s">
        <v>38</v>
      </c>
      <c r="D17" s="316" t="s">
        <v>425</v>
      </c>
      <c r="E17" s="316" t="s">
        <v>33</v>
      </c>
      <c r="F17" s="321" t="s">
        <v>388</v>
      </c>
      <c r="G17" s="322" t="s">
        <v>390</v>
      </c>
      <c r="H17" s="323" t="s">
        <v>387</v>
      </c>
      <c r="I17" s="324"/>
      <c r="J17" s="326">
        <v>500500</v>
      </c>
      <c r="K17" s="327">
        <v>66400</v>
      </c>
      <c r="L17" s="326">
        <f t="shared" si="0"/>
        <v>566900</v>
      </c>
      <c r="M17" s="326"/>
      <c r="N17" s="397" t="s">
        <v>476</v>
      </c>
      <c r="O17" s="397" t="s">
        <v>476</v>
      </c>
      <c r="P17" s="397"/>
      <c r="Q17" s="398" t="s">
        <v>476</v>
      </c>
      <c r="R17" s="398" t="s">
        <v>476</v>
      </c>
      <c r="S17" s="398" t="s">
        <v>476</v>
      </c>
    </row>
    <row r="18" spans="1:19" ht="15" customHeight="1" x14ac:dyDescent="0.2">
      <c r="A18" s="314">
        <v>60803</v>
      </c>
      <c r="B18" s="316" t="s">
        <v>348</v>
      </c>
      <c r="C18" s="316" t="s">
        <v>427</v>
      </c>
      <c r="D18" s="316" t="s">
        <v>429</v>
      </c>
      <c r="E18" s="316" t="s">
        <v>33</v>
      </c>
      <c r="F18" s="321" t="s">
        <v>391</v>
      </c>
      <c r="G18" s="322" t="s">
        <v>390</v>
      </c>
      <c r="H18" s="323" t="s">
        <v>387</v>
      </c>
      <c r="I18" s="324" t="s">
        <v>447</v>
      </c>
      <c r="J18" s="326">
        <v>129600</v>
      </c>
      <c r="K18" s="327">
        <v>0</v>
      </c>
      <c r="L18" s="326">
        <f t="shared" si="0"/>
        <v>129600</v>
      </c>
      <c r="M18" s="326"/>
      <c r="N18" s="397" t="s">
        <v>476</v>
      </c>
      <c r="O18" s="397" t="s">
        <v>330</v>
      </c>
      <c r="P18" s="397"/>
      <c r="Q18" s="398" t="s">
        <v>476</v>
      </c>
      <c r="R18" s="398" t="s">
        <v>476</v>
      </c>
      <c r="S18" s="398" t="s">
        <v>474</v>
      </c>
    </row>
    <row r="19" spans="1:19" ht="15" customHeight="1" x14ac:dyDescent="0.2">
      <c r="A19" s="314">
        <v>66110</v>
      </c>
      <c r="B19" s="316" t="s">
        <v>431</v>
      </c>
      <c r="C19" s="316" t="s">
        <v>433</v>
      </c>
      <c r="D19" s="316" t="s">
        <v>430</v>
      </c>
      <c r="E19" s="316" t="s">
        <v>126</v>
      </c>
      <c r="F19" s="321" t="s">
        <v>391</v>
      </c>
      <c r="G19" s="322" t="s">
        <v>390</v>
      </c>
      <c r="H19" s="323" t="s">
        <v>387</v>
      </c>
      <c r="I19" s="324" t="s">
        <v>447</v>
      </c>
      <c r="J19" s="326">
        <v>259100</v>
      </c>
      <c r="K19" s="327">
        <v>0</v>
      </c>
      <c r="L19" s="326">
        <f t="shared" si="0"/>
        <v>259100</v>
      </c>
      <c r="M19" s="326"/>
      <c r="N19" s="397" t="s">
        <v>474</v>
      </c>
      <c r="O19" s="397" t="s">
        <v>330</v>
      </c>
      <c r="P19" s="397"/>
      <c r="Q19" s="398" t="s">
        <v>474</v>
      </c>
      <c r="R19" s="398" t="s">
        <v>474</v>
      </c>
      <c r="S19" s="398" t="s">
        <v>474</v>
      </c>
    </row>
    <row r="20" spans="1:19" ht="15" customHeight="1" x14ac:dyDescent="0.2">
      <c r="A20" s="314"/>
      <c r="B20" s="316" t="s">
        <v>431</v>
      </c>
      <c r="C20" s="316" t="s">
        <v>432</v>
      </c>
      <c r="D20" s="316" t="s">
        <v>430</v>
      </c>
      <c r="E20" s="316" t="s">
        <v>126</v>
      </c>
      <c r="F20" s="321" t="s">
        <v>391</v>
      </c>
      <c r="G20" s="322" t="s">
        <v>390</v>
      </c>
      <c r="H20" s="323" t="s">
        <v>387</v>
      </c>
      <c r="I20" s="324"/>
      <c r="J20" s="326">
        <v>270900</v>
      </c>
      <c r="K20" s="327">
        <v>0</v>
      </c>
      <c r="L20" s="326">
        <f t="shared" si="0"/>
        <v>270900</v>
      </c>
      <c r="M20" s="326"/>
      <c r="N20" s="397" t="s">
        <v>474</v>
      </c>
      <c r="O20" s="397" t="s">
        <v>330</v>
      </c>
      <c r="P20" s="397"/>
      <c r="Q20" s="398" t="s">
        <v>474</v>
      </c>
      <c r="R20" s="398" t="s">
        <v>474</v>
      </c>
      <c r="S20" s="398" t="s">
        <v>474</v>
      </c>
    </row>
    <row r="21" spans="1:19" ht="15" customHeight="1" x14ac:dyDescent="0.2">
      <c r="A21" s="314">
        <v>66200</v>
      </c>
      <c r="B21" s="316" t="s">
        <v>349</v>
      </c>
      <c r="C21" s="316" t="s">
        <v>48</v>
      </c>
      <c r="D21" s="316"/>
      <c r="E21" s="316" t="s">
        <v>128</v>
      </c>
      <c r="F21" s="328" t="s">
        <v>341</v>
      </c>
      <c r="G21" s="323"/>
      <c r="H21" s="323"/>
      <c r="I21" s="321" t="s">
        <v>14</v>
      </c>
      <c r="J21" s="326">
        <v>52800</v>
      </c>
      <c r="K21" s="327">
        <v>0</v>
      </c>
      <c r="L21" s="326">
        <f t="shared" si="0"/>
        <v>52800</v>
      </c>
      <c r="M21" s="326"/>
      <c r="N21" s="397" t="s">
        <v>474</v>
      </c>
      <c r="O21" s="397" t="s">
        <v>330</v>
      </c>
      <c r="P21" s="397"/>
      <c r="Q21" s="398" t="s">
        <v>474</v>
      </c>
      <c r="R21" s="398" t="s">
        <v>474</v>
      </c>
      <c r="S21" s="398" t="s">
        <v>474</v>
      </c>
    </row>
    <row r="22" spans="1:19" ht="15" customHeight="1" x14ac:dyDescent="0.2">
      <c r="A22" s="314">
        <v>63011</v>
      </c>
      <c r="B22" s="316" t="s">
        <v>350</v>
      </c>
      <c r="C22" s="316" t="s">
        <v>50</v>
      </c>
      <c r="D22" s="316" t="s">
        <v>434</v>
      </c>
      <c r="E22" s="316" t="s">
        <v>33</v>
      </c>
      <c r="F22" s="321" t="s">
        <v>388</v>
      </c>
      <c r="G22" s="322" t="s">
        <v>390</v>
      </c>
      <c r="H22" s="323" t="s">
        <v>387</v>
      </c>
      <c r="I22" s="324" t="s">
        <v>14</v>
      </c>
      <c r="J22" s="326">
        <v>23700</v>
      </c>
      <c r="K22" s="327">
        <v>0</v>
      </c>
      <c r="L22" s="326">
        <f t="shared" si="0"/>
        <v>23700</v>
      </c>
      <c r="M22" s="326"/>
      <c r="N22" s="397" t="s">
        <v>474</v>
      </c>
      <c r="O22" s="397" t="s">
        <v>330</v>
      </c>
      <c r="P22" s="397"/>
      <c r="Q22" s="397" t="s">
        <v>474</v>
      </c>
      <c r="R22" s="397" t="s">
        <v>474</v>
      </c>
      <c r="S22" s="397" t="s">
        <v>474</v>
      </c>
    </row>
    <row r="23" spans="1:19" ht="15" customHeight="1" x14ac:dyDescent="0.2">
      <c r="A23" s="314">
        <v>66210</v>
      </c>
      <c r="B23" s="330" t="s">
        <v>351</v>
      </c>
      <c r="C23" s="316" t="s">
        <v>51</v>
      </c>
      <c r="D23" s="316" t="s">
        <v>426</v>
      </c>
      <c r="E23" s="316" t="s">
        <v>127</v>
      </c>
      <c r="F23" s="321" t="s">
        <v>388</v>
      </c>
      <c r="G23" s="322" t="s">
        <v>390</v>
      </c>
      <c r="H23" s="323" t="s">
        <v>387</v>
      </c>
      <c r="I23" s="324" t="s">
        <v>447</v>
      </c>
      <c r="J23" s="326">
        <v>3356100</v>
      </c>
      <c r="K23" s="327">
        <v>48400</v>
      </c>
      <c r="L23" s="326">
        <f t="shared" si="0"/>
        <v>3404500</v>
      </c>
      <c r="M23" s="326"/>
      <c r="N23" s="397" t="s">
        <v>474</v>
      </c>
      <c r="O23" s="397" t="s">
        <v>330</v>
      </c>
      <c r="P23" s="397"/>
      <c r="Q23" s="398" t="s">
        <v>475</v>
      </c>
      <c r="R23" s="398" t="s">
        <v>475</v>
      </c>
      <c r="S23" s="398" t="s">
        <v>474</v>
      </c>
    </row>
    <row r="24" spans="1:19" ht="15" customHeight="1" x14ac:dyDescent="0.2">
      <c r="A24" s="314">
        <v>62511</v>
      </c>
      <c r="B24" s="316" t="s">
        <v>352</v>
      </c>
      <c r="C24" s="316" t="s">
        <v>52</v>
      </c>
      <c r="D24" s="316" t="s">
        <v>435</v>
      </c>
      <c r="E24" s="316" t="s">
        <v>33</v>
      </c>
      <c r="F24" s="321" t="s">
        <v>388</v>
      </c>
      <c r="G24" s="322" t="s">
        <v>390</v>
      </c>
      <c r="H24" s="323" t="s">
        <v>387</v>
      </c>
      <c r="I24" s="324" t="s">
        <v>447</v>
      </c>
      <c r="J24" s="326">
        <v>9785400</v>
      </c>
      <c r="K24" s="327">
        <v>0</v>
      </c>
      <c r="L24" s="326">
        <f t="shared" si="0"/>
        <v>9785400</v>
      </c>
      <c r="M24" s="326"/>
      <c r="N24" s="397" t="s">
        <v>474</v>
      </c>
      <c r="O24" s="397" t="s">
        <v>330</v>
      </c>
      <c r="P24" s="397"/>
      <c r="Q24" s="398" t="s">
        <v>474</v>
      </c>
      <c r="R24" s="398" t="s">
        <v>475</v>
      </c>
      <c r="S24" s="398" t="s">
        <v>474</v>
      </c>
    </row>
    <row r="25" spans="1:19" ht="15" customHeight="1" x14ac:dyDescent="0.2">
      <c r="A25" s="314">
        <v>62513</v>
      </c>
      <c r="B25" s="316" t="s">
        <v>353</v>
      </c>
      <c r="C25" s="316" t="s">
        <v>53</v>
      </c>
      <c r="D25" s="316" t="s">
        <v>436</v>
      </c>
      <c r="E25" s="316" t="s">
        <v>126</v>
      </c>
      <c r="F25" s="321" t="s">
        <v>391</v>
      </c>
      <c r="G25" s="322" t="s">
        <v>390</v>
      </c>
      <c r="H25" s="323" t="s">
        <v>387</v>
      </c>
      <c r="I25" s="324" t="s">
        <v>447</v>
      </c>
      <c r="J25" s="326">
        <v>3650400</v>
      </c>
      <c r="K25" s="327">
        <v>0</v>
      </c>
      <c r="L25" s="326">
        <f t="shared" si="0"/>
        <v>3650400</v>
      </c>
      <c r="M25" s="326"/>
      <c r="N25" s="397" t="s">
        <v>474</v>
      </c>
      <c r="O25" s="397" t="s">
        <v>330</v>
      </c>
      <c r="P25" s="397"/>
      <c r="Q25" s="398" t="s">
        <v>474</v>
      </c>
      <c r="R25" s="398" t="s">
        <v>475</v>
      </c>
      <c r="S25" s="398" t="s">
        <v>474</v>
      </c>
    </row>
    <row r="26" spans="1:19" ht="15" customHeight="1" x14ac:dyDescent="0.2">
      <c r="A26" s="314">
        <v>62511</v>
      </c>
      <c r="B26" s="316" t="s">
        <v>354</v>
      </c>
      <c r="C26" s="316" t="s">
        <v>54</v>
      </c>
      <c r="D26" s="319" t="s">
        <v>437</v>
      </c>
      <c r="E26" s="316" t="s">
        <v>125</v>
      </c>
      <c r="F26" s="321" t="s">
        <v>391</v>
      </c>
      <c r="G26" s="322" t="s">
        <v>390</v>
      </c>
      <c r="H26" s="323" t="s">
        <v>387</v>
      </c>
      <c r="I26" s="324" t="s">
        <v>447</v>
      </c>
      <c r="J26" s="326">
        <v>3668100</v>
      </c>
      <c r="K26" s="327">
        <v>0</v>
      </c>
      <c r="L26" s="326">
        <f t="shared" si="0"/>
        <v>3668100</v>
      </c>
      <c r="M26" s="326"/>
      <c r="N26" s="397" t="s">
        <v>474</v>
      </c>
      <c r="O26" s="397" t="s">
        <v>330</v>
      </c>
      <c r="P26" s="397"/>
      <c r="Q26" s="398" t="s">
        <v>474</v>
      </c>
      <c r="R26" s="398" t="s">
        <v>475</v>
      </c>
      <c r="S26" s="398" t="s">
        <v>474</v>
      </c>
    </row>
    <row r="27" spans="1:19" ht="15" customHeight="1" x14ac:dyDescent="0.2">
      <c r="A27" s="314">
        <v>66200</v>
      </c>
      <c r="B27" s="316" t="s">
        <v>57</v>
      </c>
      <c r="C27" s="316" t="s">
        <v>56</v>
      </c>
      <c r="D27" s="316" t="s">
        <v>411</v>
      </c>
      <c r="E27" s="316" t="s">
        <v>128</v>
      </c>
      <c r="F27" s="321" t="s">
        <v>392</v>
      </c>
      <c r="G27" s="322" t="s">
        <v>390</v>
      </c>
      <c r="H27" s="323" t="s">
        <v>387</v>
      </c>
      <c r="I27" s="324"/>
      <c r="J27" s="326">
        <v>135500</v>
      </c>
      <c r="K27" s="327">
        <v>0</v>
      </c>
      <c r="L27" s="326">
        <f t="shared" si="0"/>
        <v>135500</v>
      </c>
      <c r="M27" s="326"/>
      <c r="N27" s="397" t="s">
        <v>474</v>
      </c>
      <c r="O27" s="397" t="s">
        <v>330</v>
      </c>
      <c r="P27" s="397"/>
      <c r="Q27" s="398" t="s">
        <v>474</v>
      </c>
      <c r="R27" s="398" t="s">
        <v>474</v>
      </c>
      <c r="S27" s="398" t="s">
        <v>474</v>
      </c>
    </row>
    <row r="28" spans="1:19" ht="15" customHeight="1" x14ac:dyDescent="0.2">
      <c r="A28" s="314">
        <v>66200</v>
      </c>
      <c r="B28" s="316" t="s">
        <v>355</v>
      </c>
      <c r="C28" s="316" t="s">
        <v>438</v>
      </c>
      <c r="D28" s="316" t="s">
        <v>439</v>
      </c>
      <c r="E28" s="316" t="s">
        <v>130</v>
      </c>
      <c r="F28" s="321" t="s">
        <v>388</v>
      </c>
      <c r="G28" s="322" t="s">
        <v>390</v>
      </c>
      <c r="H28" s="323" t="s">
        <v>387</v>
      </c>
      <c r="I28" s="324"/>
      <c r="J28" s="326">
        <v>106100</v>
      </c>
      <c r="K28" s="327">
        <v>0</v>
      </c>
      <c r="L28" s="326">
        <f t="shared" si="0"/>
        <v>106100</v>
      </c>
      <c r="M28" s="326"/>
      <c r="N28" s="397" t="s">
        <v>474</v>
      </c>
      <c r="O28" s="397" t="s">
        <v>330</v>
      </c>
      <c r="P28" s="397"/>
      <c r="Q28" s="398" t="s">
        <v>474</v>
      </c>
      <c r="R28" s="398" t="s">
        <v>474</v>
      </c>
      <c r="S28" s="398" t="s">
        <v>474</v>
      </c>
    </row>
    <row r="29" spans="1:19" ht="15" customHeight="1" x14ac:dyDescent="0.2">
      <c r="A29" s="314">
        <v>61500</v>
      </c>
      <c r="B29" s="316" t="s">
        <v>356</v>
      </c>
      <c r="C29" s="316" t="s">
        <v>60</v>
      </c>
      <c r="D29" s="316" t="s">
        <v>426</v>
      </c>
      <c r="E29" s="316" t="s">
        <v>127</v>
      </c>
      <c r="F29" s="321" t="s">
        <v>388</v>
      </c>
      <c r="G29" s="322" t="s">
        <v>390</v>
      </c>
      <c r="H29" s="323" t="s">
        <v>387</v>
      </c>
      <c r="I29" s="324" t="s">
        <v>452</v>
      </c>
      <c r="J29" s="326">
        <v>0</v>
      </c>
      <c r="K29" s="327">
        <v>109600</v>
      </c>
      <c r="L29" s="326">
        <f t="shared" si="0"/>
        <v>109600</v>
      </c>
      <c r="M29" s="326"/>
      <c r="N29" s="397" t="s">
        <v>474</v>
      </c>
      <c r="O29" s="399" t="s">
        <v>330</v>
      </c>
      <c r="P29" s="397"/>
      <c r="Q29" s="398" t="s">
        <v>476</v>
      </c>
      <c r="R29" s="398" t="s">
        <v>476</v>
      </c>
      <c r="S29" s="398" t="s">
        <v>476</v>
      </c>
    </row>
    <row r="30" spans="1:19" ht="15" customHeight="1" x14ac:dyDescent="0.2">
      <c r="A30" s="314">
        <v>61500</v>
      </c>
      <c r="B30" s="316" t="s">
        <v>357</v>
      </c>
      <c r="C30" s="316" t="s">
        <v>61</v>
      </c>
      <c r="D30" s="316" t="s">
        <v>419</v>
      </c>
      <c r="E30" s="316" t="s">
        <v>131</v>
      </c>
      <c r="F30" s="321" t="s">
        <v>391</v>
      </c>
      <c r="G30" s="322" t="s">
        <v>390</v>
      </c>
      <c r="H30" s="323" t="s">
        <v>387</v>
      </c>
      <c r="I30" s="324"/>
      <c r="J30" s="326">
        <v>0</v>
      </c>
      <c r="K30" s="327">
        <v>96600</v>
      </c>
      <c r="L30" s="326">
        <f t="shared" si="0"/>
        <v>96600</v>
      </c>
      <c r="M30" s="326"/>
      <c r="N30" s="397" t="s">
        <v>474</v>
      </c>
      <c r="O30" s="397" t="s">
        <v>330</v>
      </c>
      <c r="P30" s="397"/>
      <c r="Q30" s="398" t="s">
        <v>476</v>
      </c>
      <c r="R30" s="398" t="s">
        <v>476</v>
      </c>
      <c r="S30" s="398" t="s">
        <v>476</v>
      </c>
    </row>
    <row r="31" spans="1:19" ht="15" customHeight="1" x14ac:dyDescent="0.2">
      <c r="A31" s="314">
        <v>61500</v>
      </c>
      <c r="B31" s="316" t="s">
        <v>358</v>
      </c>
      <c r="C31" s="316" t="s">
        <v>62</v>
      </c>
      <c r="D31" s="316" t="s">
        <v>415</v>
      </c>
      <c r="E31" s="316" t="s">
        <v>132</v>
      </c>
      <c r="F31" s="321" t="s">
        <v>388</v>
      </c>
      <c r="G31" s="322" t="s">
        <v>390</v>
      </c>
      <c r="H31" s="323" t="s">
        <v>387</v>
      </c>
      <c r="I31" s="324" t="s">
        <v>452</v>
      </c>
      <c r="J31" s="326">
        <v>783700</v>
      </c>
      <c r="K31" s="327">
        <v>80300</v>
      </c>
      <c r="L31" s="326">
        <f t="shared" si="0"/>
        <v>864000</v>
      </c>
      <c r="M31" s="326"/>
      <c r="N31" s="397" t="s">
        <v>474</v>
      </c>
      <c r="O31" s="397" t="s">
        <v>330</v>
      </c>
      <c r="P31" s="397"/>
      <c r="Q31" s="398" t="s">
        <v>474</v>
      </c>
      <c r="R31" s="398" t="s">
        <v>474</v>
      </c>
      <c r="S31" s="398" t="s">
        <v>474</v>
      </c>
    </row>
    <row r="32" spans="1:19" ht="15" customHeight="1" x14ac:dyDescent="0.2">
      <c r="A32" s="314">
        <v>61500</v>
      </c>
      <c r="B32" s="316" t="s">
        <v>359</v>
      </c>
      <c r="C32" s="316" t="s">
        <v>63</v>
      </c>
      <c r="D32" s="316" t="s">
        <v>422</v>
      </c>
      <c r="E32" s="316" t="s">
        <v>133</v>
      </c>
      <c r="F32" s="321" t="s">
        <v>391</v>
      </c>
      <c r="G32" s="322" t="s">
        <v>390</v>
      </c>
      <c r="H32" s="323" t="s">
        <v>387</v>
      </c>
      <c r="I32" s="324" t="s">
        <v>452</v>
      </c>
      <c r="J32" s="326">
        <v>1211300</v>
      </c>
      <c r="K32" s="327">
        <v>131500</v>
      </c>
      <c r="L32" s="326">
        <f t="shared" si="0"/>
        <v>1342800</v>
      </c>
      <c r="M32" s="326"/>
      <c r="N32" s="397" t="s">
        <v>474</v>
      </c>
      <c r="O32" s="397" t="s">
        <v>330</v>
      </c>
      <c r="P32" s="397"/>
      <c r="Q32" s="398" t="s">
        <v>474</v>
      </c>
      <c r="R32" s="398" t="s">
        <v>474</v>
      </c>
      <c r="S32" s="398" t="s">
        <v>474</v>
      </c>
    </row>
    <row r="33" spans="1:19" ht="15" customHeight="1" x14ac:dyDescent="0.2">
      <c r="A33" s="314">
        <v>61500</v>
      </c>
      <c r="B33" s="316" t="s">
        <v>360</v>
      </c>
      <c r="C33" s="316" t="s">
        <v>64</v>
      </c>
      <c r="D33" s="316" t="s">
        <v>440</v>
      </c>
      <c r="E33" s="316" t="s">
        <v>126</v>
      </c>
      <c r="F33" s="321" t="s">
        <v>391</v>
      </c>
      <c r="G33" s="322" t="s">
        <v>390</v>
      </c>
      <c r="H33" s="323" t="s">
        <v>387</v>
      </c>
      <c r="I33" s="324" t="s">
        <v>452</v>
      </c>
      <c r="J33" s="326">
        <v>1168500</v>
      </c>
      <c r="K33" s="327">
        <v>131500</v>
      </c>
      <c r="L33" s="326">
        <f t="shared" si="0"/>
        <v>1300000</v>
      </c>
      <c r="M33" s="326"/>
      <c r="N33" s="397" t="s">
        <v>474</v>
      </c>
      <c r="O33" s="397" t="s">
        <v>330</v>
      </c>
      <c r="P33" s="397"/>
      <c r="Q33" s="398" t="s">
        <v>474</v>
      </c>
      <c r="R33" s="398" t="s">
        <v>474</v>
      </c>
      <c r="S33" s="398" t="s">
        <v>474</v>
      </c>
    </row>
    <row r="34" spans="1:19" ht="15" customHeight="1" x14ac:dyDescent="0.2">
      <c r="A34" s="314">
        <v>61500</v>
      </c>
      <c r="B34" s="316" t="s">
        <v>361</v>
      </c>
      <c r="C34" s="316" t="s">
        <v>65</v>
      </c>
      <c r="D34" s="316" t="s">
        <v>423</v>
      </c>
      <c r="E34" s="316" t="s">
        <v>33</v>
      </c>
      <c r="F34" s="321" t="s">
        <v>388</v>
      </c>
      <c r="G34" s="322" t="s">
        <v>390</v>
      </c>
      <c r="H34" s="323" t="s">
        <v>387</v>
      </c>
      <c r="I34" s="324" t="s">
        <v>452</v>
      </c>
      <c r="J34" s="326">
        <v>1332400</v>
      </c>
      <c r="K34" s="327">
        <v>131500</v>
      </c>
      <c r="L34" s="326">
        <f t="shared" si="0"/>
        <v>1463900</v>
      </c>
      <c r="M34" s="326"/>
      <c r="N34" s="397" t="s">
        <v>474</v>
      </c>
      <c r="O34" s="397" t="s">
        <v>330</v>
      </c>
      <c r="P34" s="397"/>
      <c r="Q34" s="398" t="s">
        <v>474</v>
      </c>
      <c r="R34" s="398" t="s">
        <v>474</v>
      </c>
      <c r="S34" s="398" t="s">
        <v>474</v>
      </c>
    </row>
    <row r="35" spans="1:19" s="329" customFormat="1" ht="15" customHeight="1" x14ac:dyDescent="0.2">
      <c r="A35" s="331">
        <v>64319</v>
      </c>
      <c r="B35" s="330" t="s">
        <v>362</v>
      </c>
      <c r="C35" s="330" t="s">
        <v>66</v>
      </c>
      <c r="D35" s="330" t="s">
        <v>399</v>
      </c>
      <c r="E35" s="330" t="s">
        <v>33</v>
      </c>
      <c r="F35" s="321" t="s">
        <v>388</v>
      </c>
      <c r="G35" s="322" t="s">
        <v>390</v>
      </c>
      <c r="H35" s="323" t="s">
        <v>387</v>
      </c>
      <c r="I35" s="324"/>
      <c r="J35" s="326">
        <v>2798000</v>
      </c>
      <c r="K35" s="327">
        <v>0</v>
      </c>
      <c r="L35" s="326">
        <f t="shared" si="0"/>
        <v>2798000</v>
      </c>
      <c r="M35" s="326"/>
      <c r="N35" s="397" t="s">
        <v>474</v>
      </c>
      <c r="O35" s="397" t="s">
        <v>330</v>
      </c>
      <c r="P35" s="397"/>
      <c r="Q35" s="398" t="s">
        <v>475</v>
      </c>
      <c r="R35" s="398" t="s">
        <v>475</v>
      </c>
      <c r="S35" s="398" t="s">
        <v>475</v>
      </c>
    </row>
    <row r="36" spans="1:19" s="329" customFormat="1" ht="15" customHeight="1" x14ac:dyDescent="0.2">
      <c r="A36" s="331"/>
      <c r="B36" s="330" t="s">
        <v>333</v>
      </c>
      <c r="C36" s="330" t="s">
        <v>66</v>
      </c>
      <c r="D36" s="330" t="s">
        <v>399</v>
      </c>
      <c r="E36" s="330" t="s">
        <v>33</v>
      </c>
      <c r="F36" s="321" t="s">
        <v>388</v>
      </c>
      <c r="G36" s="322" t="s">
        <v>390</v>
      </c>
      <c r="H36" s="323" t="s">
        <v>387</v>
      </c>
      <c r="I36" s="324"/>
      <c r="J36" s="326">
        <v>64900</v>
      </c>
      <c r="K36" s="327">
        <v>0</v>
      </c>
      <c r="L36" s="326">
        <f t="shared" si="0"/>
        <v>64900</v>
      </c>
      <c r="M36" s="326"/>
      <c r="N36" s="397"/>
      <c r="O36" s="397"/>
      <c r="P36" s="397"/>
      <c r="Q36" s="397"/>
      <c r="R36" s="397"/>
      <c r="S36" s="397"/>
    </row>
    <row r="37" spans="1:19" s="329" customFormat="1" ht="15" customHeight="1" x14ac:dyDescent="0.2">
      <c r="A37" s="331">
        <v>66200</v>
      </c>
      <c r="B37" s="330" t="s">
        <v>363</v>
      </c>
      <c r="C37" s="330" t="s">
        <v>209</v>
      </c>
      <c r="D37" s="330" t="s">
        <v>440</v>
      </c>
      <c r="E37" s="330" t="s">
        <v>126</v>
      </c>
      <c r="F37" s="321" t="s">
        <v>391</v>
      </c>
      <c r="G37" s="322" t="s">
        <v>390</v>
      </c>
      <c r="H37" s="323" t="s">
        <v>387</v>
      </c>
      <c r="I37" s="324" t="s">
        <v>447</v>
      </c>
      <c r="J37" s="326">
        <v>606600</v>
      </c>
      <c r="K37" s="327">
        <v>0</v>
      </c>
      <c r="L37" s="326">
        <f t="shared" si="0"/>
        <v>606600</v>
      </c>
      <c r="M37" s="326"/>
      <c r="N37" s="397" t="s">
        <v>474</v>
      </c>
      <c r="O37" s="397" t="s">
        <v>330</v>
      </c>
      <c r="P37" s="397"/>
      <c r="Q37" s="398" t="s">
        <v>474</v>
      </c>
      <c r="R37" s="398" t="s">
        <v>474</v>
      </c>
      <c r="S37" s="398" t="s">
        <v>474</v>
      </c>
    </row>
    <row r="38" spans="1:19" s="329" customFormat="1" ht="15" customHeight="1" x14ac:dyDescent="0.2">
      <c r="A38" s="331">
        <v>66200</v>
      </c>
      <c r="B38" s="330" t="s">
        <v>363</v>
      </c>
      <c r="C38" s="330" t="s">
        <v>212</v>
      </c>
      <c r="D38" s="330" t="s">
        <v>441</v>
      </c>
      <c r="E38" s="330" t="s">
        <v>127</v>
      </c>
      <c r="F38" s="321" t="s">
        <v>392</v>
      </c>
      <c r="G38" s="322" t="s">
        <v>390</v>
      </c>
      <c r="H38" s="323" t="s">
        <v>387</v>
      </c>
      <c r="I38" s="324" t="s">
        <v>447</v>
      </c>
      <c r="J38" s="326">
        <v>1095200</v>
      </c>
      <c r="K38" s="327">
        <v>0</v>
      </c>
      <c r="L38" s="326">
        <f t="shared" si="0"/>
        <v>1095200</v>
      </c>
      <c r="M38" s="326"/>
      <c r="N38" s="397" t="s">
        <v>474</v>
      </c>
      <c r="O38" s="397" t="s">
        <v>330</v>
      </c>
      <c r="P38" s="397"/>
      <c r="Q38" s="398" t="s">
        <v>474</v>
      </c>
      <c r="R38" s="398" t="s">
        <v>474</v>
      </c>
      <c r="S38" s="398" t="s">
        <v>474</v>
      </c>
    </row>
    <row r="39" spans="1:19" ht="15" customHeight="1" x14ac:dyDescent="0.2">
      <c r="A39" s="314">
        <v>63021</v>
      </c>
      <c r="B39" s="316" t="s">
        <v>289</v>
      </c>
      <c r="C39" s="316" t="s">
        <v>290</v>
      </c>
      <c r="D39" s="316" t="s">
        <v>442</v>
      </c>
      <c r="E39" s="316" t="s">
        <v>126</v>
      </c>
      <c r="F39" s="321" t="s">
        <v>391</v>
      </c>
      <c r="G39" s="322" t="s">
        <v>390</v>
      </c>
      <c r="H39" s="323" t="s">
        <v>387</v>
      </c>
      <c r="I39" s="324"/>
      <c r="J39" s="326">
        <v>1001000</v>
      </c>
      <c r="K39" s="327">
        <v>0</v>
      </c>
      <c r="L39" s="326">
        <f t="shared" si="0"/>
        <v>1001000</v>
      </c>
      <c r="M39" s="326"/>
      <c r="N39" s="397" t="s">
        <v>474</v>
      </c>
      <c r="O39" s="397" t="s">
        <v>330</v>
      </c>
      <c r="P39" s="397"/>
      <c r="Q39" s="398" t="s">
        <v>474</v>
      </c>
      <c r="R39" s="398" t="s">
        <v>474</v>
      </c>
      <c r="S39" s="398" t="s">
        <v>474</v>
      </c>
    </row>
    <row r="40" spans="1:19" ht="15" customHeight="1" x14ac:dyDescent="0.2">
      <c r="A40" s="314" t="s">
        <v>14</v>
      </c>
      <c r="B40" s="316" t="s">
        <v>327</v>
      </c>
      <c r="C40" s="333" t="s">
        <v>393</v>
      </c>
      <c r="D40" s="333" t="s">
        <v>395</v>
      </c>
      <c r="E40" s="333" t="s">
        <v>394</v>
      </c>
      <c r="F40" s="321" t="s">
        <v>388</v>
      </c>
      <c r="G40" s="322" t="s">
        <v>390</v>
      </c>
      <c r="H40" s="323" t="s">
        <v>387</v>
      </c>
      <c r="I40" s="324"/>
      <c r="J40" s="326">
        <v>276800</v>
      </c>
      <c r="K40" s="327">
        <v>0</v>
      </c>
      <c r="L40" s="326">
        <f t="shared" si="0"/>
        <v>276800</v>
      </c>
      <c r="M40" s="326"/>
      <c r="N40" s="397" t="s">
        <v>474</v>
      </c>
      <c r="O40" s="397" t="s">
        <v>330</v>
      </c>
      <c r="P40" s="397"/>
      <c r="Q40" s="398" t="s">
        <v>474</v>
      </c>
      <c r="R40" s="398" t="s">
        <v>474</v>
      </c>
      <c r="S40" s="398" t="s">
        <v>474</v>
      </c>
    </row>
    <row r="41" spans="1:19" ht="15" customHeight="1" x14ac:dyDescent="0.2">
      <c r="A41" s="314" t="s">
        <v>14</v>
      </c>
      <c r="B41" s="330" t="s">
        <v>364</v>
      </c>
      <c r="C41" s="333" t="s">
        <v>326</v>
      </c>
      <c r="D41" s="333" t="s">
        <v>396</v>
      </c>
      <c r="E41" s="333" t="s">
        <v>33</v>
      </c>
      <c r="F41" s="321" t="s">
        <v>388</v>
      </c>
      <c r="G41" s="322" t="s">
        <v>390</v>
      </c>
      <c r="H41" s="323" t="s">
        <v>387</v>
      </c>
      <c r="I41" s="324"/>
      <c r="J41" s="326">
        <v>3862400</v>
      </c>
      <c r="K41" s="327">
        <v>337600</v>
      </c>
      <c r="L41" s="326">
        <f t="shared" si="0"/>
        <v>4200000</v>
      </c>
      <c r="M41" s="326"/>
      <c r="N41" s="397" t="s">
        <v>474</v>
      </c>
      <c r="O41" s="397" t="s">
        <v>330</v>
      </c>
      <c r="P41" s="397"/>
      <c r="Q41" s="398" t="s">
        <v>475</v>
      </c>
      <c r="R41" s="398" t="s">
        <v>475</v>
      </c>
      <c r="S41" s="398" t="s">
        <v>475</v>
      </c>
    </row>
    <row r="42" spans="1:19" ht="15" customHeight="1" x14ac:dyDescent="0.2">
      <c r="A42" s="314"/>
      <c r="B42" s="334" t="s">
        <v>445</v>
      </c>
      <c r="C42" s="335" t="s">
        <v>335</v>
      </c>
      <c r="D42" s="335" t="s">
        <v>443</v>
      </c>
      <c r="E42" s="335" t="s">
        <v>33</v>
      </c>
      <c r="F42" s="328" t="s">
        <v>341</v>
      </c>
      <c r="G42" s="323"/>
      <c r="H42" s="323"/>
      <c r="I42" s="321"/>
      <c r="J42" s="326">
        <v>402500</v>
      </c>
      <c r="K42" s="327">
        <v>0</v>
      </c>
      <c r="L42" s="326">
        <f t="shared" si="0"/>
        <v>402500</v>
      </c>
      <c r="M42" s="326"/>
      <c r="N42" s="397" t="s">
        <v>474</v>
      </c>
      <c r="O42" s="397" t="s">
        <v>330</v>
      </c>
      <c r="P42" s="397"/>
      <c r="Q42" s="398" t="s">
        <v>474</v>
      </c>
      <c r="R42" s="398" t="s">
        <v>474</v>
      </c>
      <c r="S42" s="398" t="s">
        <v>474</v>
      </c>
    </row>
    <row r="43" spans="1:19" ht="15" customHeight="1" x14ac:dyDescent="0.2">
      <c r="A43" s="314"/>
      <c r="B43" s="334" t="s">
        <v>446</v>
      </c>
      <c r="C43" s="335" t="s">
        <v>336</v>
      </c>
      <c r="D43" s="335" t="s">
        <v>444</v>
      </c>
      <c r="E43" s="335" t="s">
        <v>337</v>
      </c>
      <c r="F43" s="328" t="s">
        <v>341</v>
      </c>
      <c r="G43" s="323"/>
      <c r="H43" s="323"/>
      <c r="I43" s="321"/>
      <c r="J43" s="326">
        <v>43400</v>
      </c>
      <c r="K43" s="327">
        <v>0</v>
      </c>
      <c r="L43" s="326">
        <f t="shared" si="0"/>
        <v>43400</v>
      </c>
      <c r="M43" s="326"/>
      <c r="N43" s="397" t="s">
        <v>474</v>
      </c>
      <c r="O43" s="397" t="s">
        <v>330</v>
      </c>
      <c r="P43" s="397"/>
      <c r="Q43" s="398" t="s">
        <v>474</v>
      </c>
      <c r="R43" s="398" t="s">
        <v>474</v>
      </c>
      <c r="S43" s="398" t="s">
        <v>474</v>
      </c>
    </row>
    <row r="44" spans="1:19" ht="15" customHeight="1" x14ac:dyDescent="0.2">
      <c r="A44" s="314"/>
      <c r="B44" s="318" t="s">
        <v>459</v>
      </c>
      <c r="C44" s="334" t="s">
        <v>458</v>
      </c>
      <c r="D44" s="335" t="s">
        <v>399</v>
      </c>
      <c r="E44" s="318" t="s">
        <v>33</v>
      </c>
      <c r="F44" s="328" t="s">
        <v>468</v>
      </c>
      <c r="G44" s="323"/>
      <c r="H44" s="323"/>
      <c r="I44" s="321"/>
      <c r="J44" s="326">
        <v>1125000</v>
      </c>
      <c r="K44" s="327">
        <v>0</v>
      </c>
      <c r="L44" s="326">
        <f t="shared" si="0"/>
        <v>1125000</v>
      </c>
      <c r="M44" s="326"/>
      <c r="N44" s="397" t="s">
        <v>474</v>
      </c>
      <c r="O44" s="397" t="s">
        <v>330</v>
      </c>
      <c r="P44" s="397"/>
      <c r="Q44" s="398" t="s">
        <v>475</v>
      </c>
      <c r="R44" s="398" t="s">
        <v>475</v>
      </c>
      <c r="S44" s="398" t="s">
        <v>474</v>
      </c>
    </row>
    <row r="45" spans="1:19" x14ac:dyDescent="0.2">
      <c r="B45" s="319" t="s">
        <v>464</v>
      </c>
      <c r="C45" s="319" t="s">
        <v>465</v>
      </c>
      <c r="D45" s="319" t="s">
        <v>466</v>
      </c>
      <c r="E45" s="319" t="s">
        <v>126</v>
      </c>
      <c r="F45" s="318" t="s">
        <v>467</v>
      </c>
      <c r="J45" s="326">
        <v>513000</v>
      </c>
      <c r="K45" s="327">
        <v>0</v>
      </c>
      <c r="L45" s="326">
        <f t="shared" si="0"/>
        <v>513000</v>
      </c>
      <c r="M45" s="326"/>
      <c r="N45" s="397" t="s">
        <v>474</v>
      </c>
      <c r="O45" s="397" t="s">
        <v>330</v>
      </c>
      <c r="P45" s="397"/>
      <c r="Q45" s="398" t="s">
        <v>474</v>
      </c>
      <c r="R45" s="398" t="s">
        <v>474</v>
      </c>
      <c r="S45" s="398" t="s">
        <v>474</v>
      </c>
    </row>
    <row r="46" spans="1:19" s="344" customFormat="1" ht="16.5" thickBot="1" x14ac:dyDescent="0.25">
      <c r="A46" s="340" t="s">
        <v>138</v>
      </c>
      <c r="B46" s="341"/>
      <c r="C46" s="341"/>
      <c r="D46" s="342"/>
      <c r="E46" s="343"/>
      <c r="F46" s="289"/>
      <c r="G46" s="348"/>
      <c r="H46" s="348"/>
      <c r="I46" s="347"/>
      <c r="J46" s="346">
        <f>SUM(J8:J45)</f>
        <v>54464600</v>
      </c>
      <c r="K46" s="346">
        <f>SUM(K8:K45)</f>
        <v>5817600</v>
      </c>
      <c r="L46" s="346">
        <f>SUM(L8:L45)</f>
        <v>60282200</v>
      </c>
      <c r="M46" s="349"/>
    </row>
    <row r="47" spans="1:19" ht="16.5" thickTop="1" x14ac:dyDescent="0.2">
      <c r="A47" s="314"/>
      <c r="B47" s="316"/>
      <c r="C47" s="316"/>
      <c r="D47" s="316"/>
      <c r="E47" s="316"/>
      <c r="F47" s="321"/>
      <c r="G47" s="323"/>
      <c r="H47" s="323"/>
      <c r="I47" s="321"/>
      <c r="J47" s="350"/>
      <c r="K47" s="351"/>
      <c r="L47" s="351" t="s">
        <v>14</v>
      </c>
      <c r="M47" s="351"/>
    </row>
    <row r="48" spans="1:19" x14ac:dyDescent="0.2">
      <c r="A48" s="352"/>
      <c r="B48" s="353" t="s">
        <v>324</v>
      </c>
      <c r="C48" s="316"/>
      <c r="D48" s="316"/>
      <c r="E48" s="316"/>
      <c r="F48" s="320"/>
      <c r="G48" s="354"/>
      <c r="H48" s="354"/>
      <c r="I48" s="320"/>
    </row>
    <row r="49" spans="1:19" ht="15" customHeight="1" x14ac:dyDescent="0.2">
      <c r="A49" s="314">
        <v>825</v>
      </c>
      <c r="B49" s="316" t="s">
        <v>365</v>
      </c>
      <c r="C49" s="316" t="s">
        <v>54</v>
      </c>
      <c r="D49" s="316" t="s">
        <v>397</v>
      </c>
      <c r="E49" s="316" t="s">
        <v>125</v>
      </c>
      <c r="F49" s="321" t="s">
        <v>398</v>
      </c>
      <c r="G49" s="322" t="s">
        <v>390</v>
      </c>
      <c r="H49" s="323" t="s">
        <v>387</v>
      </c>
      <c r="I49" s="324"/>
      <c r="J49" s="355">
        <v>1224700</v>
      </c>
      <c r="K49" s="355">
        <v>0</v>
      </c>
      <c r="L49" s="326">
        <f t="shared" ref="L49:L73" si="1">J49+K49</f>
        <v>1224700</v>
      </c>
      <c r="M49" s="326"/>
      <c r="N49" s="397" t="s">
        <v>474</v>
      </c>
      <c r="O49" s="397" t="s">
        <v>330</v>
      </c>
      <c r="P49" s="397"/>
      <c r="Q49" s="400"/>
      <c r="R49" s="400"/>
      <c r="S49" s="398" t="s">
        <v>475</v>
      </c>
    </row>
    <row r="50" spans="1:19" s="336" customFormat="1" ht="15" customHeight="1" x14ac:dyDescent="0.2">
      <c r="A50" s="314">
        <v>825</v>
      </c>
      <c r="B50" s="316" t="s">
        <v>366</v>
      </c>
      <c r="C50" s="316" t="s">
        <v>66</v>
      </c>
      <c r="D50" s="316" t="s">
        <v>399</v>
      </c>
      <c r="E50" s="316" t="s">
        <v>33</v>
      </c>
      <c r="F50" s="321" t="s">
        <v>398</v>
      </c>
      <c r="G50" s="322" t="s">
        <v>390</v>
      </c>
      <c r="H50" s="323" t="s">
        <v>387</v>
      </c>
      <c r="I50" s="337"/>
      <c r="J50" s="355">
        <v>1235695.52</v>
      </c>
      <c r="K50" s="355">
        <v>0</v>
      </c>
      <c r="L50" s="326">
        <f t="shared" si="1"/>
        <v>1235695.52</v>
      </c>
      <c r="M50" s="326"/>
      <c r="N50" s="397" t="s">
        <v>474</v>
      </c>
      <c r="O50" s="397" t="s">
        <v>330</v>
      </c>
      <c r="P50" s="397"/>
      <c r="Q50" s="400"/>
      <c r="R50" s="400"/>
      <c r="S50" s="400"/>
    </row>
    <row r="51" spans="1:19" s="336" customFormat="1" ht="15" customHeight="1" x14ac:dyDescent="0.2">
      <c r="A51" s="314">
        <v>825</v>
      </c>
      <c r="B51" s="316" t="s">
        <v>367</v>
      </c>
      <c r="C51" s="316" t="s">
        <v>161</v>
      </c>
      <c r="D51" s="316" t="s">
        <v>400</v>
      </c>
      <c r="E51" s="316" t="s">
        <v>129</v>
      </c>
      <c r="F51" s="321" t="s">
        <v>398</v>
      </c>
      <c r="G51" s="322" t="s">
        <v>390</v>
      </c>
      <c r="H51" s="323" t="s">
        <v>463</v>
      </c>
      <c r="I51" s="337"/>
      <c r="J51" s="355">
        <v>1648600</v>
      </c>
      <c r="K51" s="355">
        <v>90500</v>
      </c>
      <c r="L51" s="326">
        <f t="shared" si="1"/>
        <v>1739100</v>
      </c>
      <c r="M51" s="326"/>
      <c r="N51" s="397" t="s">
        <v>474</v>
      </c>
      <c r="O51" s="397" t="s">
        <v>330</v>
      </c>
      <c r="P51" s="397"/>
      <c r="Q51" s="400"/>
      <c r="R51" s="400"/>
      <c r="S51" s="400"/>
    </row>
    <row r="52" spans="1:19" s="336" customFormat="1" ht="15" customHeight="1" x14ac:dyDescent="0.2">
      <c r="A52" s="314">
        <v>825</v>
      </c>
      <c r="B52" s="316" t="s">
        <v>368</v>
      </c>
      <c r="C52" s="316" t="s">
        <v>96</v>
      </c>
      <c r="D52" s="316" t="s">
        <v>401</v>
      </c>
      <c r="E52" s="316" t="s">
        <v>97</v>
      </c>
      <c r="F52" s="321" t="s">
        <v>398</v>
      </c>
      <c r="G52" s="322" t="s">
        <v>390</v>
      </c>
      <c r="H52" s="323" t="s">
        <v>463</v>
      </c>
      <c r="I52" s="337"/>
      <c r="J52" s="355">
        <v>1271900</v>
      </c>
      <c r="K52" s="355">
        <v>102700</v>
      </c>
      <c r="L52" s="326">
        <f t="shared" si="1"/>
        <v>1374600</v>
      </c>
      <c r="M52" s="326"/>
      <c r="N52" s="397" t="s">
        <v>474</v>
      </c>
      <c r="O52" s="397" t="s">
        <v>330</v>
      </c>
      <c r="P52" s="397"/>
      <c r="Q52" s="397"/>
      <c r="R52" s="397"/>
      <c r="S52" s="397"/>
    </row>
    <row r="53" spans="1:19" s="287" customFormat="1" ht="15" customHeight="1" x14ac:dyDescent="0.2">
      <c r="A53" s="356">
        <v>62000</v>
      </c>
      <c r="B53" s="330" t="s">
        <v>100</v>
      </c>
      <c r="C53" s="330" t="s">
        <v>119</v>
      </c>
      <c r="D53" s="316" t="s">
        <v>403</v>
      </c>
      <c r="E53" s="330" t="s">
        <v>33</v>
      </c>
      <c r="F53" s="357"/>
      <c r="G53" s="323"/>
      <c r="H53" s="290"/>
      <c r="I53" s="358"/>
      <c r="J53" s="387">
        <v>25166900</v>
      </c>
      <c r="K53" s="387">
        <v>7257400</v>
      </c>
      <c r="L53" s="326">
        <f t="shared" si="1"/>
        <v>32424300</v>
      </c>
      <c r="M53" s="326"/>
      <c r="N53" s="397" t="s">
        <v>474</v>
      </c>
      <c r="O53" s="397" t="s">
        <v>330</v>
      </c>
      <c r="P53" s="397"/>
      <c r="Q53" s="398" t="s">
        <v>475</v>
      </c>
      <c r="R53" s="398" t="s">
        <v>475</v>
      </c>
      <c r="S53" s="398" t="s">
        <v>474</v>
      </c>
    </row>
    <row r="54" spans="1:19" ht="15" customHeight="1" x14ac:dyDescent="0.2">
      <c r="A54" s="314">
        <v>825</v>
      </c>
      <c r="B54" s="316" t="s">
        <v>158</v>
      </c>
      <c r="C54" s="316" t="s">
        <v>159</v>
      </c>
      <c r="D54" s="316" t="s">
        <v>403</v>
      </c>
      <c r="E54" s="316" t="s">
        <v>33</v>
      </c>
      <c r="F54" s="321" t="s">
        <v>388</v>
      </c>
      <c r="G54" s="322" t="s">
        <v>389</v>
      </c>
      <c r="H54" s="323" t="s">
        <v>387</v>
      </c>
      <c r="I54" s="324"/>
      <c r="J54" s="355">
        <v>0</v>
      </c>
      <c r="K54" s="355">
        <v>0</v>
      </c>
      <c r="L54" s="326">
        <f t="shared" si="1"/>
        <v>0</v>
      </c>
      <c r="M54" s="326"/>
      <c r="N54" s="397" t="s">
        <v>474</v>
      </c>
      <c r="O54" s="397" t="s">
        <v>330</v>
      </c>
      <c r="P54" s="397"/>
      <c r="Q54" s="398" t="s">
        <v>475</v>
      </c>
      <c r="R54" s="398" t="s">
        <v>475</v>
      </c>
      <c r="S54" s="398" t="s">
        <v>474</v>
      </c>
    </row>
    <row r="55" spans="1:19" ht="15" customHeight="1" x14ac:dyDescent="0.2">
      <c r="A55" s="314">
        <v>825</v>
      </c>
      <c r="B55" s="316" t="s">
        <v>369</v>
      </c>
      <c r="C55" s="316" t="s">
        <v>14</v>
      </c>
      <c r="D55" s="316"/>
      <c r="E55" s="316" t="s">
        <v>14</v>
      </c>
      <c r="F55" s="321"/>
      <c r="G55" s="323"/>
      <c r="H55" s="323"/>
      <c r="I55" s="324"/>
      <c r="J55" s="355">
        <v>0</v>
      </c>
      <c r="K55" s="355">
        <v>0</v>
      </c>
      <c r="L55" s="326">
        <f t="shared" si="1"/>
        <v>0</v>
      </c>
      <c r="M55" s="326"/>
      <c r="N55" s="397"/>
      <c r="O55" s="397"/>
      <c r="P55" s="397"/>
      <c r="Q55" s="398"/>
      <c r="R55" s="398"/>
      <c r="S55" s="398"/>
    </row>
    <row r="56" spans="1:19" ht="15" customHeight="1" x14ac:dyDescent="0.2">
      <c r="A56" s="314">
        <v>825</v>
      </c>
      <c r="B56" s="316" t="s">
        <v>219</v>
      </c>
      <c r="C56" s="316" t="s">
        <v>159</v>
      </c>
      <c r="D56" s="316" t="s">
        <v>403</v>
      </c>
      <c r="E56" s="316" t="s">
        <v>33</v>
      </c>
      <c r="F56" s="321" t="s">
        <v>392</v>
      </c>
      <c r="G56" s="322" t="s">
        <v>390</v>
      </c>
      <c r="H56" s="323" t="s">
        <v>387</v>
      </c>
      <c r="I56" s="324"/>
      <c r="J56" s="355">
        <v>471100</v>
      </c>
      <c r="K56" s="355">
        <v>108700</v>
      </c>
      <c r="L56" s="326">
        <f t="shared" si="1"/>
        <v>579800</v>
      </c>
      <c r="M56" s="326"/>
      <c r="N56" s="397" t="s">
        <v>474</v>
      </c>
      <c r="O56" s="397" t="s">
        <v>330</v>
      </c>
      <c r="P56" s="397"/>
      <c r="Q56" s="398" t="s">
        <v>475</v>
      </c>
      <c r="R56" s="398" t="s">
        <v>484</v>
      </c>
      <c r="S56" s="398" t="s">
        <v>474</v>
      </c>
    </row>
    <row r="57" spans="1:19" ht="15" customHeight="1" x14ac:dyDescent="0.2">
      <c r="A57" s="314">
        <v>825</v>
      </c>
      <c r="B57" s="316" t="s">
        <v>457</v>
      </c>
      <c r="C57" s="316" t="s">
        <v>160</v>
      </c>
      <c r="D57" s="316" t="s">
        <v>403</v>
      </c>
      <c r="E57" s="316" t="s">
        <v>33</v>
      </c>
      <c r="F57" s="321" t="s">
        <v>388</v>
      </c>
      <c r="G57" s="322" t="s">
        <v>390</v>
      </c>
      <c r="H57" s="323" t="s">
        <v>387</v>
      </c>
      <c r="I57" s="324"/>
      <c r="J57" s="355">
        <v>0</v>
      </c>
      <c r="K57" s="355">
        <v>96600</v>
      </c>
      <c r="L57" s="326">
        <f t="shared" si="1"/>
        <v>96600</v>
      </c>
      <c r="M57" s="326"/>
      <c r="N57" s="397" t="s">
        <v>474</v>
      </c>
      <c r="O57" s="397" t="s">
        <v>330</v>
      </c>
      <c r="P57" s="397"/>
      <c r="Q57" s="398" t="s">
        <v>475</v>
      </c>
      <c r="R57" s="398" t="s">
        <v>475</v>
      </c>
      <c r="S57" s="398" t="s">
        <v>474</v>
      </c>
    </row>
    <row r="58" spans="1:19" ht="15" customHeight="1" x14ac:dyDescent="0.2">
      <c r="A58" s="314">
        <v>825</v>
      </c>
      <c r="B58" s="316" t="s">
        <v>102</v>
      </c>
      <c r="C58" s="316" t="s">
        <v>103</v>
      </c>
      <c r="D58" s="316" t="s">
        <v>404</v>
      </c>
      <c r="E58" s="316" t="s">
        <v>97</v>
      </c>
      <c r="F58" s="321" t="s">
        <v>388</v>
      </c>
      <c r="G58" s="322" t="s">
        <v>390</v>
      </c>
      <c r="H58" s="323" t="s">
        <v>387</v>
      </c>
      <c r="I58" s="324"/>
      <c r="J58" s="355">
        <v>3426700</v>
      </c>
      <c r="K58" s="355">
        <v>30200</v>
      </c>
      <c r="L58" s="326">
        <f t="shared" si="1"/>
        <v>3456900</v>
      </c>
      <c r="M58" s="326"/>
      <c r="N58" s="397" t="s">
        <v>474</v>
      </c>
      <c r="O58" s="397" t="s">
        <v>330</v>
      </c>
      <c r="P58" s="397"/>
      <c r="Q58" s="398" t="s">
        <v>475</v>
      </c>
      <c r="R58" s="398" t="s">
        <v>475</v>
      </c>
      <c r="S58" s="398" t="s">
        <v>474</v>
      </c>
    </row>
    <row r="59" spans="1:19" ht="15" customHeight="1" x14ac:dyDescent="0.2">
      <c r="A59" s="314">
        <v>825</v>
      </c>
      <c r="B59" s="316" t="s">
        <v>370</v>
      </c>
      <c r="C59" s="316" t="s">
        <v>111</v>
      </c>
      <c r="D59" s="316" t="s">
        <v>404</v>
      </c>
      <c r="E59" s="316" t="s">
        <v>97</v>
      </c>
      <c r="F59" s="321" t="s">
        <v>388</v>
      </c>
      <c r="G59" s="322" t="s">
        <v>390</v>
      </c>
      <c r="H59" s="323" t="s">
        <v>387</v>
      </c>
      <c r="I59" s="324"/>
      <c r="J59" s="355">
        <v>0</v>
      </c>
      <c r="K59" s="355">
        <v>277400</v>
      </c>
      <c r="L59" s="326">
        <f t="shared" si="1"/>
        <v>277400</v>
      </c>
      <c r="M59" s="326"/>
      <c r="N59" s="397" t="s">
        <v>474</v>
      </c>
      <c r="O59" s="397" t="s">
        <v>330</v>
      </c>
      <c r="P59" s="397"/>
      <c r="Q59" s="398" t="s">
        <v>475</v>
      </c>
      <c r="R59" s="398" t="s">
        <v>475</v>
      </c>
      <c r="S59" s="398" t="s">
        <v>474</v>
      </c>
    </row>
    <row r="60" spans="1:19" ht="15" customHeight="1" x14ac:dyDescent="0.2">
      <c r="A60" s="314">
        <v>825</v>
      </c>
      <c r="B60" s="316" t="s">
        <v>371</v>
      </c>
      <c r="C60" s="316" t="s">
        <v>103</v>
      </c>
      <c r="D60" s="316" t="s">
        <v>404</v>
      </c>
      <c r="E60" s="316" t="s">
        <v>97</v>
      </c>
      <c r="F60" s="321" t="s">
        <v>388</v>
      </c>
      <c r="G60" s="322" t="s">
        <v>390</v>
      </c>
      <c r="H60" s="323" t="s">
        <v>387</v>
      </c>
      <c r="I60" s="324"/>
      <c r="J60" s="355">
        <v>0</v>
      </c>
      <c r="K60" s="355">
        <v>36400</v>
      </c>
      <c r="L60" s="326">
        <f t="shared" si="1"/>
        <v>36400</v>
      </c>
      <c r="M60" s="326"/>
      <c r="N60" s="397" t="s">
        <v>474</v>
      </c>
      <c r="O60" s="397" t="s">
        <v>330</v>
      </c>
      <c r="P60" s="397"/>
      <c r="Q60" s="398" t="s">
        <v>475</v>
      </c>
      <c r="R60" s="398" t="s">
        <v>484</v>
      </c>
      <c r="S60" s="398" t="s">
        <v>474</v>
      </c>
    </row>
    <row r="61" spans="1:19" ht="15" customHeight="1" x14ac:dyDescent="0.2">
      <c r="A61" s="314">
        <v>825</v>
      </c>
      <c r="B61" s="316" t="s">
        <v>105</v>
      </c>
      <c r="C61" s="316" t="s">
        <v>101</v>
      </c>
      <c r="D61" s="316" t="s">
        <v>402</v>
      </c>
      <c r="E61" s="316" t="s">
        <v>33</v>
      </c>
      <c r="F61" s="321" t="s">
        <v>405</v>
      </c>
      <c r="G61" s="322" t="s">
        <v>390</v>
      </c>
      <c r="H61" s="323" t="s">
        <v>387</v>
      </c>
      <c r="I61" s="324"/>
      <c r="J61" s="355">
        <v>6723900</v>
      </c>
      <c r="K61" s="355">
        <v>0</v>
      </c>
      <c r="L61" s="326">
        <f t="shared" si="1"/>
        <v>6723900</v>
      </c>
      <c r="M61" s="326"/>
      <c r="N61" s="397" t="s">
        <v>474</v>
      </c>
      <c r="O61" s="397" t="s">
        <v>330</v>
      </c>
      <c r="P61" s="397"/>
      <c r="Q61" s="402" t="s">
        <v>475</v>
      </c>
      <c r="R61" s="402" t="s">
        <v>475</v>
      </c>
      <c r="S61" s="402" t="s">
        <v>474</v>
      </c>
    </row>
    <row r="62" spans="1:19" ht="15" customHeight="1" x14ac:dyDescent="0.2">
      <c r="A62" s="314">
        <v>825</v>
      </c>
      <c r="B62" s="316" t="s">
        <v>372</v>
      </c>
      <c r="C62" s="316" t="s">
        <v>101</v>
      </c>
      <c r="D62" s="316" t="s">
        <v>402</v>
      </c>
      <c r="E62" s="316" t="s">
        <v>33</v>
      </c>
      <c r="F62" s="321" t="s">
        <v>406</v>
      </c>
      <c r="G62" s="322" t="s">
        <v>390</v>
      </c>
      <c r="H62" s="323" t="s">
        <v>387</v>
      </c>
      <c r="I62" s="324"/>
      <c r="J62" s="355">
        <v>0</v>
      </c>
      <c r="K62" s="355">
        <v>379800</v>
      </c>
      <c r="L62" s="326">
        <f t="shared" si="1"/>
        <v>379800</v>
      </c>
      <c r="M62" s="326"/>
      <c r="N62" s="397" t="s">
        <v>474</v>
      </c>
      <c r="O62" s="397" t="s">
        <v>330</v>
      </c>
      <c r="P62" s="397"/>
      <c r="Q62" s="402" t="s">
        <v>485</v>
      </c>
      <c r="R62" s="402" t="s">
        <v>485</v>
      </c>
      <c r="S62" s="402" t="s">
        <v>485</v>
      </c>
    </row>
    <row r="63" spans="1:19" ht="15" customHeight="1" x14ac:dyDescent="0.2">
      <c r="A63" s="314">
        <v>825</v>
      </c>
      <c r="B63" s="316" t="s">
        <v>279</v>
      </c>
      <c r="C63" s="316" t="s">
        <v>101</v>
      </c>
      <c r="D63" s="316" t="s">
        <v>402</v>
      </c>
      <c r="E63" s="316" t="s">
        <v>33</v>
      </c>
      <c r="F63" s="321" t="s">
        <v>406</v>
      </c>
      <c r="G63" s="322" t="s">
        <v>390</v>
      </c>
      <c r="H63" s="323" t="s">
        <v>387</v>
      </c>
      <c r="I63" s="324"/>
      <c r="J63" s="355">
        <v>0</v>
      </c>
      <c r="K63" s="355">
        <v>193000</v>
      </c>
      <c r="L63" s="326">
        <f t="shared" si="1"/>
        <v>193000</v>
      </c>
      <c r="M63" s="326"/>
      <c r="N63" s="397" t="s">
        <v>474</v>
      </c>
      <c r="O63" s="397" t="s">
        <v>330</v>
      </c>
      <c r="P63" s="397"/>
      <c r="Q63" s="402" t="s">
        <v>485</v>
      </c>
      <c r="R63" s="402" t="s">
        <v>485</v>
      </c>
      <c r="S63" s="402" t="s">
        <v>485</v>
      </c>
    </row>
    <row r="64" spans="1:19" ht="15" customHeight="1" x14ac:dyDescent="0.2">
      <c r="A64" s="314">
        <v>825</v>
      </c>
      <c r="B64" s="316" t="s">
        <v>373</v>
      </c>
      <c r="C64" s="316" t="s">
        <v>101</v>
      </c>
      <c r="D64" s="316" t="s">
        <v>402</v>
      </c>
      <c r="E64" s="316" t="s">
        <v>33</v>
      </c>
      <c r="F64" s="321" t="s">
        <v>406</v>
      </c>
      <c r="G64" s="322" t="s">
        <v>390</v>
      </c>
      <c r="H64" s="323" t="s">
        <v>387</v>
      </c>
      <c r="I64" s="324"/>
      <c r="J64" s="355">
        <v>0</v>
      </c>
      <c r="K64" s="355">
        <v>542600</v>
      </c>
      <c r="L64" s="326">
        <f t="shared" si="1"/>
        <v>542600</v>
      </c>
      <c r="M64" s="326"/>
      <c r="N64" s="397" t="s">
        <v>474</v>
      </c>
      <c r="O64" s="397" t="s">
        <v>330</v>
      </c>
      <c r="P64" s="397"/>
      <c r="Q64" s="402" t="s">
        <v>485</v>
      </c>
      <c r="R64" s="402" t="s">
        <v>485</v>
      </c>
      <c r="S64" s="402" t="s">
        <v>485</v>
      </c>
    </row>
    <row r="65" spans="1:19" ht="15" customHeight="1" x14ac:dyDescent="0.2">
      <c r="A65" s="314">
        <v>825</v>
      </c>
      <c r="B65" s="316" t="s">
        <v>113</v>
      </c>
      <c r="C65" s="316" t="s">
        <v>101</v>
      </c>
      <c r="D65" s="316" t="s">
        <v>402</v>
      </c>
      <c r="E65" s="316" t="s">
        <v>33</v>
      </c>
      <c r="F65" s="321" t="s">
        <v>406</v>
      </c>
      <c r="G65" s="322" t="s">
        <v>390</v>
      </c>
      <c r="H65" s="323" t="s">
        <v>387</v>
      </c>
      <c r="I65" s="324"/>
      <c r="J65" s="355">
        <v>0</v>
      </c>
      <c r="K65" s="355">
        <v>60400</v>
      </c>
      <c r="L65" s="326">
        <f t="shared" si="1"/>
        <v>60400</v>
      </c>
      <c r="M65" s="326"/>
      <c r="N65" s="397" t="s">
        <v>474</v>
      </c>
      <c r="O65" s="397" t="s">
        <v>330</v>
      </c>
      <c r="P65" s="397"/>
      <c r="Q65" s="398" t="s">
        <v>485</v>
      </c>
      <c r="R65" s="398" t="s">
        <v>485</v>
      </c>
      <c r="S65" s="398" t="s">
        <v>485</v>
      </c>
    </row>
    <row r="66" spans="1:19" ht="15" customHeight="1" x14ac:dyDescent="0.2">
      <c r="A66" s="314">
        <v>825</v>
      </c>
      <c r="B66" s="316" t="s">
        <v>98</v>
      </c>
      <c r="C66" s="316" t="s">
        <v>99</v>
      </c>
      <c r="D66" s="316" t="s">
        <v>408</v>
      </c>
      <c r="E66" s="316" t="s">
        <v>125</v>
      </c>
      <c r="F66" s="321" t="s">
        <v>407</v>
      </c>
      <c r="G66" s="322" t="s">
        <v>390</v>
      </c>
      <c r="H66" s="323" t="s">
        <v>387</v>
      </c>
      <c r="I66" s="324"/>
      <c r="J66" s="355">
        <v>7065400</v>
      </c>
      <c r="K66" s="355">
        <v>0</v>
      </c>
      <c r="L66" s="326">
        <f t="shared" si="1"/>
        <v>7065400</v>
      </c>
      <c r="M66" s="326"/>
      <c r="N66" s="397" t="s">
        <v>474</v>
      </c>
      <c r="O66" s="397" t="s">
        <v>330</v>
      </c>
      <c r="P66" s="397"/>
      <c r="Q66" s="402" t="s">
        <v>475</v>
      </c>
      <c r="R66" s="402" t="s">
        <v>475</v>
      </c>
      <c r="S66" s="402" t="s">
        <v>474</v>
      </c>
    </row>
    <row r="67" spans="1:19" ht="15" customHeight="1" x14ac:dyDescent="0.2">
      <c r="A67" s="314">
        <v>825</v>
      </c>
      <c r="B67" s="316" t="s">
        <v>114</v>
      </c>
      <c r="C67" s="316" t="s">
        <v>99</v>
      </c>
      <c r="D67" s="316" t="s">
        <v>408</v>
      </c>
      <c r="E67" s="316" t="s">
        <v>125</v>
      </c>
      <c r="F67" s="321" t="s">
        <v>407</v>
      </c>
      <c r="G67" s="322" t="s">
        <v>390</v>
      </c>
      <c r="H67" s="323" t="s">
        <v>387</v>
      </c>
      <c r="I67" s="324"/>
      <c r="J67" s="355">
        <v>0</v>
      </c>
      <c r="K67" s="355">
        <v>24200</v>
      </c>
      <c r="L67" s="326">
        <f t="shared" si="1"/>
        <v>24200</v>
      </c>
      <c r="M67" s="326"/>
      <c r="N67" s="397" t="s">
        <v>474</v>
      </c>
      <c r="O67" s="397" t="s">
        <v>330</v>
      </c>
      <c r="P67" s="397"/>
      <c r="Q67" s="402" t="s">
        <v>486</v>
      </c>
      <c r="R67" s="402" t="s">
        <v>486</v>
      </c>
      <c r="S67" s="402" t="s">
        <v>486</v>
      </c>
    </row>
    <row r="68" spans="1:19" ht="15" customHeight="1" x14ac:dyDescent="0.2">
      <c r="A68" s="314">
        <v>825</v>
      </c>
      <c r="B68" s="316" t="s">
        <v>115</v>
      </c>
      <c r="C68" s="316" t="s">
        <v>99</v>
      </c>
      <c r="D68" s="316" t="s">
        <v>408</v>
      </c>
      <c r="E68" s="316" t="s">
        <v>125</v>
      </c>
      <c r="F68" s="321" t="s">
        <v>407</v>
      </c>
      <c r="G68" s="322" t="s">
        <v>390</v>
      </c>
      <c r="H68" s="323" t="s">
        <v>387</v>
      </c>
      <c r="I68" s="324"/>
      <c r="J68" s="355">
        <v>0</v>
      </c>
      <c r="K68" s="355">
        <v>48400</v>
      </c>
      <c r="L68" s="326">
        <f t="shared" si="1"/>
        <v>48400</v>
      </c>
      <c r="M68" s="326"/>
      <c r="N68" s="397" t="s">
        <v>474</v>
      </c>
      <c r="O68" s="397" t="s">
        <v>330</v>
      </c>
      <c r="P68" s="397"/>
      <c r="Q68" s="402" t="s">
        <v>486</v>
      </c>
      <c r="R68" s="402" t="s">
        <v>486</v>
      </c>
      <c r="S68" s="402" t="s">
        <v>486</v>
      </c>
    </row>
    <row r="69" spans="1:19" ht="15" customHeight="1" x14ac:dyDescent="0.2">
      <c r="A69" s="314">
        <v>825</v>
      </c>
      <c r="B69" s="316" t="s">
        <v>328</v>
      </c>
      <c r="C69" s="316" t="s">
        <v>99</v>
      </c>
      <c r="D69" s="316" t="s">
        <v>408</v>
      </c>
      <c r="E69" s="316" t="s">
        <v>125</v>
      </c>
      <c r="F69" s="321" t="s">
        <v>407</v>
      </c>
      <c r="G69" s="322" t="s">
        <v>390</v>
      </c>
      <c r="H69" s="323" t="s">
        <v>387</v>
      </c>
      <c r="I69" s="324"/>
      <c r="J69" s="355">
        <v>0</v>
      </c>
      <c r="K69" s="355">
        <v>608900</v>
      </c>
      <c r="L69" s="326">
        <f t="shared" si="1"/>
        <v>608900</v>
      </c>
      <c r="M69" s="326"/>
      <c r="N69" s="397" t="s">
        <v>474</v>
      </c>
      <c r="O69" s="397" t="s">
        <v>330</v>
      </c>
      <c r="P69" s="397"/>
      <c r="Q69" s="402" t="s">
        <v>486</v>
      </c>
      <c r="R69" s="402" t="s">
        <v>486</v>
      </c>
      <c r="S69" s="402" t="s">
        <v>486</v>
      </c>
    </row>
    <row r="70" spans="1:19" ht="15" customHeight="1" x14ac:dyDescent="0.2">
      <c r="A70" s="314">
        <v>825</v>
      </c>
      <c r="B70" s="316" t="s">
        <v>456</v>
      </c>
      <c r="C70" s="316" t="s">
        <v>99</v>
      </c>
      <c r="D70" s="316" t="s">
        <v>408</v>
      </c>
      <c r="E70" s="316" t="s">
        <v>125</v>
      </c>
      <c r="F70" s="321" t="s">
        <v>407</v>
      </c>
      <c r="G70" s="322" t="s">
        <v>390</v>
      </c>
      <c r="H70" s="323" t="s">
        <v>387</v>
      </c>
      <c r="I70" s="324"/>
      <c r="J70" s="355">
        <v>0</v>
      </c>
      <c r="K70" s="355">
        <v>72500</v>
      </c>
      <c r="L70" s="326">
        <f t="shared" si="1"/>
        <v>72500</v>
      </c>
      <c r="M70" s="326"/>
      <c r="N70" s="397" t="s">
        <v>474</v>
      </c>
      <c r="O70" s="397" t="s">
        <v>330</v>
      </c>
      <c r="P70" s="397"/>
      <c r="Q70" s="402" t="s">
        <v>486</v>
      </c>
      <c r="R70" s="402" t="s">
        <v>486</v>
      </c>
      <c r="S70" s="402" t="s">
        <v>486</v>
      </c>
    </row>
    <row r="71" spans="1:19" ht="15" customHeight="1" x14ac:dyDescent="0.2">
      <c r="A71" s="314">
        <v>825</v>
      </c>
      <c r="B71" s="316" t="s">
        <v>374</v>
      </c>
      <c r="C71" s="316" t="s">
        <v>99</v>
      </c>
      <c r="D71" s="316" t="s">
        <v>408</v>
      </c>
      <c r="E71" s="316" t="s">
        <v>125</v>
      </c>
      <c r="F71" s="321" t="s">
        <v>407</v>
      </c>
      <c r="G71" s="322" t="s">
        <v>390</v>
      </c>
      <c r="H71" s="323" t="s">
        <v>387</v>
      </c>
      <c r="I71" s="324"/>
      <c r="J71" s="355">
        <v>0</v>
      </c>
      <c r="K71" s="355">
        <v>42400</v>
      </c>
      <c r="L71" s="326">
        <f t="shared" si="1"/>
        <v>42400</v>
      </c>
      <c r="M71" s="326"/>
      <c r="N71" s="397" t="s">
        <v>474</v>
      </c>
      <c r="O71" s="397" t="s">
        <v>330</v>
      </c>
      <c r="P71" s="397"/>
      <c r="Q71" s="398" t="s">
        <v>486</v>
      </c>
      <c r="R71" s="398" t="s">
        <v>486</v>
      </c>
      <c r="S71" s="398" t="s">
        <v>486</v>
      </c>
    </row>
    <row r="72" spans="1:19" ht="15" customHeight="1" x14ac:dyDescent="0.2">
      <c r="A72" s="314"/>
      <c r="B72" s="316" t="s">
        <v>375</v>
      </c>
      <c r="C72" s="316" t="s">
        <v>234</v>
      </c>
      <c r="D72" s="316" t="s">
        <v>400</v>
      </c>
      <c r="E72" s="316" t="s">
        <v>129</v>
      </c>
      <c r="F72" s="321"/>
      <c r="G72" s="323"/>
      <c r="H72" s="323"/>
      <c r="I72" s="321"/>
      <c r="J72" s="355">
        <v>0</v>
      </c>
      <c r="K72" s="355">
        <v>0</v>
      </c>
      <c r="L72" s="326">
        <f t="shared" si="1"/>
        <v>0</v>
      </c>
      <c r="M72" s="326"/>
      <c r="N72" s="397" t="s">
        <v>474</v>
      </c>
      <c r="O72" s="397" t="s">
        <v>330</v>
      </c>
      <c r="P72" s="397"/>
      <c r="Q72" s="398"/>
      <c r="R72" s="398"/>
      <c r="S72" s="398"/>
    </row>
    <row r="73" spans="1:19" ht="15" customHeight="1" x14ac:dyDescent="0.2">
      <c r="A73" s="314"/>
      <c r="B73" s="316" t="s">
        <v>376</v>
      </c>
      <c r="C73" s="316" t="s">
        <v>124</v>
      </c>
      <c r="D73" s="316" t="s">
        <v>428</v>
      </c>
      <c r="E73" s="316" t="s">
        <v>33</v>
      </c>
      <c r="F73" s="321" t="s">
        <v>454</v>
      </c>
      <c r="G73" s="323"/>
      <c r="H73" s="323"/>
      <c r="I73" s="321"/>
      <c r="J73" s="355">
        <v>382900</v>
      </c>
      <c r="K73" s="355">
        <v>0</v>
      </c>
      <c r="L73" s="326">
        <f t="shared" si="1"/>
        <v>382900</v>
      </c>
      <c r="M73" s="326"/>
      <c r="N73" s="397" t="s">
        <v>474</v>
      </c>
      <c r="O73" s="397" t="s">
        <v>330</v>
      </c>
      <c r="P73" s="397" t="s">
        <v>487</v>
      </c>
      <c r="Q73" s="403"/>
      <c r="R73" s="403"/>
      <c r="S73" s="403"/>
    </row>
    <row r="74" spans="1:19" x14ac:dyDescent="0.2">
      <c r="A74" s="314"/>
      <c r="B74" s="316"/>
      <c r="C74" s="316"/>
      <c r="D74" s="316"/>
      <c r="E74" s="359"/>
      <c r="F74" s="321"/>
      <c r="G74" s="323"/>
      <c r="H74" s="323"/>
      <c r="I74" s="324"/>
      <c r="N74" s="401" t="s">
        <v>14</v>
      </c>
      <c r="O74" s="401" t="s">
        <v>14</v>
      </c>
      <c r="P74" s="401"/>
      <c r="Q74" s="280"/>
      <c r="R74" s="280"/>
      <c r="S74" s="280"/>
    </row>
    <row r="75" spans="1:19" s="344" customFormat="1" ht="16.5" thickBot="1" x14ac:dyDescent="0.25">
      <c r="A75" s="340" t="s">
        <v>323</v>
      </c>
      <c r="B75" s="341"/>
      <c r="C75" s="341"/>
      <c r="D75" s="342"/>
      <c r="E75" s="343"/>
      <c r="F75" s="347"/>
      <c r="G75" s="348"/>
      <c r="H75" s="348"/>
      <c r="I75" s="347"/>
      <c r="J75" s="346">
        <f>SUM(J49:J74)</f>
        <v>48617795.519999996</v>
      </c>
      <c r="K75" s="346">
        <f>SUM(K49:K74)</f>
        <v>9972100</v>
      </c>
      <c r="L75" s="346">
        <f>SUM(L49:L74)</f>
        <v>58589895.519999996</v>
      </c>
      <c r="M75" s="349"/>
    </row>
    <row r="76" spans="1:19" ht="16.5" thickTop="1" x14ac:dyDescent="0.2">
      <c r="A76" s="314"/>
      <c r="B76" s="316"/>
      <c r="C76" s="316"/>
      <c r="D76" s="316"/>
      <c r="E76" s="361"/>
      <c r="F76" s="321"/>
      <c r="G76" s="323"/>
      <c r="H76" s="323"/>
      <c r="I76" s="324"/>
      <c r="J76" s="351"/>
      <c r="K76" s="362"/>
      <c r="L76" s="351" t="s">
        <v>14</v>
      </c>
      <c r="M76" s="351"/>
    </row>
    <row r="77" spans="1:19" x14ac:dyDescent="0.2">
      <c r="A77" s="314"/>
      <c r="B77" s="316"/>
      <c r="C77" s="316"/>
      <c r="D77" s="316"/>
      <c r="E77" s="316"/>
      <c r="F77" s="320"/>
      <c r="G77" s="354"/>
      <c r="H77" s="354"/>
      <c r="I77" s="332"/>
    </row>
    <row r="78" spans="1:19" s="287" customFormat="1" x14ac:dyDescent="0.2">
      <c r="A78" s="312" t="s">
        <v>14</v>
      </c>
      <c r="B78" s="363" t="s">
        <v>28</v>
      </c>
      <c r="C78" s="311"/>
      <c r="D78" s="311"/>
      <c r="E78" s="311"/>
      <c r="F78" s="288"/>
      <c r="G78" s="313"/>
      <c r="H78" s="313"/>
      <c r="I78" s="364"/>
    </row>
    <row r="79" spans="1:19" ht="15" customHeight="1" x14ac:dyDescent="0.25">
      <c r="A79" s="314">
        <v>61600</v>
      </c>
      <c r="B79" s="365" t="s">
        <v>377</v>
      </c>
      <c r="C79" s="316" t="s">
        <v>69</v>
      </c>
      <c r="D79" s="316" t="s">
        <v>409</v>
      </c>
      <c r="E79" s="316" t="s">
        <v>33</v>
      </c>
      <c r="F79" s="321" t="s">
        <v>407</v>
      </c>
      <c r="G79" s="322" t="s">
        <v>390</v>
      </c>
      <c r="H79" s="323" t="s">
        <v>387</v>
      </c>
      <c r="I79" s="358" t="s">
        <v>452</v>
      </c>
      <c r="J79" s="355">
        <v>3277200</v>
      </c>
      <c r="K79" s="355">
        <v>641900</v>
      </c>
      <c r="L79" s="326">
        <f t="shared" ref="L79:L95" si="2">J79+K79</f>
        <v>3919100</v>
      </c>
      <c r="M79" s="317"/>
      <c r="N79" s="397" t="s">
        <v>474</v>
      </c>
      <c r="O79" s="397" t="s">
        <v>330</v>
      </c>
      <c r="P79" s="397"/>
      <c r="Q79" s="398" t="s">
        <v>474</v>
      </c>
      <c r="R79" s="398" t="s">
        <v>475</v>
      </c>
      <c r="S79" s="398" t="s">
        <v>474</v>
      </c>
    </row>
    <row r="80" spans="1:19" ht="15" customHeight="1" x14ac:dyDescent="0.2">
      <c r="A80" s="314"/>
      <c r="B80" s="316" t="s">
        <v>339</v>
      </c>
      <c r="C80" s="316" t="s">
        <v>71</v>
      </c>
      <c r="D80" s="316" t="s">
        <v>421</v>
      </c>
      <c r="E80" s="316" t="s">
        <v>133</v>
      </c>
      <c r="F80" s="321" t="s">
        <v>405</v>
      </c>
      <c r="G80" s="322" t="s">
        <v>390</v>
      </c>
      <c r="H80" s="323" t="s">
        <v>387</v>
      </c>
      <c r="I80" s="358" t="s">
        <v>452</v>
      </c>
      <c r="J80" s="355">
        <v>1709900</v>
      </c>
      <c r="K80" s="355">
        <v>146000</v>
      </c>
      <c r="L80" s="326">
        <f t="shared" si="2"/>
        <v>1855900</v>
      </c>
      <c r="M80" s="317"/>
      <c r="N80" s="397" t="s">
        <v>474</v>
      </c>
      <c r="O80" s="397" t="s">
        <v>330</v>
      </c>
      <c r="P80" s="397" t="s">
        <v>488</v>
      </c>
      <c r="Q80" s="404" t="s">
        <v>474</v>
      </c>
      <c r="R80" s="404" t="s">
        <v>475</v>
      </c>
      <c r="S80" s="404" t="s">
        <v>474</v>
      </c>
    </row>
    <row r="81" spans="1:19" ht="15" customHeight="1" x14ac:dyDescent="0.2">
      <c r="A81" s="314">
        <v>61600</v>
      </c>
      <c r="B81" s="316" t="s">
        <v>329</v>
      </c>
      <c r="C81" s="316" t="s">
        <v>338</v>
      </c>
      <c r="D81" s="316" t="s">
        <v>422</v>
      </c>
      <c r="E81" s="316" t="s">
        <v>133</v>
      </c>
      <c r="F81" s="321" t="s">
        <v>414</v>
      </c>
      <c r="G81" s="322" t="s">
        <v>390</v>
      </c>
      <c r="H81" s="323" t="s">
        <v>387</v>
      </c>
      <c r="I81" s="358" t="s">
        <v>452</v>
      </c>
      <c r="J81" s="355">
        <v>3989600</v>
      </c>
      <c r="K81" s="355">
        <v>729500</v>
      </c>
      <c r="L81" s="326">
        <f t="shared" si="2"/>
        <v>4719100</v>
      </c>
      <c r="M81" s="317"/>
      <c r="N81" s="397" t="s">
        <v>474</v>
      </c>
      <c r="O81" s="397" t="s">
        <v>330</v>
      </c>
      <c r="P81" s="397"/>
      <c r="Q81" s="398" t="s">
        <v>475</v>
      </c>
      <c r="R81" s="398" t="s">
        <v>475</v>
      </c>
      <c r="S81" s="398" t="s">
        <v>474</v>
      </c>
    </row>
    <row r="82" spans="1:19" ht="15" customHeight="1" x14ac:dyDescent="0.25">
      <c r="A82" s="314">
        <v>61600</v>
      </c>
      <c r="B82" s="365" t="s">
        <v>378</v>
      </c>
      <c r="C82" s="316" t="s">
        <v>73</v>
      </c>
      <c r="D82" s="316" t="s">
        <v>410</v>
      </c>
      <c r="E82" s="316" t="s">
        <v>126</v>
      </c>
      <c r="F82" s="321" t="s">
        <v>406</v>
      </c>
      <c r="G82" s="322" t="s">
        <v>390</v>
      </c>
      <c r="H82" s="323" t="s">
        <v>387</v>
      </c>
      <c r="I82" s="358" t="s">
        <v>452</v>
      </c>
      <c r="J82" s="355">
        <v>2885400</v>
      </c>
      <c r="K82" s="355">
        <v>583600</v>
      </c>
      <c r="L82" s="326">
        <f t="shared" si="2"/>
        <v>3469000</v>
      </c>
      <c r="M82" s="317"/>
      <c r="N82" s="397" t="s">
        <v>474</v>
      </c>
      <c r="O82" s="397" t="s">
        <v>330</v>
      </c>
      <c r="P82" s="397"/>
      <c r="Q82" s="398" t="s">
        <v>474</v>
      </c>
      <c r="R82" s="398" t="s">
        <v>475</v>
      </c>
      <c r="S82" s="398" t="s">
        <v>474</v>
      </c>
    </row>
    <row r="83" spans="1:19" ht="15" customHeight="1" x14ac:dyDescent="0.2">
      <c r="A83" s="314">
        <v>61600</v>
      </c>
      <c r="B83" s="316" t="s">
        <v>379</v>
      </c>
      <c r="C83" s="316" t="s">
        <v>77</v>
      </c>
      <c r="D83" s="316" t="s">
        <v>411</v>
      </c>
      <c r="E83" s="316" t="s">
        <v>128</v>
      </c>
      <c r="F83" s="321" t="s">
        <v>405</v>
      </c>
      <c r="G83" s="322" t="s">
        <v>390</v>
      </c>
      <c r="H83" s="323" t="s">
        <v>387</v>
      </c>
      <c r="I83" s="358" t="s">
        <v>452</v>
      </c>
      <c r="J83" s="355">
        <v>2849800</v>
      </c>
      <c r="K83" s="355">
        <v>634600</v>
      </c>
      <c r="L83" s="326">
        <f t="shared" si="2"/>
        <v>3484400</v>
      </c>
      <c r="M83" s="317"/>
      <c r="N83" s="397" t="s">
        <v>474</v>
      </c>
      <c r="O83" s="397" t="s">
        <v>330</v>
      </c>
      <c r="P83" s="397"/>
      <c r="Q83" s="398" t="s">
        <v>474</v>
      </c>
      <c r="R83" s="398" t="s">
        <v>475</v>
      </c>
      <c r="S83" s="398" t="s">
        <v>474</v>
      </c>
    </row>
    <row r="84" spans="1:19" ht="15" customHeight="1" x14ac:dyDescent="0.2">
      <c r="A84" s="314">
        <v>61600</v>
      </c>
      <c r="B84" s="316" t="s">
        <v>412</v>
      </c>
      <c r="C84" s="316" t="s">
        <v>112</v>
      </c>
      <c r="D84" s="316" t="s">
        <v>413</v>
      </c>
      <c r="E84" s="316" t="s">
        <v>127</v>
      </c>
      <c r="F84" s="321" t="s">
        <v>414</v>
      </c>
      <c r="G84" s="322" t="s">
        <v>390</v>
      </c>
      <c r="H84" s="323" t="s">
        <v>387</v>
      </c>
      <c r="I84" s="358" t="s">
        <v>452</v>
      </c>
      <c r="J84" s="355">
        <v>2208600</v>
      </c>
      <c r="K84" s="355">
        <v>437700</v>
      </c>
      <c r="L84" s="326">
        <f t="shared" si="2"/>
        <v>2646300</v>
      </c>
      <c r="M84" s="317"/>
      <c r="N84" s="397" t="s">
        <v>474</v>
      </c>
      <c r="O84" s="397" t="s">
        <v>330</v>
      </c>
      <c r="P84" s="397"/>
      <c r="Q84" s="398" t="s">
        <v>475</v>
      </c>
      <c r="R84" s="398" t="s">
        <v>475</v>
      </c>
      <c r="S84" s="398" t="s">
        <v>474</v>
      </c>
    </row>
    <row r="85" spans="1:19" ht="15" customHeight="1" x14ac:dyDescent="0.2">
      <c r="A85" s="314">
        <v>61600</v>
      </c>
      <c r="B85" s="316" t="s">
        <v>382</v>
      </c>
      <c r="C85" s="316" t="s">
        <v>62</v>
      </c>
      <c r="D85" s="316" t="s">
        <v>415</v>
      </c>
      <c r="E85" s="316" t="s">
        <v>132</v>
      </c>
      <c r="F85" s="321" t="s">
        <v>414</v>
      </c>
      <c r="G85" s="322" t="s">
        <v>390</v>
      </c>
      <c r="H85" s="323" t="s">
        <v>387</v>
      </c>
      <c r="I85" s="358" t="s">
        <v>452</v>
      </c>
      <c r="J85" s="355">
        <v>2636000</v>
      </c>
      <c r="K85" s="355">
        <v>379300</v>
      </c>
      <c r="L85" s="326">
        <f t="shared" si="2"/>
        <v>3015300</v>
      </c>
      <c r="M85" s="317"/>
      <c r="N85" s="397" t="s">
        <v>474</v>
      </c>
      <c r="O85" s="397" t="s">
        <v>330</v>
      </c>
      <c r="P85" s="397"/>
      <c r="Q85" s="398" t="s">
        <v>475</v>
      </c>
      <c r="R85" s="398" t="s">
        <v>475</v>
      </c>
      <c r="S85" s="398" t="s">
        <v>474</v>
      </c>
    </row>
    <row r="86" spans="1:19" ht="15" customHeight="1" x14ac:dyDescent="0.2">
      <c r="A86" s="314">
        <v>61600</v>
      </c>
      <c r="B86" s="316" t="s">
        <v>380</v>
      </c>
      <c r="C86" s="316" t="s">
        <v>83</v>
      </c>
      <c r="D86" s="316" t="s">
        <v>416</v>
      </c>
      <c r="E86" s="316" t="s">
        <v>126</v>
      </c>
      <c r="F86" s="321" t="s">
        <v>406</v>
      </c>
      <c r="G86" s="322" t="s">
        <v>390</v>
      </c>
      <c r="H86" s="323" t="s">
        <v>387</v>
      </c>
      <c r="I86" s="358" t="s">
        <v>452</v>
      </c>
      <c r="J86" s="355">
        <v>3220100</v>
      </c>
      <c r="K86" s="355">
        <v>692900</v>
      </c>
      <c r="L86" s="326">
        <f t="shared" si="2"/>
        <v>3913000</v>
      </c>
      <c r="M86" s="317"/>
      <c r="N86" s="397" t="s">
        <v>474</v>
      </c>
      <c r="O86" s="397" t="s">
        <v>330</v>
      </c>
      <c r="P86" s="397"/>
      <c r="Q86" s="398" t="s">
        <v>475</v>
      </c>
      <c r="R86" s="398" t="s">
        <v>475</v>
      </c>
      <c r="S86" s="398" t="s">
        <v>474</v>
      </c>
    </row>
    <row r="87" spans="1:19" ht="15" customHeight="1" x14ac:dyDescent="0.2">
      <c r="A87" s="314"/>
      <c r="B87" s="316" t="s">
        <v>297</v>
      </c>
      <c r="C87" s="316" t="s">
        <v>86</v>
      </c>
      <c r="D87" s="316" t="s">
        <v>417</v>
      </c>
      <c r="E87" s="316" t="s">
        <v>33</v>
      </c>
      <c r="F87" s="321" t="s">
        <v>406</v>
      </c>
      <c r="G87" s="322" t="s">
        <v>390</v>
      </c>
      <c r="H87" s="323" t="s">
        <v>387</v>
      </c>
      <c r="I87" s="358" t="s">
        <v>452</v>
      </c>
      <c r="J87" s="355">
        <v>5272000</v>
      </c>
      <c r="K87" s="355">
        <v>0</v>
      </c>
      <c r="L87" s="326">
        <f t="shared" si="2"/>
        <v>5272000</v>
      </c>
      <c r="M87" s="317"/>
      <c r="N87" s="397" t="s">
        <v>474</v>
      </c>
      <c r="O87" s="397" t="s">
        <v>330</v>
      </c>
      <c r="P87" s="397"/>
      <c r="Q87" s="398" t="s">
        <v>475</v>
      </c>
      <c r="R87" s="398" t="s">
        <v>475</v>
      </c>
      <c r="S87" s="398" t="s">
        <v>474</v>
      </c>
    </row>
    <row r="88" spans="1:19" ht="15" customHeight="1" x14ac:dyDescent="0.2">
      <c r="A88" s="314">
        <v>61600</v>
      </c>
      <c r="B88" s="316" t="s">
        <v>381</v>
      </c>
      <c r="C88" s="316" t="s">
        <v>86</v>
      </c>
      <c r="D88" s="316" t="s">
        <v>417</v>
      </c>
      <c r="E88" s="316" t="s">
        <v>33</v>
      </c>
      <c r="F88" s="321" t="s">
        <v>406</v>
      </c>
      <c r="G88" s="322" t="s">
        <v>390</v>
      </c>
      <c r="H88" s="323" t="s">
        <v>387</v>
      </c>
      <c r="I88" s="358" t="s">
        <v>452</v>
      </c>
      <c r="J88" s="355">
        <v>0</v>
      </c>
      <c r="K88" s="355">
        <v>948200</v>
      </c>
      <c r="L88" s="326">
        <f t="shared" si="2"/>
        <v>948200</v>
      </c>
      <c r="M88" s="317"/>
      <c r="N88" s="397" t="s">
        <v>474</v>
      </c>
      <c r="O88" s="397" t="s">
        <v>330</v>
      </c>
      <c r="P88" s="397"/>
      <c r="Q88" s="398" t="s">
        <v>475</v>
      </c>
      <c r="R88" s="398" t="s">
        <v>475</v>
      </c>
      <c r="S88" s="398" t="s">
        <v>474</v>
      </c>
    </row>
    <row r="89" spans="1:19" ht="15" customHeight="1" x14ac:dyDescent="0.2">
      <c r="A89" s="314">
        <v>825</v>
      </c>
      <c r="B89" s="316" t="s">
        <v>282</v>
      </c>
      <c r="C89" s="316" t="s">
        <v>86</v>
      </c>
      <c r="D89" s="316" t="s">
        <v>417</v>
      </c>
      <c r="E89" s="316" t="s">
        <v>33</v>
      </c>
      <c r="F89" s="321" t="s">
        <v>406</v>
      </c>
      <c r="G89" s="322" t="s">
        <v>390</v>
      </c>
      <c r="H89" s="323" t="s">
        <v>387</v>
      </c>
      <c r="I89" s="358" t="s">
        <v>452</v>
      </c>
      <c r="J89" s="355">
        <v>0</v>
      </c>
      <c r="K89" s="355">
        <v>58500</v>
      </c>
      <c r="L89" s="326">
        <f t="shared" si="2"/>
        <v>58500</v>
      </c>
      <c r="M89" s="317"/>
      <c r="N89" s="397" t="s">
        <v>474</v>
      </c>
      <c r="O89" s="397" t="s">
        <v>330</v>
      </c>
      <c r="P89" s="397"/>
      <c r="Q89" s="398"/>
      <c r="R89" s="398"/>
      <c r="S89" s="398" t="s">
        <v>474</v>
      </c>
    </row>
    <row r="90" spans="1:19" ht="15" customHeight="1" x14ac:dyDescent="0.25">
      <c r="A90" s="314">
        <v>825</v>
      </c>
      <c r="B90" s="366" t="s">
        <v>286</v>
      </c>
      <c r="C90" s="316" t="s">
        <v>86</v>
      </c>
      <c r="D90" s="316" t="s">
        <v>417</v>
      </c>
      <c r="E90" s="316" t="s">
        <v>33</v>
      </c>
      <c r="F90" s="321" t="s">
        <v>406</v>
      </c>
      <c r="G90" s="322" t="s">
        <v>390</v>
      </c>
      <c r="H90" s="323" t="s">
        <v>387</v>
      </c>
      <c r="I90" s="358" t="s">
        <v>452</v>
      </c>
      <c r="J90" s="355">
        <v>0</v>
      </c>
      <c r="K90" s="355">
        <v>87600</v>
      </c>
      <c r="L90" s="326">
        <f t="shared" si="2"/>
        <v>87600</v>
      </c>
      <c r="M90" s="317"/>
      <c r="N90" s="397" t="s">
        <v>474</v>
      </c>
      <c r="O90" s="397" t="s">
        <v>330</v>
      </c>
      <c r="P90" s="397"/>
      <c r="Q90" s="398"/>
      <c r="R90" s="398"/>
      <c r="S90" s="398" t="s">
        <v>474</v>
      </c>
    </row>
    <row r="91" spans="1:19" ht="15" customHeight="1" x14ac:dyDescent="0.2">
      <c r="A91" s="314">
        <v>61600</v>
      </c>
      <c r="B91" s="316" t="s">
        <v>383</v>
      </c>
      <c r="C91" s="316" t="s">
        <v>88</v>
      </c>
      <c r="D91" s="316" t="s">
        <v>418</v>
      </c>
      <c r="E91" s="316" t="s">
        <v>33</v>
      </c>
      <c r="F91" s="321" t="s">
        <v>414</v>
      </c>
      <c r="G91" s="322" t="s">
        <v>390</v>
      </c>
      <c r="H91" s="323" t="s">
        <v>387</v>
      </c>
      <c r="I91" s="358" t="s">
        <v>452</v>
      </c>
      <c r="J91" s="355">
        <v>2778600</v>
      </c>
      <c r="K91" s="355">
        <v>612800</v>
      </c>
      <c r="L91" s="326">
        <f t="shared" si="2"/>
        <v>3391400</v>
      </c>
      <c r="M91" s="317"/>
      <c r="N91" s="397" t="s">
        <v>474</v>
      </c>
      <c r="O91" s="397" t="s">
        <v>330</v>
      </c>
      <c r="P91" s="397"/>
      <c r="Q91" s="398" t="s">
        <v>474</v>
      </c>
      <c r="R91" s="398" t="s">
        <v>475</v>
      </c>
      <c r="S91" s="398" t="s">
        <v>474</v>
      </c>
    </row>
    <row r="92" spans="1:19" ht="64.5" customHeight="1" x14ac:dyDescent="0.2">
      <c r="A92" s="314">
        <v>61600</v>
      </c>
      <c r="B92" s="316" t="s">
        <v>329</v>
      </c>
      <c r="C92" s="316" t="s">
        <v>91</v>
      </c>
      <c r="D92" s="316"/>
      <c r="E92" s="316" t="s">
        <v>133</v>
      </c>
      <c r="F92" s="357"/>
      <c r="G92" s="323"/>
      <c r="H92" s="323"/>
      <c r="I92" s="358" t="s">
        <v>452</v>
      </c>
      <c r="J92" s="355">
        <v>0</v>
      </c>
      <c r="K92" s="355">
        <v>0</v>
      </c>
      <c r="L92" s="326">
        <f t="shared" si="2"/>
        <v>0</v>
      </c>
      <c r="M92" s="317"/>
      <c r="N92" s="397" t="s">
        <v>474</v>
      </c>
      <c r="O92" s="397" t="s">
        <v>330</v>
      </c>
      <c r="P92" s="397"/>
      <c r="Q92" s="398" t="s">
        <v>489</v>
      </c>
      <c r="R92" s="398" t="s">
        <v>489</v>
      </c>
      <c r="S92" s="398" t="s">
        <v>489</v>
      </c>
    </row>
    <row r="93" spans="1:19" ht="15" customHeight="1" x14ac:dyDescent="0.2">
      <c r="A93" s="314">
        <v>61600</v>
      </c>
      <c r="B93" s="316" t="s">
        <v>384</v>
      </c>
      <c r="C93" s="316" t="s">
        <v>92</v>
      </c>
      <c r="D93" s="316" t="s">
        <v>419</v>
      </c>
      <c r="E93" s="316" t="s">
        <v>131</v>
      </c>
      <c r="F93" s="321" t="s">
        <v>414</v>
      </c>
      <c r="G93" s="322" t="s">
        <v>390</v>
      </c>
      <c r="H93" s="323" t="s">
        <v>387</v>
      </c>
      <c r="I93" s="358" t="s">
        <v>452</v>
      </c>
      <c r="J93" s="355">
        <v>1496100</v>
      </c>
      <c r="K93" s="355">
        <v>335600</v>
      </c>
      <c r="L93" s="326">
        <f t="shared" si="2"/>
        <v>1831700</v>
      </c>
      <c r="M93" s="317"/>
      <c r="N93" s="397" t="s">
        <v>474</v>
      </c>
      <c r="O93" s="397" t="s">
        <v>330</v>
      </c>
      <c r="P93" s="397"/>
      <c r="Q93" s="398" t="s">
        <v>475</v>
      </c>
      <c r="R93" s="398" t="s">
        <v>475</v>
      </c>
      <c r="S93" s="398" t="s">
        <v>474</v>
      </c>
    </row>
    <row r="94" spans="1:19" ht="15" customHeight="1" x14ac:dyDescent="0.25">
      <c r="A94" s="314">
        <v>61800</v>
      </c>
      <c r="B94" s="365" t="s">
        <v>385</v>
      </c>
      <c r="C94" s="316" t="s">
        <v>95</v>
      </c>
      <c r="D94" s="316" t="s">
        <v>420</v>
      </c>
      <c r="E94" s="316" t="s">
        <v>33</v>
      </c>
      <c r="F94" s="321" t="s">
        <v>414</v>
      </c>
      <c r="G94" s="322" t="s">
        <v>390</v>
      </c>
      <c r="H94" s="323" t="s">
        <v>387</v>
      </c>
      <c r="I94" s="358" t="s">
        <v>452</v>
      </c>
      <c r="J94" s="355">
        <v>3120500</v>
      </c>
      <c r="K94" s="355">
        <v>437700</v>
      </c>
      <c r="L94" s="326">
        <f t="shared" si="2"/>
        <v>3558200</v>
      </c>
      <c r="M94" s="317"/>
      <c r="N94" s="397" t="s">
        <v>474</v>
      </c>
      <c r="O94" s="397" t="s">
        <v>330</v>
      </c>
      <c r="P94" s="397"/>
      <c r="Q94" s="398" t="s">
        <v>475</v>
      </c>
      <c r="R94" s="398" t="s">
        <v>475</v>
      </c>
      <c r="S94" s="398" t="s">
        <v>474</v>
      </c>
    </row>
    <row r="95" spans="1:19" ht="15" customHeight="1" x14ac:dyDescent="0.25">
      <c r="A95" s="314">
        <v>62000</v>
      </c>
      <c r="B95" s="365" t="s">
        <v>386</v>
      </c>
      <c r="C95" s="316" t="s">
        <v>461</v>
      </c>
      <c r="D95" s="316" t="s">
        <v>401</v>
      </c>
      <c r="E95" s="316" t="s">
        <v>97</v>
      </c>
      <c r="F95" s="321" t="s">
        <v>405</v>
      </c>
      <c r="G95" s="322" t="s">
        <v>390</v>
      </c>
      <c r="H95" s="323" t="s">
        <v>387</v>
      </c>
      <c r="I95" s="358" t="s">
        <v>452</v>
      </c>
      <c r="J95" s="355">
        <v>7594400</v>
      </c>
      <c r="K95" s="355">
        <v>1458700</v>
      </c>
      <c r="L95" s="326">
        <f t="shared" si="2"/>
        <v>9053100</v>
      </c>
      <c r="M95" s="317"/>
      <c r="N95" s="397" t="s">
        <v>474</v>
      </c>
      <c r="O95" s="397" t="s">
        <v>330</v>
      </c>
      <c r="P95" s="397"/>
      <c r="Q95" s="398" t="s">
        <v>475</v>
      </c>
      <c r="R95" s="398" t="s">
        <v>475</v>
      </c>
      <c r="S95" s="398" t="s">
        <v>474</v>
      </c>
    </row>
    <row r="96" spans="1:19" ht="15" customHeight="1" x14ac:dyDescent="0.2">
      <c r="A96" s="314"/>
      <c r="B96" s="318" t="s">
        <v>462</v>
      </c>
      <c r="C96" s="334" t="s">
        <v>460</v>
      </c>
      <c r="D96" s="335" t="s">
        <v>399</v>
      </c>
      <c r="E96" s="318" t="s">
        <v>33</v>
      </c>
      <c r="F96" s="337" t="s">
        <v>469</v>
      </c>
      <c r="G96" s="388"/>
      <c r="H96" s="388"/>
      <c r="I96" s="321"/>
    </row>
    <row r="97" spans="1:13" ht="15" customHeight="1" x14ac:dyDescent="0.2">
      <c r="A97" s="314" t="s">
        <v>14</v>
      </c>
      <c r="B97" s="316" t="s">
        <v>14</v>
      </c>
      <c r="C97" s="316" t="s">
        <v>14</v>
      </c>
      <c r="D97" s="316"/>
      <c r="E97" s="359" t="s">
        <v>14</v>
      </c>
      <c r="I97" s="329"/>
    </row>
    <row r="98" spans="1:13" s="344" customFormat="1" ht="16.5" thickBot="1" x14ac:dyDescent="0.25">
      <c r="A98" s="340" t="s">
        <v>325</v>
      </c>
      <c r="B98" s="341"/>
      <c r="C98" s="341"/>
      <c r="D98" s="342"/>
      <c r="E98" s="343"/>
      <c r="F98" s="347"/>
      <c r="G98" s="348"/>
      <c r="H98" s="348"/>
      <c r="I98" s="349"/>
      <c r="J98" s="360">
        <f t="shared" ref="J98:L98" si="3">SUM(J79:J97)</f>
        <v>43038200</v>
      </c>
      <c r="K98" s="360">
        <f t="shared" si="3"/>
        <v>8184600</v>
      </c>
      <c r="L98" s="360">
        <f t="shared" si="3"/>
        <v>51222800</v>
      </c>
      <c r="M98" s="349"/>
    </row>
    <row r="99" spans="1:13" s="344" customFormat="1" ht="16.5" thickTop="1" x14ac:dyDescent="0.2">
      <c r="A99" s="367"/>
      <c r="F99" s="294"/>
      <c r="G99" s="368"/>
      <c r="H99" s="368"/>
      <c r="I99" s="369"/>
      <c r="L99" s="370" t="s">
        <v>14</v>
      </c>
      <c r="M99" s="370"/>
    </row>
    <row r="100" spans="1:13" s="344" customFormat="1" ht="16.5" thickBot="1" x14ac:dyDescent="0.25">
      <c r="A100" s="427"/>
      <c r="B100" s="345"/>
      <c r="F100" s="294"/>
      <c r="G100" s="368"/>
      <c r="H100" s="368"/>
      <c r="I100" s="369"/>
    </row>
    <row r="101" spans="1:13" ht="16.5" thickBot="1" x14ac:dyDescent="0.25">
      <c r="A101" s="429" t="s">
        <v>490</v>
      </c>
      <c r="B101" s="320"/>
      <c r="C101" s="318"/>
      <c r="D101" s="318"/>
      <c r="E101" s="318"/>
      <c r="F101" s="372"/>
      <c r="G101" s="373"/>
      <c r="H101" s="373"/>
      <c r="I101" s="374"/>
      <c r="J101" s="371">
        <f>J46+J75+J98</f>
        <v>146120595.51999998</v>
      </c>
      <c r="K101" s="371">
        <f>K46+K75+K98</f>
        <v>23974300</v>
      </c>
      <c r="L101" s="371">
        <f>L46+L75+L98</f>
        <v>170094895.51999998</v>
      </c>
      <c r="M101" s="374"/>
    </row>
    <row r="102" spans="1:13" x14ac:dyDescent="0.2">
      <c r="A102" s="428"/>
      <c r="B102" s="320"/>
      <c r="C102" s="318"/>
      <c r="D102" s="318"/>
      <c r="E102" s="318"/>
      <c r="F102" s="326"/>
      <c r="G102" s="375"/>
      <c r="H102" s="375"/>
      <c r="I102" s="376"/>
      <c r="J102" s="326"/>
      <c r="L102" s="351">
        <f>L101-J101-K101</f>
        <v>0</v>
      </c>
      <c r="M102" s="351"/>
    </row>
    <row r="103" spans="1:13" x14ac:dyDescent="0.2">
      <c r="A103" s="428"/>
      <c r="B103" s="320"/>
      <c r="C103" s="318"/>
      <c r="D103" s="318"/>
      <c r="E103" s="318"/>
      <c r="I103" s="329"/>
    </row>
    <row r="104" spans="1:13" x14ac:dyDescent="0.2">
      <c r="A104" s="428"/>
      <c r="B104" s="320"/>
      <c r="C104" s="318"/>
      <c r="D104" s="318"/>
      <c r="E104" s="318"/>
      <c r="I104" s="329"/>
      <c r="J104" s="377"/>
    </row>
    <row r="105" spans="1:13" s="344" customFormat="1" x14ac:dyDescent="0.2">
      <c r="A105" s="427"/>
      <c r="B105" s="345"/>
      <c r="G105" s="378"/>
      <c r="H105" s="378"/>
      <c r="I105" s="379"/>
      <c r="J105" s="380"/>
    </row>
    <row r="106" spans="1:13" s="344" customFormat="1" x14ac:dyDescent="0.2">
      <c r="A106" s="381"/>
      <c r="B106" s="345"/>
      <c r="G106" s="378"/>
      <c r="H106" s="378"/>
      <c r="J106" s="380"/>
    </row>
    <row r="107" spans="1:13" s="344" customFormat="1" x14ac:dyDescent="0.2">
      <c r="A107" s="381"/>
      <c r="G107" s="378"/>
      <c r="H107" s="378"/>
      <c r="J107" s="380"/>
    </row>
    <row r="108" spans="1:13" s="344" customFormat="1" hidden="1" x14ac:dyDescent="0.2">
      <c r="A108" s="381" t="s">
        <v>14</v>
      </c>
      <c r="B108" s="345" t="s">
        <v>27</v>
      </c>
      <c r="C108" s="345"/>
      <c r="D108" s="345"/>
      <c r="E108" s="345"/>
      <c r="G108" s="378"/>
      <c r="H108" s="378"/>
      <c r="J108" s="380"/>
    </row>
    <row r="109" spans="1:13" s="344" customFormat="1" hidden="1" x14ac:dyDescent="0.2">
      <c r="A109" s="381" t="s">
        <v>14</v>
      </c>
      <c r="B109" s="345"/>
      <c r="C109" s="345"/>
      <c r="D109" s="345"/>
      <c r="E109" s="345"/>
      <c r="G109" s="378"/>
      <c r="H109" s="378"/>
      <c r="J109" s="380"/>
    </row>
    <row r="110" spans="1:13" s="344" customFormat="1" hidden="1" x14ac:dyDescent="0.2">
      <c r="A110" s="381" t="s">
        <v>14</v>
      </c>
      <c r="B110" s="345" t="s">
        <v>21</v>
      </c>
      <c r="C110" s="345"/>
      <c r="D110" s="345"/>
      <c r="E110" s="345"/>
      <c r="G110" s="378"/>
      <c r="H110" s="378"/>
      <c r="J110" s="380"/>
    </row>
    <row r="111" spans="1:13" s="344" customFormat="1" hidden="1" x14ac:dyDescent="0.2">
      <c r="A111" s="381" t="s">
        <v>14</v>
      </c>
      <c r="B111" s="325" t="s">
        <v>178</v>
      </c>
      <c r="C111" s="345"/>
      <c r="D111" s="345"/>
      <c r="E111" s="345"/>
      <c r="G111" s="378"/>
      <c r="H111" s="378"/>
      <c r="J111" s="380"/>
    </row>
    <row r="112" spans="1:13" hidden="1" x14ac:dyDescent="0.2">
      <c r="A112" s="338" t="s">
        <v>14</v>
      </c>
      <c r="J112" s="382"/>
    </row>
    <row r="113" spans="1:10" hidden="1" x14ac:dyDescent="0.2">
      <c r="A113" s="338" t="s">
        <v>14</v>
      </c>
      <c r="B113" s="345" t="s">
        <v>22</v>
      </c>
      <c r="J113" s="382"/>
    </row>
    <row r="114" spans="1:10" hidden="1" x14ac:dyDescent="0.2">
      <c r="A114" s="338" t="s">
        <v>14</v>
      </c>
      <c r="B114" s="325" t="s">
        <v>179</v>
      </c>
      <c r="J114" s="382"/>
    </row>
    <row r="115" spans="1:10" hidden="1" x14ac:dyDescent="0.2">
      <c r="J115" s="382"/>
    </row>
    <row r="116" spans="1:10" hidden="1" x14ac:dyDescent="0.2">
      <c r="B116" s="345" t="s">
        <v>23</v>
      </c>
      <c r="J116" s="382"/>
    </row>
    <row r="117" spans="1:10" hidden="1" x14ac:dyDescent="0.2">
      <c r="B117" s="325" t="s">
        <v>182</v>
      </c>
      <c r="J117" s="382"/>
    </row>
    <row r="118" spans="1:10" hidden="1" x14ac:dyDescent="0.2">
      <c r="B118" s="325" t="s">
        <v>180</v>
      </c>
      <c r="J118" s="382"/>
    </row>
    <row r="119" spans="1:10" hidden="1" x14ac:dyDescent="0.2">
      <c r="J119" s="382"/>
    </row>
    <row r="120" spans="1:10" hidden="1" x14ac:dyDescent="0.2">
      <c r="B120" s="345" t="s">
        <v>24</v>
      </c>
      <c r="J120" s="382"/>
    </row>
    <row r="121" spans="1:10" hidden="1" x14ac:dyDescent="0.2">
      <c r="B121" s="325" t="s">
        <v>181</v>
      </c>
      <c r="J121" s="382"/>
    </row>
    <row r="122" spans="1:10" hidden="1" x14ac:dyDescent="0.2">
      <c r="B122" s="325"/>
      <c r="J122" s="382"/>
    </row>
    <row r="123" spans="1:10" hidden="1" x14ac:dyDescent="0.2">
      <c r="B123" s="383" t="s">
        <v>104</v>
      </c>
      <c r="C123" s="384"/>
      <c r="D123" s="384"/>
      <c r="E123" s="384"/>
      <c r="J123" s="382"/>
    </row>
    <row r="124" spans="1:10" hidden="1" x14ac:dyDescent="0.2">
      <c r="J124" s="382"/>
    </row>
    <row r="125" spans="1:10" hidden="1" x14ac:dyDescent="0.2">
      <c r="B125" s="384" t="s">
        <v>25</v>
      </c>
      <c r="J125" s="382"/>
    </row>
    <row r="126" spans="1:10" hidden="1" x14ac:dyDescent="0.2">
      <c r="B126" s="325" t="s">
        <v>26</v>
      </c>
      <c r="J126" s="382"/>
    </row>
    <row r="127" spans="1:10" x14ac:dyDescent="0.2">
      <c r="A127" s="385"/>
      <c r="B127" s="386"/>
      <c r="E127" s="384" t="s">
        <v>14</v>
      </c>
      <c r="J127" s="382"/>
    </row>
    <row r="128" spans="1:10" x14ac:dyDescent="0.2">
      <c r="J128" s="382"/>
    </row>
    <row r="129" spans="10:10" x14ac:dyDescent="0.2">
      <c r="J129" s="382"/>
    </row>
    <row r="130" spans="10:10" x14ac:dyDescent="0.2">
      <c r="J130" s="382"/>
    </row>
    <row r="131" spans="10:10" x14ac:dyDescent="0.2">
      <c r="J131" s="382"/>
    </row>
    <row r="132" spans="10:10" x14ac:dyDescent="0.2">
      <c r="J132" s="382"/>
    </row>
    <row r="133" spans="10:10" x14ac:dyDescent="0.2">
      <c r="J133" s="382"/>
    </row>
    <row r="134" spans="10:10" x14ac:dyDescent="0.2">
      <c r="J134" s="382"/>
    </row>
    <row r="135" spans="10:10" x14ac:dyDescent="0.2">
      <c r="J135" s="382"/>
    </row>
    <row r="136" spans="10:10" x14ac:dyDescent="0.2">
      <c r="J136" s="382"/>
    </row>
    <row r="137" spans="10:10" x14ac:dyDescent="0.2">
      <c r="J137" s="382"/>
    </row>
    <row r="138" spans="10:10" x14ac:dyDescent="0.2">
      <c r="J138" s="382"/>
    </row>
    <row r="139" spans="10:10" x14ac:dyDescent="0.2">
      <c r="J139" s="382"/>
    </row>
  </sheetData>
  <mergeCells count="3">
    <mergeCell ref="J4:L4"/>
    <mergeCell ref="F4:H4"/>
    <mergeCell ref="N4:S4"/>
  </mergeCells>
  <printOptions horizontalCentered="1" gridLines="1"/>
  <pageMargins left="7.874015748031496E-2" right="0.15748031496062992" top="0.70866141732283472" bottom="0.98425196850393704" header="0.39370078740157483" footer="0.51181102362204722"/>
  <pageSetup paperSize="9" scale="47" fitToHeight="0" orientation="landscape"/>
  <headerFooter alignWithMargins="0">
    <oddFooter>&amp;L&amp;F&amp;C&amp;D &amp;T&amp;RPage &amp;P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pageSetUpPr fitToPage="1"/>
  </sheetPr>
  <dimension ref="A1:CC212"/>
  <sheetViews>
    <sheetView topLeftCell="BH1" zoomScale="90" zoomScaleNormal="90" workbookViewId="0">
      <pane ySplit="5" topLeftCell="A157" activePane="bottomLeft" state="frozen"/>
      <selection pane="bottomLeft" activeCell="A41" sqref="A41"/>
    </sheetView>
  </sheetViews>
  <sheetFormatPr defaultColWidth="15.28515625" defaultRowHeight="12" x14ac:dyDescent="0.2"/>
  <cols>
    <col min="1" max="1" width="19.85546875" style="50" customWidth="1"/>
    <col min="2" max="2" width="29.42578125" style="51" customWidth="1"/>
    <col min="3" max="3" width="24" style="51" customWidth="1"/>
    <col min="4" max="4" width="13.85546875" style="51" customWidth="1"/>
    <col min="5" max="5" width="14.28515625" style="51" customWidth="1"/>
    <col min="6" max="6" width="16.85546875" style="52" hidden="1" customWidth="1"/>
    <col min="7" max="8" width="15.28515625" style="52" hidden="1" customWidth="1"/>
    <col min="9" max="9" width="14.42578125" style="52" hidden="1" customWidth="1"/>
    <col min="10" max="10" width="13.85546875" style="52" hidden="1" customWidth="1"/>
    <col min="11" max="11" width="16.140625" style="52" hidden="1" customWidth="1"/>
    <col min="12" max="12" width="12.42578125" style="53" hidden="1" customWidth="1"/>
    <col min="13" max="13" width="11.5703125" style="53" hidden="1" customWidth="1"/>
    <col min="14" max="14" width="17.85546875" style="52" hidden="1" customWidth="1"/>
    <col min="15" max="15" width="16.42578125" style="34" hidden="1" customWidth="1"/>
    <col min="16" max="19" width="15.28515625" style="34" hidden="1" customWidth="1"/>
    <col min="20" max="20" width="17.42578125" style="34" hidden="1" customWidth="1"/>
    <col min="21" max="21" width="19.85546875" style="34" hidden="1" customWidth="1"/>
    <col min="22" max="25" width="15.28515625" style="34" hidden="1" customWidth="1"/>
    <col min="26" max="26" width="16.140625" style="34" hidden="1" customWidth="1"/>
    <col min="27" max="32" width="15.28515625" style="34" hidden="1" customWidth="1"/>
    <col min="33" max="33" width="18.85546875" style="34" hidden="1" customWidth="1"/>
    <col min="34" max="37" width="15.28515625" style="34" hidden="1" customWidth="1"/>
    <col min="38" max="38" width="17.42578125" style="34" hidden="1" customWidth="1"/>
    <col min="39" max="41" width="15.28515625" style="34" hidden="1" customWidth="1"/>
    <col min="42" max="43" width="15.28515625" style="114" hidden="1" customWidth="1"/>
    <col min="44" max="44" width="15.28515625" style="34" hidden="1" customWidth="1"/>
    <col min="45" max="45" width="28" style="34" hidden="1" customWidth="1"/>
    <col min="46" max="46" width="15.28515625" style="114" hidden="1" customWidth="1"/>
    <col min="47" max="47" width="15.28515625" style="34" hidden="1" customWidth="1"/>
    <col min="48" max="51" width="16.85546875" style="52" customWidth="1"/>
    <col min="52" max="52" width="16" style="52" bestFit="1" customWidth="1"/>
    <col min="53" max="54" width="16" style="52" customWidth="1"/>
    <col min="55" max="55" width="18" style="52" customWidth="1"/>
    <col min="56" max="56" width="15.28515625" style="52" customWidth="1"/>
    <col min="57" max="57" width="14.42578125" style="52" customWidth="1"/>
    <col min="58" max="58" width="13.85546875" style="52" customWidth="1"/>
    <col min="59" max="59" width="16.140625" style="52" hidden="1" customWidth="1"/>
    <col min="60" max="60" width="19.140625" style="52" customWidth="1"/>
    <col min="61" max="61" width="12.42578125" style="53" hidden="1" customWidth="1"/>
    <col min="62" max="62" width="12.42578125" style="53" customWidth="1"/>
    <col min="63" max="63" width="11.5703125" style="53" hidden="1" customWidth="1"/>
    <col min="64" max="64" width="11.5703125" style="53" customWidth="1"/>
    <col min="65" max="65" width="17.85546875" style="52" hidden="1" customWidth="1"/>
    <col min="66" max="66" width="17.85546875" style="52" customWidth="1"/>
    <col min="67" max="67" width="19.28515625" style="34" hidden="1" customWidth="1"/>
    <col min="68" max="68" width="17.42578125" style="34" hidden="1" customWidth="1"/>
    <col min="69" max="69" width="0" style="34" hidden="1" customWidth="1"/>
    <col min="70" max="75" width="15.28515625" style="34"/>
    <col min="76" max="76" width="16.85546875" style="52" customWidth="1"/>
    <col min="77" max="77" width="15.28515625" style="264"/>
    <col min="78" max="78" width="17.85546875" style="52" customWidth="1"/>
    <col min="79" max="80" width="15.28515625" style="34"/>
    <col min="81" max="81" width="30.42578125" style="34" customWidth="1"/>
    <col min="82" max="16384" width="15.28515625" style="34"/>
  </cols>
  <sheetData>
    <row r="1" spans="1:81" s="4" customFormat="1" ht="18.75" x14ac:dyDescent="0.2">
      <c r="A1" s="1" t="s">
        <v>321</v>
      </c>
      <c r="B1" s="2"/>
      <c r="C1" s="63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63" t="s">
        <v>20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121"/>
      <c r="AQ1" s="118"/>
      <c r="AT1" s="109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3"/>
      <c r="BN1" s="6"/>
      <c r="BX1" s="2"/>
      <c r="BY1" s="6"/>
      <c r="BZ1" s="2"/>
    </row>
    <row r="2" spans="1:81" s="10" customFormat="1" ht="18.75" x14ac:dyDescent="0.2">
      <c r="A2" s="5" t="s">
        <v>322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9"/>
      <c r="AP2" s="122"/>
      <c r="AQ2" s="119"/>
      <c r="AT2" s="110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7"/>
      <c r="BN2" s="6"/>
      <c r="BX2" s="6"/>
      <c r="BY2" s="6"/>
      <c r="BZ2" s="6"/>
    </row>
    <row r="3" spans="1:81" s="16" customFormat="1" ht="21" thickBot="1" x14ac:dyDescent="0.25">
      <c r="A3" s="11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5"/>
      <c r="AP3" s="123"/>
      <c r="AQ3" s="120"/>
      <c r="AT3" s="111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3"/>
      <c r="BN3" s="6"/>
      <c r="BX3" s="12"/>
      <c r="BY3" s="6"/>
      <c r="BZ3" s="12"/>
    </row>
    <row r="4" spans="1:81" s="17" customFormat="1" ht="12.75" thickBot="1" x14ac:dyDescent="0.25">
      <c r="A4" s="88"/>
      <c r="B4" s="89"/>
      <c r="C4" s="89"/>
      <c r="D4" s="89"/>
      <c r="E4" s="89"/>
      <c r="F4" s="423" t="s">
        <v>228</v>
      </c>
      <c r="G4" s="423"/>
      <c r="H4" s="423"/>
      <c r="I4" s="423"/>
      <c r="J4" s="423"/>
      <c r="K4" s="423"/>
      <c r="L4" s="423"/>
      <c r="M4" s="423"/>
      <c r="N4" s="423"/>
      <c r="O4" s="424" t="s">
        <v>229</v>
      </c>
      <c r="P4" s="425"/>
      <c r="Q4" s="425"/>
      <c r="R4" s="425"/>
      <c r="S4" s="425"/>
      <c r="T4" s="425"/>
      <c r="U4" s="423" t="s">
        <v>222</v>
      </c>
      <c r="V4" s="423"/>
      <c r="W4" s="423"/>
      <c r="X4" s="423"/>
      <c r="Y4" s="423"/>
      <c r="Z4" s="423"/>
      <c r="AA4" s="426" t="s">
        <v>230</v>
      </c>
      <c r="AB4" s="426"/>
      <c r="AC4" s="426"/>
      <c r="AD4" s="426"/>
      <c r="AE4" s="426"/>
      <c r="AF4" s="426"/>
      <c r="AG4" s="422" t="s">
        <v>231</v>
      </c>
      <c r="AH4" s="422"/>
      <c r="AI4" s="422"/>
      <c r="AJ4" s="422"/>
      <c r="AK4" s="422"/>
      <c r="AL4" s="422"/>
      <c r="AM4" s="422"/>
      <c r="AN4" s="422"/>
      <c r="AO4" s="422"/>
      <c r="AP4" s="419" t="s">
        <v>236</v>
      </c>
      <c r="AQ4" s="420"/>
      <c r="AR4" s="420"/>
      <c r="AS4" s="420"/>
      <c r="AT4" s="421"/>
      <c r="AU4" s="108"/>
      <c r="AV4" s="417" t="s">
        <v>274</v>
      </c>
      <c r="AW4" s="417"/>
      <c r="AX4" s="417"/>
      <c r="AY4" s="417"/>
      <c r="AZ4" s="417"/>
      <c r="BA4" s="417"/>
      <c r="BB4" s="417"/>
      <c r="BC4" s="417"/>
      <c r="BD4" s="417"/>
      <c r="BE4" s="417"/>
      <c r="BF4" s="417"/>
      <c r="BG4" s="417"/>
      <c r="BH4" s="417"/>
      <c r="BI4" s="417"/>
      <c r="BJ4" s="417"/>
      <c r="BK4" s="417"/>
      <c r="BL4" s="418"/>
      <c r="BM4" s="418"/>
      <c r="BN4" s="190"/>
      <c r="BO4" s="130"/>
      <c r="BP4" s="130" t="s">
        <v>253</v>
      </c>
      <c r="BQ4" s="131"/>
      <c r="BR4" s="228" t="s">
        <v>307</v>
      </c>
      <c r="BS4" s="228"/>
      <c r="BT4" s="229"/>
      <c r="BU4" s="228" t="s">
        <v>308</v>
      </c>
      <c r="BV4" s="228"/>
      <c r="BW4" s="229"/>
      <c r="BX4" s="417"/>
      <c r="BY4" s="417"/>
      <c r="BZ4" s="277"/>
      <c r="CA4" s="414" t="s">
        <v>307</v>
      </c>
      <c r="CB4" s="415"/>
      <c r="CC4" s="416"/>
    </row>
    <row r="5" spans="1:81" s="24" customFormat="1" ht="36" x14ac:dyDescent="0.2">
      <c r="A5" s="18" t="s">
        <v>32</v>
      </c>
      <c r="B5" s="19" t="s">
        <v>2</v>
      </c>
      <c r="C5" s="19" t="s">
        <v>3</v>
      </c>
      <c r="D5" s="19" t="s">
        <v>4</v>
      </c>
      <c r="E5" s="23" t="s">
        <v>106</v>
      </c>
      <c r="F5" s="21" t="s">
        <v>0</v>
      </c>
      <c r="G5" s="19" t="s">
        <v>1</v>
      </c>
      <c r="H5" s="19" t="s">
        <v>13</v>
      </c>
      <c r="I5" s="19" t="s">
        <v>5</v>
      </c>
      <c r="J5" s="19" t="s">
        <v>18</v>
      </c>
      <c r="K5" s="19" t="s">
        <v>6</v>
      </c>
      <c r="L5" s="72" t="s">
        <v>7</v>
      </c>
      <c r="M5" s="23" t="s">
        <v>227</v>
      </c>
      <c r="N5" s="20" t="s">
        <v>12</v>
      </c>
      <c r="O5" s="23" t="s">
        <v>0</v>
      </c>
      <c r="P5" s="19" t="s">
        <v>1</v>
      </c>
      <c r="Q5" s="19" t="s">
        <v>13</v>
      </c>
      <c r="R5" s="19" t="s">
        <v>5</v>
      </c>
      <c r="S5" s="19" t="s">
        <v>18</v>
      </c>
      <c r="T5" s="20" t="s">
        <v>6</v>
      </c>
      <c r="U5" s="21" t="s">
        <v>0</v>
      </c>
      <c r="V5" s="19" t="s">
        <v>1</v>
      </c>
      <c r="W5" s="19" t="s">
        <v>13</v>
      </c>
      <c r="X5" s="19" t="s">
        <v>5</v>
      </c>
      <c r="Y5" s="19" t="s">
        <v>18</v>
      </c>
      <c r="Z5" s="20" t="s">
        <v>6</v>
      </c>
      <c r="AA5" s="21" t="s">
        <v>0</v>
      </c>
      <c r="AB5" s="19" t="s">
        <v>1</v>
      </c>
      <c r="AC5" s="19" t="s">
        <v>13</v>
      </c>
      <c r="AD5" s="19" t="s">
        <v>5</v>
      </c>
      <c r="AE5" s="19" t="s">
        <v>18</v>
      </c>
      <c r="AF5" s="20" t="s">
        <v>9</v>
      </c>
      <c r="AG5" s="21" t="s">
        <v>0</v>
      </c>
      <c r="AH5" s="19" t="s">
        <v>1</v>
      </c>
      <c r="AI5" s="19" t="s">
        <v>13</v>
      </c>
      <c r="AJ5" s="19" t="s">
        <v>5</v>
      </c>
      <c r="AK5" s="19" t="s">
        <v>17</v>
      </c>
      <c r="AL5" s="19" t="s">
        <v>10</v>
      </c>
      <c r="AM5" s="19" t="s">
        <v>8</v>
      </c>
      <c r="AN5" s="22" t="s">
        <v>218</v>
      </c>
      <c r="AO5" s="20" t="s">
        <v>11</v>
      </c>
      <c r="AP5" s="124" t="s">
        <v>0</v>
      </c>
      <c r="AQ5" s="124" t="s">
        <v>237</v>
      </c>
      <c r="AR5" s="24" t="s">
        <v>238</v>
      </c>
      <c r="AS5" s="24" t="s">
        <v>239</v>
      </c>
      <c r="AT5" s="112" t="s">
        <v>250</v>
      </c>
      <c r="AU5" s="24" t="s">
        <v>237</v>
      </c>
      <c r="AV5" s="21" t="s">
        <v>266</v>
      </c>
      <c r="AW5" s="23" t="s">
        <v>268</v>
      </c>
      <c r="AX5" s="23" t="s">
        <v>267</v>
      </c>
      <c r="AY5" s="23" t="s">
        <v>271</v>
      </c>
      <c r="AZ5" s="19" t="s">
        <v>1</v>
      </c>
      <c r="BA5" s="19" t="s">
        <v>269</v>
      </c>
      <c r="BB5" s="19" t="s">
        <v>270</v>
      </c>
      <c r="BC5" s="19" t="s">
        <v>272</v>
      </c>
      <c r="BD5" s="19" t="s">
        <v>13</v>
      </c>
      <c r="BE5" s="19" t="s">
        <v>5</v>
      </c>
      <c r="BF5" s="19" t="s">
        <v>18</v>
      </c>
      <c r="BG5" s="19" t="s">
        <v>6</v>
      </c>
      <c r="BH5" s="19" t="s">
        <v>273</v>
      </c>
      <c r="BI5" s="177" t="s">
        <v>7</v>
      </c>
      <c r="BJ5" s="177" t="s">
        <v>7</v>
      </c>
      <c r="BK5" s="23" t="s">
        <v>227</v>
      </c>
      <c r="BL5" s="23" t="s">
        <v>227</v>
      </c>
      <c r="BM5" s="177" t="s">
        <v>12</v>
      </c>
      <c r="BN5" s="192" t="s">
        <v>12</v>
      </c>
      <c r="BO5" s="24" t="s">
        <v>254</v>
      </c>
      <c r="BP5" s="24" t="s">
        <v>255</v>
      </c>
      <c r="BQ5" s="230"/>
      <c r="BR5" s="24" t="s">
        <v>254</v>
      </c>
      <c r="BS5" s="24" t="s">
        <v>255</v>
      </c>
      <c r="BT5" s="230" t="s">
        <v>310</v>
      </c>
      <c r="BU5" s="24" t="s">
        <v>250</v>
      </c>
      <c r="BV5" s="24" t="s">
        <v>237</v>
      </c>
      <c r="BW5" s="230"/>
      <c r="BX5" s="23" t="s">
        <v>313</v>
      </c>
      <c r="BY5" s="275" t="s">
        <v>314</v>
      </c>
      <c r="BZ5" s="19" t="s">
        <v>315</v>
      </c>
      <c r="CA5" s="24" t="s">
        <v>316</v>
      </c>
      <c r="CB5" s="24" t="s">
        <v>317</v>
      </c>
      <c r="CC5" s="24" t="s">
        <v>318</v>
      </c>
    </row>
    <row r="6" spans="1:81" s="17" customFormat="1" x14ac:dyDescent="0.2">
      <c r="A6" s="135" t="s">
        <v>14</v>
      </c>
      <c r="B6" s="135" t="s">
        <v>29</v>
      </c>
      <c r="C6" s="136"/>
      <c r="D6" s="136"/>
      <c r="E6" s="137"/>
      <c r="F6" s="77" t="s">
        <v>14</v>
      </c>
      <c r="G6" s="78"/>
      <c r="H6" s="78"/>
      <c r="I6" s="78"/>
      <c r="J6" s="78"/>
      <c r="K6" s="78"/>
      <c r="L6" s="79"/>
      <c r="M6" s="80"/>
      <c r="N6" s="81"/>
      <c r="O6" s="55"/>
      <c r="P6" s="56"/>
      <c r="Q6" s="56"/>
      <c r="R6" s="56"/>
      <c r="S6" s="56"/>
      <c r="T6" s="27"/>
      <c r="U6" s="29"/>
      <c r="V6" s="26"/>
      <c r="W6" s="26"/>
      <c r="X6" s="26"/>
      <c r="Y6" s="26"/>
      <c r="Z6" s="27"/>
      <c r="AA6" s="25"/>
      <c r="AB6" s="26"/>
      <c r="AC6" s="26"/>
      <c r="AD6" s="26"/>
      <c r="AE6" s="26"/>
      <c r="AF6" s="27"/>
      <c r="AG6" s="25"/>
      <c r="AH6" s="26"/>
      <c r="AI6" s="26"/>
      <c r="AJ6" s="26"/>
      <c r="AK6" s="26"/>
      <c r="AL6" s="26"/>
      <c r="AM6" s="26"/>
      <c r="AN6" s="28"/>
      <c r="AO6" s="27"/>
      <c r="AP6" s="125"/>
      <c r="AQ6" s="117"/>
      <c r="AT6" s="113"/>
      <c r="AV6" s="77" t="s">
        <v>14</v>
      </c>
      <c r="AW6" s="168"/>
      <c r="AX6" s="160"/>
      <c r="AY6" s="160"/>
      <c r="AZ6" s="200"/>
      <c r="BA6" s="200"/>
      <c r="BB6" s="200"/>
      <c r="BC6" s="200"/>
      <c r="BD6" s="78"/>
      <c r="BE6" s="78"/>
      <c r="BF6" s="78"/>
      <c r="BG6" s="214"/>
      <c r="BH6" s="224"/>
      <c r="BI6" s="178"/>
      <c r="BJ6" s="178"/>
      <c r="BK6" s="80"/>
      <c r="BL6" s="189"/>
      <c r="BM6" s="178"/>
      <c r="BN6" s="193"/>
      <c r="BQ6" s="29"/>
      <c r="BT6" s="29"/>
      <c r="BW6" s="29"/>
      <c r="BX6" s="160"/>
      <c r="BY6" s="267"/>
      <c r="BZ6" s="224"/>
    </row>
    <row r="7" spans="1:81" s="17" customFormat="1" x14ac:dyDescent="0.2">
      <c r="A7" s="135"/>
      <c r="B7" s="136"/>
      <c r="C7" s="136"/>
      <c r="D7" s="136"/>
      <c r="E7" s="137"/>
      <c r="F7" s="77" t="s">
        <v>14</v>
      </c>
      <c r="G7" s="78"/>
      <c r="H7" s="78"/>
      <c r="I7" s="78"/>
      <c r="J7" s="78"/>
      <c r="K7" s="78"/>
      <c r="L7" s="79"/>
      <c r="M7" s="80"/>
      <c r="N7" s="81"/>
      <c r="O7" s="55"/>
      <c r="P7" s="56"/>
      <c r="Q7" s="56"/>
      <c r="R7" s="56"/>
      <c r="S7" s="56"/>
      <c r="T7" s="27"/>
      <c r="U7" s="29"/>
      <c r="V7" s="26"/>
      <c r="W7" s="26"/>
      <c r="X7" s="26"/>
      <c r="Y7" s="26"/>
      <c r="Z7" s="27"/>
      <c r="AA7" s="25"/>
      <c r="AB7" s="26"/>
      <c r="AC7" s="26"/>
      <c r="AD7" s="26"/>
      <c r="AE7" s="26"/>
      <c r="AF7" s="27"/>
      <c r="AG7" s="25"/>
      <c r="AH7" s="26"/>
      <c r="AI7" s="26"/>
      <c r="AJ7" s="26"/>
      <c r="AK7" s="26"/>
      <c r="AL7" s="26"/>
      <c r="AM7" s="26"/>
      <c r="AN7" s="28"/>
      <c r="AO7" s="27"/>
      <c r="AP7" s="125"/>
      <c r="AQ7" s="117"/>
      <c r="AT7" s="113"/>
      <c r="AV7" s="77" t="s">
        <v>14</v>
      </c>
      <c r="AW7" s="168"/>
      <c r="AX7" s="160"/>
      <c r="AY7" s="160"/>
      <c r="AZ7" s="200"/>
      <c r="BA7" s="200"/>
      <c r="BB7" s="200"/>
      <c r="BC7" s="200"/>
      <c r="BD7" s="78"/>
      <c r="BE7" s="78"/>
      <c r="BF7" s="78"/>
      <c r="BG7" s="214"/>
      <c r="BH7" s="224"/>
      <c r="BI7" s="178"/>
      <c r="BJ7" s="178"/>
      <c r="BK7" s="80"/>
      <c r="BL7" s="189"/>
      <c r="BM7" s="178"/>
      <c r="BN7" s="193"/>
      <c r="BQ7" s="29"/>
      <c r="BT7" s="29"/>
      <c r="BW7" s="29"/>
      <c r="BX7" s="160"/>
      <c r="BY7" s="267"/>
      <c r="BZ7" s="224"/>
    </row>
    <row r="8" spans="1:81" ht="24" x14ac:dyDescent="0.2">
      <c r="A8" s="138">
        <v>682000</v>
      </c>
      <c r="B8" s="134" t="s">
        <v>298</v>
      </c>
      <c r="C8" s="134" t="s">
        <v>157</v>
      </c>
      <c r="D8" s="134" t="s">
        <v>33</v>
      </c>
      <c r="E8" s="139" t="s">
        <v>215</v>
      </c>
      <c r="F8" s="82" t="e">
        <f t="shared" ref="F8:F35" si="0">ROUNDUP(O8*ign/igo,afrind)</f>
        <v>#REF!</v>
      </c>
      <c r="G8" s="83" t="e">
        <f>ROUNDUP(P8*iin/iio,afrind)</f>
        <v>#REF!</v>
      </c>
      <c r="H8" s="83">
        <f t="shared" ref="H8:H38" si="1">Q8</f>
        <v>0</v>
      </c>
      <c r="I8" s="83">
        <v>0</v>
      </c>
      <c r="J8" s="83">
        <v>0</v>
      </c>
      <c r="K8" s="83" t="e">
        <f t="shared" ref="K8:K35" si="2">SUM(F8:J8)</f>
        <v>#REF!</v>
      </c>
      <c r="L8" s="84" t="e">
        <f t="shared" ref="L8:L35" si="3">ROUND(K8*premie/1000,2)</f>
        <v>#REF!</v>
      </c>
      <c r="M8" s="87" t="e">
        <f t="shared" ref="M8:M35" si="4">ROUND(L8*0.21,2)</f>
        <v>#REF!</v>
      </c>
      <c r="N8" s="86" t="e">
        <f t="shared" ref="N8:N35" si="5">L8+M8</f>
        <v>#REF!</v>
      </c>
      <c r="O8" s="57">
        <v>7894000</v>
      </c>
      <c r="P8" s="58">
        <v>1971000</v>
      </c>
      <c r="Q8" s="58">
        <v>0</v>
      </c>
      <c r="R8" s="58">
        <v>0</v>
      </c>
      <c r="S8" s="58">
        <v>0</v>
      </c>
      <c r="T8" s="32">
        <f t="shared" ref="T8:T35" si="6">SUM(O8:S8)</f>
        <v>9865000</v>
      </c>
      <c r="U8" s="33">
        <v>7894000</v>
      </c>
      <c r="V8" s="31">
        <v>1971000</v>
      </c>
      <c r="W8" s="31">
        <v>0</v>
      </c>
      <c r="X8" s="31">
        <v>0</v>
      </c>
      <c r="Y8" s="31">
        <v>0</v>
      </c>
      <c r="Z8" s="32">
        <f t="shared" ref="Z8:Z35" si="7">SUM(U8:Y8)</f>
        <v>9865000</v>
      </c>
      <c r="AA8" s="30" t="e">
        <f t="shared" ref="AA8:AA35" si="8">F8-O8</f>
        <v>#REF!</v>
      </c>
      <c r="AB8" s="31" t="e">
        <f t="shared" ref="AB8:AB35" si="9">G8-P8</f>
        <v>#REF!</v>
      </c>
      <c r="AC8" s="31">
        <f t="shared" ref="AC8:AC35" si="10">H8-Q8</f>
        <v>0</v>
      </c>
      <c r="AD8" s="31">
        <f t="shared" ref="AD8:AD35" si="11">I8-R8</f>
        <v>0</v>
      </c>
      <c r="AE8" s="31">
        <f t="shared" ref="AE8:AE35" si="12">J8-S8</f>
        <v>0</v>
      </c>
      <c r="AF8" s="32" t="e">
        <f t="shared" ref="AF8:AF35" si="13">SUM(AA8:AE8)</f>
        <v>#REF!</v>
      </c>
      <c r="AG8" s="30">
        <f t="shared" ref="AG8:AG35" si="14">O8-U8</f>
        <v>0</v>
      </c>
      <c r="AH8" s="31">
        <f t="shared" ref="AH8:AH35" si="15">P8-V8</f>
        <v>0</v>
      </c>
      <c r="AI8" s="31">
        <f t="shared" ref="AI8:AI35" si="16">Q8-W8</f>
        <v>0</v>
      </c>
      <c r="AJ8" s="31">
        <f t="shared" ref="AJ8:AJ35" si="17">R8-X8</f>
        <v>0</v>
      </c>
      <c r="AK8" s="31">
        <f t="shared" ref="AK8:AK35" si="18">S8-Y8</f>
        <v>0</v>
      </c>
      <c r="AL8" s="31">
        <f t="shared" ref="AL8:AL35" si="19">SUM(AG8:AK8)</f>
        <v>0</v>
      </c>
      <c r="AM8" s="31" t="e">
        <f t="shared" ref="AM8:AM35" si="20">ROUND(AL8*premie/2000,2)</f>
        <v>#REF!</v>
      </c>
      <c r="AN8" s="31" t="e">
        <f t="shared" ref="AN8:AN35" si="21">ROUND(AM8*0.07,2)</f>
        <v>#REF!</v>
      </c>
      <c r="AO8" s="32" t="e">
        <f t="shared" ref="AO8:AO35" si="22">AM8+AN8</f>
        <v>#REF!</v>
      </c>
      <c r="AP8" s="114">
        <v>0</v>
      </c>
      <c r="AQ8" s="114">
        <v>0</v>
      </c>
      <c r="AT8" s="114" t="e">
        <f t="shared" ref="AT8:AT41" si="23" xml:space="preserve"> F8</f>
        <v>#REF!</v>
      </c>
      <c r="AU8" s="52" t="e">
        <f t="shared" ref="AU8:AU41" si="24">G8</f>
        <v>#REF!</v>
      </c>
      <c r="AV8" s="161" t="e">
        <f t="shared" ref="AV8:AV41" si="25">118.2/116.8*AT8</f>
        <v>#REF!</v>
      </c>
      <c r="AW8" s="169">
        <v>135000</v>
      </c>
      <c r="AX8" s="169" t="e">
        <f>AV8+AW8</f>
        <v>#REF!</v>
      </c>
      <c r="AY8" s="169" t="e">
        <f>AX8*119/118.2</f>
        <v>#REF!</v>
      </c>
      <c r="AZ8" s="187" t="e">
        <f t="shared" ref="AZ8:AZ41" si="26" xml:space="preserve"> 113.8/112.8*AU8</f>
        <v>#REF!</v>
      </c>
      <c r="BA8" s="187"/>
      <c r="BB8" s="187" t="e">
        <f>AZ8+BA8</f>
        <v>#REF!</v>
      </c>
      <c r="BC8" s="187" t="e">
        <f>BB8*113.8/113.8</f>
        <v>#REF!</v>
      </c>
      <c r="BD8" s="83">
        <f t="shared" ref="BD8:BD38" si="27">BQ8</f>
        <v>0</v>
      </c>
      <c r="BE8" s="83">
        <v>0</v>
      </c>
      <c r="BF8" s="83">
        <v>0</v>
      </c>
      <c r="BG8" s="215" t="e">
        <f>AV8+AZ8+BD8+BE8+BF8</f>
        <v>#REF!</v>
      </c>
      <c r="BH8" s="187" t="e">
        <f>AY8+BC8+BD8+BE8+BF8</f>
        <v>#REF!</v>
      </c>
      <c r="BI8" s="179" t="e">
        <f>ROUND(BG8*0.4632/1000,2)</f>
        <v>#REF!</v>
      </c>
      <c r="BJ8" s="179" t="e">
        <f>ROUND(BH8*0.4632/1000,2)</f>
        <v>#REF!</v>
      </c>
      <c r="BK8" s="87" t="e">
        <f>ROUND(BI8*0.21,2)</f>
        <v>#REF!</v>
      </c>
      <c r="BL8" s="87" t="e">
        <f>ROUND(BJ8*0.21,2)</f>
        <v>#REF!</v>
      </c>
      <c r="BM8" s="179" t="e">
        <f t="shared" ref="BM8:BM38" si="28">BI8+BK8</f>
        <v>#REF!</v>
      </c>
      <c r="BN8" s="194" t="e">
        <f>BJ8+BL8</f>
        <v>#REF!</v>
      </c>
      <c r="BO8" s="51" t="s">
        <v>257</v>
      </c>
      <c r="BQ8" s="231"/>
      <c r="BT8" s="231"/>
      <c r="BU8" s="264">
        <v>8233619.1850358117</v>
      </c>
      <c r="BV8" s="264">
        <v>1988473.4042553194</v>
      </c>
      <c r="BW8" s="231"/>
      <c r="BX8" s="169">
        <f>(121.1/119)*BU8</f>
        <v>8378918.3471246781</v>
      </c>
      <c r="BY8" s="264">
        <f>(114.7/113.8)*BV8</f>
        <v>2004199.4680851067</v>
      </c>
      <c r="BZ8" s="187">
        <f>SUM(BX8,BY8)</f>
        <v>10383117.815209785</v>
      </c>
    </row>
    <row r="9" spans="1:81" ht="24" x14ac:dyDescent="0.2">
      <c r="A9" s="138">
        <v>683150</v>
      </c>
      <c r="B9" s="134" t="s">
        <v>146</v>
      </c>
      <c r="C9" s="134" t="s">
        <v>157</v>
      </c>
      <c r="D9" s="134" t="s">
        <v>33</v>
      </c>
      <c r="E9" s="140" t="s">
        <v>208</v>
      </c>
      <c r="F9" s="82" t="e">
        <f t="shared" si="0"/>
        <v>#REF!</v>
      </c>
      <c r="G9" s="83" t="e">
        <f>ROUNDUP(P9*iin/iio,afrind)</f>
        <v>#REF!</v>
      </c>
      <c r="H9" s="83">
        <f t="shared" si="1"/>
        <v>0</v>
      </c>
      <c r="I9" s="83">
        <v>0</v>
      </c>
      <c r="J9" s="83">
        <v>0</v>
      </c>
      <c r="K9" s="83" t="e">
        <f t="shared" si="2"/>
        <v>#REF!</v>
      </c>
      <c r="L9" s="84" t="e">
        <f t="shared" si="3"/>
        <v>#REF!</v>
      </c>
      <c r="M9" s="87" t="e">
        <f t="shared" si="4"/>
        <v>#REF!</v>
      </c>
      <c r="N9" s="86" t="e">
        <f t="shared" si="5"/>
        <v>#REF!</v>
      </c>
      <c r="O9" s="57">
        <v>0</v>
      </c>
      <c r="P9" s="58">
        <v>828000</v>
      </c>
      <c r="Q9" s="58">
        <v>0</v>
      </c>
      <c r="R9" s="58">
        <v>0</v>
      </c>
      <c r="S9" s="58">
        <v>0</v>
      </c>
      <c r="T9" s="32">
        <f t="shared" si="6"/>
        <v>828000</v>
      </c>
      <c r="U9" s="33">
        <v>0</v>
      </c>
      <c r="V9" s="31">
        <v>828000</v>
      </c>
      <c r="W9" s="31">
        <v>0</v>
      </c>
      <c r="X9" s="31">
        <v>0</v>
      </c>
      <c r="Y9" s="31">
        <v>0</v>
      </c>
      <c r="Z9" s="32">
        <f t="shared" si="7"/>
        <v>828000</v>
      </c>
      <c r="AA9" s="30" t="e">
        <f t="shared" si="8"/>
        <v>#REF!</v>
      </c>
      <c r="AB9" s="31" t="e">
        <f t="shared" si="9"/>
        <v>#REF!</v>
      </c>
      <c r="AC9" s="31">
        <f t="shared" si="10"/>
        <v>0</v>
      </c>
      <c r="AD9" s="31">
        <f t="shared" si="11"/>
        <v>0</v>
      </c>
      <c r="AE9" s="31">
        <f t="shared" si="12"/>
        <v>0</v>
      </c>
      <c r="AF9" s="32" t="e">
        <f t="shared" si="13"/>
        <v>#REF!</v>
      </c>
      <c r="AG9" s="30">
        <f t="shared" si="14"/>
        <v>0</v>
      </c>
      <c r="AH9" s="31">
        <f t="shared" si="15"/>
        <v>0</v>
      </c>
      <c r="AI9" s="31">
        <f t="shared" si="16"/>
        <v>0</v>
      </c>
      <c r="AJ9" s="31">
        <f t="shared" si="17"/>
        <v>0</v>
      </c>
      <c r="AK9" s="31">
        <f t="shared" si="18"/>
        <v>0</v>
      </c>
      <c r="AL9" s="31">
        <f t="shared" si="19"/>
        <v>0</v>
      </c>
      <c r="AM9" s="31" t="e">
        <f t="shared" si="20"/>
        <v>#REF!</v>
      </c>
      <c r="AN9" s="31" t="e">
        <f t="shared" si="21"/>
        <v>#REF!</v>
      </c>
      <c r="AO9" s="32" t="e">
        <f t="shared" si="22"/>
        <v>#REF!</v>
      </c>
      <c r="AP9" s="114">
        <v>0</v>
      </c>
      <c r="AQ9" s="114">
        <v>0</v>
      </c>
      <c r="AT9" s="114" t="e">
        <f t="shared" si="23"/>
        <v>#REF!</v>
      </c>
      <c r="AU9" s="52" t="e">
        <f t="shared" si="24"/>
        <v>#REF!</v>
      </c>
      <c r="AV9" s="161" t="e">
        <f t="shared" si="25"/>
        <v>#REF!</v>
      </c>
      <c r="AW9" s="169"/>
      <c r="AX9" s="169" t="e">
        <f t="shared" ref="AX9:AX41" si="29">AV9+AW9</f>
        <v>#REF!</v>
      </c>
      <c r="AY9" s="169" t="e">
        <f t="shared" ref="AY9:AY60" si="30">AX9*119/118.2</f>
        <v>#REF!</v>
      </c>
      <c r="AZ9" s="187" t="e">
        <f t="shared" si="26"/>
        <v>#REF!</v>
      </c>
      <c r="BA9" s="187"/>
      <c r="BB9" s="187" t="e">
        <f t="shared" ref="BB9:BB41" si="31">AZ9+BA9</f>
        <v>#REF!</v>
      </c>
      <c r="BC9" s="187" t="e">
        <f t="shared" ref="BC9:BC41" si="32">BB9*113.8/113.8</f>
        <v>#REF!</v>
      </c>
      <c r="BD9" s="83">
        <f t="shared" si="27"/>
        <v>0</v>
      </c>
      <c r="BE9" s="83">
        <v>0</v>
      </c>
      <c r="BF9" s="83">
        <v>0</v>
      </c>
      <c r="BG9" s="215" t="e">
        <f t="shared" ref="BG9:BG41" si="33">AV9+AZ9+BD9+BE9+BF9</f>
        <v>#REF!</v>
      </c>
      <c r="BH9" s="187" t="e">
        <f t="shared" ref="BH9:BH60" si="34">AY9+BC9+BD9+BE9+BF9</f>
        <v>#REF!</v>
      </c>
      <c r="BI9" s="179" t="e">
        <f t="shared" ref="BI9:BI41" si="35">ROUND(BG9*0.4632/1000,2)</f>
        <v>#REF!</v>
      </c>
      <c r="BJ9" s="179" t="e">
        <f t="shared" ref="BJ9:BJ41" si="36">ROUND(BH9*0.4632/1000,2)</f>
        <v>#REF!</v>
      </c>
      <c r="BK9" s="87" t="e">
        <f t="shared" ref="BK9:BK38" si="37">ROUND(BI9*0.21,2)</f>
        <v>#REF!</v>
      </c>
      <c r="BL9" s="87" t="e">
        <f t="shared" ref="BL9:BL60" si="38">ROUND(BJ9*0.21,2)</f>
        <v>#REF!</v>
      </c>
      <c r="BM9" s="179" t="e">
        <f t="shared" si="28"/>
        <v>#REF!</v>
      </c>
      <c r="BN9" s="194" t="e">
        <f t="shared" ref="BN9:BN41" si="39">BJ9+BL9</f>
        <v>#REF!</v>
      </c>
      <c r="BQ9" s="231"/>
      <c r="BT9" s="231"/>
      <c r="BU9" s="264">
        <v>0</v>
      </c>
      <c r="BV9" s="264">
        <v>835340.42553191481</v>
      </c>
      <c r="BW9" s="231"/>
      <c r="BX9" s="169">
        <f t="shared" ref="BX9:BX61" si="40">(121.1/119)*BU9</f>
        <v>0</v>
      </c>
      <c r="BY9" s="264">
        <f t="shared" ref="BY9:BY61" si="41">(114.7/113.8)*BV9</f>
        <v>841946.80851063819</v>
      </c>
      <c r="BZ9" s="187">
        <f t="shared" ref="BZ9:BZ61" si="42">SUM(BX9,BY9)</f>
        <v>841946.80851063819</v>
      </c>
    </row>
    <row r="10" spans="1:81" ht="24" x14ac:dyDescent="0.2">
      <c r="A10" s="138">
        <v>681100</v>
      </c>
      <c r="B10" s="134" t="s">
        <v>34</v>
      </c>
      <c r="C10" s="134" t="s">
        <v>157</v>
      </c>
      <c r="D10" s="134" t="s">
        <v>33</v>
      </c>
      <c r="E10" s="140" t="s">
        <v>156</v>
      </c>
      <c r="F10" s="82" t="e">
        <f t="shared" si="0"/>
        <v>#REF!</v>
      </c>
      <c r="G10" s="83" t="e">
        <f>ROUNDUP(P10*iin/iio,afrind)</f>
        <v>#REF!</v>
      </c>
      <c r="H10" s="83">
        <f t="shared" si="1"/>
        <v>0</v>
      </c>
      <c r="I10" s="83">
        <v>0</v>
      </c>
      <c r="J10" s="83">
        <v>0</v>
      </c>
      <c r="K10" s="83" t="e">
        <f t="shared" si="2"/>
        <v>#REF!</v>
      </c>
      <c r="L10" s="84" t="e">
        <f t="shared" si="3"/>
        <v>#REF!</v>
      </c>
      <c r="M10" s="87" t="e">
        <f t="shared" si="4"/>
        <v>#REF!</v>
      </c>
      <c r="N10" s="86" t="e">
        <f t="shared" si="5"/>
        <v>#REF!</v>
      </c>
      <c r="O10" s="57">
        <v>0</v>
      </c>
      <c r="P10" s="58">
        <v>0</v>
      </c>
      <c r="Q10" s="58">
        <v>0</v>
      </c>
      <c r="R10" s="58">
        <v>0</v>
      </c>
      <c r="S10" s="58">
        <v>0</v>
      </c>
      <c r="T10" s="32">
        <f t="shared" si="6"/>
        <v>0</v>
      </c>
      <c r="U10" s="33">
        <v>0</v>
      </c>
      <c r="V10" s="31">
        <v>0</v>
      </c>
      <c r="W10" s="31">
        <v>0</v>
      </c>
      <c r="X10" s="31">
        <v>0</v>
      </c>
      <c r="Y10" s="31">
        <v>0</v>
      </c>
      <c r="Z10" s="32">
        <f t="shared" si="7"/>
        <v>0</v>
      </c>
      <c r="AA10" s="30" t="e">
        <f t="shared" si="8"/>
        <v>#REF!</v>
      </c>
      <c r="AB10" s="31" t="e">
        <f t="shared" si="9"/>
        <v>#REF!</v>
      </c>
      <c r="AC10" s="31">
        <f t="shared" si="10"/>
        <v>0</v>
      </c>
      <c r="AD10" s="31">
        <f t="shared" si="11"/>
        <v>0</v>
      </c>
      <c r="AE10" s="31">
        <f t="shared" si="12"/>
        <v>0</v>
      </c>
      <c r="AF10" s="32" t="e">
        <f t="shared" si="13"/>
        <v>#REF!</v>
      </c>
      <c r="AG10" s="30">
        <f t="shared" si="14"/>
        <v>0</v>
      </c>
      <c r="AH10" s="31">
        <f t="shared" si="15"/>
        <v>0</v>
      </c>
      <c r="AI10" s="31">
        <f t="shared" si="16"/>
        <v>0</v>
      </c>
      <c r="AJ10" s="31">
        <f t="shared" si="17"/>
        <v>0</v>
      </c>
      <c r="AK10" s="31">
        <f t="shared" si="18"/>
        <v>0</v>
      </c>
      <c r="AL10" s="31">
        <f t="shared" si="19"/>
        <v>0</v>
      </c>
      <c r="AM10" s="31" t="e">
        <f t="shared" si="20"/>
        <v>#REF!</v>
      </c>
      <c r="AN10" s="31" t="e">
        <f t="shared" si="21"/>
        <v>#REF!</v>
      </c>
      <c r="AO10" s="32" t="e">
        <f t="shared" si="22"/>
        <v>#REF!</v>
      </c>
      <c r="AP10" s="114">
        <v>0</v>
      </c>
      <c r="AQ10" s="114">
        <v>0</v>
      </c>
      <c r="AT10" s="114" t="e">
        <f t="shared" si="23"/>
        <v>#REF!</v>
      </c>
      <c r="AU10" s="52" t="e">
        <f t="shared" si="24"/>
        <v>#REF!</v>
      </c>
      <c r="AV10" s="161" t="e">
        <f t="shared" si="25"/>
        <v>#REF!</v>
      </c>
      <c r="AW10" s="169"/>
      <c r="AX10" s="169" t="e">
        <f t="shared" si="29"/>
        <v>#REF!</v>
      </c>
      <c r="AY10" s="169" t="e">
        <f t="shared" si="30"/>
        <v>#REF!</v>
      </c>
      <c r="AZ10" s="187" t="e">
        <f t="shared" si="26"/>
        <v>#REF!</v>
      </c>
      <c r="BA10" s="187"/>
      <c r="BB10" s="187" t="e">
        <f t="shared" si="31"/>
        <v>#REF!</v>
      </c>
      <c r="BC10" s="187" t="e">
        <f t="shared" si="32"/>
        <v>#REF!</v>
      </c>
      <c r="BD10" s="83">
        <f t="shared" si="27"/>
        <v>0</v>
      </c>
      <c r="BE10" s="83">
        <v>0</v>
      </c>
      <c r="BF10" s="83">
        <v>0</v>
      </c>
      <c r="BG10" s="215" t="e">
        <f t="shared" si="33"/>
        <v>#REF!</v>
      </c>
      <c r="BH10" s="187" t="e">
        <f t="shared" si="34"/>
        <v>#REF!</v>
      </c>
      <c r="BI10" s="179" t="e">
        <f t="shared" si="35"/>
        <v>#REF!</v>
      </c>
      <c r="BJ10" s="179" t="e">
        <f t="shared" si="36"/>
        <v>#REF!</v>
      </c>
      <c r="BK10" s="87" t="e">
        <f t="shared" si="37"/>
        <v>#REF!</v>
      </c>
      <c r="BL10" s="87" t="e">
        <f t="shared" si="38"/>
        <v>#REF!</v>
      </c>
      <c r="BM10" s="179" t="e">
        <f t="shared" si="28"/>
        <v>#REF!</v>
      </c>
      <c r="BN10" s="194" t="e">
        <f t="shared" si="39"/>
        <v>#REF!</v>
      </c>
      <c r="BQ10" s="231"/>
      <c r="BT10" s="231"/>
      <c r="BU10" s="264">
        <v>0</v>
      </c>
      <c r="BV10" s="264">
        <v>0</v>
      </c>
      <c r="BW10" s="231"/>
      <c r="BX10" s="169">
        <f t="shared" si="40"/>
        <v>0</v>
      </c>
      <c r="BY10" s="264">
        <f t="shared" si="41"/>
        <v>0</v>
      </c>
      <c r="BZ10" s="187">
        <f t="shared" si="42"/>
        <v>0</v>
      </c>
    </row>
    <row r="11" spans="1:81" ht="24" x14ac:dyDescent="0.2">
      <c r="A11" s="138">
        <v>682050</v>
      </c>
      <c r="B11" s="134" t="s">
        <v>147</v>
      </c>
      <c r="C11" s="134" t="s">
        <v>35</v>
      </c>
      <c r="D11" s="134" t="s">
        <v>33</v>
      </c>
      <c r="E11" s="140" t="s">
        <v>215</v>
      </c>
      <c r="F11" s="82" t="e">
        <f t="shared" si="0"/>
        <v>#REF!</v>
      </c>
      <c r="G11" s="83" t="e">
        <f>ROUNDUP(P11*107.2/107.2,afrind)</f>
        <v>#REF!</v>
      </c>
      <c r="H11" s="83">
        <f t="shared" si="1"/>
        <v>0</v>
      </c>
      <c r="I11" s="83">
        <v>0</v>
      </c>
      <c r="J11" s="83">
        <v>0</v>
      </c>
      <c r="K11" s="83" t="e">
        <f t="shared" si="2"/>
        <v>#REF!</v>
      </c>
      <c r="L11" s="84" t="e">
        <f t="shared" si="3"/>
        <v>#REF!</v>
      </c>
      <c r="M11" s="87" t="e">
        <f t="shared" si="4"/>
        <v>#REF!</v>
      </c>
      <c r="N11" s="86" t="e">
        <f t="shared" si="5"/>
        <v>#REF!</v>
      </c>
      <c r="O11" s="57">
        <v>881000</v>
      </c>
      <c r="P11" s="58">
        <v>339000</v>
      </c>
      <c r="Q11" s="58">
        <v>0</v>
      </c>
      <c r="R11" s="58">
        <v>0</v>
      </c>
      <c r="S11" s="58">
        <v>0</v>
      </c>
      <c r="T11" s="32">
        <f t="shared" si="6"/>
        <v>1220000</v>
      </c>
      <c r="U11" s="33">
        <v>881000</v>
      </c>
      <c r="V11" s="31">
        <v>339000</v>
      </c>
      <c r="W11" s="31">
        <v>0</v>
      </c>
      <c r="X11" s="31">
        <v>0</v>
      </c>
      <c r="Y11" s="31">
        <v>0</v>
      </c>
      <c r="Z11" s="32">
        <f t="shared" si="7"/>
        <v>1220000</v>
      </c>
      <c r="AA11" s="30" t="e">
        <f t="shared" si="8"/>
        <v>#REF!</v>
      </c>
      <c r="AB11" s="31" t="e">
        <f t="shared" si="9"/>
        <v>#REF!</v>
      </c>
      <c r="AC11" s="31">
        <f t="shared" si="10"/>
        <v>0</v>
      </c>
      <c r="AD11" s="31">
        <f t="shared" si="11"/>
        <v>0</v>
      </c>
      <c r="AE11" s="31">
        <f t="shared" si="12"/>
        <v>0</v>
      </c>
      <c r="AF11" s="32" t="e">
        <f t="shared" si="13"/>
        <v>#REF!</v>
      </c>
      <c r="AG11" s="30">
        <f t="shared" si="14"/>
        <v>0</v>
      </c>
      <c r="AH11" s="31">
        <f t="shared" si="15"/>
        <v>0</v>
      </c>
      <c r="AI11" s="31">
        <f t="shared" si="16"/>
        <v>0</v>
      </c>
      <c r="AJ11" s="31">
        <f t="shared" si="17"/>
        <v>0</v>
      </c>
      <c r="AK11" s="31">
        <f t="shared" si="18"/>
        <v>0</v>
      </c>
      <c r="AL11" s="31">
        <f t="shared" si="19"/>
        <v>0</v>
      </c>
      <c r="AM11" s="31" t="e">
        <f t="shared" si="20"/>
        <v>#REF!</v>
      </c>
      <c r="AN11" s="31" t="e">
        <f t="shared" si="21"/>
        <v>#REF!</v>
      </c>
      <c r="AO11" s="32" t="e">
        <f t="shared" si="22"/>
        <v>#REF!</v>
      </c>
      <c r="AP11" s="114">
        <v>0</v>
      </c>
      <c r="AQ11" s="114">
        <v>0</v>
      </c>
      <c r="AT11" s="114" t="e">
        <f t="shared" si="23"/>
        <v>#REF!</v>
      </c>
      <c r="AU11" s="52" t="e">
        <f t="shared" si="24"/>
        <v>#REF!</v>
      </c>
      <c r="AV11" s="161" t="e">
        <f t="shared" si="25"/>
        <v>#REF!</v>
      </c>
      <c r="AW11" s="169"/>
      <c r="AX11" s="169" t="e">
        <f t="shared" si="29"/>
        <v>#REF!</v>
      </c>
      <c r="AY11" s="169" t="e">
        <f t="shared" si="30"/>
        <v>#REF!</v>
      </c>
      <c r="AZ11" s="187" t="e">
        <f t="shared" si="26"/>
        <v>#REF!</v>
      </c>
      <c r="BA11" s="187"/>
      <c r="BB11" s="187" t="e">
        <f t="shared" si="31"/>
        <v>#REF!</v>
      </c>
      <c r="BC11" s="187" t="e">
        <f t="shared" si="32"/>
        <v>#REF!</v>
      </c>
      <c r="BD11" s="83">
        <f t="shared" si="27"/>
        <v>0</v>
      </c>
      <c r="BE11" s="83">
        <v>0</v>
      </c>
      <c r="BF11" s="83">
        <v>0</v>
      </c>
      <c r="BG11" s="215" t="e">
        <f t="shared" si="33"/>
        <v>#REF!</v>
      </c>
      <c r="BH11" s="187" t="e">
        <f t="shared" si="34"/>
        <v>#REF!</v>
      </c>
      <c r="BI11" s="179" t="e">
        <f t="shared" si="35"/>
        <v>#REF!</v>
      </c>
      <c r="BJ11" s="179" t="e">
        <f t="shared" si="36"/>
        <v>#REF!</v>
      </c>
      <c r="BK11" s="87" t="e">
        <f t="shared" si="37"/>
        <v>#REF!</v>
      </c>
      <c r="BL11" s="87" t="e">
        <f t="shared" si="38"/>
        <v>#REF!</v>
      </c>
      <c r="BM11" s="179" t="e">
        <f t="shared" si="28"/>
        <v>#REF!</v>
      </c>
      <c r="BN11" s="194" t="e">
        <f t="shared" si="39"/>
        <v>#REF!</v>
      </c>
      <c r="BO11" s="157"/>
      <c r="BQ11" s="231"/>
      <c r="BT11" s="231"/>
      <c r="BU11" s="264">
        <v>903707.191780822</v>
      </c>
      <c r="BV11" s="264">
        <v>342005.31914893619</v>
      </c>
      <c r="BW11" s="231"/>
      <c r="BX11" s="169">
        <f t="shared" si="40"/>
        <v>919654.96575342468</v>
      </c>
      <c r="BY11" s="264">
        <f t="shared" si="41"/>
        <v>344710.10638297873</v>
      </c>
      <c r="BZ11" s="187">
        <f t="shared" si="42"/>
        <v>1264365.0721364035</v>
      </c>
    </row>
    <row r="12" spans="1:81" ht="24" x14ac:dyDescent="0.2">
      <c r="A12" s="138">
        <v>630110</v>
      </c>
      <c r="B12" s="134" t="s">
        <v>207</v>
      </c>
      <c r="C12" s="134" t="s">
        <v>35</v>
      </c>
      <c r="D12" s="134" t="s">
        <v>33</v>
      </c>
      <c r="E12" s="140" t="s">
        <v>208</v>
      </c>
      <c r="F12" s="82" t="e">
        <f t="shared" si="0"/>
        <v>#REF!</v>
      </c>
      <c r="G12" s="83" t="e">
        <f>ROUNDUP(P12*107.2/107.2,afrind)</f>
        <v>#REF!</v>
      </c>
      <c r="H12" s="83">
        <f t="shared" si="1"/>
        <v>0</v>
      </c>
      <c r="I12" s="83">
        <v>0</v>
      </c>
      <c r="J12" s="83">
        <v>0</v>
      </c>
      <c r="K12" s="83" t="e">
        <f t="shared" si="2"/>
        <v>#REF!</v>
      </c>
      <c r="L12" s="84" t="e">
        <f t="shared" si="3"/>
        <v>#REF!</v>
      </c>
      <c r="M12" s="87" t="e">
        <f t="shared" si="4"/>
        <v>#REF!</v>
      </c>
      <c r="N12" s="86" t="e">
        <f t="shared" si="5"/>
        <v>#REF!</v>
      </c>
      <c r="O12" s="57">
        <v>0</v>
      </c>
      <c r="P12" s="58">
        <v>745000</v>
      </c>
      <c r="Q12" s="58">
        <v>0</v>
      </c>
      <c r="R12" s="58">
        <v>0</v>
      </c>
      <c r="S12" s="58">
        <v>0</v>
      </c>
      <c r="T12" s="32">
        <f t="shared" si="6"/>
        <v>745000</v>
      </c>
      <c r="U12" s="33">
        <v>0</v>
      </c>
      <c r="V12" s="31">
        <v>745000</v>
      </c>
      <c r="W12" s="31">
        <v>0</v>
      </c>
      <c r="X12" s="31">
        <v>0</v>
      </c>
      <c r="Y12" s="31">
        <v>0</v>
      </c>
      <c r="Z12" s="32">
        <f t="shared" si="7"/>
        <v>745000</v>
      </c>
      <c r="AA12" s="30" t="e">
        <f t="shared" si="8"/>
        <v>#REF!</v>
      </c>
      <c r="AB12" s="31" t="e">
        <f t="shared" si="9"/>
        <v>#REF!</v>
      </c>
      <c r="AC12" s="31">
        <f t="shared" si="10"/>
        <v>0</v>
      </c>
      <c r="AD12" s="31">
        <f t="shared" si="11"/>
        <v>0</v>
      </c>
      <c r="AE12" s="31">
        <f t="shared" si="12"/>
        <v>0</v>
      </c>
      <c r="AF12" s="32" t="e">
        <f t="shared" si="13"/>
        <v>#REF!</v>
      </c>
      <c r="AG12" s="30">
        <f t="shared" si="14"/>
        <v>0</v>
      </c>
      <c r="AH12" s="31">
        <f t="shared" si="15"/>
        <v>0</v>
      </c>
      <c r="AI12" s="31">
        <f t="shared" si="16"/>
        <v>0</v>
      </c>
      <c r="AJ12" s="31">
        <f t="shared" si="17"/>
        <v>0</v>
      </c>
      <c r="AK12" s="31">
        <f t="shared" si="18"/>
        <v>0</v>
      </c>
      <c r="AL12" s="31">
        <f t="shared" si="19"/>
        <v>0</v>
      </c>
      <c r="AM12" s="31" t="e">
        <f t="shared" si="20"/>
        <v>#REF!</v>
      </c>
      <c r="AN12" s="31" t="e">
        <f t="shared" si="21"/>
        <v>#REF!</v>
      </c>
      <c r="AO12" s="32" t="e">
        <f t="shared" si="22"/>
        <v>#REF!</v>
      </c>
      <c r="AP12" s="114">
        <v>0</v>
      </c>
      <c r="AQ12" s="114">
        <v>0</v>
      </c>
      <c r="AT12" s="114" t="e">
        <f t="shared" si="23"/>
        <v>#REF!</v>
      </c>
      <c r="AU12" s="52" t="e">
        <f t="shared" si="24"/>
        <v>#REF!</v>
      </c>
      <c r="AV12" s="161" t="e">
        <f t="shared" si="25"/>
        <v>#REF!</v>
      </c>
      <c r="AW12" s="169"/>
      <c r="AX12" s="169" t="e">
        <f t="shared" si="29"/>
        <v>#REF!</v>
      </c>
      <c r="AY12" s="169" t="e">
        <f t="shared" si="30"/>
        <v>#REF!</v>
      </c>
      <c r="AZ12" s="187" t="e">
        <f t="shared" si="26"/>
        <v>#REF!</v>
      </c>
      <c r="BA12" s="187"/>
      <c r="BB12" s="187" t="e">
        <f t="shared" si="31"/>
        <v>#REF!</v>
      </c>
      <c r="BC12" s="187" t="e">
        <f t="shared" si="32"/>
        <v>#REF!</v>
      </c>
      <c r="BD12" s="83">
        <f t="shared" si="27"/>
        <v>0</v>
      </c>
      <c r="BE12" s="83">
        <v>0</v>
      </c>
      <c r="BF12" s="83">
        <v>0</v>
      </c>
      <c r="BG12" s="215" t="e">
        <f t="shared" si="33"/>
        <v>#REF!</v>
      </c>
      <c r="BH12" s="187" t="e">
        <f t="shared" si="34"/>
        <v>#REF!</v>
      </c>
      <c r="BI12" s="179" t="e">
        <f t="shared" si="35"/>
        <v>#REF!</v>
      </c>
      <c r="BJ12" s="179" t="e">
        <f t="shared" si="36"/>
        <v>#REF!</v>
      </c>
      <c r="BK12" s="87" t="e">
        <f t="shared" si="37"/>
        <v>#REF!</v>
      </c>
      <c r="BL12" s="87" t="e">
        <f t="shared" si="38"/>
        <v>#REF!</v>
      </c>
      <c r="BM12" s="179" t="e">
        <f t="shared" si="28"/>
        <v>#REF!</v>
      </c>
      <c r="BN12" s="194" t="e">
        <f t="shared" si="39"/>
        <v>#REF!</v>
      </c>
      <c r="BP12" s="156"/>
      <c r="BQ12" s="231"/>
      <c r="BT12" s="231"/>
      <c r="BU12" s="264">
        <v>0</v>
      </c>
      <c r="BV12" s="264">
        <v>751604.60992907814</v>
      </c>
      <c r="BW12" s="231"/>
      <c r="BX12" s="169">
        <f t="shared" si="40"/>
        <v>0</v>
      </c>
      <c r="BY12" s="264">
        <f t="shared" si="41"/>
        <v>757548.75886524841</v>
      </c>
      <c r="BZ12" s="187">
        <f t="shared" si="42"/>
        <v>757548.75886524841</v>
      </c>
    </row>
    <row r="13" spans="1:81" x14ac:dyDescent="0.2">
      <c r="A13" s="138">
        <v>683150</v>
      </c>
      <c r="B13" s="134" t="s">
        <v>148</v>
      </c>
      <c r="C13" s="134" t="s">
        <v>35</v>
      </c>
      <c r="D13" s="134" t="s">
        <v>33</v>
      </c>
      <c r="E13" s="140" t="s">
        <v>208</v>
      </c>
      <c r="F13" s="82" t="e">
        <f t="shared" si="0"/>
        <v>#REF!</v>
      </c>
      <c r="G13" s="83" t="e">
        <f>ROUNDUP(P13*107.2/107.2,afrind)</f>
        <v>#REF!</v>
      </c>
      <c r="H13" s="83">
        <f t="shared" si="1"/>
        <v>0</v>
      </c>
      <c r="I13" s="83">
        <v>0</v>
      </c>
      <c r="J13" s="83">
        <v>0</v>
      </c>
      <c r="K13" s="83" t="e">
        <f t="shared" si="2"/>
        <v>#REF!</v>
      </c>
      <c r="L13" s="84" t="e">
        <f t="shared" si="3"/>
        <v>#REF!</v>
      </c>
      <c r="M13" s="87" t="e">
        <f t="shared" si="4"/>
        <v>#REF!</v>
      </c>
      <c r="N13" s="86" t="e">
        <f t="shared" si="5"/>
        <v>#REF!</v>
      </c>
      <c r="O13" s="57">
        <v>0</v>
      </c>
      <c r="P13" s="58">
        <v>43000</v>
      </c>
      <c r="Q13" s="58">
        <v>0</v>
      </c>
      <c r="R13" s="58">
        <v>0</v>
      </c>
      <c r="S13" s="58">
        <v>0</v>
      </c>
      <c r="T13" s="32">
        <f t="shared" si="6"/>
        <v>43000</v>
      </c>
      <c r="U13" s="33">
        <v>0</v>
      </c>
      <c r="V13" s="31">
        <v>43000</v>
      </c>
      <c r="W13" s="31">
        <v>0</v>
      </c>
      <c r="X13" s="31">
        <v>0</v>
      </c>
      <c r="Y13" s="31">
        <v>0</v>
      </c>
      <c r="Z13" s="32">
        <f t="shared" si="7"/>
        <v>43000</v>
      </c>
      <c r="AA13" s="30" t="e">
        <f t="shared" si="8"/>
        <v>#REF!</v>
      </c>
      <c r="AB13" s="31" t="e">
        <f t="shared" si="9"/>
        <v>#REF!</v>
      </c>
      <c r="AC13" s="31">
        <f t="shared" si="10"/>
        <v>0</v>
      </c>
      <c r="AD13" s="31">
        <f t="shared" si="11"/>
        <v>0</v>
      </c>
      <c r="AE13" s="31">
        <f t="shared" si="12"/>
        <v>0</v>
      </c>
      <c r="AF13" s="32" t="e">
        <f t="shared" si="13"/>
        <v>#REF!</v>
      </c>
      <c r="AG13" s="30">
        <f t="shared" si="14"/>
        <v>0</v>
      </c>
      <c r="AH13" s="31">
        <f t="shared" si="15"/>
        <v>0</v>
      </c>
      <c r="AI13" s="31">
        <f t="shared" si="16"/>
        <v>0</v>
      </c>
      <c r="AJ13" s="31">
        <f t="shared" si="17"/>
        <v>0</v>
      </c>
      <c r="AK13" s="31">
        <f t="shared" si="18"/>
        <v>0</v>
      </c>
      <c r="AL13" s="31">
        <f t="shared" si="19"/>
        <v>0</v>
      </c>
      <c r="AM13" s="31" t="e">
        <f t="shared" si="20"/>
        <v>#REF!</v>
      </c>
      <c r="AN13" s="31" t="e">
        <f t="shared" si="21"/>
        <v>#REF!</v>
      </c>
      <c r="AO13" s="32" t="e">
        <f t="shared" si="22"/>
        <v>#REF!</v>
      </c>
      <c r="AP13" s="114">
        <v>0</v>
      </c>
      <c r="AQ13" s="114">
        <v>0</v>
      </c>
      <c r="AT13" s="114" t="e">
        <f t="shared" si="23"/>
        <v>#REF!</v>
      </c>
      <c r="AU13" s="52" t="e">
        <f t="shared" si="24"/>
        <v>#REF!</v>
      </c>
      <c r="AV13" s="161" t="e">
        <f t="shared" si="25"/>
        <v>#REF!</v>
      </c>
      <c r="AW13" s="169"/>
      <c r="AX13" s="169" t="e">
        <f t="shared" si="29"/>
        <v>#REF!</v>
      </c>
      <c r="AY13" s="169" t="e">
        <f t="shared" si="30"/>
        <v>#REF!</v>
      </c>
      <c r="AZ13" s="187" t="e">
        <f t="shared" si="26"/>
        <v>#REF!</v>
      </c>
      <c r="BA13" s="187"/>
      <c r="BB13" s="187" t="e">
        <f t="shared" si="31"/>
        <v>#REF!</v>
      </c>
      <c r="BC13" s="187" t="e">
        <f t="shared" si="32"/>
        <v>#REF!</v>
      </c>
      <c r="BD13" s="83">
        <f t="shared" si="27"/>
        <v>0</v>
      </c>
      <c r="BE13" s="83">
        <v>0</v>
      </c>
      <c r="BF13" s="83">
        <v>0</v>
      </c>
      <c r="BG13" s="215" t="e">
        <f t="shared" si="33"/>
        <v>#REF!</v>
      </c>
      <c r="BH13" s="187" t="e">
        <f t="shared" si="34"/>
        <v>#REF!</v>
      </c>
      <c r="BI13" s="179" t="e">
        <f t="shared" si="35"/>
        <v>#REF!</v>
      </c>
      <c r="BJ13" s="179" t="e">
        <f t="shared" si="36"/>
        <v>#REF!</v>
      </c>
      <c r="BK13" s="87" t="e">
        <f t="shared" si="37"/>
        <v>#REF!</v>
      </c>
      <c r="BL13" s="87" t="e">
        <f t="shared" si="38"/>
        <v>#REF!</v>
      </c>
      <c r="BM13" s="179" t="e">
        <f t="shared" si="28"/>
        <v>#REF!</v>
      </c>
      <c r="BN13" s="194" t="e">
        <f t="shared" si="39"/>
        <v>#REF!</v>
      </c>
      <c r="BQ13" s="231"/>
      <c r="BT13" s="231"/>
      <c r="BU13" s="264">
        <v>0</v>
      </c>
      <c r="BV13" s="264">
        <v>43381.205673758872</v>
      </c>
      <c r="BW13" s="231"/>
      <c r="BX13" s="169">
        <f t="shared" si="40"/>
        <v>0</v>
      </c>
      <c r="BY13" s="264">
        <f t="shared" si="41"/>
        <v>43724.290780141848</v>
      </c>
      <c r="BZ13" s="187">
        <f t="shared" si="42"/>
        <v>43724.290780141848</v>
      </c>
    </row>
    <row r="14" spans="1:81" s="253" customFormat="1" ht="72" x14ac:dyDescent="0.2">
      <c r="A14" s="240">
        <v>590500</v>
      </c>
      <c r="B14" s="133" t="s">
        <v>295</v>
      </c>
      <c r="C14" s="241"/>
      <c r="D14" s="133" t="s">
        <v>33</v>
      </c>
      <c r="E14" s="242"/>
      <c r="F14" s="243" t="e">
        <f t="shared" si="0"/>
        <v>#REF!</v>
      </c>
      <c r="G14" s="244" t="e">
        <f t="shared" ref="G14:G39" si="43">ROUNDUP(P14*iin/iio,afrind)</f>
        <v>#REF!</v>
      </c>
      <c r="H14" s="244">
        <f t="shared" si="1"/>
        <v>0</v>
      </c>
      <c r="I14" s="244">
        <v>0</v>
      </c>
      <c r="J14" s="244">
        <v>0</v>
      </c>
      <c r="K14" s="244" t="e">
        <f t="shared" si="2"/>
        <v>#REF!</v>
      </c>
      <c r="L14" s="245" t="e">
        <f t="shared" si="3"/>
        <v>#REF!</v>
      </c>
      <c r="M14" s="246" t="e">
        <f t="shared" si="4"/>
        <v>#REF!</v>
      </c>
      <c r="N14" s="247" t="e">
        <f t="shared" si="5"/>
        <v>#REF!</v>
      </c>
      <c r="O14" s="248">
        <v>20000</v>
      </c>
      <c r="P14" s="244">
        <v>0</v>
      </c>
      <c r="Q14" s="244">
        <v>0</v>
      </c>
      <c r="R14" s="244">
        <v>0</v>
      </c>
      <c r="S14" s="244">
        <v>0</v>
      </c>
      <c r="T14" s="249">
        <f t="shared" si="6"/>
        <v>20000</v>
      </c>
      <c r="U14" s="250">
        <v>20000</v>
      </c>
      <c r="V14" s="251">
        <v>0</v>
      </c>
      <c r="W14" s="251">
        <v>0</v>
      </c>
      <c r="X14" s="251">
        <v>0</v>
      </c>
      <c r="Y14" s="251">
        <v>0</v>
      </c>
      <c r="Z14" s="249">
        <f t="shared" si="7"/>
        <v>20000</v>
      </c>
      <c r="AA14" s="252" t="e">
        <f t="shared" si="8"/>
        <v>#REF!</v>
      </c>
      <c r="AB14" s="251" t="e">
        <f t="shared" si="9"/>
        <v>#REF!</v>
      </c>
      <c r="AC14" s="251">
        <f t="shared" si="10"/>
        <v>0</v>
      </c>
      <c r="AD14" s="251">
        <f t="shared" si="11"/>
        <v>0</v>
      </c>
      <c r="AE14" s="251">
        <f t="shared" si="12"/>
        <v>0</v>
      </c>
      <c r="AF14" s="249" t="e">
        <f t="shared" si="13"/>
        <v>#REF!</v>
      </c>
      <c r="AG14" s="252">
        <f t="shared" si="14"/>
        <v>0</v>
      </c>
      <c r="AH14" s="251">
        <f t="shared" si="15"/>
        <v>0</v>
      </c>
      <c r="AI14" s="251">
        <f t="shared" si="16"/>
        <v>0</v>
      </c>
      <c r="AJ14" s="251">
        <f t="shared" si="17"/>
        <v>0</v>
      </c>
      <c r="AK14" s="251">
        <f t="shared" si="18"/>
        <v>0</v>
      </c>
      <c r="AL14" s="251">
        <f t="shared" si="19"/>
        <v>0</v>
      </c>
      <c r="AM14" s="251" t="e">
        <f t="shared" si="20"/>
        <v>#REF!</v>
      </c>
      <c r="AN14" s="251" t="e">
        <f t="shared" si="21"/>
        <v>#REF!</v>
      </c>
      <c r="AO14" s="249" t="e">
        <f t="shared" si="22"/>
        <v>#REF!</v>
      </c>
      <c r="AP14" s="116">
        <v>0</v>
      </c>
      <c r="AQ14" s="116">
        <v>0</v>
      </c>
      <c r="AT14" s="116" t="e">
        <f t="shared" si="23"/>
        <v>#REF!</v>
      </c>
      <c r="AU14" s="254" t="e">
        <f t="shared" si="24"/>
        <v>#REF!</v>
      </c>
      <c r="AV14" s="255" t="e">
        <f t="shared" si="25"/>
        <v>#REF!</v>
      </c>
      <c r="AW14" s="256">
        <v>26248</v>
      </c>
      <c r="AX14" s="256" t="e">
        <f t="shared" si="29"/>
        <v>#REF!</v>
      </c>
      <c r="AY14" s="256" t="e">
        <f t="shared" si="30"/>
        <v>#REF!</v>
      </c>
      <c r="AZ14" s="257" t="e">
        <f t="shared" si="26"/>
        <v>#REF!</v>
      </c>
      <c r="BA14" s="257"/>
      <c r="BB14" s="257" t="e">
        <f t="shared" si="31"/>
        <v>#REF!</v>
      </c>
      <c r="BC14" s="257" t="e">
        <f t="shared" si="32"/>
        <v>#REF!</v>
      </c>
      <c r="BD14" s="244">
        <f t="shared" si="27"/>
        <v>0</v>
      </c>
      <c r="BE14" s="244">
        <v>0</v>
      </c>
      <c r="BF14" s="244">
        <v>0</v>
      </c>
      <c r="BG14" s="258" t="e">
        <f t="shared" si="33"/>
        <v>#REF!</v>
      </c>
      <c r="BH14" s="257" t="e">
        <f t="shared" si="34"/>
        <v>#REF!</v>
      </c>
      <c r="BI14" s="191" t="e">
        <f t="shared" si="35"/>
        <v>#REF!</v>
      </c>
      <c r="BJ14" s="191" t="e">
        <f t="shared" si="36"/>
        <v>#REF!</v>
      </c>
      <c r="BK14" s="246" t="e">
        <f t="shared" si="37"/>
        <v>#REF!</v>
      </c>
      <c r="BL14" s="246" t="e">
        <f t="shared" si="38"/>
        <v>#REF!</v>
      </c>
      <c r="BM14" s="191" t="e">
        <f t="shared" si="28"/>
        <v>#REF!</v>
      </c>
      <c r="BN14" s="259" t="e">
        <f t="shared" si="39"/>
        <v>#REF!</v>
      </c>
      <c r="BO14" s="107" t="s">
        <v>258</v>
      </c>
      <c r="BQ14" s="260"/>
      <c r="BT14" s="260"/>
      <c r="BU14" s="265">
        <v>47821.199383445753</v>
      </c>
      <c r="BV14" s="265">
        <v>0</v>
      </c>
      <c r="BW14" s="260"/>
      <c r="BX14" s="169">
        <f t="shared" si="40"/>
        <v>48665.102901977145</v>
      </c>
      <c r="BY14" s="264">
        <f t="shared" si="41"/>
        <v>0</v>
      </c>
      <c r="BZ14" s="187">
        <f t="shared" si="42"/>
        <v>48665.102901977145</v>
      </c>
    </row>
    <row r="15" spans="1:81" x14ac:dyDescent="0.2">
      <c r="A15" s="138">
        <v>670810</v>
      </c>
      <c r="B15" s="134" t="s">
        <v>37</v>
      </c>
      <c r="C15" s="134" t="s">
        <v>36</v>
      </c>
      <c r="D15" s="134" t="s">
        <v>127</v>
      </c>
      <c r="E15" s="140" t="s">
        <v>165</v>
      </c>
      <c r="F15" s="82" t="e">
        <f t="shared" si="0"/>
        <v>#REF!</v>
      </c>
      <c r="G15" s="83" t="e">
        <f t="shared" si="43"/>
        <v>#REF!</v>
      </c>
      <c r="H15" s="83">
        <f t="shared" si="1"/>
        <v>0</v>
      </c>
      <c r="I15" s="83">
        <v>0</v>
      </c>
      <c r="J15" s="83">
        <v>0</v>
      </c>
      <c r="K15" s="83" t="e">
        <f t="shared" si="2"/>
        <v>#REF!</v>
      </c>
      <c r="L15" s="84" t="e">
        <f t="shared" si="3"/>
        <v>#REF!</v>
      </c>
      <c r="M15" s="87" t="e">
        <f t="shared" si="4"/>
        <v>#REF!</v>
      </c>
      <c r="N15" s="86" t="e">
        <f t="shared" si="5"/>
        <v>#REF!</v>
      </c>
      <c r="O15" s="57">
        <v>0</v>
      </c>
      <c r="P15" s="58">
        <v>225000</v>
      </c>
      <c r="Q15" s="58">
        <v>0</v>
      </c>
      <c r="R15" s="58">
        <v>0</v>
      </c>
      <c r="S15" s="58">
        <v>0</v>
      </c>
      <c r="T15" s="32">
        <f t="shared" si="6"/>
        <v>225000</v>
      </c>
      <c r="U15" s="33">
        <v>0</v>
      </c>
      <c r="V15" s="31">
        <v>225000</v>
      </c>
      <c r="W15" s="31">
        <v>0</v>
      </c>
      <c r="X15" s="31">
        <v>0</v>
      </c>
      <c r="Y15" s="31">
        <v>0</v>
      </c>
      <c r="Z15" s="32">
        <f t="shared" si="7"/>
        <v>225000</v>
      </c>
      <c r="AA15" s="30" t="e">
        <f t="shared" si="8"/>
        <v>#REF!</v>
      </c>
      <c r="AB15" s="31" t="e">
        <f t="shared" si="9"/>
        <v>#REF!</v>
      </c>
      <c r="AC15" s="31">
        <f t="shared" si="10"/>
        <v>0</v>
      </c>
      <c r="AD15" s="31">
        <f t="shared" si="11"/>
        <v>0</v>
      </c>
      <c r="AE15" s="31">
        <f t="shared" si="12"/>
        <v>0</v>
      </c>
      <c r="AF15" s="32" t="e">
        <f t="shared" si="13"/>
        <v>#REF!</v>
      </c>
      <c r="AG15" s="30">
        <f t="shared" si="14"/>
        <v>0</v>
      </c>
      <c r="AH15" s="31">
        <f t="shared" si="15"/>
        <v>0</v>
      </c>
      <c r="AI15" s="31">
        <f t="shared" si="16"/>
        <v>0</v>
      </c>
      <c r="AJ15" s="31">
        <f t="shared" si="17"/>
        <v>0</v>
      </c>
      <c r="AK15" s="31">
        <f t="shared" si="18"/>
        <v>0</v>
      </c>
      <c r="AL15" s="31">
        <f t="shared" si="19"/>
        <v>0</v>
      </c>
      <c r="AM15" s="31" t="e">
        <f t="shared" si="20"/>
        <v>#REF!</v>
      </c>
      <c r="AN15" s="31" t="e">
        <f t="shared" si="21"/>
        <v>#REF!</v>
      </c>
      <c r="AO15" s="32" t="e">
        <f t="shared" si="22"/>
        <v>#REF!</v>
      </c>
      <c r="AP15" s="114">
        <v>0</v>
      </c>
      <c r="AQ15" s="114">
        <v>0</v>
      </c>
      <c r="AT15" s="114" t="e">
        <f t="shared" si="23"/>
        <v>#REF!</v>
      </c>
      <c r="AU15" s="52" t="e">
        <f t="shared" si="24"/>
        <v>#REF!</v>
      </c>
      <c r="AV15" s="161" t="e">
        <f t="shared" si="25"/>
        <v>#REF!</v>
      </c>
      <c r="AW15" s="169"/>
      <c r="AX15" s="169" t="e">
        <f t="shared" si="29"/>
        <v>#REF!</v>
      </c>
      <c r="AY15" s="169" t="e">
        <f t="shared" si="30"/>
        <v>#REF!</v>
      </c>
      <c r="AZ15" s="187" t="e">
        <f t="shared" si="26"/>
        <v>#REF!</v>
      </c>
      <c r="BA15" s="187"/>
      <c r="BB15" s="187" t="e">
        <f t="shared" si="31"/>
        <v>#REF!</v>
      </c>
      <c r="BC15" s="187" t="e">
        <f t="shared" si="32"/>
        <v>#REF!</v>
      </c>
      <c r="BD15" s="83">
        <f t="shared" si="27"/>
        <v>0</v>
      </c>
      <c r="BE15" s="83">
        <v>0</v>
      </c>
      <c r="BF15" s="83">
        <v>0</v>
      </c>
      <c r="BG15" s="215" t="e">
        <f t="shared" si="33"/>
        <v>#REF!</v>
      </c>
      <c r="BH15" s="187" t="e">
        <f t="shared" si="34"/>
        <v>#REF!</v>
      </c>
      <c r="BI15" s="179" t="e">
        <f t="shared" si="35"/>
        <v>#REF!</v>
      </c>
      <c r="BJ15" s="179" t="e">
        <f t="shared" si="36"/>
        <v>#REF!</v>
      </c>
      <c r="BK15" s="87" t="e">
        <f t="shared" si="37"/>
        <v>#REF!</v>
      </c>
      <c r="BL15" s="87" t="e">
        <f t="shared" si="38"/>
        <v>#REF!</v>
      </c>
      <c r="BM15" s="179" t="e">
        <f t="shared" si="28"/>
        <v>#REF!</v>
      </c>
      <c r="BN15" s="194" t="e">
        <f t="shared" si="39"/>
        <v>#REF!</v>
      </c>
      <c r="BQ15" s="231"/>
      <c r="BS15" s="51"/>
      <c r="BT15" s="231"/>
      <c r="BU15" s="264">
        <v>0</v>
      </c>
      <c r="BV15" s="266">
        <v>226994.68085106387</v>
      </c>
      <c r="BW15" s="231"/>
      <c r="BX15" s="169">
        <f t="shared" si="40"/>
        <v>0</v>
      </c>
      <c r="BY15" s="264">
        <f t="shared" si="41"/>
        <v>228789.8936170213</v>
      </c>
      <c r="BZ15" s="187">
        <f t="shared" si="42"/>
        <v>228789.8936170213</v>
      </c>
    </row>
    <row r="16" spans="1:81" ht="24" x14ac:dyDescent="0.2">
      <c r="A16" s="138">
        <v>682150</v>
      </c>
      <c r="B16" s="134" t="s">
        <v>149</v>
      </c>
      <c r="C16" s="134" t="s">
        <v>38</v>
      </c>
      <c r="D16" s="134" t="s">
        <v>33</v>
      </c>
      <c r="E16" s="140" t="s">
        <v>184</v>
      </c>
      <c r="F16" s="82" t="e">
        <f t="shared" si="0"/>
        <v>#REF!</v>
      </c>
      <c r="G16" s="83" t="e">
        <f t="shared" si="43"/>
        <v>#REF!</v>
      </c>
      <c r="H16" s="83">
        <f t="shared" si="1"/>
        <v>0</v>
      </c>
      <c r="I16" s="83">
        <v>0</v>
      </c>
      <c r="J16" s="83">
        <v>0</v>
      </c>
      <c r="K16" s="83" t="e">
        <f t="shared" si="2"/>
        <v>#REF!</v>
      </c>
      <c r="L16" s="84" t="e">
        <f t="shared" si="3"/>
        <v>#REF!</v>
      </c>
      <c r="M16" s="87" t="e">
        <f t="shared" si="4"/>
        <v>#REF!</v>
      </c>
      <c r="N16" s="86" t="e">
        <f t="shared" si="5"/>
        <v>#REF!</v>
      </c>
      <c r="O16" s="57">
        <v>330000</v>
      </c>
      <c r="P16" s="58">
        <v>38000</v>
      </c>
      <c r="Q16" s="58">
        <v>0</v>
      </c>
      <c r="R16" s="58">
        <v>0</v>
      </c>
      <c r="S16" s="58">
        <v>0</v>
      </c>
      <c r="T16" s="32">
        <f t="shared" si="6"/>
        <v>368000</v>
      </c>
      <c r="U16" s="33">
        <v>330000</v>
      </c>
      <c r="V16" s="31">
        <v>38000</v>
      </c>
      <c r="W16" s="31">
        <v>0</v>
      </c>
      <c r="X16" s="31">
        <v>0</v>
      </c>
      <c r="Y16" s="31">
        <v>0</v>
      </c>
      <c r="Z16" s="32">
        <f t="shared" si="7"/>
        <v>368000</v>
      </c>
      <c r="AA16" s="30" t="e">
        <f t="shared" si="8"/>
        <v>#REF!</v>
      </c>
      <c r="AB16" s="31" t="e">
        <f t="shared" si="9"/>
        <v>#REF!</v>
      </c>
      <c r="AC16" s="31">
        <f t="shared" si="10"/>
        <v>0</v>
      </c>
      <c r="AD16" s="31">
        <f t="shared" si="11"/>
        <v>0</v>
      </c>
      <c r="AE16" s="31">
        <f t="shared" si="12"/>
        <v>0</v>
      </c>
      <c r="AF16" s="32" t="e">
        <f t="shared" si="13"/>
        <v>#REF!</v>
      </c>
      <c r="AG16" s="30">
        <f t="shared" si="14"/>
        <v>0</v>
      </c>
      <c r="AH16" s="31">
        <f t="shared" si="15"/>
        <v>0</v>
      </c>
      <c r="AI16" s="31">
        <f t="shared" si="16"/>
        <v>0</v>
      </c>
      <c r="AJ16" s="31">
        <f t="shared" si="17"/>
        <v>0</v>
      </c>
      <c r="AK16" s="31">
        <f t="shared" si="18"/>
        <v>0</v>
      </c>
      <c r="AL16" s="31">
        <f t="shared" si="19"/>
        <v>0</v>
      </c>
      <c r="AM16" s="31" t="e">
        <f t="shared" si="20"/>
        <v>#REF!</v>
      </c>
      <c r="AN16" s="31" t="e">
        <f t="shared" si="21"/>
        <v>#REF!</v>
      </c>
      <c r="AO16" s="32" t="e">
        <f t="shared" si="22"/>
        <v>#REF!</v>
      </c>
      <c r="AP16" s="114">
        <v>0</v>
      </c>
      <c r="AQ16" s="114">
        <v>0</v>
      </c>
      <c r="AT16" s="114" t="e">
        <f t="shared" si="23"/>
        <v>#REF!</v>
      </c>
      <c r="AU16" s="52" t="e">
        <f t="shared" si="24"/>
        <v>#REF!</v>
      </c>
      <c r="AV16" s="161" t="e">
        <f t="shared" si="25"/>
        <v>#REF!</v>
      </c>
      <c r="AW16" s="169"/>
      <c r="AX16" s="169" t="e">
        <f t="shared" si="29"/>
        <v>#REF!</v>
      </c>
      <c r="AY16" s="169" t="e">
        <f t="shared" si="30"/>
        <v>#REF!</v>
      </c>
      <c r="AZ16" s="187" t="e">
        <f t="shared" si="26"/>
        <v>#REF!</v>
      </c>
      <c r="BA16" s="187"/>
      <c r="BB16" s="187" t="e">
        <f t="shared" si="31"/>
        <v>#REF!</v>
      </c>
      <c r="BC16" s="187" t="e">
        <f t="shared" si="32"/>
        <v>#REF!</v>
      </c>
      <c r="BD16" s="83">
        <f t="shared" si="27"/>
        <v>0</v>
      </c>
      <c r="BE16" s="83">
        <v>0</v>
      </c>
      <c r="BF16" s="83">
        <v>0</v>
      </c>
      <c r="BG16" s="215" t="e">
        <f t="shared" si="33"/>
        <v>#REF!</v>
      </c>
      <c r="BH16" s="187" t="e">
        <f t="shared" si="34"/>
        <v>#REF!</v>
      </c>
      <c r="BI16" s="179" t="e">
        <f t="shared" si="35"/>
        <v>#REF!</v>
      </c>
      <c r="BJ16" s="179" t="e">
        <f t="shared" si="36"/>
        <v>#REF!</v>
      </c>
      <c r="BK16" s="87" t="e">
        <f t="shared" si="37"/>
        <v>#REF!</v>
      </c>
      <c r="BL16" s="87" t="e">
        <f t="shared" si="38"/>
        <v>#REF!</v>
      </c>
      <c r="BM16" s="179" t="e">
        <f t="shared" si="28"/>
        <v>#REF!</v>
      </c>
      <c r="BN16" s="194" t="e">
        <f t="shared" si="39"/>
        <v>#REF!</v>
      </c>
      <c r="BQ16" s="231"/>
      <c r="BT16" s="231"/>
      <c r="BU16" s="264">
        <v>339272.26027397264</v>
      </c>
      <c r="BV16" s="264">
        <v>38336.879432624119</v>
      </c>
      <c r="BW16" s="231"/>
      <c r="BX16" s="169">
        <f t="shared" si="40"/>
        <v>345259.41780821921</v>
      </c>
      <c r="BY16" s="264">
        <f t="shared" si="41"/>
        <v>38640.070921985818</v>
      </c>
      <c r="BZ16" s="187">
        <f t="shared" si="42"/>
        <v>383899.48873020505</v>
      </c>
    </row>
    <row r="17" spans="1:81" x14ac:dyDescent="0.2">
      <c r="A17" s="138">
        <v>631430</v>
      </c>
      <c r="B17" s="134" t="s">
        <v>39</v>
      </c>
      <c r="C17" s="134" t="s">
        <v>40</v>
      </c>
      <c r="D17" s="134" t="s">
        <v>33</v>
      </c>
      <c r="E17" s="140"/>
      <c r="F17" s="82" t="e">
        <f t="shared" si="0"/>
        <v>#REF!</v>
      </c>
      <c r="G17" s="83" t="e">
        <f t="shared" si="43"/>
        <v>#REF!</v>
      </c>
      <c r="H17" s="83">
        <f t="shared" si="1"/>
        <v>0</v>
      </c>
      <c r="I17" s="83">
        <v>0</v>
      </c>
      <c r="J17" s="83">
        <v>0</v>
      </c>
      <c r="K17" s="83" t="e">
        <f t="shared" si="2"/>
        <v>#REF!</v>
      </c>
      <c r="L17" s="84" t="e">
        <f t="shared" si="3"/>
        <v>#REF!</v>
      </c>
      <c r="M17" s="87" t="e">
        <f t="shared" si="4"/>
        <v>#REF!</v>
      </c>
      <c r="N17" s="86" t="e">
        <f t="shared" si="5"/>
        <v>#REF!</v>
      </c>
      <c r="O17" s="57">
        <v>100000</v>
      </c>
      <c r="P17" s="58">
        <v>0</v>
      </c>
      <c r="Q17" s="58">
        <v>0</v>
      </c>
      <c r="R17" s="58">
        <v>0</v>
      </c>
      <c r="S17" s="58">
        <v>0</v>
      </c>
      <c r="T17" s="32">
        <f t="shared" si="6"/>
        <v>100000</v>
      </c>
      <c r="U17" s="33">
        <v>129000</v>
      </c>
      <c r="V17" s="31">
        <v>0</v>
      </c>
      <c r="W17" s="31">
        <v>0</v>
      </c>
      <c r="X17" s="31">
        <v>0</v>
      </c>
      <c r="Y17" s="31">
        <v>0</v>
      </c>
      <c r="Z17" s="32">
        <f t="shared" si="7"/>
        <v>129000</v>
      </c>
      <c r="AA17" s="30" t="e">
        <f t="shared" si="8"/>
        <v>#REF!</v>
      </c>
      <c r="AB17" s="31" t="e">
        <f t="shared" si="9"/>
        <v>#REF!</v>
      </c>
      <c r="AC17" s="31">
        <f t="shared" si="10"/>
        <v>0</v>
      </c>
      <c r="AD17" s="31">
        <f t="shared" si="11"/>
        <v>0</v>
      </c>
      <c r="AE17" s="31">
        <f t="shared" si="12"/>
        <v>0</v>
      </c>
      <c r="AF17" s="32" t="e">
        <f t="shared" si="13"/>
        <v>#REF!</v>
      </c>
      <c r="AG17" s="30">
        <f t="shared" si="14"/>
        <v>-29000</v>
      </c>
      <c r="AH17" s="31">
        <f t="shared" si="15"/>
        <v>0</v>
      </c>
      <c r="AI17" s="31">
        <f t="shared" si="16"/>
        <v>0</v>
      </c>
      <c r="AJ17" s="31">
        <f t="shared" si="17"/>
        <v>0</v>
      </c>
      <c r="AK17" s="31">
        <f t="shared" si="18"/>
        <v>0</v>
      </c>
      <c r="AL17" s="31">
        <f t="shared" si="19"/>
        <v>-29000</v>
      </c>
      <c r="AM17" s="31" t="e">
        <f t="shared" si="20"/>
        <v>#REF!</v>
      </c>
      <c r="AN17" s="31" t="e">
        <f t="shared" si="21"/>
        <v>#REF!</v>
      </c>
      <c r="AO17" s="32" t="e">
        <f t="shared" si="22"/>
        <v>#REF!</v>
      </c>
      <c r="AP17" s="114">
        <v>0</v>
      </c>
      <c r="AQ17" s="114">
        <v>0</v>
      </c>
      <c r="AT17" s="114" t="e">
        <f t="shared" si="23"/>
        <v>#REF!</v>
      </c>
      <c r="AU17" s="52" t="e">
        <f t="shared" si="24"/>
        <v>#REF!</v>
      </c>
      <c r="AV17" s="161" t="e">
        <f t="shared" si="25"/>
        <v>#REF!</v>
      </c>
      <c r="AW17" s="169"/>
      <c r="AX17" s="169" t="e">
        <f t="shared" si="29"/>
        <v>#REF!</v>
      </c>
      <c r="AY17" s="169" t="e">
        <f t="shared" si="30"/>
        <v>#REF!</v>
      </c>
      <c r="AZ17" s="187" t="e">
        <f t="shared" si="26"/>
        <v>#REF!</v>
      </c>
      <c r="BA17" s="187"/>
      <c r="BB17" s="187" t="e">
        <f t="shared" si="31"/>
        <v>#REF!</v>
      </c>
      <c r="BC17" s="187" t="e">
        <f t="shared" si="32"/>
        <v>#REF!</v>
      </c>
      <c r="BD17" s="83">
        <f t="shared" si="27"/>
        <v>0</v>
      </c>
      <c r="BE17" s="83">
        <v>0</v>
      </c>
      <c r="BF17" s="83">
        <v>0</v>
      </c>
      <c r="BG17" s="215" t="e">
        <f t="shared" si="33"/>
        <v>#REF!</v>
      </c>
      <c r="BH17" s="187" t="e">
        <f t="shared" si="34"/>
        <v>#REF!</v>
      </c>
      <c r="BI17" s="179" t="e">
        <f t="shared" si="35"/>
        <v>#REF!</v>
      </c>
      <c r="BJ17" s="179" t="e">
        <f t="shared" si="36"/>
        <v>#REF!</v>
      </c>
      <c r="BK17" s="87" t="e">
        <f t="shared" si="37"/>
        <v>#REF!</v>
      </c>
      <c r="BL17" s="87" t="e">
        <f t="shared" si="38"/>
        <v>#REF!</v>
      </c>
      <c r="BM17" s="179" t="e">
        <f t="shared" si="28"/>
        <v>#REF!</v>
      </c>
      <c r="BN17" s="194" t="e">
        <f t="shared" si="39"/>
        <v>#REF!</v>
      </c>
      <c r="BO17" s="51"/>
      <c r="BQ17" s="231"/>
      <c r="BT17" s="231"/>
      <c r="BU17" s="264">
        <v>102902.39726027398</v>
      </c>
      <c r="BV17" s="264">
        <v>0</v>
      </c>
      <c r="BW17" s="231"/>
      <c r="BX17" s="169">
        <f t="shared" si="40"/>
        <v>104718.32191780822</v>
      </c>
      <c r="BY17" s="264">
        <f t="shared" si="41"/>
        <v>0</v>
      </c>
      <c r="BZ17" s="187">
        <f t="shared" si="42"/>
        <v>104718.32191780822</v>
      </c>
    </row>
    <row r="18" spans="1:81" x14ac:dyDescent="0.2">
      <c r="A18" s="138">
        <v>630000</v>
      </c>
      <c r="B18" s="134" t="s">
        <v>150</v>
      </c>
      <c r="C18" s="134" t="s">
        <v>41</v>
      </c>
      <c r="D18" s="134" t="s">
        <v>126</v>
      </c>
      <c r="E18" s="140" t="s">
        <v>173</v>
      </c>
      <c r="F18" s="82" t="e">
        <f t="shared" si="0"/>
        <v>#REF!</v>
      </c>
      <c r="G18" s="83" t="e">
        <f t="shared" si="43"/>
        <v>#REF!</v>
      </c>
      <c r="H18" s="83">
        <f t="shared" si="1"/>
        <v>0</v>
      </c>
      <c r="I18" s="83">
        <v>0</v>
      </c>
      <c r="J18" s="83">
        <v>0</v>
      </c>
      <c r="K18" s="83" t="e">
        <f t="shared" si="2"/>
        <v>#REF!</v>
      </c>
      <c r="L18" s="84" t="e">
        <f t="shared" si="3"/>
        <v>#REF!</v>
      </c>
      <c r="M18" s="87" t="e">
        <f t="shared" si="4"/>
        <v>#REF!</v>
      </c>
      <c r="N18" s="86" t="e">
        <f t="shared" si="5"/>
        <v>#REF!</v>
      </c>
      <c r="O18" s="57">
        <v>353000</v>
      </c>
      <c r="P18" s="58">
        <v>0</v>
      </c>
      <c r="Q18" s="58">
        <v>0</v>
      </c>
      <c r="R18" s="58">
        <v>0</v>
      </c>
      <c r="S18" s="58">
        <v>0</v>
      </c>
      <c r="T18" s="32">
        <f t="shared" si="6"/>
        <v>353000</v>
      </c>
      <c r="U18" s="33">
        <v>353000</v>
      </c>
      <c r="V18" s="31">
        <v>0</v>
      </c>
      <c r="W18" s="31">
        <v>0</v>
      </c>
      <c r="X18" s="31">
        <v>0</v>
      </c>
      <c r="Y18" s="31">
        <v>0</v>
      </c>
      <c r="Z18" s="32">
        <f t="shared" si="7"/>
        <v>353000</v>
      </c>
      <c r="AA18" s="30" t="e">
        <f t="shared" si="8"/>
        <v>#REF!</v>
      </c>
      <c r="AB18" s="31" t="e">
        <f t="shared" si="9"/>
        <v>#REF!</v>
      </c>
      <c r="AC18" s="31">
        <f t="shared" si="10"/>
        <v>0</v>
      </c>
      <c r="AD18" s="31">
        <f t="shared" si="11"/>
        <v>0</v>
      </c>
      <c r="AE18" s="31">
        <f t="shared" si="12"/>
        <v>0</v>
      </c>
      <c r="AF18" s="32" t="e">
        <f t="shared" si="13"/>
        <v>#REF!</v>
      </c>
      <c r="AG18" s="30">
        <f t="shared" si="14"/>
        <v>0</v>
      </c>
      <c r="AH18" s="31">
        <f t="shared" si="15"/>
        <v>0</v>
      </c>
      <c r="AI18" s="31">
        <f t="shared" si="16"/>
        <v>0</v>
      </c>
      <c r="AJ18" s="31">
        <f t="shared" si="17"/>
        <v>0</v>
      </c>
      <c r="AK18" s="31">
        <f t="shared" si="18"/>
        <v>0</v>
      </c>
      <c r="AL18" s="31">
        <f t="shared" si="19"/>
        <v>0</v>
      </c>
      <c r="AM18" s="31" t="e">
        <f t="shared" si="20"/>
        <v>#REF!</v>
      </c>
      <c r="AN18" s="31" t="e">
        <f t="shared" si="21"/>
        <v>#REF!</v>
      </c>
      <c r="AO18" s="32" t="e">
        <f t="shared" si="22"/>
        <v>#REF!</v>
      </c>
      <c r="AP18" s="114">
        <v>0</v>
      </c>
      <c r="AQ18" s="114">
        <v>0</v>
      </c>
      <c r="AT18" s="114" t="e">
        <f t="shared" si="23"/>
        <v>#REF!</v>
      </c>
      <c r="AU18" s="52" t="e">
        <f t="shared" si="24"/>
        <v>#REF!</v>
      </c>
      <c r="AV18" s="161" t="e">
        <f t="shared" si="25"/>
        <v>#REF!</v>
      </c>
      <c r="AW18" s="169"/>
      <c r="AX18" s="169" t="e">
        <f t="shared" si="29"/>
        <v>#REF!</v>
      </c>
      <c r="AY18" s="169" t="e">
        <f t="shared" si="30"/>
        <v>#REF!</v>
      </c>
      <c r="AZ18" s="187" t="e">
        <f t="shared" si="26"/>
        <v>#REF!</v>
      </c>
      <c r="BA18" s="187"/>
      <c r="BB18" s="187" t="e">
        <f t="shared" si="31"/>
        <v>#REF!</v>
      </c>
      <c r="BC18" s="187" t="e">
        <f t="shared" si="32"/>
        <v>#REF!</v>
      </c>
      <c r="BD18" s="83">
        <f t="shared" si="27"/>
        <v>0</v>
      </c>
      <c r="BE18" s="83">
        <v>0</v>
      </c>
      <c r="BF18" s="83">
        <v>0</v>
      </c>
      <c r="BG18" s="215" t="e">
        <f t="shared" si="33"/>
        <v>#REF!</v>
      </c>
      <c r="BH18" s="187" t="e">
        <f t="shared" si="34"/>
        <v>#REF!</v>
      </c>
      <c r="BI18" s="179" t="e">
        <f t="shared" si="35"/>
        <v>#REF!</v>
      </c>
      <c r="BJ18" s="179" t="e">
        <f t="shared" si="36"/>
        <v>#REF!</v>
      </c>
      <c r="BK18" s="87" t="e">
        <f t="shared" si="37"/>
        <v>#REF!</v>
      </c>
      <c r="BL18" s="87" t="e">
        <f t="shared" si="38"/>
        <v>#REF!</v>
      </c>
      <c r="BM18" s="179" t="e">
        <f t="shared" si="28"/>
        <v>#REF!</v>
      </c>
      <c r="BN18" s="194" t="e">
        <f t="shared" si="39"/>
        <v>#REF!</v>
      </c>
      <c r="BQ18" s="231"/>
      <c r="BT18" s="231"/>
      <c r="BU18" s="264">
        <v>362705.47945205483</v>
      </c>
      <c r="BV18" s="264">
        <v>0</v>
      </c>
      <c r="BW18" s="231"/>
      <c r="BX18" s="169">
        <f t="shared" si="40"/>
        <v>369106.16438356164</v>
      </c>
      <c r="BY18" s="264">
        <f t="shared" si="41"/>
        <v>0</v>
      </c>
      <c r="BZ18" s="187">
        <f t="shared" si="42"/>
        <v>369106.16438356164</v>
      </c>
    </row>
    <row r="19" spans="1:81" x14ac:dyDescent="0.2">
      <c r="A19" s="138">
        <v>630000</v>
      </c>
      <c r="B19" s="134" t="s">
        <v>42</v>
      </c>
      <c r="C19" s="134" t="s">
        <v>43</v>
      </c>
      <c r="D19" s="134" t="s">
        <v>125</v>
      </c>
      <c r="E19" s="140"/>
      <c r="F19" s="82" t="e">
        <f t="shared" si="0"/>
        <v>#REF!</v>
      </c>
      <c r="G19" s="83" t="e">
        <f t="shared" si="43"/>
        <v>#REF!</v>
      </c>
      <c r="H19" s="83">
        <f t="shared" si="1"/>
        <v>0</v>
      </c>
      <c r="I19" s="83">
        <v>0</v>
      </c>
      <c r="J19" s="83">
        <v>0</v>
      </c>
      <c r="K19" s="83" t="e">
        <f t="shared" si="2"/>
        <v>#REF!</v>
      </c>
      <c r="L19" s="84" t="e">
        <f t="shared" si="3"/>
        <v>#REF!</v>
      </c>
      <c r="M19" s="87" t="e">
        <f t="shared" si="4"/>
        <v>#REF!</v>
      </c>
      <c r="N19" s="86" t="e">
        <f t="shared" si="5"/>
        <v>#REF!</v>
      </c>
      <c r="O19" s="57">
        <v>23000</v>
      </c>
      <c r="P19" s="58">
        <v>0</v>
      </c>
      <c r="Q19" s="58">
        <v>0</v>
      </c>
      <c r="R19" s="58">
        <v>0</v>
      </c>
      <c r="S19" s="58">
        <v>0</v>
      </c>
      <c r="T19" s="32">
        <f t="shared" si="6"/>
        <v>23000</v>
      </c>
      <c r="U19" s="33">
        <v>23000</v>
      </c>
      <c r="V19" s="31">
        <v>0</v>
      </c>
      <c r="W19" s="31">
        <v>0</v>
      </c>
      <c r="X19" s="31">
        <v>0</v>
      </c>
      <c r="Y19" s="31">
        <v>0</v>
      </c>
      <c r="Z19" s="32">
        <f t="shared" si="7"/>
        <v>23000</v>
      </c>
      <c r="AA19" s="30" t="e">
        <f t="shared" si="8"/>
        <v>#REF!</v>
      </c>
      <c r="AB19" s="31" t="e">
        <f t="shared" si="9"/>
        <v>#REF!</v>
      </c>
      <c r="AC19" s="31">
        <f t="shared" si="10"/>
        <v>0</v>
      </c>
      <c r="AD19" s="31">
        <f t="shared" si="11"/>
        <v>0</v>
      </c>
      <c r="AE19" s="31">
        <f t="shared" si="12"/>
        <v>0</v>
      </c>
      <c r="AF19" s="32" t="e">
        <f t="shared" si="13"/>
        <v>#REF!</v>
      </c>
      <c r="AG19" s="30">
        <f t="shared" si="14"/>
        <v>0</v>
      </c>
      <c r="AH19" s="31">
        <f t="shared" si="15"/>
        <v>0</v>
      </c>
      <c r="AI19" s="31">
        <f t="shared" si="16"/>
        <v>0</v>
      </c>
      <c r="AJ19" s="31">
        <f t="shared" si="17"/>
        <v>0</v>
      </c>
      <c r="AK19" s="31">
        <f t="shared" si="18"/>
        <v>0</v>
      </c>
      <c r="AL19" s="31">
        <f t="shared" si="19"/>
        <v>0</v>
      </c>
      <c r="AM19" s="31" t="e">
        <f t="shared" si="20"/>
        <v>#REF!</v>
      </c>
      <c r="AN19" s="31" t="e">
        <f t="shared" si="21"/>
        <v>#REF!</v>
      </c>
      <c r="AO19" s="32" t="e">
        <f t="shared" si="22"/>
        <v>#REF!</v>
      </c>
      <c r="AP19" s="114">
        <v>0</v>
      </c>
      <c r="AQ19" s="114">
        <v>0</v>
      </c>
      <c r="AT19" s="114" t="e">
        <f t="shared" si="23"/>
        <v>#REF!</v>
      </c>
      <c r="AU19" s="52" t="e">
        <f t="shared" si="24"/>
        <v>#REF!</v>
      </c>
      <c r="AV19" s="161" t="e">
        <f t="shared" si="25"/>
        <v>#REF!</v>
      </c>
      <c r="AW19" s="169"/>
      <c r="AX19" s="169" t="e">
        <f t="shared" si="29"/>
        <v>#REF!</v>
      </c>
      <c r="AY19" s="169" t="e">
        <f t="shared" si="30"/>
        <v>#REF!</v>
      </c>
      <c r="AZ19" s="187" t="e">
        <f t="shared" si="26"/>
        <v>#REF!</v>
      </c>
      <c r="BA19" s="187"/>
      <c r="BB19" s="187" t="e">
        <f t="shared" si="31"/>
        <v>#REF!</v>
      </c>
      <c r="BC19" s="187" t="e">
        <f t="shared" si="32"/>
        <v>#REF!</v>
      </c>
      <c r="BD19" s="83">
        <f t="shared" si="27"/>
        <v>0</v>
      </c>
      <c r="BE19" s="83">
        <v>0</v>
      </c>
      <c r="BF19" s="83">
        <v>0</v>
      </c>
      <c r="BG19" s="215" t="e">
        <f t="shared" si="33"/>
        <v>#REF!</v>
      </c>
      <c r="BH19" s="187" t="e">
        <f t="shared" si="34"/>
        <v>#REF!</v>
      </c>
      <c r="BI19" s="179" t="e">
        <f t="shared" si="35"/>
        <v>#REF!</v>
      </c>
      <c r="BJ19" s="179" t="e">
        <f t="shared" si="36"/>
        <v>#REF!</v>
      </c>
      <c r="BK19" s="87" t="e">
        <f t="shared" si="37"/>
        <v>#REF!</v>
      </c>
      <c r="BL19" s="87" t="e">
        <f t="shared" si="38"/>
        <v>#REF!</v>
      </c>
      <c r="BM19" s="179" t="e">
        <f t="shared" si="28"/>
        <v>#REF!</v>
      </c>
      <c r="BN19" s="194" t="e">
        <f t="shared" si="39"/>
        <v>#REF!</v>
      </c>
      <c r="BQ19" s="231"/>
      <c r="BT19" s="231"/>
      <c r="BU19" s="264">
        <v>24452.054794520547</v>
      </c>
      <c r="BV19" s="264">
        <v>0</v>
      </c>
      <c r="BW19" s="231"/>
      <c r="BX19" s="169">
        <f t="shared" si="40"/>
        <v>24883.561643835616</v>
      </c>
      <c r="BY19" s="264">
        <f t="shared" si="41"/>
        <v>0</v>
      </c>
      <c r="BZ19" s="187">
        <f t="shared" si="42"/>
        <v>24883.561643835616</v>
      </c>
      <c r="CA19" s="278">
        <v>-24884</v>
      </c>
      <c r="CC19" s="263" t="s">
        <v>319</v>
      </c>
    </row>
    <row r="20" spans="1:81" x14ac:dyDescent="0.2">
      <c r="A20" s="138">
        <v>630000</v>
      </c>
      <c r="B20" s="134" t="s">
        <v>151</v>
      </c>
      <c r="C20" s="134" t="s">
        <v>45</v>
      </c>
      <c r="D20" s="134" t="s">
        <v>33</v>
      </c>
      <c r="E20" s="140" t="s">
        <v>177</v>
      </c>
      <c r="F20" s="82" t="e">
        <f t="shared" si="0"/>
        <v>#REF!</v>
      </c>
      <c r="G20" s="83" t="e">
        <f t="shared" si="43"/>
        <v>#REF!</v>
      </c>
      <c r="H20" s="83">
        <f t="shared" si="1"/>
        <v>0</v>
      </c>
      <c r="I20" s="83">
        <v>0</v>
      </c>
      <c r="J20" s="83">
        <v>0</v>
      </c>
      <c r="K20" s="83" t="e">
        <f t="shared" si="2"/>
        <v>#REF!</v>
      </c>
      <c r="L20" s="84" t="e">
        <f t="shared" si="3"/>
        <v>#REF!</v>
      </c>
      <c r="M20" s="87" t="e">
        <f t="shared" si="4"/>
        <v>#REF!</v>
      </c>
      <c r="N20" s="86" t="e">
        <f t="shared" si="5"/>
        <v>#REF!</v>
      </c>
      <c r="O20" s="57">
        <v>193000</v>
      </c>
      <c r="P20" s="58">
        <v>0</v>
      </c>
      <c r="Q20" s="58">
        <v>0</v>
      </c>
      <c r="R20" s="58">
        <v>0</v>
      </c>
      <c r="S20" s="58">
        <v>0</v>
      </c>
      <c r="T20" s="32">
        <f t="shared" si="6"/>
        <v>193000</v>
      </c>
      <c r="U20" s="33">
        <v>193000</v>
      </c>
      <c r="V20" s="31">
        <v>0</v>
      </c>
      <c r="W20" s="31">
        <v>0</v>
      </c>
      <c r="X20" s="31">
        <v>0</v>
      </c>
      <c r="Y20" s="31">
        <v>0</v>
      </c>
      <c r="Z20" s="32">
        <f t="shared" si="7"/>
        <v>193000</v>
      </c>
      <c r="AA20" s="30" t="e">
        <f t="shared" si="8"/>
        <v>#REF!</v>
      </c>
      <c r="AB20" s="31" t="e">
        <f t="shared" si="9"/>
        <v>#REF!</v>
      </c>
      <c r="AC20" s="31">
        <f t="shared" si="10"/>
        <v>0</v>
      </c>
      <c r="AD20" s="31">
        <f t="shared" si="11"/>
        <v>0</v>
      </c>
      <c r="AE20" s="31">
        <f t="shared" si="12"/>
        <v>0</v>
      </c>
      <c r="AF20" s="32" t="e">
        <f t="shared" si="13"/>
        <v>#REF!</v>
      </c>
      <c r="AG20" s="30">
        <f t="shared" si="14"/>
        <v>0</v>
      </c>
      <c r="AH20" s="31">
        <f t="shared" si="15"/>
        <v>0</v>
      </c>
      <c r="AI20" s="31">
        <f t="shared" si="16"/>
        <v>0</v>
      </c>
      <c r="AJ20" s="31">
        <f t="shared" si="17"/>
        <v>0</v>
      </c>
      <c r="AK20" s="31">
        <f t="shared" si="18"/>
        <v>0</v>
      </c>
      <c r="AL20" s="31">
        <f t="shared" si="19"/>
        <v>0</v>
      </c>
      <c r="AM20" s="31" t="e">
        <f t="shared" si="20"/>
        <v>#REF!</v>
      </c>
      <c r="AN20" s="31" t="e">
        <f t="shared" si="21"/>
        <v>#REF!</v>
      </c>
      <c r="AO20" s="32" t="e">
        <f t="shared" si="22"/>
        <v>#REF!</v>
      </c>
      <c r="AP20" s="114">
        <v>0</v>
      </c>
      <c r="AQ20" s="114">
        <v>0</v>
      </c>
      <c r="AT20" s="114" t="e">
        <f t="shared" si="23"/>
        <v>#REF!</v>
      </c>
      <c r="AU20" s="52" t="e">
        <f t="shared" si="24"/>
        <v>#REF!</v>
      </c>
      <c r="AV20" s="161" t="e">
        <f t="shared" si="25"/>
        <v>#REF!</v>
      </c>
      <c r="AW20" s="169"/>
      <c r="AX20" s="169" t="e">
        <f t="shared" si="29"/>
        <v>#REF!</v>
      </c>
      <c r="AY20" s="169" t="e">
        <f t="shared" si="30"/>
        <v>#REF!</v>
      </c>
      <c r="AZ20" s="187" t="e">
        <f t="shared" si="26"/>
        <v>#REF!</v>
      </c>
      <c r="BA20" s="187"/>
      <c r="BB20" s="187" t="e">
        <f t="shared" si="31"/>
        <v>#REF!</v>
      </c>
      <c r="BC20" s="187" t="e">
        <f t="shared" si="32"/>
        <v>#REF!</v>
      </c>
      <c r="BD20" s="83">
        <f t="shared" si="27"/>
        <v>0</v>
      </c>
      <c r="BE20" s="83">
        <v>0</v>
      </c>
      <c r="BF20" s="83">
        <v>0</v>
      </c>
      <c r="BG20" s="215" t="e">
        <f t="shared" si="33"/>
        <v>#REF!</v>
      </c>
      <c r="BH20" s="187" t="e">
        <f t="shared" si="34"/>
        <v>#REF!</v>
      </c>
      <c r="BI20" s="179" t="e">
        <f t="shared" si="35"/>
        <v>#REF!</v>
      </c>
      <c r="BJ20" s="179" t="e">
        <f t="shared" si="36"/>
        <v>#REF!</v>
      </c>
      <c r="BK20" s="87" t="e">
        <f t="shared" si="37"/>
        <v>#REF!</v>
      </c>
      <c r="BL20" s="87" t="e">
        <f t="shared" si="38"/>
        <v>#REF!</v>
      </c>
      <c r="BM20" s="179" t="e">
        <f t="shared" si="28"/>
        <v>#REF!</v>
      </c>
      <c r="BN20" s="194" t="e">
        <f t="shared" si="39"/>
        <v>#REF!</v>
      </c>
      <c r="BQ20" s="231"/>
      <c r="BT20" s="231"/>
      <c r="BU20" s="264">
        <v>198672.94520547948</v>
      </c>
      <c r="BV20" s="264">
        <v>0</v>
      </c>
      <c r="BW20" s="231"/>
      <c r="BX20" s="169">
        <f t="shared" si="40"/>
        <v>202178.93835616441</v>
      </c>
      <c r="BY20" s="264">
        <f t="shared" si="41"/>
        <v>0</v>
      </c>
      <c r="BZ20" s="187">
        <f t="shared" si="42"/>
        <v>202178.93835616441</v>
      </c>
    </row>
    <row r="21" spans="1:81" ht="24" x14ac:dyDescent="0.2">
      <c r="A21" s="138">
        <v>630000</v>
      </c>
      <c r="B21" s="134" t="s">
        <v>44</v>
      </c>
      <c r="C21" s="134" t="s">
        <v>46</v>
      </c>
      <c r="D21" s="134" t="s">
        <v>128</v>
      </c>
      <c r="E21" s="134" t="s">
        <v>232</v>
      </c>
      <c r="F21" s="82" t="e">
        <f t="shared" si="0"/>
        <v>#REF!</v>
      </c>
      <c r="G21" s="83" t="e">
        <f t="shared" si="43"/>
        <v>#REF!</v>
      </c>
      <c r="H21" s="83">
        <f t="shared" si="1"/>
        <v>0</v>
      </c>
      <c r="I21" s="83">
        <v>0</v>
      </c>
      <c r="J21" s="83">
        <v>0</v>
      </c>
      <c r="K21" s="83" t="e">
        <f t="shared" si="2"/>
        <v>#REF!</v>
      </c>
      <c r="L21" s="84" t="e">
        <f t="shared" si="3"/>
        <v>#REF!</v>
      </c>
      <c r="M21" s="87" t="e">
        <f t="shared" si="4"/>
        <v>#REF!</v>
      </c>
      <c r="N21" s="86" t="e">
        <f t="shared" si="5"/>
        <v>#REF!</v>
      </c>
      <c r="O21" s="57">
        <v>50000</v>
      </c>
      <c r="P21" s="58">
        <v>0</v>
      </c>
      <c r="Q21" s="58">
        <v>0</v>
      </c>
      <c r="R21" s="58">
        <v>0</v>
      </c>
      <c r="S21" s="58">
        <v>0</v>
      </c>
      <c r="T21" s="32">
        <f t="shared" si="6"/>
        <v>50000</v>
      </c>
      <c r="U21" s="33">
        <v>187000</v>
      </c>
      <c r="V21" s="31">
        <v>0</v>
      </c>
      <c r="W21" s="31">
        <v>0</v>
      </c>
      <c r="X21" s="31">
        <v>0</v>
      </c>
      <c r="Y21" s="31">
        <v>0</v>
      </c>
      <c r="Z21" s="32">
        <f t="shared" si="7"/>
        <v>187000</v>
      </c>
      <c r="AA21" s="30" t="e">
        <f t="shared" si="8"/>
        <v>#REF!</v>
      </c>
      <c r="AB21" s="31" t="e">
        <f t="shared" si="9"/>
        <v>#REF!</v>
      </c>
      <c r="AC21" s="31">
        <f t="shared" si="10"/>
        <v>0</v>
      </c>
      <c r="AD21" s="31">
        <f t="shared" si="11"/>
        <v>0</v>
      </c>
      <c r="AE21" s="31">
        <f t="shared" si="12"/>
        <v>0</v>
      </c>
      <c r="AF21" s="32" t="e">
        <f t="shared" si="13"/>
        <v>#REF!</v>
      </c>
      <c r="AG21" s="30">
        <f t="shared" si="14"/>
        <v>-137000</v>
      </c>
      <c r="AH21" s="31">
        <f t="shared" si="15"/>
        <v>0</v>
      </c>
      <c r="AI21" s="31">
        <f t="shared" si="16"/>
        <v>0</v>
      </c>
      <c r="AJ21" s="31">
        <f t="shared" si="17"/>
        <v>0</v>
      </c>
      <c r="AK21" s="31">
        <f t="shared" si="18"/>
        <v>0</v>
      </c>
      <c r="AL21" s="31">
        <f t="shared" si="19"/>
        <v>-137000</v>
      </c>
      <c r="AM21" s="31" t="e">
        <f t="shared" si="20"/>
        <v>#REF!</v>
      </c>
      <c r="AN21" s="31" t="e">
        <f t="shared" si="21"/>
        <v>#REF!</v>
      </c>
      <c r="AO21" s="32" t="e">
        <f t="shared" si="22"/>
        <v>#REF!</v>
      </c>
      <c r="AP21" s="114">
        <v>0</v>
      </c>
      <c r="AQ21" s="114">
        <v>0</v>
      </c>
      <c r="AT21" s="114" t="e">
        <f t="shared" si="23"/>
        <v>#REF!</v>
      </c>
      <c r="AU21" s="52" t="e">
        <f t="shared" si="24"/>
        <v>#REF!</v>
      </c>
      <c r="AV21" s="161" t="e">
        <f t="shared" si="25"/>
        <v>#REF!</v>
      </c>
      <c r="AW21" s="169">
        <v>-51611</v>
      </c>
      <c r="AX21" s="169" t="e">
        <f t="shared" si="29"/>
        <v>#REF!</v>
      </c>
      <c r="AY21" s="169" t="e">
        <f t="shared" si="30"/>
        <v>#REF!</v>
      </c>
      <c r="AZ21" s="187" t="e">
        <f t="shared" si="26"/>
        <v>#REF!</v>
      </c>
      <c r="BA21" s="187"/>
      <c r="BB21" s="187" t="e">
        <f t="shared" si="31"/>
        <v>#REF!</v>
      </c>
      <c r="BC21" s="187" t="e">
        <f t="shared" si="32"/>
        <v>#REF!</v>
      </c>
      <c r="BD21" s="83">
        <f t="shared" si="27"/>
        <v>0</v>
      </c>
      <c r="BE21" s="83">
        <v>0</v>
      </c>
      <c r="BF21" s="83">
        <v>0</v>
      </c>
      <c r="BG21" s="215" t="e">
        <f t="shared" si="33"/>
        <v>#REF!</v>
      </c>
      <c r="BH21" s="187" t="e">
        <f t="shared" si="34"/>
        <v>#REF!</v>
      </c>
      <c r="BI21" s="179" t="e">
        <f t="shared" si="35"/>
        <v>#REF!</v>
      </c>
      <c r="BJ21" s="179" t="e">
        <f t="shared" si="36"/>
        <v>#REF!</v>
      </c>
      <c r="BK21" s="87" t="e">
        <f t="shared" si="37"/>
        <v>#REF!</v>
      </c>
      <c r="BL21" s="87" t="e">
        <f t="shared" si="38"/>
        <v>#REF!</v>
      </c>
      <c r="BM21" s="179" t="e">
        <f t="shared" si="28"/>
        <v>#REF!</v>
      </c>
      <c r="BN21" s="194" t="e">
        <f t="shared" si="39"/>
        <v>#REF!</v>
      </c>
      <c r="BO21" s="51" t="s">
        <v>256</v>
      </c>
      <c r="BQ21" s="231"/>
      <c r="BT21" s="231"/>
      <c r="BU21" s="264">
        <v>0</v>
      </c>
      <c r="BV21" s="264">
        <v>0</v>
      </c>
      <c r="BW21" s="231"/>
      <c r="BX21" s="169">
        <f t="shared" si="40"/>
        <v>0</v>
      </c>
      <c r="BY21" s="264">
        <f t="shared" si="41"/>
        <v>0</v>
      </c>
      <c r="BZ21" s="187">
        <f t="shared" si="42"/>
        <v>0</v>
      </c>
    </row>
    <row r="22" spans="1:81" x14ac:dyDescent="0.2">
      <c r="A22" s="138">
        <v>630500</v>
      </c>
      <c r="B22" s="134" t="s">
        <v>47</v>
      </c>
      <c r="C22" s="134" t="s">
        <v>48</v>
      </c>
      <c r="D22" s="134" t="s">
        <v>128</v>
      </c>
      <c r="E22" s="140"/>
      <c r="F22" s="82" t="e">
        <f t="shared" si="0"/>
        <v>#REF!</v>
      </c>
      <c r="G22" s="83" t="e">
        <f t="shared" si="43"/>
        <v>#REF!</v>
      </c>
      <c r="H22" s="83">
        <f t="shared" si="1"/>
        <v>0</v>
      </c>
      <c r="I22" s="83">
        <v>0</v>
      </c>
      <c r="J22" s="83">
        <v>0</v>
      </c>
      <c r="K22" s="83" t="e">
        <f t="shared" si="2"/>
        <v>#REF!</v>
      </c>
      <c r="L22" s="84" t="e">
        <f t="shared" si="3"/>
        <v>#REF!</v>
      </c>
      <c r="M22" s="87" t="e">
        <f t="shared" si="4"/>
        <v>#REF!</v>
      </c>
      <c r="N22" s="86" t="e">
        <f t="shared" si="5"/>
        <v>#REF!</v>
      </c>
      <c r="O22" s="57">
        <v>33000</v>
      </c>
      <c r="P22" s="58">
        <v>0</v>
      </c>
      <c r="Q22" s="58">
        <v>0</v>
      </c>
      <c r="R22" s="58">
        <v>0</v>
      </c>
      <c r="S22" s="58">
        <v>0</v>
      </c>
      <c r="T22" s="32">
        <f t="shared" si="6"/>
        <v>33000</v>
      </c>
      <c r="U22" s="33">
        <v>33000</v>
      </c>
      <c r="V22" s="31">
        <v>0</v>
      </c>
      <c r="W22" s="31">
        <v>0</v>
      </c>
      <c r="X22" s="31">
        <v>0</v>
      </c>
      <c r="Y22" s="31">
        <v>0</v>
      </c>
      <c r="Z22" s="32">
        <f t="shared" si="7"/>
        <v>33000</v>
      </c>
      <c r="AA22" s="30" t="e">
        <f t="shared" si="8"/>
        <v>#REF!</v>
      </c>
      <c r="AB22" s="31" t="e">
        <f t="shared" si="9"/>
        <v>#REF!</v>
      </c>
      <c r="AC22" s="31">
        <f t="shared" si="10"/>
        <v>0</v>
      </c>
      <c r="AD22" s="31">
        <f t="shared" si="11"/>
        <v>0</v>
      </c>
      <c r="AE22" s="31">
        <f t="shared" si="12"/>
        <v>0</v>
      </c>
      <c r="AF22" s="32" t="e">
        <f t="shared" si="13"/>
        <v>#REF!</v>
      </c>
      <c r="AG22" s="30">
        <f t="shared" si="14"/>
        <v>0</v>
      </c>
      <c r="AH22" s="31">
        <f t="shared" si="15"/>
        <v>0</v>
      </c>
      <c r="AI22" s="31">
        <f t="shared" si="16"/>
        <v>0</v>
      </c>
      <c r="AJ22" s="31">
        <f t="shared" si="17"/>
        <v>0</v>
      </c>
      <c r="AK22" s="31">
        <f t="shared" si="18"/>
        <v>0</v>
      </c>
      <c r="AL22" s="31">
        <f t="shared" si="19"/>
        <v>0</v>
      </c>
      <c r="AM22" s="31" t="e">
        <f t="shared" si="20"/>
        <v>#REF!</v>
      </c>
      <c r="AN22" s="31" t="e">
        <f t="shared" si="21"/>
        <v>#REF!</v>
      </c>
      <c r="AO22" s="32" t="e">
        <f t="shared" si="22"/>
        <v>#REF!</v>
      </c>
      <c r="AP22" s="114">
        <v>0</v>
      </c>
      <c r="AQ22" s="114">
        <v>0</v>
      </c>
      <c r="AT22" s="114" t="e">
        <f t="shared" si="23"/>
        <v>#REF!</v>
      </c>
      <c r="AU22" s="52" t="e">
        <f t="shared" si="24"/>
        <v>#REF!</v>
      </c>
      <c r="AV22" s="161" t="e">
        <f t="shared" si="25"/>
        <v>#REF!</v>
      </c>
      <c r="AW22" s="169"/>
      <c r="AX22" s="169" t="e">
        <f t="shared" si="29"/>
        <v>#REF!</v>
      </c>
      <c r="AY22" s="169" t="e">
        <f t="shared" si="30"/>
        <v>#REF!</v>
      </c>
      <c r="AZ22" s="187" t="e">
        <f t="shared" si="26"/>
        <v>#REF!</v>
      </c>
      <c r="BA22" s="187"/>
      <c r="BB22" s="187" t="e">
        <f t="shared" si="31"/>
        <v>#REF!</v>
      </c>
      <c r="BC22" s="187" t="e">
        <f t="shared" si="32"/>
        <v>#REF!</v>
      </c>
      <c r="BD22" s="83">
        <f t="shared" si="27"/>
        <v>0</v>
      </c>
      <c r="BE22" s="83">
        <v>0</v>
      </c>
      <c r="BF22" s="83">
        <v>0</v>
      </c>
      <c r="BG22" s="215" t="e">
        <f t="shared" si="33"/>
        <v>#REF!</v>
      </c>
      <c r="BH22" s="187" t="e">
        <f t="shared" si="34"/>
        <v>#REF!</v>
      </c>
      <c r="BI22" s="179" t="e">
        <f t="shared" si="35"/>
        <v>#REF!</v>
      </c>
      <c r="BJ22" s="179" t="e">
        <f t="shared" si="36"/>
        <v>#REF!</v>
      </c>
      <c r="BK22" s="87" t="e">
        <f t="shared" si="37"/>
        <v>#REF!</v>
      </c>
      <c r="BL22" s="87" t="e">
        <f t="shared" si="38"/>
        <v>#REF!</v>
      </c>
      <c r="BM22" s="179" t="e">
        <f t="shared" si="28"/>
        <v>#REF!</v>
      </c>
      <c r="BN22" s="194" t="e">
        <f t="shared" si="39"/>
        <v>#REF!</v>
      </c>
      <c r="BQ22" s="231"/>
      <c r="BT22" s="231"/>
      <c r="BU22" s="264">
        <v>34640.410958904118</v>
      </c>
      <c r="BV22" s="264">
        <v>0</v>
      </c>
      <c r="BW22" s="231"/>
      <c r="BX22" s="169">
        <f t="shared" si="40"/>
        <v>35251.712328767127</v>
      </c>
      <c r="BY22" s="264">
        <f t="shared" si="41"/>
        <v>0</v>
      </c>
      <c r="BZ22" s="187">
        <f t="shared" si="42"/>
        <v>35251.712328767127</v>
      </c>
    </row>
    <row r="23" spans="1:81" x14ac:dyDescent="0.2">
      <c r="A23" s="138">
        <v>630100</v>
      </c>
      <c r="B23" s="134" t="s">
        <v>49</v>
      </c>
      <c r="C23" s="134" t="s">
        <v>50</v>
      </c>
      <c r="D23" s="134" t="s">
        <v>33</v>
      </c>
      <c r="E23" s="140"/>
      <c r="F23" s="82" t="e">
        <f t="shared" si="0"/>
        <v>#REF!</v>
      </c>
      <c r="G23" s="83" t="e">
        <f t="shared" si="43"/>
        <v>#REF!</v>
      </c>
      <c r="H23" s="83">
        <f t="shared" si="1"/>
        <v>0</v>
      </c>
      <c r="I23" s="83">
        <v>0</v>
      </c>
      <c r="J23" s="83">
        <v>0</v>
      </c>
      <c r="K23" s="83" t="e">
        <f t="shared" si="2"/>
        <v>#REF!</v>
      </c>
      <c r="L23" s="84" t="e">
        <f t="shared" si="3"/>
        <v>#REF!</v>
      </c>
      <c r="M23" s="87" t="e">
        <f t="shared" si="4"/>
        <v>#REF!</v>
      </c>
      <c r="N23" s="86" t="e">
        <f t="shared" si="5"/>
        <v>#REF!</v>
      </c>
      <c r="O23" s="57">
        <v>12000</v>
      </c>
      <c r="P23" s="58">
        <v>0</v>
      </c>
      <c r="Q23" s="58">
        <v>0</v>
      </c>
      <c r="R23" s="58">
        <v>0</v>
      </c>
      <c r="S23" s="58">
        <v>0</v>
      </c>
      <c r="T23" s="32">
        <f t="shared" si="6"/>
        <v>12000</v>
      </c>
      <c r="U23" s="33">
        <v>12000</v>
      </c>
      <c r="V23" s="31">
        <v>0</v>
      </c>
      <c r="W23" s="31">
        <v>0</v>
      </c>
      <c r="X23" s="31">
        <v>0</v>
      </c>
      <c r="Y23" s="31">
        <v>0</v>
      </c>
      <c r="Z23" s="32">
        <f t="shared" si="7"/>
        <v>12000</v>
      </c>
      <c r="AA23" s="30" t="e">
        <f t="shared" si="8"/>
        <v>#REF!</v>
      </c>
      <c r="AB23" s="31" t="e">
        <f t="shared" si="9"/>
        <v>#REF!</v>
      </c>
      <c r="AC23" s="31">
        <f t="shared" si="10"/>
        <v>0</v>
      </c>
      <c r="AD23" s="31">
        <f t="shared" si="11"/>
        <v>0</v>
      </c>
      <c r="AE23" s="31">
        <f t="shared" si="12"/>
        <v>0</v>
      </c>
      <c r="AF23" s="32" t="e">
        <f t="shared" si="13"/>
        <v>#REF!</v>
      </c>
      <c r="AG23" s="30">
        <f t="shared" si="14"/>
        <v>0</v>
      </c>
      <c r="AH23" s="31">
        <f t="shared" si="15"/>
        <v>0</v>
      </c>
      <c r="AI23" s="31">
        <f t="shared" si="16"/>
        <v>0</v>
      </c>
      <c r="AJ23" s="31">
        <f t="shared" si="17"/>
        <v>0</v>
      </c>
      <c r="AK23" s="31">
        <f t="shared" si="18"/>
        <v>0</v>
      </c>
      <c r="AL23" s="31">
        <f t="shared" si="19"/>
        <v>0</v>
      </c>
      <c r="AM23" s="31" t="e">
        <f t="shared" si="20"/>
        <v>#REF!</v>
      </c>
      <c r="AN23" s="31" t="e">
        <f t="shared" si="21"/>
        <v>#REF!</v>
      </c>
      <c r="AO23" s="32" t="e">
        <f t="shared" si="22"/>
        <v>#REF!</v>
      </c>
      <c r="AP23" s="114">
        <v>0</v>
      </c>
      <c r="AQ23" s="114">
        <v>0</v>
      </c>
      <c r="AT23" s="114" t="e">
        <f t="shared" si="23"/>
        <v>#REF!</v>
      </c>
      <c r="AU23" s="52" t="e">
        <f t="shared" si="24"/>
        <v>#REF!</v>
      </c>
      <c r="AV23" s="161" t="e">
        <f t="shared" si="25"/>
        <v>#REF!</v>
      </c>
      <c r="AW23" s="169"/>
      <c r="AX23" s="169" t="e">
        <f t="shared" si="29"/>
        <v>#REF!</v>
      </c>
      <c r="AY23" s="169" t="e">
        <f t="shared" si="30"/>
        <v>#REF!</v>
      </c>
      <c r="AZ23" s="187" t="e">
        <f t="shared" si="26"/>
        <v>#REF!</v>
      </c>
      <c r="BA23" s="187"/>
      <c r="BB23" s="187" t="e">
        <f t="shared" si="31"/>
        <v>#REF!</v>
      </c>
      <c r="BC23" s="187" t="e">
        <f t="shared" si="32"/>
        <v>#REF!</v>
      </c>
      <c r="BD23" s="83">
        <f t="shared" si="27"/>
        <v>0</v>
      </c>
      <c r="BE23" s="83">
        <v>0</v>
      </c>
      <c r="BF23" s="83">
        <v>0</v>
      </c>
      <c r="BG23" s="215" t="e">
        <f t="shared" si="33"/>
        <v>#REF!</v>
      </c>
      <c r="BH23" s="187" t="e">
        <f t="shared" si="34"/>
        <v>#REF!</v>
      </c>
      <c r="BI23" s="179" t="e">
        <f t="shared" si="35"/>
        <v>#REF!</v>
      </c>
      <c r="BJ23" s="179" t="e">
        <f t="shared" si="36"/>
        <v>#REF!</v>
      </c>
      <c r="BK23" s="87" t="e">
        <f t="shared" si="37"/>
        <v>#REF!</v>
      </c>
      <c r="BL23" s="87" t="e">
        <f t="shared" si="38"/>
        <v>#REF!</v>
      </c>
      <c r="BM23" s="179" t="e">
        <f t="shared" si="28"/>
        <v>#REF!</v>
      </c>
      <c r="BN23" s="194" t="e">
        <f t="shared" si="39"/>
        <v>#REF!</v>
      </c>
      <c r="BQ23" s="231"/>
      <c r="BT23" s="231"/>
      <c r="BU23" s="264">
        <v>13244.86301369863</v>
      </c>
      <c r="BV23" s="264">
        <v>0</v>
      </c>
      <c r="BW23" s="231"/>
      <c r="BX23" s="169">
        <f t="shared" si="40"/>
        <v>13478.595890410958</v>
      </c>
      <c r="BY23" s="264">
        <f t="shared" si="41"/>
        <v>0</v>
      </c>
      <c r="BZ23" s="187">
        <f t="shared" si="42"/>
        <v>13478.595890410958</v>
      </c>
    </row>
    <row r="24" spans="1:81" x14ac:dyDescent="0.2">
      <c r="A24" s="138">
        <v>630500</v>
      </c>
      <c r="B24" s="134" t="s">
        <v>152</v>
      </c>
      <c r="C24" s="134" t="s">
        <v>51</v>
      </c>
      <c r="D24" s="134" t="s">
        <v>127</v>
      </c>
      <c r="E24" s="139" t="s">
        <v>185</v>
      </c>
      <c r="F24" s="82" t="e">
        <f t="shared" si="0"/>
        <v>#REF!</v>
      </c>
      <c r="G24" s="83" t="e">
        <f t="shared" si="43"/>
        <v>#REF!</v>
      </c>
      <c r="H24" s="83">
        <f t="shared" si="1"/>
        <v>0</v>
      </c>
      <c r="I24" s="83">
        <v>0</v>
      </c>
      <c r="J24" s="83">
        <v>0</v>
      </c>
      <c r="K24" s="83" t="e">
        <f t="shared" si="2"/>
        <v>#REF!</v>
      </c>
      <c r="L24" s="84" t="e">
        <f t="shared" si="3"/>
        <v>#REF!</v>
      </c>
      <c r="M24" s="87" t="e">
        <f t="shared" si="4"/>
        <v>#REF!</v>
      </c>
      <c r="N24" s="86" t="e">
        <f t="shared" si="5"/>
        <v>#REF!</v>
      </c>
      <c r="O24" s="57">
        <v>1374000</v>
      </c>
      <c r="P24" s="58">
        <v>15000</v>
      </c>
      <c r="Q24" s="58">
        <v>0</v>
      </c>
      <c r="R24" s="58">
        <v>0</v>
      </c>
      <c r="S24" s="58">
        <v>0</v>
      </c>
      <c r="T24" s="32">
        <f t="shared" si="6"/>
        <v>1389000</v>
      </c>
      <c r="U24" s="33">
        <v>1374000</v>
      </c>
      <c r="V24" s="31">
        <v>15000</v>
      </c>
      <c r="W24" s="31">
        <v>0</v>
      </c>
      <c r="X24" s="31">
        <v>0</v>
      </c>
      <c r="Y24" s="31">
        <v>0</v>
      </c>
      <c r="Z24" s="32">
        <f t="shared" si="7"/>
        <v>1389000</v>
      </c>
      <c r="AA24" s="30" t="e">
        <f t="shared" si="8"/>
        <v>#REF!</v>
      </c>
      <c r="AB24" s="31" t="e">
        <f t="shared" si="9"/>
        <v>#REF!</v>
      </c>
      <c r="AC24" s="31">
        <f t="shared" si="10"/>
        <v>0</v>
      </c>
      <c r="AD24" s="31">
        <f t="shared" si="11"/>
        <v>0</v>
      </c>
      <c r="AE24" s="31">
        <f t="shared" si="12"/>
        <v>0</v>
      </c>
      <c r="AF24" s="32" t="e">
        <f t="shared" si="13"/>
        <v>#REF!</v>
      </c>
      <c r="AG24" s="30">
        <f t="shared" si="14"/>
        <v>0</v>
      </c>
      <c r="AH24" s="31">
        <f t="shared" si="15"/>
        <v>0</v>
      </c>
      <c r="AI24" s="31">
        <f t="shared" si="16"/>
        <v>0</v>
      </c>
      <c r="AJ24" s="31">
        <f t="shared" si="17"/>
        <v>0</v>
      </c>
      <c r="AK24" s="31">
        <f t="shared" si="18"/>
        <v>0</v>
      </c>
      <c r="AL24" s="31">
        <f t="shared" si="19"/>
        <v>0</v>
      </c>
      <c r="AM24" s="31" t="e">
        <f t="shared" si="20"/>
        <v>#REF!</v>
      </c>
      <c r="AN24" s="31" t="e">
        <f t="shared" si="21"/>
        <v>#REF!</v>
      </c>
      <c r="AO24" s="32" t="e">
        <f t="shared" si="22"/>
        <v>#REF!</v>
      </c>
      <c r="AP24" s="114">
        <v>0</v>
      </c>
      <c r="AQ24" s="114">
        <v>0</v>
      </c>
      <c r="AT24" s="114" t="e">
        <f t="shared" si="23"/>
        <v>#REF!</v>
      </c>
      <c r="AU24" s="52" t="e">
        <f t="shared" si="24"/>
        <v>#REF!</v>
      </c>
      <c r="AV24" s="161" t="e">
        <f t="shared" si="25"/>
        <v>#REF!</v>
      </c>
      <c r="AW24" s="169"/>
      <c r="AX24" s="169" t="e">
        <f t="shared" si="29"/>
        <v>#REF!</v>
      </c>
      <c r="AY24" s="169" t="e">
        <f t="shared" si="30"/>
        <v>#REF!</v>
      </c>
      <c r="AZ24" s="187" t="e">
        <f t="shared" si="26"/>
        <v>#REF!</v>
      </c>
      <c r="BA24" s="187"/>
      <c r="BB24" s="187" t="e">
        <f t="shared" si="31"/>
        <v>#REF!</v>
      </c>
      <c r="BC24" s="187" t="e">
        <f t="shared" si="32"/>
        <v>#REF!</v>
      </c>
      <c r="BD24" s="83">
        <f t="shared" si="27"/>
        <v>0</v>
      </c>
      <c r="BE24" s="83">
        <v>0</v>
      </c>
      <c r="BF24" s="83">
        <v>0</v>
      </c>
      <c r="BG24" s="215" t="e">
        <f t="shared" si="33"/>
        <v>#REF!</v>
      </c>
      <c r="BH24" s="187" t="e">
        <f t="shared" si="34"/>
        <v>#REF!</v>
      </c>
      <c r="BI24" s="179" t="e">
        <f t="shared" si="35"/>
        <v>#REF!</v>
      </c>
      <c r="BJ24" s="179" t="e">
        <f t="shared" si="36"/>
        <v>#REF!</v>
      </c>
      <c r="BK24" s="87" t="e">
        <f t="shared" si="37"/>
        <v>#REF!</v>
      </c>
      <c r="BL24" s="87" t="e">
        <f t="shared" si="38"/>
        <v>#REF!</v>
      </c>
      <c r="BM24" s="179" t="e">
        <f t="shared" si="28"/>
        <v>#REF!</v>
      </c>
      <c r="BN24" s="194" t="e">
        <f t="shared" si="39"/>
        <v>#REF!</v>
      </c>
      <c r="BO24" s="51"/>
      <c r="BQ24" s="231"/>
      <c r="BT24" s="231"/>
      <c r="BU24" s="264">
        <v>1410068.4931506852</v>
      </c>
      <c r="BV24" s="264">
        <v>15132.978723404256</v>
      </c>
      <c r="BW24" s="231"/>
      <c r="BX24" s="169">
        <f t="shared" si="40"/>
        <v>1434952.0547945208</v>
      </c>
      <c r="BY24" s="264">
        <f t="shared" si="41"/>
        <v>15252.659574468085</v>
      </c>
      <c r="BZ24" s="187">
        <f t="shared" si="42"/>
        <v>1450204.714368989</v>
      </c>
    </row>
    <row r="25" spans="1:81" x14ac:dyDescent="0.2">
      <c r="A25" s="138">
        <v>670615</v>
      </c>
      <c r="B25" s="134" t="s">
        <v>153</v>
      </c>
      <c r="C25" s="134" t="s">
        <v>52</v>
      </c>
      <c r="D25" s="134" t="s">
        <v>33</v>
      </c>
      <c r="E25" s="140" t="s">
        <v>107</v>
      </c>
      <c r="F25" s="82" t="e">
        <f t="shared" si="0"/>
        <v>#REF!</v>
      </c>
      <c r="G25" s="83" t="e">
        <f t="shared" si="43"/>
        <v>#REF!</v>
      </c>
      <c r="H25" s="83">
        <f t="shared" si="1"/>
        <v>0</v>
      </c>
      <c r="I25" s="83">
        <v>0</v>
      </c>
      <c r="J25" s="83">
        <v>0</v>
      </c>
      <c r="K25" s="83" t="e">
        <f t="shared" si="2"/>
        <v>#REF!</v>
      </c>
      <c r="L25" s="84" t="e">
        <f t="shared" si="3"/>
        <v>#REF!</v>
      </c>
      <c r="M25" s="87" t="e">
        <f t="shared" si="4"/>
        <v>#REF!</v>
      </c>
      <c r="N25" s="86" t="e">
        <f t="shared" si="5"/>
        <v>#REF!</v>
      </c>
      <c r="O25" s="57">
        <v>6244000</v>
      </c>
      <c r="P25" s="58">
        <v>0</v>
      </c>
      <c r="Q25" s="58">
        <v>0</v>
      </c>
      <c r="R25" s="58">
        <v>0</v>
      </c>
      <c r="S25" s="58">
        <v>0</v>
      </c>
      <c r="T25" s="32">
        <f t="shared" si="6"/>
        <v>6244000</v>
      </c>
      <c r="U25" s="33">
        <v>6244000</v>
      </c>
      <c r="V25" s="31">
        <v>0</v>
      </c>
      <c r="W25" s="31">
        <v>0</v>
      </c>
      <c r="X25" s="31">
        <v>0</v>
      </c>
      <c r="Y25" s="31">
        <v>0</v>
      </c>
      <c r="Z25" s="32">
        <f t="shared" si="7"/>
        <v>6244000</v>
      </c>
      <c r="AA25" s="30" t="e">
        <f t="shared" si="8"/>
        <v>#REF!</v>
      </c>
      <c r="AB25" s="31" t="e">
        <f t="shared" si="9"/>
        <v>#REF!</v>
      </c>
      <c r="AC25" s="31">
        <f t="shared" si="10"/>
        <v>0</v>
      </c>
      <c r="AD25" s="31">
        <f t="shared" si="11"/>
        <v>0</v>
      </c>
      <c r="AE25" s="31">
        <f t="shared" si="12"/>
        <v>0</v>
      </c>
      <c r="AF25" s="32" t="e">
        <f t="shared" si="13"/>
        <v>#REF!</v>
      </c>
      <c r="AG25" s="30">
        <f t="shared" si="14"/>
        <v>0</v>
      </c>
      <c r="AH25" s="31">
        <f t="shared" si="15"/>
        <v>0</v>
      </c>
      <c r="AI25" s="31">
        <f t="shared" si="16"/>
        <v>0</v>
      </c>
      <c r="AJ25" s="31">
        <f t="shared" si="17"/>
        <v>0</v>
      </c>
      <c r="AK25" s="31">
        <f t="shared" si="18"/>
        <v>0</v>
      </c>
      <c r="AL25" s="31">
        <f t="shared" si="19"/>
        <v>0</v>
      </c>
      <c r="AM25" s="31" t="e">
        <f t="shared" si="20"/>
        <v>#REF!</v>
      </c>
      <c r="AN25" s="31" t="e">
        <f t="shared" si="21"/>
        <v>#REF!</v>
      </c>
      <c r="AO25" s="32" t="e">
        <f t="shared" si="22"/>
        <v>#REF!</v>
      </c>
      <c r="AP25" s="114">
        <v>0</v>
      </c>
      <c r="AQ25" s="114">
        <v>0</v>
      </c>
      <c r="AT25" s="114" t="e">
        <f t="shared" si="23"/>
        <v>#REF!</v>
      </c>
      <c r="AU25" s="52" t="e">
        <f t="shared" si="24"/>
        <v>#REF!</v>
      </c>
      <c r="AV25" s="161" t="e">
        <f t="shared" si="25"/>
        <v>#REF!</v>
      </c>
      <c r="AW25" s="169"/>
      <c r="AX25" s="169" t="e">
        <f t="shared" si="29"/>
        <v>#REF!</v>
      </c>
      <c r="AY25" s="169" t="e">
        <f t="shared" si="30"/>
        <v>#REF!</v>
      </c>
      <c r="AZ25" s="187" t="e">
        <f t="shared" si="26"/>
        <v>#REF!</v>
      </c>
      <c r="BA25" s="187"/>
      <c r="BB25" s="187" t="e">
        <f t="shared" si="31"/>
        <v>#REF!</v>
      </c>
      <c r="BC25" s="187" t="e">
        <f t="shared" si="32"/>
        <v>#REF!</v>
      </c>
      <c r="BD25" s="83">
        <f t="shared" si="27"/>
        <v>0</v>
      </c>
      <c r="BE25" s="83">
        <v>0</v>
      </c>
      <c r="BF25" s="83">
        <v>0</v>
      </c>
      <c r="BG25" s="215" t="e">
        <f t="shared" si="33"/>
        <v>#REF!</v>
      </c>
      <c r="BH25" s="187" t="e">
        <f t="shared" si="34"/>
        <v>#REF!</v>
      </c>
      <c r="BI25" s="179" t="e">
        <f t="shared" si="35"/>
        <v>#REF!</v>
      </c>
      <c r="BJ25" s="179" t="e">
        <f t="shared" si="36"/>
        <v>#REF!</v>
      </c>
      <c r="BK25" s="87" t="e">
        <f t="shared" si="37"/>
        <v>#REF!</v>
      </c>
      <c r="BL25" s="87" t="e">
        <f t="shared" si="38"/>
        <v>#REF!</v>
      </c>
      <c r="BM25" s="179" t="e">
        <f t="shared" si="28"/>
        <v>#REF!</v>
      </c>
      <c r="BN25" s="194" t="e">
        <f t="shared" si="39"/>
        <v>#REF!</v>
      </c>
      <c r="BQ25" s="231"/>
      <c r="BT25" s="231"/>
      <c r="BU25" s="264">
        <v>6405419.520547946</v>
      </c>
      <c r="BV25" s="264">
        <v>0</v>
      </c>
      <c r="BW25" s="231"/>
      <c r="BX25" s="169">
        <f t="shared" si="40"/>
        <v>6518456.3356164386</v>
      </c>
      <c r="BY25" s="264">
        <f t="shared" si="41"/>
        <v>0</v>
      </c>
      <c r="BZ25" s="187">
        <f t="shared" si="42"/>
        <v>6518456.3356164386</v>
      </c>
    </row>
    <row r="26" spans="1:81" x14ac:dyDescent="0.2">
      <c r="A26" s="138">
        <v>670640</v>
      </c>
      <c r="B26" s="134" t="s">
        <v>154</v>
      </c>
      <c r="C26" s="134" t="s">
        <v>53</v>
      </c>
      <c r="D26" s="134" t="s">
        <v>126</v>
      </c>
      <c r="E26" s="140" t="s">
        <v>173</v>
      </c>
      <c r="F26" s="82" t="e">
        <f t="shared" si="0"/>
        <v>#REF!</v>
      </c>
      <c r="G26" s="83" t="e">
        <f t="shared" si="43"/>
        <v>#REF!</v>
      </c>
      <c r="H26" s="83">
        <f t="shared" si="1"/>
        <v>0</v>
      </c>
      <c r="I26" s="83">
        <v>0</v>
      </c>
      <c r="J26" s="83">
        <v>0</v>
      </c>
      <c r="K26" s="83" t="e">
        <f t="shared" si="2"/>
        <v>#REF!</v>
      </c>
      <c r="L26" s="84" t="e">
        <f t="shared" si="3"/>
        <v>#REF!</v>
      </c>
      <c r="M26" s="87" t="e">
        <f t="shared" si="4"/>
        <v>#REF!</v>
      </c>
      <c r="N26" s="86" t="e">
        <f t="shared" si="5"/>
        <v>#REF!</v>
      </c>
      <c r="O26" s="57">
        <v>1951000</v>
      </c>
      <c r="P26" s="58">
        <v>0</v>
      </c>
      <c r="Q26" s="58">
        <v>0</v>
      </c>
      <c r="R26" s="58">
        <v>0</v>
      </c>
      <c r="S26" s="58">
        <v>0</v>
      </c>
      <c r="T26" s="32">
        <f t="shared" si="6"/>
        <v>1951000</v>
      </c>
      <c r="U26" s="33">
        <v>1951000</v>
      </c>
      <c r="V26" s="31">
        <v>0</v>
      </c>
      <c r="W26" s="31">
        <v>0</v>
      </c>
      <c r="X26" s="31">
        <v>0</v>
      </c>
      <c r="Y26" s="31">
        <v>0</v>
      </c>
      <c r="Z26" s="32">
        <f t="shared" si="7"/>
        <v>1951000</v>
      </c>
      <c r="AA26" s="30" t="e">
        <f t="shared" si="8"/>
        <v>#REF!</v>
      </c>
      <c r="AB26" s="31" t="e">
        <f t="shared" si="9"/>
        <v>#REF!</v>
      </c>
      <c r="AC26" s="31">
        <f t="shared" si="10"/>
        <v>0</v>
      </c>
      <c r="AD26" s="31">
        <f t="shared" si="11"/>
        <v>0</v>
      </c>
      <c r="AE26" s="31">
        <f t="shared" si="12"/>
        <v>0</v>
      </c>
      <c r="AF26" s="32" t="e">
        <f t="shared" si="13"/>
        <v>#REF!</v>
      </c>
      <c r="AG26" s="30">
        <f t="shared" si="14"/>
        <v>0</v>
      </c>
      <c r="AH26" s="31">
        <f t="shared" si="15"/>
        <v>0</v>
      </c>
      <c r="AI26" s="31">
        <f t="shared" si="16"/>
        <v>0</v>
      </c>
      <c r="AJ26" s="31">
        <f t="shared" si="17"/>
        <v>0</v>
      </c>
      <c r="AK26" s="31">
        <f t="shared" si="18"/>
        <v>0</v>
      </c>
      <c r="AL26" s="31">
        <f t="shared" si="19"/>
        <v>0</v>
      </c>
      <c r="AM26" s="35" t="e">
        <f t="shared" si="20"/>
        <v>#REF!</v>
      </c>
      <c r="AN26" s="35" t="e">
        <f t="shared" si="21"/>
        <v>#REF!</v>
      </c>
      <c r="AO26" s="36" t="e">
        <f t="shared" si="22"/>
        <v>#REF!</v>
      </c>
      <c r="AP26" s="114">
        <v>0</v>
      </c>
      <c r="AQ26" s="114">
        <v>0</v>
      </c>
      <c r="AT26" s="114" t="e">
        <f t="shared" si="23"/>
        <v>#REF!</v>
      </c>
      <c r="AU26" s="52" t="e">
        <f t="shared" si="24"/>
        <v>#REF!</v>
      </c>
      <c r="AV26" s="161" t="e">
        <f t="shared" si="25"/>
        <v>#REF!</v>
      </c>
      <c r="AW26" s="169"/>
      <c r="AX26" s="169" t="e">
        <f t="shared" si="29"/>
        <v>#REF!</v>
      </c>
      <c r="AY26" s="169" t="e">
        <f t="shared" si="30"/>
        <v>#REF!</v>
      </c>
      <c r="AZ26" s="187" t="e">
        <f t="shared" si="26"/>
        <v>#REF!</v>
      </c>
      <c r="BA26" s="187"/>
      <c r="BB26" s="187" t="e">
        <f t="shared" si="31"/>
        <v>#REF!</v>
      </c>
      <c r="BC26" s="187" t="e">
        <f t="shared" si="32"/>
        <v>#REF!</v>
      </c>
      <c r="BD26" s="83">
        <f t="shared" si="27"/>
        <v>0</v>
      </c>
      <c r="BE26" s="83">
        <v>0</v>
      </c>
      <c r="BF26" s="83">
        <v>0</v>
      </c>
      <c r="BG26" s="215" t="e">
        <f t="shared" si="33"/>
        <v>#REF!</v>
      </c>
      <c r="BH26" s="187" t="e">
        <f t="shared" si="34"/>
        <v>#REF!</v>
      </c>
      <c r="BI26" s="179" t="e">
        <f t="shared" si="35"/>
        <v>#REF!</v>
      </c>
      <c r="BJ26" s="179" t="e">
        <f t="shared" si="36"/>
        <v>#REF!</v>
      </c>
      <c r="BK26" s="87" t="e">
        <f t="shared" si="37"/>
        <v>#REF!</v>
      </c>
      <c r="BL26" s="87" t="e">
        <f t="shared" si="38"/>
        <v>#REF!</v>
      </c>
      <c r="BM26" s="179" t="e">
        <f t="shared" si="28"/>
        <v>#REF!</v>
      </c>
      <c r="BN26" s="194" t="e">
        <f t="shared" si="39"/>
        <v>#REF!</v>
      </c>
      <c r="BQ26" s="231"/>
      <c r="BT26" s="231"/>
      <c r="BU26" s="264">
        <v>2002011.98630137</v>
      </c>
      <c r="BV26" s="264">
        <v>0</v>
      </c>
      <c r="BW26" s="231"/>
      <c r="BX26" s="169">
        <f t="shared" si="40"/>
        <v>2037341.609589041</v>
      </c>
      <c r="BY26" s="264">
        <f t="shared" si="41"/>
        <v>0</v>
      </c>
      <c r="BZ26" s="187">
        <f t="shared" si="42"/>
        <v>2037341.609589041</v>
      </c>
    </row>
    <row r="27" spans="1:81" x14ac:dyDescent="0.2">
      <c r="A27" s="138">
        <v>670615</v>
      </c>
      <c r="B27" s="134" t="s">
        <v>155</v>
      </c>
      <c r="C27" s="134" t="s">
        <v>54</v>
      </c>
      <c r="D27" s="134" t="s">
        <v>125</v>
      </c>
      <c r="E27" s="140" t="s">
        <v>188</v>
      </c>
      <c r="F27" s="82" t="e">
        <f t="shared" si="0"/>
        <v>#REF!</v>
      </c>
      <c r="G27" s="83" t="e">
        <f t="shared" si="43"/>
        <v>#REF!</v>
      </c>
      <c r="H27" s="83">
        <f t="shared" si="1"/>
        <v>0</v>
      </c>
      <c r="I27" s="83">
        <v>0</v>
      </c>
      <c r="J27" s="83">
        <v>0</v>
      </c>
      <c r="K27" s="83" t="e">
        <f t="shared" si="2"/>
        <v>#REF!</v>
      </c>
      <c r="L27" s="84" t="e">
        <f t="shared" si="3"/>
        <v>#REF!</v>
      </c>
      <c r="M27" s="87" t="e">
        <f t="shared" si="4"/>
        <v>#REF!</v>
      </c>
      <c r="N27" s="86" t="e">
        <f t="shared" si="5"/>
        <v>#REF!</v>
      </c>
      <c r="O27" s="57">
        <v>1994000</v>
      </c>
      <c r="P27" s="58">
        <v>0</v>
      </c>
      <c r="Q27" s="58">
        <v>0</v>
      </c>
      <c r="R27" s="58">
        <v>0</v>
      </c>
      <c r="S27" s="58">
        <v>0</v>
      </c>
      <c r="T27" s="32">
        <f t="shared" si="6"/>
        <v>1994000</v>
      </c>
      <c r="U27" s="33">
        <v>1994000</v>
      </c>
      <c r="V27" s="31">
        <v>0</v>
      </c>
      <c r="W27" s="31">
        <v>0</v>
      </c>
      <c r="X27" s="31">
        <v>0</v>
      </c>
      <c r="Y27" s="31">
        <v>0</v>
      </c>
      <c r="Z27" s="32">
        <f t="shared" si="7"/>
        <v>1994000</v>
      </c>
      <c r="AA27" s="30" t="e">
        <f t="shared" si="8"/>
        <v>#REF!</v>
      </c>
      <c r="AB27" s="31" t="e">
        <f t="shared" si="9"/>
        <v>#REF!</v>
      </c>
      <c r="AC27" s="31">
        <f t="shared" si="10"/>
        <v>0</v>
      </c>
      <c r="AD27" s="31">
        <f t="shared" si="11"/>
        <v>0</v>
      </c>
      <c r="AE27" s="31">
        <f t="shared" si="12"/>
        <v>0</v>
      </c>
      <c r="AF27" s="32" t="e">
        <f t="shared" si="13"/>
        <v>#REF!</v>
      </c>
      <c r="AG27" s="30">
        <f t="shared" si="14"/>
        <v>0</v>
      </c>
      <c r="AH27" s="31">
        <f t="shared" si="15"/>
        <v>0</v>
      </c>
      <c r="AI27" s="31">
        <f t="shared" si="16"/>
        <v>0</v>
      </c>
      <c r="AJ27" s="31">
        <f t="shared" si="17"/>
        <v>0</v>
      </c>
      <c r="AK27" s="31">
        <f t="shared" si="18"/>
        <v>0</v>
      </c>
      <c r="AL27" s="31">
        <f t="shared" si="19"/>
        <v>0</v>
      </c>
      <c r="AM27" s="31" t="e">
        <f t="shared" si="20"/>
        <v>#REF!</v>
      </c>
      <c r="AN27" s="31" t="e">
        <f t="shared" si="21"/>
        <v>#REF!</v>
      </c>
      <c r="AO27" s="32" t="e">
        <f t="shared" si="22"/>
        <v>#REF!</v>
      </c>
      <c r="AP27" s="114">
        <v>0</v>
      </c>
      <c r="AQ27" s="114">
        <v>0</v>
      </c>
      <c r="AT27" s="114" t="e">
        <f t="shared" si="23"/>
        <v>#REF!</v>
      </c>
      <c r="AU27" s="52" t="e">
        <f t="shared" si="24"/>
        <v>#REF!</v>
      </c>
      <c r="AV27" s="161" t="e">
        <f t="shared" si="25"/>
        <v>#REF!</v>
      </c>
      <c r="AW27" s="169"/>
      <c r="AX27" s="169" t="e">
        <f t="shared" si="29"/>
        <v>#REF!</v>
      </c>
      <c r="AY27" s="169" t="e">
        <f t="shared" si="30"/>
        <v>#REF!</v>
      </c>
      <c r="AZ27" s="187" t="e">
        <f t="shared" si="26"/>
        <v>#REF!</v>
      </c>
      <c r="BA27" s="187"/>
      <c r="BB27" s="187" t="e">
        <f t="shared" si="31"/>
        <v>#REF!</v>
      </c>
      <c r="BC27" s="187" t="e">
        <f t="shared" si="32"/>
        <v>#REF!</v>
      </c>
      <c r="BD27" s="83">
        <f t="shared" si="27"/>
        <v>0</v>
      </c>
      <c r="BE27" s="83">
        <v>0</v>
      </c>
      <c r="BF27" s="83">
        <v>0</v>
      </c>
      <c r="BG27" s="215" t="e">
        <f t="shared" si="33"/>
        <v>#REF!</v>
      </c>
      <c r="BH27" s="187" t="e">
        <f t="shared" si="34"/>
        <v>#REF!</v>
      </c>
      <c r="BI27" s="179" t="e">
        <f t="shared" si="35"/>
        <v>#REF!</v>
      </c>
      <c r="BJ27" s="179" t="e">
        <f t="shared" si="36"/>
        <v>#REF!</v>
      </c>
      <c r="BK27" s="87" t="e">
        <f t="shared" si="37"/>
        <v>#REF!</v>
      </c>
      <c r="BL27" s="87" t="e">
        <f t="shared" si="38"/>
        <v>#REF!</v>
      </c>
      <c r="BM27" s="179" t="e">
        <f t="shared" si="28"/>
        <v>#REF!</v>
      </c>
      <c r="BN27" s="194" t="e">
        <f t="shared" si="39"/>
        <v>#REF!</v>
      </c>
      <c r="BQ27" s="231"/>
      <c r="BT27" s="231"/>
      <c r="BU27" s="264">
        <v>2045821.9178082196</v>
      </c>
      <c r="BV27" s="264">
        <v>0</v>
      </c>
      <c r="BW27" s="231"/>
      <c r="BX27" s="169">
        <f t="shared" si="40"/>
        <v>2081924.6575342468</v>
      </c>
      <c r="BY27" s="264">
        <f t="shared" si="41"/>
        <v>0</v>
      </c>
      <c r="BZ27" s="187">
        <f t="shared" si="42"/>
        <v>2081924.6575342468</v>
      </c>
    </row>
    <row r="28" spans="1:81" ht="24" x14ac:dyDescent="0.2">
      <c r="A28" s="138">
        <v>670230</v>
      </c>
      <c r="B28" s="134" t="s">
        <v>55</v>
      </c>
      <c r="C28" s="134" t="s">
        <v>56</v>
      </c>
      <c r="D28" s="134" t="s">
        <v>128</v>
      </c>
      <c r="E28" s="134" t="s">
        <v>232</v>
      </c>
      <c r="F28" s="82" t="e">
        <f t="shared" si="0"/>
        <v>#REF!</v>
      </c>
      <c r="G28" s="83" t="e">
        <f t="shared" si="43"/>
        <v>#REF!</v>
      </c>
      <c r="H28" s="83">
        <f t="shared" si="1"/>
        <v>0</v>
      </c>
      <c r="I28" s="83">
        <v>0</v>
      </c>
      <c r="J28" s="83">
        <v>0</v>
      </c>
      <c r="K28" s="83" t="e">
        <f t="shared" si="2"/>
        <v>#REF!</v>
      </c>
      <c r="L28" s="84" t="e">
        <f t="shared" si="3"/>
        <v>#REF!</v>
      </c>
      <c r="M28" s="87" t="e">
        <f t="shared" si="4"/>
        <v>#REF!</v>
      </c>
      <c r="N28" s="86" t="e">
        <f t="shared" si="5"/>
        <v>#REF!</v>
      </c>
      <c r="O28" s="57">
        <v>150000</v>
      </c>
      <c r="P28" s="58">
        <v>0</v>
      </c>
      <c r="Q28" s="58">
        <v>0</v>
      </c>
      <c r="R28" s="58">
        <v>0</v>
      </c>
      <c r="S28" s="58">
        <v>0</v>
      </c>
      <c r="T28" s="32">
        <f t="shared" si="6"/>
        <v>150000</v>
      </c>
      <c r="U28" s="33">
        <v>985000</v>
      </c>
      <c r="V28" s="31">
        <v>0</v>
      </c>
      <c r="W28" s="31">
        <v>0</v>
      </c>
      <c r="X28" s="31">
        <v>0</v>
      </c>
      <c r="Y28" s="31">
        <v>0</v>
      </c>
      <c r="Z28" s="32">
        <f t="shared" si="7"/>
        <v>985000</v>
      </c>
      <c r="AA28" s="30" t="e">
        <f t="shared" si="8"/>
        <v>#REF!</v>
      </c>
      <c r="AB28" s="31" t="e">
        <f t="shared" si="9"/>
        <v>#REF!</v>
      </c>
      <c r="AC28" s="31">
        <f t="shared" si="10"/>
        <v>0</v>
      </c>
      <c r="AD28" s="31">
        <f t="shared" si="11"/>
        <v>0</v>
      </c>
      <c r="AE28" s="31">
        <f t="shared" si="12"/>
        <v>0</v>
      </c>
      <c r="AF28" s="32" t="e">
        <f t="shared" si="13"/>
        <v>#REF!</v>
      </c>
      <c r="AG28" s="30">
        <f t="shared" si="14"/>
        <v>-835000</v>
      </c>
      <c r="AH28" s="31">
        <f t="shared" si="15"/>
        <v>0</v>
      </c>
      <c r="AI28" s="31">
        <f t="shared" si="16"/>
        <v>0</v>
      </c>
      <c r="AJ28" s="31">
        <f t="shared" si="17"/>
        <v>0</v>
      </c>
      <c r="AK28" s="31">
        <f t="shared" si="18"/>
        <v>0</v>
      </c>
      <c r="AL28" s="31">
        <f t="shared" si="19"/>
        <v>-835000</v>
      </c>
      <c r="AM28" s="31" t="e">
        <f t="shared" si="20"/>
        <v>#REF!</v>
      </c>
      <c r="AN28" s="31" t="e">
        <f t="shared" si="21"/>
        <v>#REF!</v>
      </c>
      <c r="AO28" s="32" t="e">
        <f t="shared" si="22"/>
        <v>#REF!</v>
      </c>
      <c r="AP28" s="114">
        <v>0</v>
      </c>
      <c r="AQ28" s="114">
        <v>0</v>
      </c>
      <c r="AT28" s="114" t="e">
        <f t="shared" si="23"/>
        <v>#REF!</v>
      </c>
      <c r="AU28" s="52" t="e">
        <f t="shared" si="24"/>
        <v>#REF!</v>
      </c>
      <c r="AV28" s="161" t="e">
        <f t="shared" si="25"/>
        <v>#REF!</v>
      </c>
      <c r="AW28" s="169">
        <v>-153822</v>
      </c>
      <c r="AX28" s="169">
        <v>0</v>
      </c>
      <c r="AY28" s="169">
        <f t="shared" si="30"/>
        <v>0</v>
      </c>
      <c r="AZ28" s="187" t="e">
        <f t="shared" si="26"/>
        <v>#REF!</v>
      </c>
      <c r="BA28" s="187"/>
      <c r="BB28" s="187" t="e">
        <f t="shared" si="31"/>
        <v>#REF!</v>
      </c>
      <c r="BC28" s="187" t="e">
        <f t="shared" si="32"/>
        <v>#REF!</v>
      </c>
      <c r="BD28" s="83">
        <f t="shared" si="27"/>
        <v>0</v>
      </c>
      <c r="BE28" s="83">
        <v>0</v>
      </c>
      <c r="BF28" s="83">
        <v>0</v>
      </c>
      <c r="BG28" s="215" t="e">
        <f t="shared" si="33"/>
        <v>#REF!</v>
      </c>
      <c r="BH28" s="187" t="e">
        <f t="shared" si="34"/>
        <v>#REF!</v>
      </c>
      <c r="BI28" s="179" t="e">
        <f t="shared" si="35"/>
        <v>#REF!</v>
      </c>
      <c r="BJ28" s="179" t="e">
        <f t="shared" si="36"/>
        <v>#REF!</v>
      </c>
      <c r="BK28" s="87" t="e">
        <f t="shared" si="37"/>
        <v>#REF!</v>
      </c>
      <c r="BL28" s="87" t="e">
        <f t="shared" si="38"/>
        <v>#REF!</v>
      </c>
      <c r="BM28" s="179" t="e">
        <f t="shared" si="28"/>
        <v>#REF!</v>
      </c>
      <c r="BN28" s="194" t="e">
        <f t="shared" si="39"/>
        <v>#REF!</v>
      </c>
      <c r="BO28" s="51" t="s">
        <v>256</v>
      </c>
      <c r="BQ28" s="231"/>
      <c r="BT28" s="231"/>
      <c r="BU28" s="264">
        <v>0</v>
      </c>
      <c r="BV28" s="264">
        <v>0</v>
      </c>
      <c r="BW28" s="231"/>
      <c r="BX28" s="169">
        <f t="shared" si="40"/>
        <v>0</v>
      </c>
      <c r="BY28" s="264">
        <f t="shared" si="41"/>
        <v>0</v>
      </c>
      <c r="BZ28" s="187">
        <f t="shared" si="42"/>
        <v>0</v>
      </c>
    </row>
    <row r="29" spans="1:81" x14ac:dyDescent="0.2">
      <c r="A29" s="138">
        <v>670230</v>
      </c>
      <c r="B29" s="134" t="s">
        <v>57</v>
      </c>
      <c r="C29" s="134" t="s">
        <v>56</v>
      </c>
      <c r="D29" s="134" t="s">
        <v>128</v>
      </c>
      <c r="E29" s="134"/>
      <c r="F29" s="82" t="e">
        <f t="shared" si="0"/>
        <v>#REF!</v>
      </c>
      <c r="G29" s="83" t="e">
        <f t="shared" si="43"/>
        <v>#REF!</v>
      </c>
      <c r="H29" s="83">
        <f t="shared" si="1"/>
        <v>0</v>
      </c>
      <c r="I29" s="83">
        <v>0</v>
      </c>
      <c r="J29" s="83">
        <v>0</v>
      </c>
      <c r="K29" s="83" t="e">
        <f t="shared" si="2"/>
        <v>#REF!</v>
      </c>
      <c r="L29" s="84" t="e">
        <f t="shared" si="3"/>
        <v>#REF!</v>
      </c>
      <c r="M29" s="87" t="e">
        <f t="shared" si="4"/>
        <v>#REF!</v>
      </c>
      <c r="N29" s="86" t="e">
        <f t="shared" si="5"/>
        <v>#REF!</v>
      </c>
      <c r="O29" s="57">
        <v>112000</v>
      </c>
      <c r="P29" s="58">
        <v>0</v>
      </c>
      <c r="Q29" s="58">
        <v>0</v>
      </c>
      <c r="R29" s="58">
        <v>0</v>
      </c>
      <c r="S29" s="58">
        <v>0</v>
      </c>
      <c r="T29" s="32">
        <f t="shared" si="6"/>
        <v>112000</v>
      </c>
      <c r="U29" s="33">
        <v>112000</v>
      </c>
      <c r="V29" s="31">
        <v>0</v>
      </c>
      <c r="W29" s="31">
        <v>0</v>
      </c>
      <c r="X29" s="31">
        <v>0</v>
      </c>
      <c r="Y29" s="31">
        <v>0</v>
      </c>
      <c r="Z29" s="32">
        <f t="shared" si="7"/>
        <v>112000</v>
      </c>
      <c r="AA29" s="30" t="e">
        <f t="shared" si="8"/>
        <v>#REF!</v>
      </c>
      <c r="AB29" s="31" t="e">
        <f t="shared" si="9"/>
        <v>#REF!</v>
      </c>
      <c r="AC29" s="31">
        <f t="shared" si="10"/>
        <v>0</v>
      </c>
      <c r="AD29" s="31">
        <f t="shared" si="11"/>
        <v>0</v>
      </c>
      <c r="AE29" s="31">
        <f t="shared" si="12"/>
        <v>0</v>
      </c>
      <c r="AF29" s="32" t="e">
        <f t="shared" si="13"/>
        <v>#REF!</v>
      </c>
      <c r="AG29" s="30">
        <f t="shared" si="14"/>
        <v>0</v>
      </c>
      <c r="AH29" s="31">
        <f t="shared" si="15"/>
        <v>0</v>
      </c>
      <c r="AI29" s="31">
        <f t="shared" si="16"/>
        <v>0</v>
      </c>
      <c r="AJ29" s="31">
        <f t="shared" si="17"/>
        <v>0</v>
      </c>
      <c r="AK29" s="31">
        <f t="shared" si="18"/>
        <v>0</v>
      </c>
      <c r="AL29" s="31">
        <f t="shared" si="19"/>
        <v>0</v>
      </c>
      <c r="AM29" s="31" t="e">
        <f t="shared" si="20"/>
        <v>#REF!</v>
      </c>
      <c r="AN29" s="31" t="e">
        <f t="shared" si="21"/>
        <v>#REF!</v>
      </c>
      <c r="AO29" s="32" t="e">
        <f t="shared" si="22"/>
        <v>#REF!</v>
      </c>
      <c r="AP29" s="114">
        <v>0</v>
      </c>
      <c r="AQ29" s="114">
        <v>0</v>
      </c>
      <c r="AT29" s="114" t="e">
        <f t="shared" si="23"/>
        <v>#REF!</v>
      </c>
      <c r="AU29" s="52" t="e">
        <f t="shared" si="24"/>
        <v>#REF!</v>
      </c>
      <c r="AV29" s="161" t="e">
        <f t="shared" si="25"/>
        <v>#REF!</v>
      </c>
      <c r="AW29" s="169"/>
      <c r="AX29" s="169" t="e">
        <f t="shared" si="29"/>
        <v>#REF!</v>
      </c>
      <c r="AY29" s="169" t="e">
        <f t="shared" si="30"/>
        <v>#REF!</v>
      </c>
      <c r="AZ29" s="187" t="e">
        <f t="shared" si="26"/>
        <v>#REF!</v>
      </c>
      <c r="BA29" s="187"/>
      <c r="BB29" s="187" t="e">
        <f t="shared" si="31"/>
        <v>#REF!</v>
      </c>
      <c r="BC29" s="187" t="e">
        <f t="shared" si="32"/>
        <v>#REF!</v>
      </c>
      <c r="BD29" s="83">
        <f t="shared" si="27"/>
        <v>0</v>
      </c>
      <c r="BE29" s="83">
        <v>0</v>
      </c>
      <c r="BF29" s="83">
        <v>0</v>
      </c>
      <c r="BG29" s="215" t="e">
        <f t="shared" si="33"/>
        <v>#REF!</v>
      </c>
      <c r="BH29" s="187" t="e">
        <f t="shared" si="34"/>
        <v>#REF!</v>
      </c>
      <c r="BI29" s="179" t="e">
        <f t="shared" si="35"/>
        <v>#REF!</v>
      </c>
      <c r="BJ29" s="179" t="e">
        <f t="shared" si="36"/>
        <v>#REF!</v>
      </c>
      <c r="BK29" s="87" t="e">
        <f t="shared" si="37"/>
        <v>#REF!</v>
      </c>
      <c r="BL29" s="87" t="e">
        <f t="shared" si="38"/>
        <v>#REF!</v>
      </c>
      <c r="BM29" s="179" t="e">
        <f t="shared" si="28"/>
        <v>#REF!</v>
      </c>
      <c r="BN29" s="194" t="e">
        <f t="shared" si="39"/>
        <v>#REF!</v>
      </c>
      <c r="BQ29" s="231"/>
      <c r="BT29" s="231"/>
      <c r="BU29" s="264">
        <v>115128.42465753425</v>
      </c>
      <c r="BV29" s="264">
        <v>0</v>
      </c>
      <c r="BW29" s="231"/>
      <c r="BX29" s="169">
        <f t="shared" si="40"/>
        <v>117160.10273972603</v>
      </c>
      <c r="BY29" s="264">
        <f t="shared" si="41"/>
        <v>0</v>
      </c>
      <c r="BZ29" s="187">
        <f t="shared" si="42"/>
        <v>117160.10273972603</v>
      </c>
    </row>
    <row r="30" spans="1:81" ht="24" x14ac:dyDescent="0.2">
      <c r="A30" s="138">
        <v>640720</v>
      </c>
      <c r="B30" s="134" t="s">
        <v>58</v>
      </c>
      <c r="C30" s="134" t="s">
        <v>46</v>
      </c>
      <c r="D30" s="134" t="s">
        <v>128</v>
      </c>
      <c r="E30" s="134" t="s">
        <v>232</v>
      </c>
      <c r="F30" s="82" t="e">
        <f t="shared" si="0"/>
        <v>#REF!</v>
      </c>
      <c r="G30" s="83" t="e">
        <f t="shared" si="43"/>
        <v>#REF!</v>
      </c>
      <c r="H30" s="83">
        <f t="shared" si="1"/>
        <v>0</v>
      </c>
      <c r="I30" s="83">
        <v>0</v>
      </c>
      <c r="J30" s="83">
        <v>0</v>
      </c>
      <c r="K30" s="83" t="e">
        <f t="shared" si="2"/>
        <v>#REF!</v>
      </c>
      <c r="L30" s="84" t="e">
        <f t="shared" si="3"/>
        <v>#REF!</v>
      </c>
      <c r="M30" s="87" t="e">
        <f t="shared" si="4"/>
        <v>#REF!</v>
      </c>
      <c r="N30" s="86" t="e">
        <f t="shared" si="5"/>
        <v>#REF!</v>
      </c>
      <c r="O30" s="57">
        <v>50000</v>
      </c>
      <c r="P30" s="58">
        <v>0</v>
      </c>
      <c r="Q30" s="58">
        <v>0</v>
      </c>
      <c r="R30" s="58">
        <v>0</v>
      </c>
      <c r="S30" s="58">
        <v>0</v>
      </c>
      <c r="T30" s="32">
        <f t="shared" si="6"/>
        <v>50000</v>
      </c>
      <c r="U30" s="33">
        <v>87000</v>
      </c>
      <c r="V30" s="31">
        <v>0</v>
      </c>
      <c r="W30" s="31">
        <v>0</v>
      </c>
      <c r="X30" s="31">
        <v>0</v>
      </c>
      <c r="Y30" s="31">
        <v>0</v>
      </c>
      <c r="Z30" s="32">
        <f t="shared" si="7"/>
        <v>87000</v>
      </c>
      <c r="AA30" s="30" t="e">
        <f t="shared" si="8"/>
        <v>#REF!</v>
      </c>
      <c r="AB30" s="31" t="e">
        <f t="shared" si="9"/>
        <v>#REF!</v>
      </c>
      <c r="AC30" s="31">
        <f t="shared" si="10"/>
        <v>0</v>
      </c>
      <c r="AD30" s="31">
        <f t="shared" si="11"/>
        <v>0</v>
      </c>
      <c r="AE30" s="31">
        <f t="shared" si="12"/>
        <v>0</v>
      </c>
      <c r="AF30" s="32" t="e">
        <f t="shared" si="13"/>
        <v>#REF!</v>
      </c>
      <c r="AG30" s="30">
        <f t="shared" si="14"/>
        <v>-37000</v>
      </c>
      <c r="AH30" s="31">
        <f t="shared" si="15"/>
        <v>0</v>
      </c>
      <c r="AI30" s="31">
        <f t="shared" si="16"/>
        <v>0</v>
      </c>
      <c r="AJ30" s="31">
        <f t="shared" si="17"/>
        <v>0</v>
      </c>
      <c r="AK30" s="31">
        <f t="shared" si="18"/>
        <v>0</v>
      </c>
      <c r="AL30" s="31">
        <f t="shared" si="19"/>
        <v>-37000</v>
      </c>
      <c r="AM30" s="31" t="e">
        <f t="shared" si="20"/>
        <v>#REF!</v>
      </c>
      <c r="AN30" s="31" t="e">
        <f t="shared" si="21"/>
        <v>#REF!</v>
      </c>
      <c r="AO30" s="32" t="e">
        <f t="shared" si="22"/>
        <v>#REF!</v>
      </c>
      <c r="AP30" s="114">
        <v>0</v>
      </c>
      <c r="AQ30" s="114">
        <v>0</v>
      </c>
      <c r="AT30" s="114" t="e">
        <f t="shared" si="23"/>
        <v>#REF!</v>
      </c>
      <c r="AU30" s="52" t="e">
        <f t="shared" si="24"/>
        <v>#REF!</v>
      </c>
      <c r="AV30" s="161" t="e">
        <f t="shared" si="25"/>
        <v>#REF!</v>
      </c>
      <c r="AW30" s="169">
        <v>-51611</v>
      </c>
      <c r="AX30" s="169" t="e">
        <f t="shared" si="29"/>
        <v>#REF!</v>
      </c>
      <c r="AY30" s="169" t="e">
        <f t="shared" si="30"/>
        <v>#REF!</v>
      </c>
      <c r="AZ30" s="187" t="e">
        <f t="shared" si="26"/>
        <v>#REF!</v>
      </c>
      <c r="BA30" s="187"/>
      <c r="BB30" s="187" t="e">
        <f t="shared" si="31"/>
        <v>#REF!</v>
      </c>
      <c r="BC30" s="187" t="e">
        <f t="shared" si="32"/>
        <v>#REF!</v>
      </c>
      <c r="BD30" s="83">
        <f t="shared" si="27"/>
        <v>0</v>
      </c>
      <c r="BE30" s="83">
        <v>0</v>
      </c>
      <c r="BF30" s="83">
        <v>0</v>
      </c>
      <c r="BG30" s="215" t="e">
        <f t="shared" si="33"/>
        <v>#REF!</v>
      </c>
      <c r="BH30" s="187" t="e">
        <f t="shared" si="34"/>
        <v>#REF!</v>
      </c>
      <c r="BI30" s="179" t="e">
        <f t="shared" si="35"/>
        <v>#REF!</v>
      </c>
      <c r="BJ30" s="179" t="e">
        <f t="shared" si="36"/>
        <v>#REF!</v>
      </c>
      <c r="BK30" s="87" t="e">
        <f t="shared" si="37"/>
        <v>#REF!</v>
      </c>
      <c r="BL30" s="87" t="e">
        <f t="shared" si="38"/>
        <v>#REF!</v>
      </c>
      <c r="BM30" s="179" t="e">
        <f t="shared" si="28"/>
        <v>#REF!</v>
      </c>
      <c r="BN30" s="194" t="e">
        <f t="shared" si="39"/>
        <v>#REF!</v>
      </c>
      <c r="BO30" s="51" t="s">
        <v>256</v>
      </c>
      <c r="BQ30" s="231"/>
      <c r="BT30" s="231"/>
      <c r="BU30" s="264">
        <v>0</v>
      </c>
      <c r="BV30" s="264">
        <v>0</v>
      </c>
      <c r="BW30" s="231"/>
      <c r="BX30" s="169">
        <f t="shared" si="40"/>
        <v>0</v>
      </c>
      <c r="BY30" s="264">
        <f t="shared" si="41"/>
        <v>0</v>
      </c>
      <c r="BZ30" s="187">
        <f t="shared" si="42"/>
        <v>0</v>
      </c>
    </row>
    <row r="31" spans="1:81" x14ac:dyDescent="0.2">
      <c r="A31" s="138">
        <v>630500</v>
      </c>
      <c r="B31" s="134" t="s">
        <v>59</v>
      </c>
      <c r="C31" s="134" t="s">
        <v>14</v>
      </c>
      <c r="D31" s="134" t="s">
        <v>130</v>
      </c>
      <c r="E31" s="140" t="s">
        <v>175</v>
      </c>
      <c r="F31" s="82" t="e">
        <f t="shared" si="0"/>
        <v>#REF!</v>
      </c>
      <c r="G31" s="83" t="e">
        <f t="shared" si="43"/>
        <v>#REF!</v>
      </c>
      <c r="H31" s="83">
        <f t="shared" si="1"/>
        <v>0</v>
      </c>
      <c r="I31" s="83">
        <v>0</v>
      </c>
      <c r="J31" s="83">
        <v>0</v>
      </c>
      <c r="K31" s="83" t="e">
        <f t="shared" si="2"/>
        <v>#REF!</v>
      </c>
      <c r="L31" s="84" t="e">
        <f t="shared" si="3"/>
        <v>#REF!</v>
      </c>
      <c r="M31" s="87" t="e">
        <f t="shared" si="4"/>
        <v>#REF!</v>
      </c>
      <c r="N31" s="86" t="e">
        <f t="shared" si="5"/>
        <v>#REF!</v>
      </c>
      <c r="O31" s="57">
        <v>76000</v>
      </c>
      <c r="P31" s="58">
        <v>0</v>
      </c>
      <c r="Q31" s="58">
        <v>0</v>
      </c>
      <c r="R31" s="58">
        <v>0</v>
      </c>
      <c r="S31" s="58">
        <v>0</v>
      </c>
      <c r="T31" s="32">
        <f t="shared" si="6"/>
        <v>76000</v>
      </c>
      <c r="U31" s="33">
        <v>76000</v>
      </c>
      <c r="V31" s="31">
        <v>0</v>
      </c>
      <c r="W31" s="31">
        <v>0</v>
      </c>
      <c r="X31" s="31">
        <v>0</v>
      </c>
      <c r="Y31" s="31">
        <v>0</v>
      </c>
      <c r="Z31" s="32">
        <f t="shared" si="7"/>
        <v>76000</v>
      </c>
      <c r="AA31" s="30" t="e">
        <f t="shared" si="8"/>
        <v>#REF!</v>
      </c>
      <c r="AB31" s="31" t="e">
        <f t="shared" si="9"/>
        <v>#REF!</v>
      </c>
      <c r="AC31" s="31">
        <f t="shared" si="10"/>
        <v>0</v>
      </c>
      <c r="AD31" s="31">
        <f t="shared" si="11"/>
        <v>0</v>
      </c>
      <c r="AE31" s="31">
        <f t="shared" si="12"/>
        <v>0</v>
      </c>
      <c r="AF31" s="32" t="e">
        <f t="shared" si="13"/>
        <v>#REF!</v>
      </c>
      <c r="AG31" s="30">
        <f t="shared" si="14"/>
        <v>0</v>
      </c>
      <c r="AH31" s="31">
        <f t="shared" si="15"/>
        <v>0</v>
      </c>
      <c r="AI31" s="31">
        <f t="shared" si="16"/>
        <v>0</v>
      </c>
      <c r="AJ31" s="31">
        <f t="shared" si="17"/>
        <v>0</v>
      </c>
      <c r="AK31" s="31">
        <f t="shared" si="18"/>
        <v>0</v>
      </c>
      <c r="AL31" s="31">
        <f t="shared" si="19"/>
        <v>0</v>
      </c>
      <c r="AM31" s="31" t="e">
        <f t="shared" si="20"/>
        <v>#REF!</v>
      </c>
      <c r="AN31" s="31" t="e">
        <f t="shared" si="21"/>
        <v>#REF!</v>
      </c>
      <c r="AO31" s="32" t="e">
        <f t="shared" si="22"/>
        <v>#REF!</v>
      </c>
      <c r="AP31" s="114">
        <v>0</v>
      </c>
      <c r="AQ31" s="114">
        <v>0</v>
      </c>
      <c r="AT31" s="114" t="e">
        <f t="shared" si="23"/>
        <v>#REF!</v>
      </c>
      <c r="AU31" s="52" t="e">
        <f t="shared" si="24"/>
        <v>#REF!</v>
      </c>
      <c r="AV31" s="161" t="e">
        <f t="shared" si="25"/>
        <v>#REF!</v>
      </c>
      <c r="AW31" s="169"/>
      <c r="AX31" s="169" t="e">
        <f t="shared" si="29"/>
        <v>#REF!</v>
      </c>
      <c r="AY31" s="169" t="e">
        <f t="shared" si="30"/>
        <v>#REF!</v>
      </c>
      <c r="AZ31" s="187" t="e">
        <f t="shared" si="26"/>
        <v>#REF!</v>
      </c>
      <c r="BA31" s="187"/>
      <c r="BB31" s="187" t="e">
        <f t="shared" si="31"/>
        <v>#REF!</v>
      </c>
      <c r="BC31" s="187" t="e">
        <f t="shared" si="32"/>
        <v>#REF!</v>
      </c>
      <c r="BD31" s="83">
        <f t="shared" si="27"/>
        <v>0</v>
      </c>
      <c r="BE31" s="83">
        <v>0</v>
      </c>
      <c r="BF31" s="83">
        <v>0</v>
      </c>
      <c r="BG31" s="215" t="e">
        <f t="shared" si="33"/>
        <v>#REF!</v>
      </c>
      <c r="BH31" s="187" t="e">
        <f t="shared" si="34"/>
        <v>#REF!</v>
      </c>
      <c r="BI31" s="179" t="e">
        <f t="shared" si="35"/>
        <v>#REF!</v>
      </c>
      <c r="BJ31" s="179" t="e">
        <f t="shared" si="36"/>
        <v>#REF!</v>
      </c>
      <c r="BK31" s="87" t="e">
        <f t="shared" si="37"/>
        <v>#REF!</v>
      </c>
      <c r="BL31" s="87" t="e">
        <f t="shared" si="38"/>
        <v>#REF!</v>
      </c>
      <c r="BM31" s="179" t="e">
        <f t="shared" si="28"/>
        <v>#REF!</v>
      </c>
      <c r="BN31" s="194" t="e">
        <f t="shared" si="39"/>
        <v>#REF!</v>
      </c>
      <c r="BO31" s="51"/>
      <c r="BQ31" s="231"/>
      <c r="BT31" s="231"/>
      <c r="BU31" s="264">
        <v>78450.34246575342</v>
      </c>
      <c r="BV31" s="264">
        <v>0</v>
      </c>
      <c r="BW31" s="231"/>
      <c r="BX31" s="169">
        <f t="shared" si="40"/>
        <v>79834.760273972599</v>
      </c>
      <c r="BY31" s="264">
        <f t="shared" si="41"/>
        <v>0</v>
      </c>
      <c r="BZ31" s="187">
        <f t="shared" si="42"/>
        <v>79834.760273972599</v>
      </c>
    </row>
    <row r="32" spans="1:81" ht="36" x14ac:dyDescent="0.2">
      <c r="A32" s="138">
        <v>631000</v>
      </c>
      <c r="B32" s="134" t="s">
        <v>183</v>
      </c>
      <c r="C32" s="134" t="s">
        <v>60</v>
      </c>
      <c r="D32" s="134" t="s">
        <v>127</v>
      </c>
      <c r="E32" s="140" t="s">
        <v>164</v>
      </c>
      <c r="F32" s="82" t="e">
        <f t="shared" si="0"/>
        <v>#REF!</v>
      </c>
      <c r="G32" s="83" t="e">
        <f t="shared" si="43"/>
        <v>#REF!</v>
      </c>
      <c r="H32" s="83">
        <f t="shared" si="1"/>
        <v>0</v>
      </c>
      <c r="I32" s="83">
        <v>0</v>
      </c>
      <c r="J32" s="83">
        <v>0</v>
      </c>
      <c r="K32" s="83" t="e">
        <f t="shared" si="2"/>
        <v>#REF!</v>
      </c>
      <c r="L32" s="84" t="e">
        <f t="shared" si="3"/>
        <v>#REF!</v>
      </c>
      <c r="M32" s="87" t="e">
        <f t="shared" si="4"/>
        <v>#REF!</v>
      </c>
      <c r="N32" s="86" t="e">
        <f t="shared" si="5"/>
        <v>#REF!</v>
      </c>
      <c r="O32" s="57">
        <v>0</v>
      </c>
      <c r="P32" s="58">
        <v>71000</v>
      </c>
      <c r="Q32" s="58">
        <v>0</v>
      </c>
      <c r="R32" s="58">
        <v>0</v>
      </c>
      <c r="S32" s="58">
        <v>0</v>
      </c>
      <c r="T32" s="32">
        <f t="shared" si="6"/>
        <v>71000</v>
      </c>
      <c r="U32" s="33">
        <v>0</v>
      </c>
      <c r="V32" s="31">
        <v>71000</v>
      </c>
      <c r="W32" s="31">
        <v>0</v>
      </c>
      <c r="X32" s="31">
        <v>0</v>
      </c>
      <c r="Y32" s="31">
        <v>0</v>
      </c>
      <c r="Z32" s="32">
        <f t="shared" si="7"/>
        <v>71000</v>
      </c>
      <c r="AA32" s="30" t="e">
        <f t="shared" si="8"/>
        <v>#REF!</v>
      </c>
      <c r="AB32" s="31" t="e">
        <f t="shared" si="9"/>
        <v>#REF!</v>
      </c>
      <c r="AC32" s="31">
        <f t="shared" si="10"/>
        <v>0</v>
      </c>
      <c r="AD32" s="31">
        <f t="shared" si="11"/>
        <v>0</v>
      </c>
      <c r="AE32" s="31">
        <f t="shared" si="12"/>
        <v>0</v>
      </c>
      <c r="AF32" s="32" t="e">
        <f t="shared" si="13"/>
        <v>#REF!</v>
      </c>
      <c r="AG32" s="30">
        <f t="shared" si="14"/>
        <v>0</v>
      </c>
      <c r="AH32" s="31">
        <f t="shared" si="15"/>
        <v>0</v>
      </c>
      <c r="AI32" s="31">
        <f t="shared" si="16"/>
        <v>0</v>
      </c>
      <c r="AJ32" s="31">
        <f t="shared" si="17"/>
        <v>0</v>
      </c>
      <c r="AK32" s="31">
        <f t="shared" si="18"/>
        <v>0</v>
      </c>
      <c r="AL32" s="31">
        <f t="shared" si="19"/>
        <v>0</v>
      </c>
      <c r="AM32" s="31" t="e">
        <f t="shared" si="20"/>
        <v>#REF!</v>
      </c>
      <c r="AN32" s="31" t="e">
        <f t="shared" si="21"/>
        <v>#REF!</v>
      </c>
      <c r="AO32" s="32" t="e">
        <f t="shared" si="22"/>
        <v>#REF!</v>
      </c>
      <c r="AP32" s="114">
        <v>0</v>
      </c>
      <c r="AQ32" s="114">
        <v>0</v>
      </c>
      <c r="AT32" s="114" t="e">
        <f t="shared" si="23"/>
        <v>#REF!</v>
      </c>
      <c r="AU32" s="52" t="e">
        <f t="shared" si="24"/>
        <v>#REF!</v>
      </c>
      <c r="AV32" s="161" t="e">
        <f t="shared" si="25"/>
        <v>#REF!</v>
      </c>
      <c r="AW32" s="169"/>
      <c r="AX32" s="169" t="e">
        <f t="shared" si="29"/>
        <v>#REF!</v>
      </c>
      <c r="AY32" s="169" t="e">
        <f t="shared" si="30"/>
        <v>#REF!</v>
      </c>
      <c r="AZ32" s="187" t="e">
        <f t="shared" si="26"/>
        <v>#REF!</v>
      </c>
      <c r="BA32" s="187"/>
      <c r="BB32" s="187" t="e">
        <f t="shared" si="31"/>
        <v>#REF!</v>
      </c>
      <c r="BC32" s="187" t="e">
        <f t="shared" si="32"/>
        <v>#REF!</v>
      </c>
      <c r="BD32" s="83">
        <f t="shared" si="27"/>
        <v>0</v>
      </c>
      <c r="BE32" s="83">
        <v>0</v>
      </c>
      <c r="BF32" s="83">
        <v>0</v>
      </c>
      <c r="BG32" s="215" t="e">
        <f t="shared" si="33"/>
        <v>#REF!</v>
      </c>
      <c r="BH32" s="187" t="e">
        <f t="shared" si="34"/>
        <v>#REF!</v>
      </c>
      <c r="BI32" s="179" t="e">
        <f t="shared" si="35"/>
        <v>#REF!</v>
      </c>
      <c r="BJ32" s="179" t="e">
        <f t="shared" si="36"/>
        <v>#REF!</v>
      </c>
      <c r="BK32" s="87" t="e">
        <f t="shared" si="37"/>
        <v>#REF!</v>
      </c>
      <c r="BL32" s="87" t="e">
        <f t="shared" si="38"/>
        <v>#REF!</v>
      </c>
      <c r="BM32" s="179" t="e">
        <f t="shared" si="28"/>
        <v>#REF!</v>
      </c>
      <c r="BN32" s="194" t="e">
        <f t="shared" si="39"/>
        <v>#REF!</v>
      </c>
      <c r="BQ32" s="231"/>
      <c r="BT32" s="231"/>
      <c r="BU32" s="264">
        <v>0</v>
      </c>
      <c r="BV32" s="264">
        <v>71629.432624113484</v>
      </c>
      <c r="BW32" s="231"/>
      <c r="BX32" s="169">
        <f t="shared" si="40"/>
        <v>0</v>
      </c>
      <c r="BY32" s="264">
        <f t="shared" si="41"/>
        <v>72195.921985815614</v>
      </c>
      <c r="BZ32" s="187">
        <f t="shared" si="42"/>
        <v>72195.921985815614</v>
      </c>
    </row>
    <row r="33" spans="1:81" ht="36" x14ac:dyDescent="0.2">
      <c r="A33" s="138">
        <v>631000</v>
      </c>
      <c r="B33" s="134" t="s">
        <v>186</v>
      </c>
      <c r="C33" s="134" t="s">
        <v>61</v>
      </c>
      <c r="D33" s="134" t="s">
        <v>131</v>
      </c>
      <c r="E33" s="140" t="s">
        <v>165</v>
      </c>
      <c r="F33" s="82" t="e">
        <f t="shared" si="0"/>
        <v>#REF!</v>
      </c>
      <c r="G33" s="83" t="e">
        <f t="shared" si="43"/>
        <v>#REF!</v>
      </c>
      <c r="H33" s="83">
        <f t="shared" si="1"/>
        <v>0</v>
      </c>
      <c r="I33" s="83">
        <v>0</v>
      </c>
      <c r="J33" s="83">
        <v>0</v>
      </c>
      <c r="K33" s="83" t="e">
        <f t="shared" si="2"/>
        <v>#REF!</v>
      </c>
      <c r="L33" s="84" t="e">
        <f t="shared" si="3"/>
        <v>#REF!</v>
      </c>
      <c r="M33" s="87" t="e">
        <f t="shared" si="4"/>
        <v>#REF!</v>
      </c>
      <c r="N33" s="86" t="e">
        <f t="shared" si="5"/>
        <v>#REF!</v>
      </c>
      <c r="O33" s="57">
        <v>0</v>
      </c>
      <c r="P33" s="58">
        <v>83000</v>
      </c>
      <c r="Q33" s="58">
        <v>0</v>
      </c>
      <c r="R33" s="58">
        <v>0</v>
      </c>
      <c r="S33" s="58">
        <v>0</v>
      </c>
      <c r="T33" s="32">
        <f t="shared" si="6"/>
        <v>83000</v>
      </c>
      <c r="U33" s="33">
        <v>0</v>
      </c>
      <c r="V33" s="31">
        <v>83000</v>
      </c>
      <c r="W33" s="31">
        <v>0</v>
      </c>
      <c r="X33" s="31">
        <v>0</v>
      </c>
      <c r="Y33" s="31">
        <v>0</v>
      </c>
      <c r="Z33" s="32">
        <f t="shared" si="7"/>
        <v>83000</v>
      </c>
      <c r="AA33" s="30" t="e">
        <f t="shared" si="8"/>
        <v>#REF!</v>
      </c>
      <c r="AB33" s="31" t="e">
        <f t="shared" si="9"/>
        <v>#REF!</v>
      </c>
      <c r="AC33" s="31">
        <f t="shared" si="10"/>
        <v>0</v>
      </c>
      <c r="AD33" s="31">
        <f t="shared" si="11"/>
        <v>0</v>
      </c>
      <c r="AE33" s="31">
        <f t="shared" si="12"/>
        <v>0</v>
      </c>
      <c r="AF33" s="32" t="e">
        <f t="shared" si="13"/>
        <v>#REF!</v>
      </c>
      <c r="AG33" s="30">
        <f t="shared" si="14"/>
        <v>0</v>
      </c>
      <c r="AH33" s="31">
        <f t="shared" si="15"/>
        <v>0</v>
      </c>
      <c r="AI33" s="31">
        <f t="shared" si="16"/>
        <v>0</v>
      </c>
      <c r="AJ33" s="31">
        <f t="shared" si="17"/>
        <v>0</v>
      </c>
      <c r="AK33" s="31">
        <f t="shared" si="18"/>
        <v>0</v>
      </c>
      <c r="AL33" s="31">
        <f t="shared" si="19"/>
        <v>0</v>
      </c>
      <c r="AM33" s="31" t="e">
        <f t="shared" si="20"/>
        <v>#REF!</v>
      </c>
      <c r="AN33" s="31" t="e">
        <f t="shared" si="21"/>
        <v>#REF!</v>
      </c>
      <c r="AO33" s="32" t="e">
        <f t="shared" si="22"/>
        <v>#REF!</v>
      </c>
      <c r="AP33" s="114">
        <v>0</v>
      </c>
      <c r="AQ33" s="114">
        <v>0</v>
      </c>
      <c r="AT33" s="114" t="e">
        <f t="shared" si="23"/>
        <v>#REF!</v>
      </c>
      <c r="AU33" s="52" t="e">
        <f t="shared" si="24"/>
        <v>#REF!</v>
      </c>
      <c r="AV33" s="161" t="e">
        <f t="shared" si="25"/>
        <v>#REF!</v>
      </c>
      <c r="AW33" s="169"/>
      <c r="AX33" s="169" t="e">
        <f t="shared" si="29"/>
        <v>#REF!</v>
      </c>
      <c r="AY33" s="169" t="e">
        <f t="shared" si="30"/>
        <v>#REF!</v>
      </c>
      <c r="AZ33" s="187" t="e">
        <f t="shared" si="26"/>
        <v>#REF!</v>
      </c>
      <c r="BA33" s="187"/>
      <c r="BB33" s="187" t="e">
        <f t="shared" si="31"/>
        <v>#REF!</v>
      </c>
      <c r="BC33" s="187" t="e">
        <f t="shared" si="32"/>
        <v>#REF!</v>
      </c>
      <c r="BD33" s="83">
        <f t="shared" si="27"/>
        <v>0</v>
      </c>
      <c r="BE33" s="83">
        <v>0</v>
      </c>
      <c r="BF33" s="83">
        <v>0</v>
      </c>
      <c r="BG33" s="215" t="e">
        <f t="shared" si="33"/>
        <v>#REF!</v>
      </c>
      <c r="BH33" s="187" t="e">
        <f t="shared" si="34"/>
        <v>#REF!</v>
      </c>
      <c r="BI33" s="179" t="e">
        <f t="shared" si="35"/>
        <v>#REF!</v>
      </c>
      <c r="BJ33" s="179" t="e">
        <f t="shared" si="36"/>
        <v>#REF!</v>
      </c>
      <c r="BK33" s="87" t="e">
        <f t="shared" si="37"/>
        <v>#REF!</v>
      </c>
      <c r="BL33" s="87" t="e">
        <f t="shared" si="38"/>
        <v>#REF!</v>
      </c>
      <c r="BM33" s="179" t="e">
        <f t="shared" si="28"/>
        <v>#REF!</v>
      </c>
      <c r="BN33" s="194" t="e">
        <f t="shared" si="39"/>
        <v>#REF!</v>
      </c>
      <c r="BQ33" s="231"/>
      <c r="BT33" s="231"/>
      <c r="BU33" s="264">
        <v>0</v>
      </c>
      <c r="BV33" s="264">
        <v>83735.815602836883</v>
      </c>
      <c r="BW33" s="231"/>
      <c r="BX33" s="169">
        <f t="shared" si="40"/>
        <v>0</v>
      </c>
      <c r="BY33" s="264">
        <f t="shared" si="41"/>
        <v>84398.049645390071</v>
      </c>
      <c r="BZ33" s="187">
        <f t="shared" si="42"/>
        <v>84398.049645390071</v>
      </c>
    </row>
    <row r="34" spans="1:81" ht="36" x14ac:dyDescent="0.2">
      <c r="A34" s="138">
        <v>631000</v>
      </c>
      <c r="B34" s="134" t="s">
        <v>140</v>
      </c>
      <c r="C34" s="134" t="s">
        <v>62</v>
      </c>
      <c r="D34" s="134" t="s">
        <v>132</v>
      </c>
      <c r="E34" s="140" t="s">
        <v>171</v>
      </c>
      <c r="F34" s="82" t="e">
        <f t="shared" si="0"/>
        <v>#REF!</v>
      </c>
      <c r="G34" s="83" t="e">
        <f t="shared" si="43"/>
        <v>#REF!</v>
      </c>
      <c r="H34" s="83">
        <f t="shared" si="1"/>
        <v>0</v>
      </c>
      <c r="I34" s="83">
        <v>0</v>
      </c>
      <c r="J34" s="83">
        <v>0</v>
      </c>
      <c r="K34" s="83" t="e">
        <f t="shared" si="2"/>
        <v>#REF!</v>
      </c>
      <c r="L34" s="84" t="e">
        <f t="shared" si="3"/>
        <v>#REF!</v>
      </c>
      <c r="M34" s="87" t="e">
        <f t="shared" si="4"/>
        <v>#REF!</v>
      </c>
      <c r="N34" s="86" t="e">
        <f t="shared" si="5"/>
        <v>#REF!</v>
      </c>
      <c r="O34" s="57">
        <v>558000</v>
      </c>
      <c r="P34" s="58">
        <v>46000</v>
      </c>
      <c r="Q34" s="58">
        <v>0</v>
      </c>
      <c r="R34" s="58">
        <v>0</v>
      </c>
      <c r="S34" s="58">
        <v>0</v>
      </c>
      <c r="T34" s="32">
        <f t="shared" si="6"/>
        <v>604000</v>
      </c>
      <c r="U34" s="33">
        <v>558000</v>
      </c>
      <c r="V34" s="31">
        <v>46000</v>
      </c>
      <c r="W34" s="31">
        <v>0</v>
      </c>
      <c r="X34" s="31">
        <v>0</v>
      </c>
      <c r="Y34" s="31">
        <v>0</v>
      </c>
      <c r="Z34" s="32">
        <f t="shared" si="7"/>
        <v>604000</v>
      </c>
      <c r="AA34" s="30" t="e">
        <f t="shared" si="8"/>
        <v>#REF!</v>
      </c>
      <c r="AB34" s="31" t="e">
        <f t="shared" si="9"/>
        <v>#REF!</v>
      </c>
      <c r="AC34" s="31">
        <f t="shared" si="10"/>
        <v>0</v>
      </c>
      <c r="AD34" s="31">
        <f t="shared" si="11"/>
        <v>0</v>
      </c>
      <c r="AE34" s="31">
        <f t="shared" si="12"/>
        <v>0</v>
      </c>
      <c r="AF34" s="32" t="e">
        <f t="shared" si="13"/>
        <v>#REF!</v>
      </c>
      <c r="AG34" s="30">
        <f t="shared" si="14"/>
        <v>0</v>
      </c>
      <c r="AH34" s="31">
        <f t="shared" si="15"/>
        <v>0</v>
      </c>
      <c r="AI34" s="31">
        <f t="shared" si="16"/>
        <v>0</v>
      </c>
      <c r="AJ34" s="31">
        <f t="shared" si="17"/>
        <v>0</v>
      </c>
      <c r="AK34" s="31">
        <f t="shared" si="18"/>
        <v>0</v>
      </c>
      <c r="AL34" s="31">
        <f t="shared" si="19"/>
        <v>0</v>
      </c>
      <c r="AM34" s="31" t="e">
        <f t="shared" si="20"/>
        <v>#REF!</v>
      </c>
      <c r="AN34" s="31" t="e">
        <f t="shared" si="21"/>
        <v>#REF!</v>
      </c>
      <c r="AO34" s="32" t="e">
        <f t="shared" si="22"/>
        <v>#REF!</v>
      </c>
      <c r="AP34" s="114">
        <v>0</v>
      </c>
      <c r="AQ34" s="114">
        <v>0</v>
      </c>
      <c r="AT34" s="114" t="e">
        <f t="shared" si="23"/>
        <v>#REF!</v>
      </c>
      <c r="AU34" s="52" t="e">
        <f t="shared" si="24"/>
        <v>#REF!</v>
      </c>
      <c r="AV34" s="161" t="e">
        <f t="shared" si="25"/>
        <v>#REF!</v>
      </c>
      <c r="AW34" s="169"/>
      <c r="AX34" s="169" t="e">
        <f t="shared" si="29"/>
        <v>#REF!</v>
      </c>
      <c r="AY34" s="169" t="e">
        <f t="shared" si="30"/>
        <v>#REF!</v>
      </c>
      <c r="AZ34" s="187" t="e">
        <f t="shared" si="26"/>
        <v>#REF!</v>
      </c>
      <c r="BA34" s="187"/>
      <c r="BB34" s="187" t="e">
        <f t="shared" si="31"/>
        <v>#REF!</v>
      </c>
      <c r="BC34" s="187" t="e">
        <f t="shared" si="32"/>
        <v>#REF!</v>
      </c>
      <c r="BD34" s="83">
        <f t="shared" si="27"/>
        <v>0</v>
      </c>
      <c r="BE34" s="83">
        <v>0</v>
      </c>
      <c r="BF34" s="83">
        <v>0</v>
      </c>
      <c r="BG34" s="215" t="e">
        <f t="shared" si="33"/>
        <v>#REF!</v>
      </c>
      <c r="BH34" s="187" t="e">
        <f t="shared" si="34"/>
        <v>#REF!</v>
      </c>
      <c r="BI34" s="179" t="e">
        <f t="shared" si="35"/>
        <v>#REF!</v>
      </c>
      <c r="BJ34" s="179" t="e">
        <f t="shared" si="36"/>
        <v>#REF!</v>
      </c>
      <c r="BK34" s="87" t="e">
        <f t="shared" si="37"/>
        <v>#REF!</v>
      </c>
      <c r="BL34" s="87" t="e">
        <f t="shared" si="38"/>
        <v>#REF!</v>
      </c>
      <c r="BM34" s="179" t="e">
        <f t="shared" si="28"/>
        <v>#REF!</v>
      </c>
      <c r="BN34" s="194" t="e">
        <f t="shared" si="39"/>
        <v>#REF!</v>
      </c>
      <c r="BQ34" s="231"/>
      <c r="BT34" s="231"/>
      <c r="BU34" s="264">
        <v>572585.61643835623</v>
      </c>
      <c r="BV34" s="264">
        <v>46407.801418439718</v>
      </c>
      <c r="BW34" s="231"/>
      <c r="BX34" s="169">
        <f t="shared" si="40"/>
        <v>582690.06849315076</v>
      </c>
      <c r="BY34" s="264">
        <f t="shared" si="41"/>
        <v>46774.822695035466</v>
      </c>
      <c r="BZ34" s="187">
        <f t="shared" si="42"/>
        <v>629464.89118818624</v>
      </c>
    </row>
    <row r="35" spans="1:81" ht="36" x14ac:dyDescent="0.2">
      <c r="A35" s="138">
        <v>631000</v>
      </c>
      <c r="B35" s="134" t="s">
        <v>141</v>
      </c>
      <c r="C35" s="134" t="s">
        <v>63</v>
      </c>
      <c r="D35" s="134" t="s">
        <v>133</v>
      </c>
      <c r="E35" s="140" t="s">
        <v>168</v>
      </c>
      <c r="F35" s="82" t="e">
        <f t="shared" si="0"/>
        <v>#REF!</v>
      </c>
      <c r="G35" s="83" t="e">
        <f t="shared" si="43"/>
        <v>#REF!</v>
      </c>
      <c r="H35" s="83">
        <f t="shared" si="1"/>
        <v>0</v>
      </c>
      <c r="I35" s="83">
        <v>0</v>
      </c>
      <c r="J35" s="83">
        <v>0</v>
      </c>
      <c r="K35" s="83" t="e">
        <f t="shared" si="2"/>
        <v>#REF!</v>
      </c>
      <c r="L35" s="84" t="e">
        <f t="shared" si="3"/>
        <v>#REF!</v>
      </c>
      <c r="M35" s="87" t="e">
        <f t="shared" si="4"/>
        <v>#REF!</v>
      </c>
      <c r="N35" s="86" t="e">
        <f t="shared" si="5"/>
        <v>#REF!</v>
      </c>
      <c r="O35" s="57">
        <v>823000</v>
      </c>
      <c r="P35" s="58">
        <v>121000</v>
      </c>
      <c r="Q35" s="58">
        <v>0</v>
      </c>
      <c r="R35" s="58">
        <v>0</v>
      </c>
      <c r="S35" s="58">
        <v>0</v>
      </c>
      <c r="T35" s="32">
        <f t="shared" si="6"/>
        <v>944000</v>
      </c>
      <c r="U35" s="33">
        <v>823000</v>
      </c>
      <c r="V35" s="31">
        <v>121000</v>
      </c>
      <c r="W35" s="31">
        <v>0</v>
      </c>
      <c r="X35" s="31">
        <v>0</v>
      </c>
      <c r="Y35" s="31">
        <v>0</v>
      </c>
      <c r="Z35" s="32">
        <f t="shared" si="7"/>
        <v>944000</v>
      </c>
      <c r="AA35" s="30" t="e">
        <f t="shared" si="8"/>
        <v>#REF!</v>
      </c>
      <c r="AB35" s="31" t="e">
        <f t="shared" si="9"/>
        <v>#REF!</v>
      </c>
      <c r="AC35" s="31">
        <f t="shared" si="10"/>
        <v>0</v>
      </c>
      <c r="AD35" s="31">
        <f t="shared" si="11"/>
        <v>0</v>
      </c>
      <c r="AE35" s="31">
        <f t="shared" si="12"/>
        <v>0</v>
      </c>
      <c r="AF35" s="32" t="e">
        <f t="shared" si="13"/>
        <v>#REF!</v>
      </c>
      <c r="AG35" s="30">
        <f t="shared" si="14"/>
        <v>0</v>
      </c>
      <c r="AH35" s="31">
        <f t="shared" si="15"/>
        <v>0</v>
      </c>
      <c r="AI35" s="31">
        <f t="shared" si="16"/>
        <v>0</v>
      </c>
      <c r="AJ35" s="31">
        <f t="shared" si="17"/>
        <v>0</v>
      </c>
      <c r="AK35" s="31">
        <f t="shared" si="18"/>
        <v>0</v>
      </c>
      <c r="AL35" s="31">
        <f t="shared" si="19"/>
        <v>0</v>
      </c>
      <c r="AM35" s="31" t="e">
        <f t="shared" si="20"/>
        <v>#REF!</v>
      </c>
      <c r="AN35" s="31" t="e">
        <f t="shared" si="21"/>
        <v>#REF!</v>
      </c>
      <c r="AO35" s="32" t="e">
        <f t="shared" si="22"/>
        <v>#REF!</v>
      </c>
      <c r="AP35" s="114">
        <v>0</v>
      </c>
      <c r="AQ35" s="114">
        <v>0</v>
      </c>
      <c r="AT35" s="114" t="e">
        <f t="shared" si="23"/>
        <v>#REF!</v>
      </c>
      <c r="AU35" s="52" t="e">
        <f t="shared" si="24"/>
        <v>#REF!</v>
      </c>
      <c r="AV35" s="161" t="e">
        <f t="shared" si="25"/>
        <v>#REF!</v>
      </c>
      <c r="AW35" s="169"/>
      <c r="AX35" s="169" t="e">
        <f t="shared" si="29"/>
        <v>#REF!</v>
      </c>
      <c r="AY35" s="169" t="e">
        <f t="shared" si="30"/>
        <v>#REF!</v>
      </c>
      <c r="AZ35" s="187" t="e">
        <f t="shared" si="26"/>
        <v>#REF!</v>
      </c>
      <c r="BA35" s="187"/>
      <c r="BB35" s="187" t="e">
        <f t="shared" si="31"/>
        <v>#REF!</v>
      </c>
      <c r="BC35" s="187" t="e">
        <f t="shared" si="32"/>
        <v>#REF!</v>
      </c>
      <c r="BD35" s="83">
        <f t="shared" si="27"/>
        <v>0</v>
      </c>
      <c r="BE35" s="83">
        <v>0</v>
      </c>
      <c r="BF35" s="83">
        <v>0</v>
      </c>
      <c r="BG35" s="215" t="e">
        <f t="shared" si="33"/>
        <v>#REF!</v>
      </c>
      <c r="BH35" s="187" t="e">
        <f t="shared" si="34"/>
        <v>#REF!</v>
      </c>
      <c r="BI35" s="179" t="e">
        <f t="shared" si="35"/>
        <v>#REF!</v>
      </c>
      <c r="BJ35" s="179" t="e">
        <f t="shared" si="36"/>
        <v>#REF!</v>
      </c>
      <c r="BK35" s="87" t="e">
        <f t="shared" si="37"/>
        <v>#REF!</v>
      </c>
      <c r="BL35" s="87" t="e">
        <f t="shared" si="38"/>
        <v>#REF!</v>
      </c>
      <c r="BM35" s="179" t="e">
        <f t="shared" si="28"/>
        <v>#REF!</v>
      </c>
      <c r="BN35" s="194" t="e">
        <f t="shared" si="39"/>
        <v>#REF!</v>
      </c>
      <c r="BQ35" s="231"/>
      <c r="BT35" s="231"/>
      <c r="BU35" s="264">
        <v>844614.72602739744</v>
      </c>
      <c r="BV35" s="264">
        <v>122072.695035461</v>
      </c>
      <c r="BW35" s="231"/>
      <c r="BX35" s="169">
        <f t="shared" si="40"/>
        <v>859519.691780822</v>
      </c>
      <c r="BY35" s="264">
        <f t="shared" si="41"/>
        <v>123038.1205673759</v>
      </c>
      <c r="BZ35" s="187">
        <f t="shared" si="42"/>
        <v>982557.81234819791</v>
      </c>
    </row>
    <row r="36" spans="1:81" ht="36" x14ac:dyDescent="0.2">
      <c r="A36" s="138">
        <v>631000</v>
      </c>
      <c r="B36" s="134" t="s">
        <v>144</v>
      </c>
      <c r="C36" s="134" t="s">
        <v>64</v>
      </c>
      <c r="D36" s="134" t="s">
        <v>126</v>
      </c>
      <c r="E36" s="140" t="s">
        <v>167</v>
      </c>
      <c r="F36" s="82" t="e">
        <f t="shared" ref="F36:F60" si="44">ROUNDUP(O36*ign/igo,afrind)</f>
        <v>#REF!</v>
      </c>
      <c r="G36" s="83" t="e">
        <f t="shared" si="43"/>
        <v>#REF!</v>
      </c>
      <c r="H36" s="83">
        <f t="shared" si="1"/>
        <v>0</v>
      </c>
      <c r="I36" s="83">
        <v>0</v>
      </c>
      <c r="J36" s="83">
        <v>0</v>
      </c>
      <c r="K36" s="83" t="e">
        <f t="shared" ref="K36:K60" si="45">SUM(F36:J36)</f>
        <v>#REF!</v>
      </c>
      <c r="L36" s="84" t="e">
        <f t="shared" ref="L36:L60" si="46">ROUND(K36*premie/1000,2)</f>
        <v>#REF!</v>
      </c>
      <c r="M36" s="87" t="e">
        <f t="shared" ref="M36:M51" si="47">ROUND(L36*0.21,2)</f>
        <v>#REF!</v>
      </c>
      <c r="N36" s="86" t="e">
        <f t="shared" ref="N36:N60" si="48">L36+M36</f>
        <v>#REF!</v>
      </c>
      <c r="O36" s="57">
        <v>828000</v>
      </c>
      <c r="P36" s="58">
        <v>106000</v>
      </c>
      <c r="Q36" s="58">
        <v>0</v>
      </c>
      <c r="R36" s="58">
        <v>0</v>
      </c>
      <c r="S36" s="58">
        <v>0</v>
      </c>
      <c r="T36" s="32">
        <f t="shared" ref="T36:T60" si="49">SUM(O36:S36)</f>
        <v>934000</v>
      </c>
      <c r="U36" s="33">
        <v>828000</v>
      </c>
      <c r="V36" s="31">
        <v>106000</v>
      </c>
      <c r="W36" s="31">
        <v>0</v>
      </c>
      <c r="X36" s="31">
        <v>0</v>
      </c>
      <c r="Y36" s="31">
        <v>0</v>
      </c>
      <c r="Z36" s="32">
        <f t="shared" ref="Z36:Z60" si="50">SUM(U36:Y36)</f>
        <v>934000</v>
      </c>
      <c r="AA36" s="30" t="e">
        <f t="shared" ref="AA36:AA60" si="51">F36-O36</f>
        <v>#REF!</v>
      </c>
      <c r="AB36" s="31" t="e">
        <f t="shared" ref="AB36:AB60" si="52">G36-P36</f>
        <v>#REF!</v>
      </c>
      <c r="AC36" s="31">
        <f t="shared" ref="AC36:AC60" si="53">H36-Q36</f>
        <v>0</v>
      </c>
      <c r="AD36" s="31">
        <f t="shared" ref="AD36:AD60" si="54">I36-R36</f>
        <v>0</v>
      </c>
      <c r="AE36" s="31">
        <f t="shared" ref="AE36:AE60" si="55">J36-S36</f>
        <v>0</v>
      </c>
      <c r="AF36" s="32" t="e">
        <f t="shared" ref="AF36:AF60" si="56">SUM(AA36:AE36)</f>
        <v>#REF!</v>
      </c>
      <c r="AG36" s="30">
        <f t="shared" ref="AG36:AG60" si="57">O36-U36</f>
        <v>0</v>
      </c>
      <c r="AH36" s="31">
        <f t="shared" ref="AH36:AH60" si="58">P36-V36</f>
        <v>0</v>
      </c>
      <c r="AI36" s="31">
        <f t="shared" ref="AI36:AI60" si="59">Q36-W36</f>
        <v>0</v>
      </c>
      <c r="AJ36" s="31">
        <f t="shared" ref="AJ36:AJ60" si="60">R36-X36</f>
        <v>0</v>
      </c>
      <c r="AK36" s="31">
        <f t="shared" ref="AK36:AK60" si="61">S36-Y36</f>
        <v>0</v>
      </c>
      <c r="AL36" s="31">
        <f t="shared" ref="AL36:AL60" si="62">SUM(AG36:AK36)</f>
        <v>0</v>
      </c>
      <c r="AM36" s="31" t="e">
        <f t="shared" ref="AM36:AM60" si="63">ROUND(AL36*premie/2000,2)</f>
        <v>#REF!</v>
      </c>
      <c r="AN36" s="31" t="e">
        <f t="shared" ref="AN36:AN60" si="64">ROUND(AM36*0.07,2)</f>
        <v>#REF!</v>
      </c>
      <c r="AO36" s="32" t="e">
        <f t="shared" ref="AO36:AO60" si="65">AM36+AN36</f>
        <v>#REF!</v>
      </c>
      <c r="AP36" s="114">
        <v>0</v>
      </c>
      <c r="AQ36" s="114">
        <v>0</v>
      </c>
      <c r="AT36" s="114" t="e">
        <f t="shared" si="23"/>
        <v>#REF!</v>
      </c>
      <c r="AU36" s="52" t="e">
        <f t="shared" si="24"/>
        <v>#REF!</v>
      </c>
      <c r="AV36" s="161" t="e">
        <f t="shared" si="25"/>
        <v>#REF!</v>
      </c>
      <c r="AW36" s="169"/>
      <c r="AX36" s="169" t="e">
        <f t="shared" si="29"/>
        <v>#REF!</v>
      </c>
      <c r="AY36" s="169" t="e">
        <f t="shared" si="30"/>
        <v>#REF!</v>
      </c>
      <c r="AZ36" s="187" t="e">
        <f t="shared" si="26"/>
        <v>#REF!</v>
      </c>
      <c r="BA36" s="187"/>
      <c r="BB36" s="187" t="e">
        <f t="shared" si="31"/>
        <v>#REF!</v>
      </c>
      <c r="BC36" s="187" t="e">
        <f t="shared" si="32"/>
        <v>#REF!</v>
      </c>
      <c r="BD36" s="83">
        <f t="shared" si="27"/>
        <v>0</v>
      </c>
      <c r="BE36" s="83">
        <v>0</v>
      </c>
      <c r="BF36" s="83">
        <v>0</v>
      </c>
      <c r="BG36" s="215" t="e">
        <f t="shared" si="33"/>
        <v>#REF!</v>
      </c>
      <c r="BH36" s="187" t="e">
        <f t="shared" si="34"/>
        <v>#REF!</v>
      </c>
      <c r="BI36" s="179" t="e">
        <f t="shared" si="35"/>
        <v>#REF!</v>
      </c>
      <c r="BJ36" s="179" t="e">
        <f t="shared" si="36"/>
        <v>#REF!</v>
      </c>
      <c r="BK36" s="87" t="e">
        <f t="shared" si="37"/>
        <v>#REF!</v>
      </c>
      <c r="BL36" s="87" t="e">
        <f t="shared" si="38"/>
        <v>#REF!</v>
      </c>
      <c r="BM36" s="179" t="e">
        <f t="shared" si="28"/>
        <v>#REF!</v>
      </c>
      <c r="BN36" s="194" t="e">
        <f t="shared" si="39"/>
        <v>#REF!</v>
      </c>
      <c r="BQ36" s="231"/>
      <c r="BT36" s="231"/>
      <c r="BU36" s="264">
        <v>849708.90410958917</v>
      </c>
      <c r="BV36" s="264">
        <v>106939.71631205674</v>
      </c>
      <c r="BW36" s="231"/>
      <c r="BX36" s="169">
        <f t="shared" si="40"/>
        <v>864703.76712328778</v>
      </c>
      <c r="BY36" s="264">
        <f t="shared" si="41"/>
        <v>107785.4609929078</v>
      </c>
      <c r="BZ36" s="187">
        <f t="shared" si="42"/>
        <v>972489.22811619553</v>
      </c>
    </row>
    <row r="37" spans="1:81" ht="36" x14ac:dyDescent="0.2">
      <c r="A37" s="138">
        <v>631000</v>
      </c>
      <c r="B37" s="134" t="s">
        <v>142</v>
      </c>
      <c r="C37" s="134" t="s">
        <v>65</v>
      </c>
      <c r="D37" s="134" t="s">
        <v>33</v>
      </c>
      <c r="E37" s="140" t="s">
        <v>206</v>
      </c>
      <c r="F37" s="82" t="e">
        <f t="shared" si="44"/>
        <v>#REF!</v>
      </c>
      <c r="G37" s="83" t="e">
        <f t="shared" si="43"/>
        <v>#REF!</v>
      </c>
      <c r="H37" s="83">
        <f t="shared" si="1"/>
        <v>0</v>
      </c>
      <c r="I37" s="83">
        <v>0</v>
      </c>
      <c r="J37" s="83">
        <v>0</v>
      </c>
      <c r="K37" s="83" t="e">
        <f t="shared" si="45"/>
        <v>#REF!</v>
      </c>
      <c r="L37" s="84" t="e">
        <f t="shared" si="46"/>
        <v>#REF!</v>
      </c>
      <c r="M37" s="87" t="e">
        <f t="shared" si="47"/>
        <v>#REF!</v>
      </c>
      <c r="N37" s="86" t="e">
        <f t="shared" si="48"/>
        <v>#REF!</v>
      </c>
      <c r="O37" s="57">
        <v>899000</v>
      </c>
      <c r="P37" s="58">
        <v>99000</v>
      </c>
      <c r="Q37" s="58">
        <v>0</v>
      </c>
      <c r="R37" s="58">
        <v>0</v>
      </c>
      <c r="S37" s="58">
        <v>0</v>
      </c>
      <c r="T37" s="32">
        <f t="shared" si="49"/>
        <v>998000</v>
      </c>
      <c r="U37" s="33">
        <v>899000</v>
      </c>
      <c r="V37" s="31">
        <v>99000</v>
      </c>
      <c r="W37" s="31">
        <v>0</v>
      </c>
      <c r="X37" s="31">
        <v>0</v>
      </c>
      <c r="Y37" s="31">
        <v>0</v>
      </c>
      <c r="Z37" s="32">
        <f t="shared" si="50"/>
        <v>998000</v>
      </c>
      <c r="AA37" s="30" t="e">
        <f t="shared" si="51"/>
        <v>#REF!</v>
      </c>
      <c r="AB37" s="31" t="e">
        <f t="shared" si="52"/>
        <v>#REF!</v>
      </c>
      <c r="AC37" s="31">
        <f t="shared" si="53"/>
        <v>0</v>
      </c>
      <c r="AD37" s="31">
        <f t="shared" si="54"/>
        <v>0</v>
      </c>
      <c r="AE37" s="31">
        <f t="shared" si="55"/>
        <v>0</v>
      </c>
      <c r="AF37" s="32" t="e">
        <f t="shared" si="56"/>
        <v>#REF!</v>
      </c>
      <c r="AG37" s="30">
        <f t="shared" si="57"/>
        <v>0</v>
      </c>
      <c r="AH37" s="31">
        <f t="shared" si="58"/>
        <v>0</v>
      </c>
      <c r="AI37" s="31">
        <f t="shared" si="59"/>
        <v>0</v>
      </c>
      <c r="AJ37" s="31">
        <f t="shared" si="60"/>
        <v>0</v>
      </c>
      <c r="AK37" s="31">
        <f t="shared" si="61"/>
        <v>0</v>
      </c>
      <c r="AL37" s="31">
        <f t="shared" si="62"/>
        <v>0</v>
      </c>
      <c r="AM37" s="31" t="e">
        <f t="shared" si="63"/>
        <v>#REF!</v>
      </c>
      <c r="AN37" s="31" t="e">
        <f t="shared" si="64"/>
        <v>#REF!</v>
      </c>
      <c r="AO37" s="32" t="e">
        <f t="shared" si="65"/>
        <v>#REF!</v>
      </c>
      <c r="AP37" s="114">
        <v>0</v>
      </c>
      <c r="AQ37" s="114">
        <v>0</v>
      </c>
      <c r="AT37" s="114" t="e">
        <f t="shared" si="23"/>
        <v>#REF!</v>
      </c>
      <c r="AU37" s="52" t="e">
        <f t="shared" si="24"/>
        <v>#REF!</v>
      </c>
      <c r="AV37" s="161" t="e">
        <f t="shared" si="25"/>
        <v>#REF!</v>
      </c>
      <c r="AW37" s="169"/>
      <c r="AX37" s="169" t="e">
        <f t="shared" si="29"/>
        <v>#REF!</v>
      </c>
      <c r="AY37" s="169" t="e">
        <f t="shared" si="30"/>
        <v>#REF!</v>
      </c>
      <c r="AZ37" s="187" t="e">
        <f t="shared" si="26"/>
        <v>#REF!</v>
      </c>
      <c r="BA37" s="187"/>
      <c r="BB37" s="187" t="e">
        <f t="shared" si="31"/>
        <v>#REF!</v>
      </c>
      <c r="BC37" s="187" t="e">
        <f t="shared" si="32"/>
        <v>#REF!</v>
      </c>
      <c r="BD37" s="83">
        <f t="shared" si="27"/>
        <v>0</v>
      </c>
      <c r="BE37" s="83">
        <v>0</v>
      </c>
      <c r="BF37" s="83">
        <v>0</v>
      </c>
      <c r="BG37" s="215" t="e">
        <f t="shared" si="33"/>
        <v>#REF!</v>
      </c>
      <c r="BH37" s="187" t="e">
        <f t="shared" si="34"/>
        <v>#REF!</v>
      </c>
      <c r="BI37" s="179" t="e">
        <f t="shared" si="35"/>
        <v>#REF!</v>
      </c>
      <c r="BJ37" s="179" t="e">
        <f t="shared" si="36"/>
        <v>#REF!</v>
      </c>
      <c r="BK37" s="87" t="e">
        <f t="shared" si="37"/>
        <v>#REF!</v>
      </c>
      <c r="BL37" s="87" t="e">
        <f t="shared" si="38"/>
        <v>#REF!</v>
      </c>
      <c r="BM37" s="179" t="e">
        <f t="shared" si="28"/>
        <v>#REF!</v>
      </c>
      <c r="BN37" s="194" t="e">
        <f t="shared" si="39"/>
        <v>#REF!</v>
      </c>
      <c r="BQ37" s="231"/>
      <c r="BT37" s="231"/>
      <c r="BU37" s="264">
        <v>923065.06849315087</v>
      </c>
      <c r="BV37" s="264">
        <v>99877.659574468096</v>
      </c>
      <c r="BW37" s="231"/>
      <c r="BX37" s="169">
        <f t="shared" si="40"/>
        <v>939354.45205479464</v>
      </c>
      <c r="BY37" s="264">
        <f t="shared" si="41"/>
        <v>100667.55319148938</v>
      </c>
      <c r="BZ37" s="187">
        <f t="shared" si="42"/>
        <v>1040022.0052462841</v>
      </c>
    </row>
    <row r="38" spans="1:81" x14ac:dyDescent="0.2">
      <c r="A38" s="138">
        <v>670190</v>
      </c>
      <c r="B38" s="134" t="s">
        <v>143</v>
      </c>
      <c r="C38" s="134" t="s">
        <v>66</v>
      </c>
      <c r="D38" s="134" t="s">
        <v>33</v>
      </c>
      <c r="E38" s="140" t="s">
        <v>187</v>
      </c>
      <c r="F38" s="82" t="e">
        <f t="shared" si="44"/>
        <v>#REF!</v>
      </c>
      <c r="G38" s="83" t="e">
        <f t="shared" si="43"/>
        <v>#REF!</v>
      </c>
      <c r="H38" s="83">
        <f t="shared" si="1"/>
        <v>0</v>
      </c>
      <c r="I38" s="83">
        <v>0</v>
      </c>
      <c r="J38" s="83">
        <v>0</v>
      </c>
      <c r="K38" s="83" t="e">
        <f t="shared" si="45"/>
        <v>#REF!</v>
      </c>
      <c r="L38" s="84" t="e">
        <f t="shared" si="46"/>
        <v>#REF!</v>
      </c>
      <c r="M38" s="87" t="e">
        <f t="shared" si="47"/>
        <v>#REF!</v>
      </c>
      <c r="N38" s="86" t="e">
        <f t="shared" si="48"/>
        <v>#REF!</v>
      </c>
      <c r="O38" s="57">
        <v>1971000</v>
      </c>
      <c r="P38" s="58">
        <v>0</v>
      </c>
      <c r="Q38" s="58">
        <v>0</v>
      </c>
      <c r="R38" s="58">
        <v>0</v>
      </c>
      <c r="S38" s="58">
        <v>0</v>
      </c>
      <c r="T38" s="32">
        <f t="shared" si="49"/>
        <v>1971000</v>
      </c>
      <c r="U38" s="33">
        <v>1971000</v>
      </c>
      <c r="V38" s="31">
        <v>0</v>
      </c>
      <c r="W38" s="31">
        <v>0</v>
      </c>
      <c r="X38" s="31">
        <v>0</v>
      </c>
      <c r="Y38" s="31">
        <v>0</v>
      </c>
      <c r="Z38" s="32">
        <f t="shared" si="50"/>
        <v>1971000</v>
      </c>
      <c r="AA38" s="30" t="e">
        <f t="shared" si="51"/>
        <v>#REF!</v>
      </c>
      <c r="AB38" s="31" t="e">
        <f t="shared" si="52"/>
        <v>#REF!</v>
      </c>
      <c r="AC38" s="31">
        <f t="shared" si="53"/>
        <v>0</v>
      </c>
      <c r="AD38" s="31">
        <f t="shared" si="54"/>
        <v>0</v>
      </c>
      <c r="AE38" s="31">
        <f t="shared" si="55"/>
        <v>0</v>
      </c>
      <c r="AF38" s="32" t="e">
        <f t="shared" si="56"/>
        <v>#REF!</v>
      </c>
      <c r="AG38" s="30">
        <f t="shared" si="57"/>
        <v>0</v>
      </c>
      <c r="AH38" s="31">
        <f t="shared" si="58"/>
        <v>0</v>
      </c>
      <c r="AI38" s="31">
        <f t="shared" si="59"/>
        <v>0</v>
      </c>
      <c r="AJ38" s="31">
        <f t="shared" si="60"/>
        <v>0</v>
      </c>
      <c r="AK38" s="31">
        <f t="shared" si="61"/>
        <v>0</v>
      </c>
      <c r="AL38" s="31">
        <f t="shared" si="62"/>
        <v>0</v>
      </c>
      <c r="AM38" s="31" t="e">
        <f t="shared" si="63"/>
        <v>#REF!</v>
      </c>
      <c r="AN38" s="31" t="e">
        <f t="shared" si="64"/>
        <v>#REF!</v>
      </c>
      <c r="AO38" s="32" t="e">
        <f t="shared" si="65"/>
        <v>#REF!</v>
      </c>
      <c r="AP38" s="114">
        <v>0</v>
      </c>
      <c r="AQ38" s="114">
        <v>0</v>
      </c>
      <c r="AT38" s="114" t="e">
        <f t="shared" si="23"/>
        <v>#REF!</v>
      </c>
      <c r="AU38" s="52" t="e">
        <f t="shared" si="24"/>
        <v>#REF!</v>
      </c>
      <c r="AV38" s="161" t="e">
        <f t="shared" si="25"/>
        <v>#REF!</v>
      </c>
      <c r="AW38" s="169"/>
      <c r="AX38" s="169" t="e">
        <f t="shared" si="29"/>
        <v>#REF!</v>
      </c>
      <c r="AY38" s="169" t="e">
        <f t="shared" si="30"/>
        <v>#REF!</v>
      </c>
      <c r="AZ38" s="187" t="e">
        <f t="shared" si="26"/>
        <v>#REF!</v>
      </c>
      <c r="BA38" s="187"/>
      <c r="BB38" s="187" t="e">
        <f t="shared" si="31"/>
        <v>#REF!</v>
      </c>
      <c r="BC38" s="187" t="e">
        <f t="shared" si="32"/>
        <v>#REF!</v>
      </c>
      <c r="BD38" s="83">
        <f t="shared" si="27"/>
        <v>0</v>
      </c>
      <c r="BE38" s="83">
        <v>0</v>
      </c>
      <c r="BF38" s="83">
        <v>0</v>
      </c>
      <c r="BG38" s="215" t="e">
        <f t="shared" si="33"/>
        <v>#REF!</v>
      </c>
      <c r="BH38" s="187" t="e">
        <f t="shared" si="34"/>
        <v>#REF!</v>
      </c>
      <c r="BI38" s="179" t="e">
        <f t="shared" si="35"/>
        <v>#REF!</v>
      </c>
      <c r="BJ38" s="179" t="e">
        <f t="shared" si="36"/>
        <v>#REF!</v>
      </c>
      <c r="BK38" s="87" t="e">
        <f t="shared" si="37"/>
        <v>#REF!</v>
      </c>
      <c r="BL38" s="87" t="e">
        <f t="shared" si="38"/>
        <v>#REF!</v>
      </c>
      <c r="BM38" s="179" t="e">
        <f t="shared" si="28"/>
        <v>#REF!</v>
      </c>
      <c r="BN38" s="194" t="e">
        <f t="shared" si="39"/>
        <v>#REF!</v>
      </c>
      <c r="BQ38" s="231"/>
      <c r="BT38" s="231"/>
      <c r="BU38" s="264">
        <v>2022388.6986301371</v>
      </c>
      <c r="BV38" s="264">
        <v>0</v>
      </c>
      <c r="BW38" s="231"/>
      <c r="BX38" s="169">
        <f t="shared" si="40"/>
        <v>2058077.9109589041</v>
      </c>
      <c r="BY38" s="264">
        <f t="shared" si="41"/>
        <v>0</v>
      </c>
      <c r="BZ38" s="187">
        <f t="shared" si="42"/>
        <v>2058077.9109589041</v>
      </c>
    </row>
    <row r="39" spans="1:81" x14ac:dyDescent="0.2">
      <c r="A39" s="138" t="s">
        <v>14</v>
      </c>
      <c r="B39" s="134" t="s">
        <v>211</v>
      </c>
      <c r="C39" s="134" t="s">
        <v>209</v>
      </c>
      <c r="D39" s="134" t="s">
        <v>126</v>
      </c>
      <c r="E39" s="139" t="s">
        <v>210</v>
      </c>
      <c r="F39" s="82" t="e">
        <f t="shared" si="44"/>
        <v>#REF!</v>
      </c>
      <c r="G39" s="83" t="e">
        <f t="shared" si="43"/>
        <v>#REF!</v>
      </c>
      <c r="H39" s="83">
        <f t="shared" ref="H39:H60" si="66">Q39</f>
        <v>0</v>
      </c>
      <c r="I39" s="83">
        <v>0</v>
      </c>
      <c r="J39" s="83">
        <v>0</v>
      </c>
      <c r="K39" s="83" t="e">
        <f t="shared" si="45"/>
        <v>#REF!</v>
      </c>
      <c r="L39" s="84" t="e">
        <f t="shared" si="46"/>
        <v>#REF!</v>
      </c>
      <c r="M39" s="87" t="e">
        <f t="shared" si="47"/>
        <v>#REF!</v>
      </c>
      <c r="N39" s="86" t="e">
        <f t="shared" si="48"/>
        <v>#REF!</v>
      </c>
      <c r="O39" s="58">
        <v>368000</v>
      </c>
      <c r="P39" s="58">
        <v>0</v>
      </c>
      <c r="Q39" s="58">
        <v>0</v>
      </c>
      <c r="R39" s="58">
        <v>0</v>
      </c>
      <c r="S39" s="58">
        <v>0</v>
      </c>
      <c r="T39" s="32">
        <f t="shared" si="49"/>
        <v>368000</v>
      </c>
      <c r="U39" s="33">
        <v>368000</v>
      </c>
      <c r="V39" s="31">
        <v>0</v>
      </c>
      <c r="W39" s="31">
        <v>0</v>
      </c>
      <c r="X39" s="31">
        <v>0</v>
      </c>
      <c r="Y39" s="31">
        <v>0</v>
      </c>
      <c r="Z39" s="32">
        <f t="shared" si="50"/>
        <v>368000</v>
      </c>
      <c r="AA39" s="30" t="e">
        <f t="shared" si="51"/>
        <v>#REF!</v>
      </c>
      <c r="AB39" s="31" t="e">
        <f t="shared" si="52"/>
        <v>#REF!</v>
      </c>
      <c r="AC39" s="31">
        <f t="shared" si="53"/>
        <v>0</v>
      </c>
      <c r="AD39" s="31">
        <f t="shared" si="54"/>
        <v>0</v>
      </c>
      <c r="AE39" s="31">
        <f t="shared" si="55"/>
        <v>0</v>
      </c>
      <c r="AF39" s="32" t="e">
        <f t="shared" si="56"/>
        <v>#REF!</v>
      </c>
      <c r="AG39" s="30">
        <f t="shared" si="57"/>
        <v>0</v>
      </c>
      <c r="AH39" s="31">
        <f t="shared" si="58"/>
        <v>0</v>
      </c>
      <c r="AI39" s="31">
        <f t="shared" si="59"/>
        <v>0</v>
      </c>
      <c r="AJ39" s="31">
        <f t="shared" si="60"/>
        <v>0</v>
      </c>
      <c r="AK39" s="31">
        <f t="shared" si="61"/>
        <v>0</v>
      </c>
      <c r="AL39" s="31">
        <f t="shared" si="62"/>
        <v>0</v>
      </c>
      <c r="AM39" s="31" t="e">
        <f t="shared" si="63"/>
        <v>#REF!</v>
      </c>
      <c r="AN39" s="31" t="e">
        <f t="shared" si="64"/>
        <v>#REF!</v>
      </c>
      <c r="AO39" s="32" t="e">
        <f t="shared" si="65"/>
        <v>#REF!</v>
      </c>
      <c r="AP39" s="114">
        <v>0</v>
      </c>
      <c r="AQ39" s="114">
        <v>0</v>
      </c>
      <c r="AT39" s="114" t="e">
        <f t="shared" si="23"/>
        <v>#REF!</v>
      </c>
      <c r="AU39" s="52" t="e">
        <f t="shared" si="24"/>
        <v>#REF!</v>
      </c>
      <c r="AV39" s="161" t="e">
        <f t="shared" si="25"/>
        <v>#REF!</v>
      </c>
      <c r="AW39" s="169"/>
      <c r="AX39" s="169" t="e">
        <f t="shared" si="29"/>
        <v>#REF!</v>
      </c>
      <c r="AY39" s="169" t="e">
        <f t="shared" si="30"/>
        <v>#REF!</v>
      </c>
      <c r="AZ39" s="187" t="e">
        <f t="shared" si="26"/>
        <v>#REF!</v>
      </c>
      <c r="BA39" s="187"/>
      <c r="BB39" s="187" t="e">
        <f t="shared" si="31"/>
        <v>#REF!</v>
      </c>
      <c r="BC39" s="187" t="e">
        <f t="shared" si="32"/>
        <v>#REF!</v>
      </c>
      <c r="BD39" s="83">
        <f t="shared" ref="BD39:BD42" si="67">BQ39</f>
        <v>0</v>
      </c>
      <c r="BE39" s="83">
        <v>0</v>
      </c>
      <c r="BF39" s="83">
        <v>0</v>
      </c>
      <c r="BG39" s="215" t="e">
        <f t="shared" si="33"/>
        <v>#REF!</v>
      </c>
      <c r="BH39" s="187" t="e">
        <f t="shared" si="34"/>
        <v>#REF!</v>
      </c>
      <c r="BI39" s="179" t="e">
        <f t="shared" si="35"/>
        <v>#REF!</v>
      </c>
      <c r="BJ39" s="179" t="e">
        <f t="shared" si="36"/>
        <v>#REF!</v>
      </c>
      <c r="BK39" s="87" t="e">
        <f t="shared" ref="BK39:BK51" si="68">ROUND(BI39*0.21,2)</f>
        <v>#REF!</v>
      </c>
      <c r="BL39" s="87" t="e">
        <f t="shared" si="38"/>
        <v>#REF!</v>
      </c>
      <c r="BM39" s="179" t="e">
        <f t="shared" ref="BM39:BM42" si="69">BI39+BK39</f>
        <v>#REF!</v>
      </c>
      <c r="BN39" s="194" t="e">
        <f t="shared" si="39"/>
        <v>#REF!</v>
      </c>
      <c r="BQ39" s="231"/>
      <c r="BT39" s="231"/>
      <c r="BU39" s="264">
        <v>377988.01369863015</v>
      </c>
      <c r="BV39" s="264">
        <v>0</v>
      </c>
      <c r="BW39" s="231"/>
      <c r="BX39" s="169">
        <f t="shared" si="40"/>
        <v>384658.39041095891</v>
      </c>
      <c r="BY39" s="264">
        <f t="shared" si="41"/>
        <v>0</v>
      </c>
      <c r="BZ39" s="187">
        <f t="shared" si="42"/>
        <v>384658.39041095891</v>
      </c>
    </row>
    <row r="40" spans="1:81" x14ac:dyDescent="0.2">
      <c r="A40" s="138" t="s">
        <v>14</v>
      </c>
      <c r="B40" s="134" t="s">
        <v>211</v>
      </c>
      <c r="C40" s="134" t="s">
        <v>212</v>
      </c>
      <c r="D40" s="134" t="s">
        <v>127</v>
      </c>
      <c r="E40" s="140" t="s">
        <v>175</v>
      </c>
      <c r="F40" s="82" t="e">
        <f t="shared" si="44"/>
        <v>#REF!</v>
      </c>
      <c r="G40" s="83" t="e">
        <f t="shared" ref="G40:G60" si="70">ROUNDUP(P40*iin/iio,afrind)</f>
        <v>#REF!</v>
      </c>
      <c r="H40" s="83">
        <f t="shared" si="66"/>
        <v>0</v>
      </c>
      <c r="I40" s="83">
        <v>0</v>
      </c>
      <c r="J40" s="83">
        <v>0</v>
      </c>
      <c r="K40" s="83" t="e">
        <f t="shared" si="45"/>
        <v>#REF!</v>
      </c>
      <c r="L40" s="84" t="e">
        <f t="shared" si="46"/>
        <v>#REF!</v>
      </c>
      <c r="M40" s="87" t="e">
        <f t="shared" si="47"/>
        <v>#REF!</v>
      </c>
      <c r="N40" s="86" t="e">
        <f t="shared" si="48"/>
        <v>#REF!</v>
      </c>
      <c r="O40" s="58">
        <v>651000</v>
      </c>
      <c r="P40" s="58">
        <v>0</v>
      </c>
      <c r="Q40" s="58">
        <v>0</v>
      </c>
      <c r="R40" s="58">
        <v>0</v>
      </c>
      <c r="S40" s="58">
        <v>0</v>
      </c>
      <c r="T40" s="32">
        <f t="shared" si="49"/>
        <v>651000</v>
      </c>
      <c r="U40" s="33">
        <v>651000</v>
      </c>
      <c r="V40" s="31">
        <v>0</v>
      </c>
      <c r="W40" s="31">
        <v>0</v>
      </c>
      <c r="X40" s="31">
        <v>0</v>
      </c>
      <c r="Y40" s="31">
        <v>0</v>
      </c>
      <c r="Z40" s="32">
        <f t="shared" si="50"/>
        <v>651000</v>
      </c>
      <c r="AA40" s="30" t="e">
        <f t="shared" si="51"/>
        <v>#REF!</v>
      </c>
      <c r="AB40" s="31" t="e">
        <f t="shared" si="52"/>
        <v>#REF!</v>
      </c>
      <c r="AC40" s="31">
        <f t="shared" si="53"/>
        <v>0</v>
      </c>
      <c r="AD40" s="31">
        <f t="shared" si="54"/>
        <v>0</v>
      </c>
      <c r="AE40" s="31">
        <f t="shared" si="55"/>
        <v>0</v>
      </c>
      <c r="AF40" s="32" t="e">
        <f t="shared" si="56"/>
        <v>#REF!</v>
      </c>
      <c r="AG40" s="30">
        <f t="shared" si="57"/>
        <v>0</v>
      </c>
      <c r="AH40" s="31">
        <f t="shared" si="58"/>
        <v>0</v>
      </c>
      <c r="AI40" s="31">
        <f t="shared" si="59"/>
        <v>0</v>
      </c>
      <c r="AJ40" s="31">
        <f t="shared" si="60"/>
        <v>0</v>
      </c>
      <c r="AK40" s="31">
        <f t="shared" si="61"/>
        <v>0</v>
      </c>
      <c r="AL40" s="31">
        <f t="shared" si="62"/>
        <v>0</v>
      </c>
      <c r="AM40" s="31" t="e">
        <f t="shared" si="63"/>
        <v>#REF!</v>
      </c>
      <c r="AN40" s="31" t="e">
        <f t="shared" si="64"/>
        <v>#REF!</v>
      </c>
      <c r="AO40" s="32" t="e">
        <f t="shared" si="65"/>
        <v>#REF!</v>
      </c>
      <c r="AP40" s="114">
        <v>0</v>
      </c>
      <c r="AQ40" s="114">
        <v>0</v>
      </c>
      <c r="AT40" s="114" t="e">
        <f t="shared" si="23"/>
        <v>#REF!</v>
      </c>
      <c r="AU40" s="52" t="e">
        <f t="shared" si="24"/>
        <v>#REF!</v>
      </c>
      <c r="AV40" s="161" t="e">
        <f t="shared" si="25"/>
        <v>#REF!</v>
      </c>
      <c r="AW40" s="169"/>
      <c r="AX40" s="169" t="e">
        <f t="shared" si="29"/>
        <v>#REF!</v>
      </c>
      <c r="AY40" s="169" t="e">
        <f t="shared" si="30"/>
        <v>#REF!</v>
      </c>
      <c r="AZ40" s="187" t="e">
        <f t="shared" si="26"/>
        <v>#REF!</v>
      </c>
      <c r="BA40" s="187"/>
      <c r="BB40" s="187" t="e">
        <f t="shared" si="31"/>
        <v>#REF!</v>
      </c>
      <c r="BC40" s="187" t="e">
        <f t="shared" si="32"/>
        <v>#REF!</v>
      </c>
      <c r="BD40" s="83">
        <f t="shared" si="67"/>
        <v>0</v>
      </c>
      <c r="BE40" s="83">
        <v>0</v>
      </c>
      <c r="BF40" s="83">
        <v>0</v>
      </c>
      <c r="BG40" s="215" t="e">
        <f t="shared" si="33"/>
        <v>#REF!</v>
      </c>
      <c r="BH40" s="187" t="e">
        <f t="shared" si="34"/>
        <v>#REF!</v>
      </c>
      <c r="BI40" s="179" t="e">
        <f t="shared" si="35"/>
        <v>#REF!</v>
      </c>
      <c r="BJ40" s="179" t="e">
        <f t="shared" si="36"/>
        <v>#REF!</v>
      </c>
      <c r="BK40" s="87" t="e">
        <f t="shared" si="68"/>
        <v>#REF!</v>
      </c>
      <c r="BL40" s="87" t="e">
        <f t="shared" si="38"/>
        <v>#REF!</v>
      </c>
      <c r="BM40" s="179" t="e">
        <f t="shared" si="69"/>
        <v>#REF!</v>
      </c>
      <c r="BN40" s="194" t="e">
        <f t="shared" si="39"/>
        <v>#REF!</v>
      </c>
      <c r="BQ40" s="231"/>
      <c r="BT40" s="231"/>
      <c r="BU40" s="264">
        <v>668356.16438356158</v>
      </c>
      <c r="BV40" s="264">
        <v>0</v>
      </c>
      <c r="BW40" s="231"/>
      <c r="BX40" s="169">
        <f t="shared" si="40"/>
        <v>680150.68493150675</v>
      </c>
      <c r="BY40" s="264">
        <f t="shared" si="41"/>
        <v>0</v>
      </c>
      <c r="BZ40" s="187">
        <f t="shared" si="42"/>
        <v>680150.68493150675</v>
      </c>
    </row>
    <row r="41" spans="1:81" ht="36" x14ac:dyDescent="0.2">
      <c r="A41" s="138" t="s">
        <v>223</v>
      </c>
      <c r="B41" s="134" t="s">
        <v>225</v>
      </c>
      <c r="C41" s="134" t="s">
        <v>224</v>
      </c>
      <c r="D41" s="134" t="s">
        <v>126</v>
      </c>
      <c r="E41" s="139" t="s">
        <v>226</v>
      </c>
      <c r="F41" s="82" t="e">
        <f t="shared" si="44"/>
        <v>#REF!</v>
      </c>
      <c r="G41" s="83" t="e">
        <f t="shared" si="70"/>
        <v>#REF!</v>
      </c>
      <c r="H41" s="83">
        <f t="shared" si="66"/>
        <v>0</v>
      </c>
      <c r="I41" s="83">
        <v>0</v>
      </c>
      <c r="J41" s="83">
        <v>0</v>
      </c>
      <c r="K41" s="83" t="e">
        <f t="shared" si="45"/>
        <v>#REF!</v>
      </c>
      <c r="L41" s="84" t="e">
        <f t="shared" si="46"/>
        <v>#REF!</v>
      </c>
      <c r="M41" s="87" t="e">
        <f t="shared" si="47"/>
        <v>#REF!</v>
      </c>
      <c r="N41" s="86" t="e">
        <f t="shared" si="48"/>
        <v>#REF!</v>
      </c>
      <c r="O41" s="57">
        <v>459000</v>
      </c>
      <c r="P41" s="58">
        <v>0</v>
      </c>
      <c r="Q41" s="58">
        <v>0</v>
      </c>
      <c r="R41" s="58">
        <v>0</v>
      </c>
      <c r="S41" s="58">
        <v>0</v>
      </c>
      <c r="T41" s="32">
        <f t="shared" si="49"/>
        <v>459000</v>
      </c>
      <c r="U41" s="33">
        <v>459000</v>
      </c>
      <c r="V41" s="31">
        <v>0</v>
      </c>
      <c r="W41" s="31">
        <v>0</v>
      </c>
      <c r="X41" s="31">
        <v>0</v>
      </c>
      <c r="Y41" s="31">
        <v>0</v>
      </c>
      <c r="Z41" s="32">
        <f t="shared" si="50"/>
        <v>459000</v>
      </c>
      <c r="AA41" s="30" t="e">
        <f t="shared" si="51"/>
        <v>#REF!</v>
      </c>
      <c r="AB41" s="31" t="e">
        <f t="shared" si="52"/>
        <v>#REF!</v>
      </c>
      <c r="AC41" s="31">
        <f t="shared" si="53"/>
        <v>0</v>
      </c>
      <c r="AD41" s="31">
        <f t="shared" si="54"/>
        <v>0</v>
      </c>
      <c r="AE41" s="31">
        <f t="shared" si="55"/>
        <v>0</v>
      </c>
      <c r="AF41" s="32" t="e">
        <f t="shared" si="56"/>
        <v>#REF!</v>
      </c>
      <c r="AG41" s="30">
        <f t="shared" si="57"/>
        <v>0</v>
      </c>
      <c r="AH41" s="31">
        <f t="shared" si="58"/>
        <v>0</v>
      </c>
      <c r="AI41" s="31">
        <f t="shared" si="59"/>
        <v>0</v>
      </c>
      <c r="AJ41" s="31">
        <f t="shared" si="60"/>
        <v>0</v>
      </c>
      <c r="AK41" s="31">
        <f t="shared" si="61"/>
        <v>0</v>
      </c>
      <c r="AL41" s="31">
        <f t="shared" si="62"/>
        <v>0</v>
      </c>
      <c r="AM41" s="31" t="e">
        <f t="shared" si="63"/>
        <v>#REF!</v>
      </c>
      <c r="AN41" s="31" t="e">
        <f t="shared" si="64"/>
        <v>#REF!</v>
      </c>
      <c r="AO41" s="32" t="e">
        <f t="shared" si="65"/>
        <v>#REF!</v>
      </c>
      <c r="AP41" s="114">
        <v>0</v>
      </c>
      <c r="AQ41" s="114">
        <v>0</v>
      </c>
      <c r="AT41" s="114" t="e">
        <f t="shared" si="23"/>
        <v>#REF!</v>
      </c>
      <c r="AU41" s="52" t="e">
        <f t="shared" si="24"/>
        <v>#REF!</v>
      </c>
      <c r="AV41" s="161" t="e">
        <f t="shared" si="25"/>
        <v>#REF!</v>
      </c>
      <c r="AW41" s="169"/>
      <c r="AX41" s="169" t="e">
        <f t="shared" si="29"/>
        <v>#REF!</v>
      </c>
      <c r="AY41" s="169" t="e">
        <f t="shared" si="30"/>
        <v>#REF!</v>
      </c>
      <c r="AZ41" s="187" t="e">
        <f t="shared" si="26"/>
        <v>#REF!</v>
      </c>
      <c r="BA41" s="187"/>
      <c r="BB41" s="187" t="e">
        <f t="shared" si="31"/>
        <v>#REF!</v>
      </c>
      <c r="BC41" s="187" t="e">
        <f t="shared" si="32"/>
        <v>#REF!</v>
      </c>
      <c r="BD41" s="83">
        <f t="shared" si="67"/>
        <v>0</v>
      </c>
      <c r="BE41" s="83">
        <v>0</v>
      </c>
      <c r="BF41" s="83">
        <v>0</v>
      </c>
      <c r="BG41" s="215" t="e">
        <f t="shared" si="33"/>
        <v>#REF!</v>
      </c>
      <c r="BH41" s="187" t="e">
        <f t="shared" si="34"/>
        <v>#REF!</v>
      </c>
      <c r="BI41" s="179" t="e">
        <f t="shared" si="35"/>
        <v>#REF!</v>
      </c>
      <c r="BJ41" s="179" t="e">
        <f t="shared" si="36"/>
        <v>#REF!</v>
      </c>
      <c r="BK41" s="87" t="e">
        <f t="shared" si="68"/>
        <v>#REF!</v>
      </c>
      <c r="BL41" s="87" t="e">
        <f t="shared" si="38"/>
        <v>#REF!</v>
      </c>
      <c r="BM41" s="179" t="e">
        <f t="shared" si="69"/>
        <v>#REF!</v>
      </c>
      <c r="BN41" s="194" t="e">
        <f t="shared" si="39"/>
        <v>#REF!</v>
      </c>
      <c r="BO41" s="157"/>
      <c r="BQ41" s="231"/>
      <c r="BT41" s="231"/>
      <c r="BU41" s="264">
        <v>471720.89041095896</v>
      </c>
      <c r="BV41" s="264">
        <v>0</v>
      </c>
      <c r="BW41" s="231"/>
      <c r="BX41" s="169">
        <f t="shared" si="40"/>
        <v>480045.37671232881</v>
      </c>
      <c r="BY41" s="264">
        <f t="shared" si="41"/>
        <v>0</v>
      </c>
      <c r="BZ41" s="187">
        <f t="shared" si="42"/>
        <v>480045.37671232881</v>
      </c>
      <c r="CC41" s="263" t="s">
        <v>320</v>
      </c>
    </row>
    <row r="42" spans="1:81" hidden="1" x14ac:dyDescent="0.2">
      <c r="A42" s="138" t="s">
        <v>14</v>
      </c>
      <c r="B42" s="134" t="s">
        <v>67</v>
      </c>
      <c r="C42" s="134" t="s">
        <v>14</v>
      </c>
      <c r="D42" s="134" t="s">
        <v>14</v>
      </c>
      <c r="E42" s="140"/>
      <c r="F42" s="82" t="e">
        <f t="shared" si="44"/>
        <v>#REF!</v>
      </c>
      <c r="G42" s="83" t="e">
        <f t="shared" si="70"/>
        <v>#REF!</v>
      </c>
      <c r="H42" s="83">
        <f t="shared" si="66"/>
        <v>0</v>
      </c>
      <c r="I42" s="83">
        <v>0</v>
      </c>
      <c r="J42" s="83">
        <v>0</v>
      </c>
      <c r="K42" s="83" t="e">
        <f t="shared" si="45"/>
        <v>#REF!</v>
      </c>
      <c r="L42" s="84" t="e">
        <f t="shared" si="46"/>
        <v>#REF!</v>
      </c>
      <c r="M42" s="87" t="e">
        <f t="shared" si="47"/>
        <v>#REF!</v>
      </c>
      <c r="N42" s="86" t="e">
        <f t="shared" si="48"/>
        <v>#REF!</v>
      </c>
      <c r="O42" s="57">
        <v>0</v>
      </c>
      <c r="P42" s="58">
        <v>0</v>
      </c>
      <c r="Q42" s="58">
        <v>0</v>
      </c>
      <c r="R42" s="58">
        <v>0</v>
      </c>
      <c r="S42" s="58">
        <v>0</v>
      </c>
      <c r="T42" s="32">
        <f t="shared" si="49"/>
        <v>0</v>
      </c>
      <c r="U42" s="33">
        <v>0</v>
      </c>
      <c r="V42" s="31">
        <v>0</v>
      </c>
      <c r="W42" s="31">
        <v>0</v>
      </c>
      <c r="X42" s="31">
        <v>0</v>
      </c>
      <c r="Y42" s="31">
        <v>0</v>
      </c>
      <c r="Z42" s="32">
        <f t="shared" si="50"/>
        <v>0</v>
      </c>
      <c r="AA42" s="30" t="e">
        <f t="shared" si="51"/>
        <v>#REF!</v>
      </c>
      <c r="AB42" s="31" t="e">
        <f t="shared" si="52"/>
        <v>#REF!</v>
      </c>
      <c r="AC42" s="31">
        <f t="shared" si="53"/>
        <v>0</v>
      </c>
      <c r="AD42" s="31">
        <f t="shared" si="54"/>
        <v>0</v>
      </c>
      <c r="AE42" s="31">
        <f t="shared" si="55"/>
        <v>0</v>
      </c>
      <c r="AF42" s="32" t="e">
        <f t="shared" si="56"/>
        <v>#REF!</v>
      </c>
      <c r="AG42" s="30">
        <f t="shared" si="57"/>
        <v>0</v>
      </c>
      <c r="AH42" s="31">
        <f t="shared" si="58"/>
        <v>0</v>
      </c>
      <c r="AI42" s="31">
        <f t="shared" si="59"/>
        <v>0</v>
      </c>
      <c r="AJ42" s="31">
        <f t="shared" si="60"/>
        <v>0</v>
      </c>
      <c r="AK42" s="31">
        <f t="shared" si="61"/>
        <v>0</v>
      </c>
      <c r="AL42" s="31">
        <f t="shared" si="62"/>
        <v>0</v>
      </c>
      <c r="AM42" s="31" t="e">
        <f t="shared" si="63"/>
        <v>#REF!</v>
      </c>
      <c r="AN42" s="31" t="e">
        <f t="shared" si="64"/>
        <v>#REF!</v>
      </c>
      <c r="AO42" s="32" t="e">
        <f t="shared" si="65"/>
        <v>#REF!</v>
      </c>
      <c r="AV42" s="161" t="e">
        <f t="shared" ref="AV42" si="71">ROUNDUP(BO42*ign/igo,afrind)</f>
        <v>#REF!</v>
      </c>
      <c r="AW42" s="169"/>
      <c r="AX42" s="169"/>
      <c r="AY42" s="169">
        <f t="shared" si="30"/>
        <v>0</v>
      </c>
      <c r="AZ42" s="187" t="e">
        <f t="shared" ref="AZ42:AZ60" si="72">ROUNDUP(BP42*iin/iio,afrind)</f>
        <v>#REF!</v>
      </c>
      <c r="BA42" s="187"/>
      <c r="BB42" s="187"/>
      <c r="BC42" s="187"/>
      <c r="BD42" s="83">
        <f t="shared" si="67"/>
        <v>0</v>
      </c>
      <c r="BE42" s="83">
        <v>0</v>
      </c>
      <c r="BF42" s="83">
        <v>0</v>
      </c>
      <c r="BG42" s="215" t="e">
        <f t="shared" ref="BG42:BG60" si="73">SUM(AV42:BF42)</f>
        <v>#REF!</v>
      </c>
      <c r="BH42" s="187">
        <f t="shared" si="34"/>
        <v>0</v>
      </c>
      <c r="BI42" s="179" t="e">
        <f t="shared" ref="BI42:BI60" si="74">ROUND(BG42*premie/1000,2)</f>
        <v>#REF!</v>
      </c>
      <c r="BJ42" s="179"/>
      <c r="BK42" s="87" t="e">
        <f t="shared" si="68"/>
        <v>#REF!</v>
      </c>
      <c r="BL42" s="87">
        <f t="shared" si="38"/>
        <v>0</v>
      </c>
      <c r="BM42" s="179" t="e">
        <f t="shared" si="69"/>
        <v>#REF!</v>
      </c>
      <c r="BN42" s="194"/>
      <c r="BQ42" s="231"/>
      <c r="BT42" s="231"/>
      <c r="BU42" s="264"/>
      <c r="BV42" s="264"/>
      <c r="BW42" s="231"/>
      <c r="BX42" s="169">
        <f t="shared" si="40"/>
        <v>0</v>
      </c>
      <c r="BY42" s="264">
        <f t="shared" si="41"/>
        <v>0</v>
      </c>
      <c r="BZ42" s="187">
        <f t="shared" si="42"/>
        <v>0</v>
      </c>
    </row>
    <row r="43" spans="1:81" hidden="1" x14ac:dyDescent="0.2">
      <c r="A43" s="138" t="s">
        <v>14</v>
      </c>
      <c r="B43" s="134" t="s">
        <v>67</v>
      </c>
      <c r="C43" s="134" t="s">
        <v>14</v>
      </c>
      <c r="D43" s="134" t="s">
        <v>14</v>
      </c>
      <c r="E43" s="140"/>
      <c r="F43" s="82" t="e">
        <f t="shared" si="44"/>
        <v>#REF!</v>
      </c>
      <c r="G43" s="83" t="e">
        <f t="shared" si="70"/>
        <v>#REF!</v>
      </c>
      <c r="H43" s="83">
        <f t="shared" si="66"/>
        <v>0</v>
      </c>
      <c r="I43" s="83">
        <v>0</v>
      </c>
      <c r="J43" s="83">
        <v>0</v>
      </c>
      <c r="K43" s="83" t="e">
        <f t="shared" si="45"/>
        <v>#REF!</v>
      </c>
      <c r="L43" s="84" t="e">
        <f t="shared" si="46"/>
        <v>#REF!</v>
      </c>
      <c r="M43" s="87" t="e">
        <f t="shared" si="47"/>
        <v>#REF!</v>
      </c>
      <c r="N43" s="86" t="e">
        <f t="shared" si="48"/>
        <v>#REF!</v>
      </c>
      <c r="O43" s="57">
        <v>0</v>
      </c>
      <c r="P43" s="58">
        <v>0</v>
      </c>
      <c r="Q43" s="58">
        <v>0</v>
      </c>
      <c r="R43" s="58">
        <v>0</v>
      </c>
      <c r="S43" s="58">
        <v>0</v>
      </c>
      <c r="T43" s="32">
        <f t="shared" si="49"/>
        <v>0</v>
      </c>
      <c r="U43" s="33">
        <v>0</v>
      </c>
      <c r="V43" s="31">
        <v>0</v>
      </c>
      <c r="W43" s="31">
        <v>0</v>
      </c>
      <c r="X43" s="31">
        <v>0</v>
      </c>
      <c r="Y43" s="31">
        <v>0</v>
      </c>
      <c r="Z43" s="32">
        <f t="shared" si="50"/>
        <v>0</v>
      </c>
      <c r="AA43" s="30" t="e">
        <f t="shared" si="51"/>
        <v>#REF!</v>
      </c>
      <c r="AB43" s="31" t="e">
        <f t="shared" si="52"/>
        <v>#REF!</v>
      </c>
      <c r="AC43" s="31">
        <f t="shared" si="53"/>
        <v>0</v>
      </c>
      <c r="AD43" s="31">
        <f t="shared" si="54"/>
        <v>0</v>
      </c>
      <c r="AE43" s="31">
        <f t="shared" si="55"/>
        <v>0</v>
      </c>
      <c r="AF43" s="32" t="e">
        <f t="shared" si="56"/>
        <v>#REF!</v>
      </c>
      <c r="AG43" s="30">
        <f t="shared" si="57"/>
        <v>0</v>
      </c>
      <c r="AH43" s="31">
        <f t="shared" si="58"/>
        <v>0</v>
      </c>
      <c r="AI43" s="31">
        <f t="shared" si="59"/>
        <v>0</v>
      </c>
      <c r="AJ43" s="31">
        <f t="shared" si="60"/>
        <v>0</v>
      </c>
      <c r="AK43" s="31">
        <f t="shared" si="61"/>
        <v>0</v>
      </c>
      <c r="AL43" s="31">
        <f t="shared" si="62"/>
        <v>0</v>
      </c>
      <c r="AM43" s="31" t="e">
        <f t="shared" si="63"/>
        <v>#REF!</v>
      </c>
      <c r="AN43" s="31" t="e">
        <f t="shared" si="64"/>
        <v>#REF!</v>
      </c>
      <c r="AO43" s="32" t="e">
        <f t="shared" si="65"/>
        <v>#REF!</v>
      </c>
      <c r="AV43" s="161" t="e">
        <f>ROUNDUP(BO43*ign/igo,afrind)</f>
        <v>#REF!</v>
      </c>
      <c r="AW43" s="169"/>
      <c r="AX43" s="169"/>
      <c r="AY43" s="169">
        <f t="shared" si="30"/>
        <v>0</v>
      </c>
      <c r="AZ43" s="187" t="e">
        <f t="shared" si="72"/>
        <v>#REF!</v>
      </c>
      <c r="BA43" s="187"/>
      <c r="BB43" s="187"/>
      <c r="BC43" s="187"/>
      <c r="BD43" s="83">
        <f>BQ43</f>
        <v>0</v>
      </c>
      <c r="BE43" s="83">
        <v>0</v>
      </c>
      <c r="BF43" s="83">
        <v>0</v>
      </c>
      <c r="BG43" s="215" t="e">
        <f t="shared" si="73"/>
        <v>#REF!</v>
      </c>
      <c r="BH43" s="187">
        <f t="shared" si="34"/>
        <v>0</v>
      </c>
      <c r="BI43" s="179" t="e">
        <f t="shared" si="74"/>
        <v>#REF!</v>
      </c>
      <c r="BJ43" s="179"/>
      <c r="BK43" s="87" t="e">
        <f t="shared" si="68"/>
        <v>#REF!</v>
      </c>
      <c r="BL43" s="87">
        <f t="shared" si="38"/>
        <v>0</v>
      </c>
      <c r="BM43" s="179" t="e">
        <f>BI43+BK43</f>
        <v>#REF!</v>
      </c>
      <c r="BN43" s="194"/>
      <c r="BQ43" s="231"/>
      <c r="BT43" s="231"/>
      <c r="BU43" s="264"/>
      <c r="BV43" s="264"/>
      <c r="BW43" s="231"/>
      <c r="BX43" s="169">
        <f t="shared" si="40"/>
        <v>0</v>
      </c>
      <c r="BY43" s="264">
        <f t="shared" si="41"/>
        <v>0</v>
      </c>
      <c r="BZ43" s="187">
        <f t="shared" si="42"/>
        <v>0</v>
      </c>
    </row>
    <row r="44" spans="1:81" hidden="1" x14ac:dyDescent="0.2">
      <c r="A44" s="138" t="s">
        <v>14</v>
      </c>
      <c r="B44" s="134" t="s">
        <v>67</v>
      </c>
      <c r="C44" s="134" t="s">
        <v>14</v>
      </c>
      <c r="D44" s="134" t="s">
        <v>14</v>
      </c>
      <c r="E44" s="140"/>
      <c r="F44" s="82" t="e">
        <f t="shared" si="44"/>
        <v>#REF!</v>
      </c>
      <c r="G44" s="83" t="e">
        <f t="shared" si="70"/>
        <v>#REF!</v>
      </c>
      <c r="H44" s="83">
        <f t="shared" si="66"/>
        <v>0</v>
      </c>
      <c r="I44" s="83">
        <v>0</v>
      </c>
      <c r="J44" s="83">
        <v>0</v>
      </c>
      <c r="K44" s="83" t="e">
        <f t="shared" si="45"/>
        <v>#REF!</v>
      </c>
      <c r="L44" s="84" t="e">
        <f t="shared" si="46"/>
        <v>#REF!</v>
      </c>
      <c r="M44" s="87" t="e">
        <f t="shared" si="47"/>
        <v>#REF!</v>
      </c>
      <c r="N44" s="86" t="e">
        <f t="shared" si="48"/>
        <v>#REF!</v>
      </c>
      <c r="O44" s="57">
        <v>0</v>
      </c>
      <c r="P44" s="58">
        <v>0</v>
      </c>
      <c r="Q44" s="58">
        <v>0</v>
      </c>
      <c r="R44" s="58">
        <v>0</v>
      </c>
      <c r="S44" s="58">
        <v>0</v>
      </c>
      <c r="T44" s="32">
        <f t="shared" si="49"/>
        <v>0</v>
      </c>
      <c r="U44" s="33">
        <v>0</v>
      </c>
      <c r="V44" s="31">
        <v>0</v>
      </c>
      <c r="W44" s="31">
        <v>0</v>
      </c>
      <c r="X44" s="31">
        <v>0</v>
      </c>
      <c r="Y44" s="31">
        <v>0</v>
      </c>
      <c r="Z44" s="32">
        <f t="shared" si="50"/>
        <v>0</v>
      </c>
      <c r="AA44" s="30" t="e">
        <f t="shared" si="51"/>
        <v>#REF!</v>
      </c>
      <c r="AB44" s="31" t="e">
        <f t="shared" si="52"/>
        <v>#REF!</v>
      </c>
      <c r="AC44" s="31">
        <f t="shared" si="53"/>
        <v>0</v>
      </c>
      <c r="AD44" s="31">
        <f t="shared" si="54"/>
        <v>0</v>
      </c>
      <c r="AE44" s="31">
        <f t="shared" si="55"/>
        <v>0</v>
      </c>
      <c r="AF44" s="32" t="e">
        <f t="shared" si="56"/>
        <v>#REF!</v>
      </c>
      <c r="AG44" s="30">
        <f t="shared" si="57"/>
        <v>0</v>
      </c>
      <c r="AH44" s="31">
        <f t="shared" si="58"/>
        <v>0</v>
      </c>
      <c r="AI44" s="31">
        <f t="shared" si="59"/>
        <v>0</v>
      </c>
      <c r="AJ44" s="31">
        <f t="shared" si="60"/>
        <v>0</v>
      </c>
      <c r="AK44" s="31">
        <f t="shared" si="61"/>
        <v>0</v>
      </c>
      <c r="AL44" s="31">
        <f t="shared" si="62"/>
        <v>0</v>
      </c>
      <c r="AM44" s="31" t="e">
        <f t="shared" si="63"/>
        <v>#REF!</v>
      </c>
      <c r="AN44" s="31" t="e">
        <f t="shared" si="64"/>
        <v>#REF!</v>
      </c>
      <c r="AO44" s="32" t="e">
        <f t="shared" si="65"/>
        <v>#REF!</v>
      </c>
      <c r="AV44" s="161" t="e">
        <f>ROUNDUP(BO44*ign/igo,afrind)</f>
        <v>#REF!</v>
      </c>
      <c r="AW44" s="169"/>
      <c r="AX44" s="169"/>
      <c r="AY44" s="169">
        <f t="shared" si="30"/>
        <v>0</v>
      </c>
      <c r="AZ44" s="187" t="e">
        <f t="shared" si="72"/>
        <v>#REF!</v>
      </c>
      <c r="BA44" s="187"/>
      <c r="BB44" s="187"/>
      <c r="BC44" s="187"/>
      <c r="BD44" s="83">
        <f>BQ44</f>
        <v>0</v>
      </c>
      <c r="BE44" s="83">
        <v>0</v>
      </c>
      <c r="BF44" s="83">
        <v>0</v>
      </c>
      <c r="BG44" s="215" t="e">
        <f t="shared" si="73"/>
        <v>#REF!</v>
      </c>
      <c r="BH44" s="187">
        <f t="shared" si="34"/>
        <v>0</v>
      </c>
      <c r="BI44" s="179" t="e">
        <f t="shared" si="74"/>
        <v>#REF!</v>
      </c>
      <c r="BJ44" s="179"/>
      <c r="BK44" s="87" t="e">
        <f t="shared" si="68"/>
        <v>#REF!</v>
      </c>
      <c r="BL44" s="87">
        <f t="shared" si="38"/>
        <v>0</v>
      </c>
      <c r="BM44" s="179" t="e">
        <f>BI44+BK44</f>
        <v>#REF!</v>
      </c>
      <c r="BN44" s="194"/>
      <c r="BQ44" s="231"/>
      <c r="BT44" s="231"/>
      <c r="BU44" s="264"/>
      <c r="BV44" s="264"/>
      <c r="BW44" s="231"/>
      <c r="BX44" s="169">
        <f t="shared" si="40"/>
        <v>0</v>
      </c>
      <c r="BY44" s="264">
        <f t="shared" si="41"/>
        <v>0</v>
      </c>
      <c r="BZ44" s="187">
        <f t="shared" si="42"/>
        <v>0</v>
      </c>
    </row>
    <row r="45" spans="1:81" hidden="1" x14ac:dyDescent="0.2">
      <c r="A45" s="138" t="s">
        <v>14</v>
      </c>
      <c r="B45" s="134" t="s">
        <v>67</v>
      </c>
      <c r="C45" s="134" t="s">
        <v>14</v>
      </c>
      <c r="D45" s="134" t="s">
        <v>14</v>
      </c>
      <c r="E45" s="140"/>
      <c r="F45" s="82" t="e">
        <f t="shared" si="44"/>
        <v>#REF!</v>
      </c>
      <c r="G45" s="83" t="e">
        <f t="shared" si="70"/>
        <v>#REF!</v>
      </c>
      <c r="H45" s="83">
        <f t="shared" si="66"/>
        <v>0</v>
      </c>
      <c r="I45" s="83">
        <v>0</v>
      </c>
      <c r="J45" s="83">
        <v>0</v>
      </c>
      <c r="K45" s="83" t="e">
        <f t="shared" si="45"/>
        <v>#REF!</v>
      </c>
      <c r="L45" s="84" t="e">
        <f t="shared" si="46"/>
        <v>#REF!</v>
      </c>
      <c r="M45" s="87" t="e">
        <f t="shared" si="47"/>
        <v>#REF!</v>
      </c>
      <c r="N45" s="86" t="e">
        <f t="shared" si="48"/>
        <v>#REF!</v>
      </c>
      <c r="O45" s="57">
        <v>0</v>
      </c>
      <c r="P45" s="58">
        <v>0</v>
      </c>
      <c r="Q45" s="58">
        <v>0</v>
      </c>
      <c r="R45" s="58">
        <v>0</v>
      </c>
      <c r="S45" s="58">
        <v>0</v>
      </c>
      <c r="T45" s="32">
        <f t="shared" si="49"/>
        <v>0</v>
      </c>
      <c r="U45" s="33">
        <v>0</v>
      </c>
      <c r="V45" s="31">
        <v>0</v>
      </c>
      <c r="W45" s="31">
        <v>0</v>
      </c>
      <c r="X45" s="31">
        <v>0</v>
      </c>
      <c r="Y45" s="31">
        <v>0</v>
      </c>
      <c r="Z45" s="32">
        <f t="shared" si="50"/>
        <v>0</v>
      </c>
      <c r="AA45" s="30" t="e">
        <f t="shared" si="51"/>
        <v>#REF!</v>
      </c>
      <c r="AB45" s="31" t="e">
        <f t="shared" si="52"/>
        <v>#REF!</v>
      </c>
      <c r="AC45" s="31">
        <f t="shared" si="53"/>
        <v>0</v>
      </c>
      <c r="AD45" s="31">
        <f t="shared" si="54"/>
        <v>0</v>
      </c>
      <c r="AE45" s="31">
        <f t="shared" si="55"/>
        <v>0</v>
      </c>
      <c r="AF45" s="32" t="e">
        <f t="shared" si="56"/>
        <v>#REF!</v>
      </c>
      <c r="AG45" s="30">
        <f t="shared" si="57"/>
        <v>0</v>
      </c>
      <c r="AH45" s="31">
        <f t="shared" si="58"/>
        <v>0</v>
      </c>
      <c r="AI45" s="31">
        <f t="shared" si="59"/>
        <v>0</v>
      </c>
      <c r="AJ45" s="31">
        <f t="shared" si="60"/>
        <v>0</v>
      </c>
      <c r="AK45" s="31">
        <f t="shared" si="61"/>
        <v>0</v>
      </c>
      <c r="AL45" s="31">
        <f t="shared" si="62"/>
        <v>0</v>
      </c>
      <c r="AM45" s="31" t="e">
        <f t="shared" si="63"/>
        <v>#REF!</v>
      </c>
      <c r="AN45" s="31" t="e">
        <f t="shared" si="64"/>
        <v>#REF!</v>
      </c>
      <c r="AO45" s="32" t="e">
        <f t="shared" si="65"/>
        <v>#REF!</v>
      </c>
      <c r="AV45" s="161" t="e">
        <f>ROUNDUP(BO45*ign/igo,afrind)</f>
        <v>#REF!</v>
      </c>
      <c r="AW45" s="169"/>
      <c r="AX45" s="169"/>
      <c r="AY45" s="169">
        <f t="shared" si="30"/>
        <v>0</v>
      </c>
      <c r="AZ45" s="187" t="e">
        <f t="shared" si="72"/>
        <v>#REF!</v>
      </c>
      <c r="BA45" s="187"/>
      <c r="BB45" s="187"/>
      <c r="BC45" s="187"/>
      <c r="BD45" s="83">
        <f>BQ45</f>
        <v>0</v>
      </c>
      <c r="BE45" s="83">
        <v>0</v>
      </c>
      <c r="BF45" s="83">
        <v>0</v>
      </c>
      <c r="BG45" s="215" t="e">
        <f t="shared" si="73"/>
        <v>#REF!</v>
      </c>
      <c r="BH45" s="187">
        <f t="shared" si="34"/>
        <v>0</v>
      </c>
      <c r="BI45" s="179" t="e">
        <f t="shared" si="74"/>
        <v>#REF!</v>
      </c>
      <c r="BJ45" s="179"/>
      <c r="BK45" s="87" t="e">
        <f t="shared" si="68"/>
        <v>#REF!</v>
      </c>
      <c r="BL45" s="87">
        <f t="shared" si="38"/>
        <v>0</v>
      </c>
      <c r="BM45" s="179" t="e">
        <f>BI45+BK45</f>
        <v>#REF!</v>
      </c>
      <c r="BN45" s="194"/>
      <c r="BQ45" s="231"/>
      <c r="BT45" s="231"/>
      <c r="BU45" s="264"/>
      <c r="BV45" s="264"/>
      <c r="BW45" s="231"/>
      <c r="BX45" s="169">
        <f t="shared" si="40"/>
        <v>0</v>
      </c>
      <c r="BY45" s="264">
        <f t="shared" si="41"/>
        <v>0</v>
      </c>
      <c r="BZ45" s="187">
        <f t="shared" si="42"/>
        <v>0</v>
      </c>
    </row>
    <row r="46" spans="1:81" hidden="1" x14ac:dyDescent="0.2">
      <c r="A46" s="138" t="s">
        <v>14</v>
      </c>
      <c r="B46" s="134" t="s">
        <v>67</v>
      </c>
      <c r="C46" s="134" t="s">
        <v>14</v>
      </c>
      <c r="D46" s="134" t="s">
        <v>14</v>
      </c>
      <c r="E46" s="140"/>
      <c r="F46" s="82" t="e">
        <f t="shared" si="44"/>
        <v>#REF!</v>
      </c>
      <c r="G46" s="83" t="e">
        <f t="shared" si="70"/>
        <v>#REF!</v>
      </c>
      <c r="H46" s="83">
        <f t="shared" si="66"/>
        <v>0</v>
      </c>
      <c r="I46" s="83">
        <v>0</v>
      </c>
      <c r="J46" s="83">
        <v>0</v>
      </c>
      <c r="K46" s="83" t="e">
        <f t="shared" si="45"/>
        <v>#REF!</v>
      </c>
      <c r="L46" s="84" t="e">
        <f t="shared" si="46"/>
        <v>#REF!</v>
      </c>
      <c r="M46" s="87" t="e">
        <f t="shared" si="47"/>
        <v>#REF!</v>
      </c>
      <c r="N46" s="86" t="e">
        <f t="shared" si="48"/>
        <v>#REF!</v>
      </c>
      <c r="O46" s="57">
        <v>0</v>
      </c>
      <c r="P46" s="58">
        <v>0</v>
      </c>
      <c r="Q46" s="58">
        <v>0</v>
      </c>
      <c r="R46" s="58">
        <v>0</v>
      </c>
      <c r="S46" s="58">
        <v>0</v>
      </c>
      <c r="T46" s="32">
        <f t="shared" si="49"/>
        <v>0</v>
      </c>
      <c r="U46" s="33">
        <v>0</v>
      </c>
      <c r="V46" s="31">
        <v>0</v>
      </c>
      <c r="W46" s="31">
        <v>0</v>
      </c>
      <c r="X46" s="31">
        <v>0</v>
      </c>
      <c r="Y46" s="31">
        <v>0</v>
      </c>
      <c r="Z46" s="32">
        <f t="shared" si="50"/>
        <v>0</v>
      </c>
      <c r="AA46" s="30" t="e">
        <f t="shared" si="51"/>
        <v>#REF!</v>
      </c>
      <c r="AB46" s="31" t="e">
        <f t="shared" si="52"/>
        <v>#REF!</v>
      </c>
      <c r="AC46" s="31">
        <f t="shared" si="53"/>
        <v>0</v>
      </c>
      <c r="AD46" s="31">
        <f t="shared" si="54"/>
        <v>0</v>
      </c>
      <c r="AE46" s="31">
        <f t="shared" si="55"/>
        <v>0</v>
      </c>
      <c r="AF46" s="32" t="e">
        <f t="shared" si="56"/>
        <v>#REF!</v>
      </c>
      <c r="AG46" s="30">
        <f t="shared" si="57"/>
        <v>0</v>
      </c>
      <c r="AH46" s="31">
        <f t="shared" si="58"/>
        <v>0</v>
      </c>
      <c r="AI46" s="31">
        <f t="shared" si="59"/>
        <v>0</v>
      </c>
      <c r="AJ46" s="31">
        <f t="shared" si="60"/>
        <v>0</v>
      </c>
      <c r="AK46" s="31">
        <f t="shared" si="61"/>
        <v>0</v>
      </c>
      <c r="AL46" s="31">
        <f t="shared" si="62"/>
        <v>0</v>
      </c>
      <c r="AM46" s="31" t="e">
        <f t="shared" si="63"/>
        <v>#REF!</v>
      </c>
      <c r="AN46" s="31" t="e">
        <f t="shared" si="64"/>
        <v>#REF!</v>
      </c>
      <c r="AO46" s="32" t="e">
        <f t="shared" si="65"/>
        <v>#REF!</v>
      </c>
      <c r="AV46" s="161" t="e">
        <f t="shared" ref="AV46:AV60" si="75">ROUNDUP(BO46*ign/igo,afrind)</f>
        <v>#REF!</v>
      </c>
      <c r="AW46" s="169"/>
      <c r="AX46" s="169"/>
      <c r="AY46" s="169">
        <f t="shared" si="30"/>
        <v>0</v>
      </c>
      <c r="AZ46" s="187" t="e">
        <f t="shared" si="72"/>
        <v>#REF!</v>
      </c>
      <c r="BA46" s="187"/>
      <c r="BB46" s="187"/>
      <c r="BC46" s="187"/>
      <c r="BD46" s="83">
        <f t="shared" ref="BD46:BD60" si="76">BQ46</f>
        <v>0</v>
      </c>
      <c r="BE46" s="83">
        <v>0</v>
      </c>
      <c r="BF46" s="83">
        <v>0</v>
      </c>
      <c r="BG46" s="215" t="e">
        <f t="shared" si="73"/>
        <v>#REF!</v>
      </c>
      <c r="BH46" s="187">
        <f t="shared" si="34"/>
        <v>0</v>
      </c>
      <c r="BI46" s="179" t="e">
        <f t="shared" si="74"/>
        <v>#REF!</v>
      </c>
      <c r="BJ46" s="179"/>
      <c r="BK46" s="87" t="e">
        <f t="shared" si="68"/>
        <v>#REF!</v>
      </c>
      <c r="BL46" s="87">
        <f t="shared" si="38"/>
        <v>0</v>
      </c>
      <c r="BM46" s="179" t="e">
        <f t="shared" ref="BM46:BM60" si="77">BI46+BK46</f>
        <v>#REF!</v>
      </c>
      <c r="BN46" s="194"/>
      <c r="BQ46" s="231"/>
      <c r="BT46" s="231"/>
      <c r="BU46" s="264"/>
      <c r="BV46" s="264"/>
      <c r="BW46" s="231"/>
      <c r="BX46" s="169">
        <f t="shared" si="40"/>
        <v>0</v>
      </c>
      <c r="BY46" s="264">
        <f t="shared" si="41"/>
        <v>0</v>
      </c>
      <c r="BZ46" s="187">
        <f t="shared" si="42"/>
        <v>0</v>
      </c>
    </row>
    <row r="47" spans="1:81" hidden="1" x14ac:dyDescent="0.2">
      <c r="A47" s="138" t="s">
        <v>14</v>
      </c>
      <c r="B47" s="134" t="s">
        <v>67</v>
      </c>
      <c r="C47" s="134" t="s">
        <v>14</v>
      </c>
      <c r="D47" s="134" t="s">
        <v>14</v>
      </c>
      <c r="E47" s="140"/>
      <c r="F47" s="82" t="e">
        <f t="shared" si="44"/>
        <v>#REF!</v>
      </c>
      <c r="G47" s="83" t="e">
        <f t="shared" si="70"/>
        <v>#REF!</v>
      </c>
      <c r="H47" s="83">
        <f t="shared" si="66"/>
        <v>0</v>
      </c>
      <c r="I47" s="83">
        <v>0</v>
      </c>
      <c r="J47" s="83">
        <v>0</v>
      </c>
      <c r="K47" s="83" t="e">
        <f t="shared" si="45"/>
        <v>#REF!</v>
      </c>
      <c r="L47" s="84" t="e">
        <f t="shared" si="46"/>
        <v>#REF!</v>
      </c>
      <c r="M47" s="87" t="e">
        <f t="shared" si="47"/>
        <v>#REF!</v>
      </c>
      <c r="N47" s="86" t="e">
        <f t="shared" si="48"/>
        <v>#REF!</v>
      </c>
      <c r="O47" s="57">
        <v>0</v>
      </c>
      <c r="P47" s="58">
        <v>0</v>
      </c>
      <c r="Q47" s="58">
        <v>0</v>
      </c>
      <c r="R47" s="58">
        <v>0</v>
      </c>
      <c r="S47" s="58">
        <v>0</v>
      </c>
      <c r="T47" s="32">
        <f t="shared" si="49"/>
        <v>0</v>
      </c>
      <c r="U47" s="33">
        <v>0</v>
      </c>
      <c r="V47" s="31">
        <v>0</v>
      </c>
      <c r="W47" s="31">
        <v>0</v>
      </c>
      <c r="X47" s="31">
        <v>0</v>
      </c>
      <c r="Y47" s="31">
        <v>0</v>
      </c>
      <c r="Z47" s="32">
        <f t="shared" si="50"/>
        <v>0</v>
      </c>
      <c r="AA47" s="30" t="e">
        <f t="shared" si="51"/>
        <v>#REF!</v>
      </c>
      <c r="AB47" s="31" t="e">
        <f t="shared" si="52"/>
        <v>#REF!</v>
      </c>
      <c r="AC47" s="31">
        <f t="shared" si="53"/>
        <v>0</v>
      </c>
      <c r="AD47" s="31">
        <f t="shared" si="54"/>
        <v>0</v>
      </c>
      <c r="AE47" s="31">
        <f t="shared" si="55"/>
        <v>0</v>
      </c>
      <c r="AF47" s="32" t="e">
        <f t="shared" si="56"/>
        <v>#REF!</v>
      </c>
      <c r="AG47" s="30">
        <f t="shared" si="57"/>
        <v>0</v>
      </c>
      <c r="AH47" s="31">
        <f t="shared" si="58"/>
        <v>0</v>
      </c>
      <c r="AI47" s="31">
        <f t="shared" si="59"/>
        <v>0</v>
      </c>
      <c r="AJ47" s="31">
        <f t="shared" si="60"/>
        <v>0</v>
      </c>
      <c r="AK47" s="31">
        <f t="shared" si="61"/>
        <v>0</v>
      </c>
      <c r="AL47" s="31">
        <f t="shared" si="62"/>
        <v>0</v>
      </c>
      <c r="AM47" s="31" t="e">
        <f t="shared" si="63"/>
        <v>#REF!</v>
      </c>
      <c r="AN47" s="31" t="e">
        <f t="shared" si="64"/>
        <v>#REF!</v>
      </c>
      <c r="AO47" s="32" t="e">
        <f t="shared" si="65"/>
        <v>#REF!</v>
      </c>
      <c r="AV47" s="161" t="e">
        <f t="shared" si="75"/>
        <v>#REF!</v>
      </c>
      <c r="AW47" s="169"/>
      <c r="AX47" s="169"/>
      <c r="AY47" s="169">
        <f t="shared" si="30"/>
        <v>0</v>
      </c>
      <c r="AZ47" s="187" t="e">
        <f t="shared" si="72"/>
        <v>#REF!</v>
      </c>
      <c r="BA47" s="187"/>
      <c r="BB47" s="187"/>
      <c r="BC47" s="187"/>
      <c r="BD47" s="83">
        <f t="shared" si="76"/>
        <v>0</v>
      </c>
      <c r="BE47" s="83">
        <v>0</v>
      </c>
      <c r="BF47" s="83">
        <v>0</v>
      </c>
      <c r="BG47" s="215" t="e">
        <f t="shared" si="73"/>
        <v>#REF!</v>
      </c>
      <c r="BH47" s="187">
        <f t="shared" si="34"/>
        <v>0</v>
      </c>
      <c r="BI47" s="179" t="e">
        <f t="shared" si="74"/>
        <v>#REF!</v>
      </c>
      <c r="BJ47" s="179"/>
      <c r="BK47" s="87" t="e">
        <f t="shared" si="68"/>
        <v>#REF!</v>
      </c>
      <c r="BL47" s="87">
        <f t="shared" si="38"/>
        <v>0</v>
      </c>
      <c r="BM47" s="179" t="e">
        <f t="shared" si="77"/>
        <v>#REF!</v>
      </c>
      <c r="BN47" s="194"/>
      <c r="BQ47" s="231"/>
      <c r="BT47" s="231"/>
      <c r="BU47" s="264"/>
      <c r="BV47" s="264"/>
      <c r="BW47" s="231"/>
      <c r="BX47" s="169">
        <f t="shared" si="40"/>
        <v>0</v>
      </c>
      <c r="BY47" s="264">
        <f t="shared" si="41"/>
        <v>0</v>
      </c>
      <c r="BZ47" s="187">
        <f t="shared" si="42"/>
        <v>0</v>
      </c>
    </row>
    <row r="48" spans="1:81" hidden="1" x14ac:dyDescent="0.2">
      <c r="A48" s="138" t="s">
        <v>14</v>
      </c>
      <c r="B48" s="134" t="s">
        <v>67</v>
      </c>
      <c r="C48" s="134" t="s">
        <v>14</v>
      </c>
      <c r="D48" s="134" t="s">
        <v>14</v>
      </c>
      <c r="E48" s="140"/>
      <c r="F48" s="82" t="e">
        <f t="shared" si="44"/>
        <v>#REF!</v>
      </c>
      <c r="G48" s="83" t="e">
        <f t="shared" si="70"/>
        <v>#REF!</v>
      </c>
      <c r="H48" s="83">
        <f t="shared" si="66"/>
        <v>0</v>
      </c>
      <c r="I48" s="83">
        <v>0</v>
      </c>
      <c r="J48" s="83">
        <v>0</v>
      </c>
      <c r="K48" s="83" t="e">
        <f t="shared" si="45"/>
        <v>#REF!</v>
      </c>
      <c r="L48" s="84" t="e">
        <f t="shared" si="46"/>
        <v>#REF!</v>
      </c>
      <c r="M48" s="87" t="e">
        <f t="shared" si="47"/>
        <v>#REF!</v>
      </c>
      <c r="N48" s="86" t="e">
        <f t="shared" si="48"/>
        <v>#REF!</v>
      </c>
      <c r="O48" s="57">
        <v>0</v>
      </c>
      <c r="P48" s="58">
        <v>0</v>
      </c>
      <c r="Q48" s="58">
        <v>0</v>
      </c>
      <c r="R48" s="58">
        <v>0</v>
      </c>
      <c r="S48" s="58">
        <v>0</v>
      </c>
      <c r="T48" s="32">
        <f t="shared" si="49"/>
        <v>0</v>
      </c>
      <c r="U48" s="33">
        <v>0</v>
      </c>
      <c r="V48" s="31">
        <v>0</v>
      </c>
      <c r="W48" s="31">
        <v>0</v>
      </c>
      <c r="X48" s="31">
        <v>0</v>
      </c>
      <c r="Y48" s="31">
        <v>0</v>
      </c>
      <c r="Z48" s="32">
        <f t="shared" si="50"/>
        <v>0</v>
      </c>
      <c r="AA48" s="30" t="e">
        <f t="shared" si="51"/>
        <v>#REF!</v>
      </c>
      <c r="AB48" s="31" t="e">
        <f t="shared" si="52"/>
        <v>#REF!</v>
      </c>
      <c r="AC48" s="31">
        <f t="shared" si="53"/>
        <v>0</v>
      </c>
      <c r="AD48" s="31">
        <f t="shared" si="54"/>
        <v>0</v>
      </c>
      <c r="AE48" s="31">
        <f t="shared" si="55"/>
        <v>0</v>
      </c>
      <c r="AF48" s="32" t="e">
        <f t="shared" si="56"/>
        <v>#REF!</v>
      </c>
      <c r="AG48" s="30">
        <f t="shared" si="57"/>
        <v>0</v>
      </c>
      <c r="AH48" s="31">
        <f t="shared" si="58"/>
        <v>0</v>
      </c>
      <c r="AI48" s="31">
        <f t="shared" si="59"/>
        <v>0</v>
      </c>
      <c r="AJ48" s="31">
        <f t="shared" si="60"/>
        <v>0</v>
      </c>
      <c r="AK48" s="31">
        <f t="shared" si="61"/>
        <v>0</v>
      </c>
      <c r="AL48" s="31">
        <f t="shared" si="62"/>
        <v>0</v>
      </c>
      <c r="AM48" s="31" t="e">
        <f t="shared" si="63"/>
        <v>#REF!</v>
      </c>
      <c r="AN48" s="31" t="e">
        <f t="shared" si="64"/>
        <v>#REF!</v>
      </c>
      <c r="AO48" s="32" t="e">
        <f t="shared" si="65"/>
        <v>#REF!</v>
      </c>
      <c r="AV48" s="161" t="e">
        <f t="shared" si="75"/>
        <v>#REF!</v>
      </c>
      <c r="AW48" s="169"/>
      <c r="AX48" s="169"/>
      <c r="AY48" s="169">
        <f t="shared" si="30"/>
        <v>0</v>
      </c>
      <c r="AZ48" s="187" t="e">
        <f t="shared" si="72"/>
        <v>#REF!</v>
      </c>
      <c r="BA48" s="187"/>
      <c r="BB48" s="187"/>
      <c r="BC48" s="187"/>
      <c r="BD48" s="83">
        <f t="shared" si="76"/>
        <v>0</v>
      </c>
      <c r="BE48" s="83">
        <v>0</v>
      </c>
      <c r="BF48" s="83">
        <v>0</v>
      </c>
      <c r="BG48" s="215" t="e">
        <f t="shared" si="73"/>
        <v>#REF!</v>
      </c>
      <c r="BH48" s="187">
        <f t="shared" si="34"/>
        <v>0</v>
      </c>
      <c r="BI48" s="179" t="e">
        <f t="shared" si="74"/>
        <v>#REF!</v>
      </c>
      <c r="BJ48" s="179"/>
      <c r="BK48" s="87" t="e">
        <f t="shared" si="68"/>
        <v>#REF!</v>
      </c>
      <c r="BL48" s="87">
        <f t="shared" si="38"/>
        <v>0</v>
      </c>
      <c r="BM48" s="179" t="e">
        <f t="shared" si="77"/>
        <v>#REF!</v>
      </c>
      <c r="BN48" s="194"/>
      <c r="BQ48" s="231"/>
      <c r="BT48" s="231"/>
      <c r="BU48" s="264"/>
      <c r="BV48" s="264"/>
      <c r="BW48" s="231"/>
      <c r="BX48" s="169">
        <f t="shared" si="40"/>
        <v>0</v>
      </c>
      <c r="BY48" s="264">
        <f t="shared" si="41"/>
        <v>0</v>
      </c>
      <c r="BZ48" s="187">
        <f t="shared" si="42"/>
        <v>0</v>
      </c>
    </row>
    <row r="49" spans="1:78" hidden="1" x14ac:dyDescent="0.2">
      <c r="A49" s="138" t="s">
        <v>14</v>
      </c>
      <c r="B49" s="134" t="s">
        <v>67</v>
      </c>
      <c r="C49" s="134" t="s">
        <v>14</v>
      </c>
      <c r="D49" s="134" t="s">
        <v>14</v>
      </c>
      <c r="E49" s="140"/>
      <c r="F49" s="82" t="e">
        <f t="shared" si="44"/>
        <v>#REF!</v>
      </c>
      <c r="G49" s="83" t="e">
        <f t="shared" si="70"/>
        <v>#REF!</v>
      </c>
      <c r="H49" s="83">
        <f t="shared" si="66"/>
        <v>0</v>
      </c>
      <c r="I49" s="83">
        <v>0</v>
      </c>
      <c r="J49" s="83">
        <v>0</v>
      </c>
      <c r="K49" s="83" t="e">
        <f t="shared" si="45"/>
        <v>#REF!</v>
      </c>
      <c r="L49" s="84" t="e">
        <f t="shared" si="46"/>
        <v>#REF!</v>
      </c>
      <c r="M49" s="87" t="e">
        <f t="shared" si="47"/>
        <v>#REF!</v>
      </c>
      <c r="N49" s="86" t="e">
        <f t="shared" si="48"/>
        <v>#REF!</v>
      </c>
      <c r="O49" s="57">
        <v>0</v>
      </c>
      <c r="P49" s="58">
        <v>0</v>
      </c>
      <c r="Q49" s="58">
        <v>0</v>
      </c>
      <c r="R49" s="58">
        <v>0</v>
      </c>
      <c r="S49" s="58">
        <v>0</v>
      </c>
      <c r="T49" s="32">
        <f t="shared" si="49"/>
        <v>0</v>
      </c>
      <c r="U49" s="33">
        <v>0</v>
      </c>
      <c r="V49" s="31">
        <v>0</v>
      </c>
      <c r="W49" s="31">
        <v>0</v>
      </c>
      <c r="X49" s="31">
        <v>0</v>
      </c>
      <c r="Y49" s="31">
        <v>0</v>
      </c>
      <c r="Z49" s="32">
        <f t="shared" si="50"/>
        <v>0</v>
      </c>
      <c r="AA49" s="30" t="e">
        <f t="shared" si="51"/>
        <v>#REF!</v>
      </c>
      <c r="AB49" s="31" t="e">
        <f t="shared" si="52"/>
        <v>#REF!</v>
      </c>
      <c r="AC49" s="31">
        <f t="shared" si="53"/>
        <v>0</v>
      </c>
      <c r="AD49" s="31">
        <f t="shared" si="54"/>
        <v>0</v>
      </c>
      <c r="AE49" s="31">
        <f t="shared" si="55"/>
        <v>0</v>
      </c>
      <c r="AF49" s="32" t="e">
        <f t="shared" si="56"/>
        <v>#REF!</v>
      </c>
      <c r="AG49" s="30">
        <f t="shared" si="57"/>
        <v>0</v>
      </c>
      <c r="AH49" s="31">
        <f t="shared" si="58"/>
        <v>0</v>
      </c>
      <c r="AI49" s="31">
        <f t="shared" si="59"/>
        <v>0</v>
      </c>
      <c r="AJ49" s="31">
        <f t="shared" si="60"/>
        <v>0</v>
      </c>
      <c r="AK49" s="31">
        <f t="shared" si="61"/>
        <v>0</v>
      </c>
      <c r="AL49" s="31">
        <f t="shared" si="62"/>
        <v>0</v>
      </c>
      <c r="AM49" s="31" t="e">
        <f t="shared" si="63"/>
        <v>#REF!</v>
      </c>
      <c r="AN49" s="31" t="e">
        <f t="shared" si="64"/>
        <v>#REF!</v>
      </c>
      <c r="AO49" s="32" t="e">
        <f t="shared" si="65"/>
        <v>#REF!</v>
      </c>
      <c r="AV49" s="161" t="e">
        <f t="shared" si="75"/>
        <v>#REF!</v>
      </c>
      <c r="AW49" s="169"/>
      <c r="AX49" s="169"/>
      <c r="AY49" s="169">
        <f t="shared" si="30"/>
        <v>0</v>
      </c>
      <c r="AZ49" s="187" t="e">
        <f t="shared" si="72"/>
        <v>#REF!</v>
      </c>
      <c r="BA49" s="187"/>
      <c r="BB49" s="187"/>
      <c r="BC49" s="187"/>
      <c r="BD49" s="83">
        <f t="shared" si="76"/>
        <v>0</v>
      </c>
      <c r="BE49" s="83">
        <v>0</v>
      </c>
      <c r="BF49" s="83">
        <v>0</v>
      </c>
      <c r="BG49" s="215" t="e">
        <f t="shared" si="73"/>
        <v>#REF!</v>
      </c>
      <c r="BH49" s="187">
        <f t="shared" si="34"/>
        <v>0</v>
      </c>
      <c r="BI49" s="179" t="e">
        <f t="shared" si="74"/>
        <v>#REF!</v>
      </c>
      <c r="BJ49" s="179"/>
      <c r="BK49" s="87" t="e">
        <f t="shared" si="68"/>
        <v>#REF!</v>
      </c>
      <c r="BL49" s="87">
        <f t="shared" si="38"/>
        <v>0</v>
      </c>
      <c r="BM49" s="179" t="e">
        <f t="shared" si="77"/>
        <v>#REF!</v>
      </c>
      <c r="BN49" s="194"/>
      <c r="BQ49" s="231"/>
      <c r="BT49" s="231"/>
      <c r="BU49" s="264"/>
      <c r="BV49" s="264"/>
      <c r="BW49" s="231"/>
      <c r="BX49" s="169">
        <f t="shared" si="40"/>
        <v>0</v>
      </c>
      <c r="BY49" s="264">
        <f t="shared" si="41"/>
        <v>0</v>
      </c>
      <c r="BZ49" s="187">
        <f t="shared" si="42"/>
        <v>0</v>
      </c>
    </row>
    <row r="50" spans="1:78" hidden="1" x14ac:dyDescent="0.2">
      <c r="A50" s="138" t="s">
        <v>14</v>
      </c>
      <c r="B50" s="134" t="s">
        <v>67</v>
      </c>
      <c r="C50" s="134" t="s">
        <v>14</v>
      </c>
      <c r="D50" s="134" t="s">
        <v>14</v>
      </c>
      <c r="E50" s="140"/>
      <c r="F50" s="82" t="e">
        <f t="shared" si="44"/>
        <v>#REF!</v>
      </c>
      <c r="G50" s="83" t="e">
        <f t="shared" si="70"/>
        <v>#REF!</v>
      </c>
      <c r="H50" s="83">
        <f t="shared" si="66"/>
        <v>0</v>
      </c>
      <c r="I50" s="83">
        <v>0</v>
      </c>
      <c r="J50" s="83">
        <v>0</v>
      </c>
      <c r="K50" s="83" t="e">
        <f t="shared" si="45"/>
        <v>#REF!</v>
      </c>
      <c r="L50" s="84" t="e">
        <f t="shared" si="46"/>
        <v>#REF!</v>
      </c>
      <c r="M50" s="87" t="e">
        <f t="shared" si="47"/>
        <v>#REF!</v>
      </c>
      <c r="N50" s="86" t="e">
        <f t="shared" si="48"/>
        <v>#REF!</v>
      </c>
      <c r="O50" s="57">
        <v>0</v>
      </c>
      <c r="P50" s="58">
        <v>0</v>
      </c>
      <c r="Q50" s="58">
        <v>0</v>
      </c>
      <c r="R50" s="58">
        <v>0</v>
      </c>
      <c r="S50" s="58">
        <v>0</v>
      </c>
      <c r="T50" s="32">
        <f t="shared" si="49"/>
        <v>0</v>
      </c>
      <c r="U50" s="33">
        <v>0</v>
      </c>
      <c r="V50" s="31">
        <v>0</v>
      </c>
      <c r="W50" s="31">
        <v>0</v>
      </c>
      <c r="X50" s="31">
        <v>0</v>
      </c>
      <c r="Y50" s="31">
        <v>0</v>
      </c>
      <c r="Z50" s="32">
        <f t="shared" si="50"/>
        <v>0</v>
      </c>
      <c r="AA50" s="30" t="e">
        <f t="shared" si="51"/>
        <v>#REF!</v>
      </c>
      <c r="AB50" s="31" t="e">
        <f t="shared" si="52"/>
        <v>#REF!</v>
      </c>
      <c r="AC50" s="31">
        <f t="shared" si="53"/>
        <v>0</v>
      </c>
      <c r="AD50" s="31">
        <f t="shared" si="54"/>
        <v>0</v>
      </c>
      <c r="AE50" s="31">
        <f t="shared" si="55"/>
        <v>0</v>
      </c>
      <c r="AF50" s="32" t="e">
        <f t="shared" si="56"/>
        <v>#REF!</v>
      </c>
      <c r="AG50" s="30">
        <f t="shared" si="57"/>
        <v>0</v>
      </c>
      <c r="AH50" s="31">
        <f t="shared" si="58"/>
        <v>0</v>
      </c>
      <c r="AI50" s="31">
        <f t="shared" si="59"/>
        <v>0</v>
      </c>
      <c r="AJ50" s="31">
        <f t="shared" si="60"/>
        <v>0</v>
      </c>
      <c r="AK50" s="31">
        <f t="shared" si="61"/>
        <v>0</v>
      </c>
      <c r="AL50" s="31">
        <f t="shared" si="62"/>
        <v>0</v>
      </c>
      <c r="AM50" s="31" t="e">
        <f t="shared" si="63"/>
        <v>#REF!</v>
      </c>
      <c r="AN50" s="31" t="e">
        <f t="shared" si="64"/>
        <v>#REF!</v>
      </c>
      <c r="AO50" s="32" t="e">
        <f t="shared" si="65"/>
        <v>#REF!</v>
      </c>
      <c r="AV50" s="161" t="e">
        <f t="shared" si="75"/>
        <v>#REF!</v>
      </c>
      <c r="AW50" s="169"/>
      <c r="AX50" s="169"/>
      <c r="AY50" s="169">
        <f t="shared" si="30"/>
        <v>0</v>
      </c>
      <c r="AZ50" s="187" t="e">
        <f t="shared" si="72"/>
        <v>#REF!</v>
      </c>
      <c r="BA50" s="187"/>
      <c r="BB50" s="187"/>
      <c r="BC50" s="187"/>
      <c r="BD50" s="83">
        <f t="shared" si="76"/>
        <v>0</v>
      </c>
      <c r="BE50" s="83">
        <v>0</v>
      </c>
      <c r="BF50" s="83">
        <v>0</v>
      </c>
      <c r="BG50" s="215" t="e">
        <f t="shared" si="73"/>
        <v>#REF!</v>
      </c>
      <c r="BH50" s="187">
        <f t="shared" si="34"/>
        <v>0</v>
      </c>
      <c r="BI50" s="179" t="e">
        <f t="shared" si="74"/>
        <v>#REF!</v>
      </c>
      <c r="BJ50" s="179"/>
      <c r="BK50" s="87" t="e">
        <f t="shared" si="68"/>
        <v>#REF!</v>
      </c>
      <c r="BL50" s="87">
        <f t="shared" si="38"/>
        <v>0</v>
      </c>
      <c r="BM50" s="179" t="e">
        <f t="shared" si="77"/>
        <v>#REF!</v>
      </c>
      <c r="BN50" s="194"/>
      <c r="BQ50" s="231"/>
      <c r="BT50" s="231"/>
      <c r="BU50" s="264"/>
      <c r="BV50" s="264"/>
      <c r="BW50" s="231"/>
      <c r="BX50" s="169">
        <f t="shared" si="40"/>
        <v>0</v>
      </c>
      <c r="BY50" s="264">
        <f t="shared" si="41"/>
        <v>0</v>
      </c>
      <c r="BZ50" s="187">
        <f t="shared" si="42"/>
        <v>0</v>
      </c>
    </row>
    <row r="51" spans="1:78" ht="2.25" hidden="1" customHeight="1" x14ac:dyDescent="0.2">
      <c r="A51" s="138" t="s">
        <v>14</v>
      </c>
      <c r="B51" s="134" t="s">
        <v>67</v>
      </c>
      <c r="C51" s="134" t="s">
        <v>14</v>
      </c>
      <c r="D51" s="134" t="s">
        <v>14</v>
      </c>
      <c r="E51" s="140"/>
      <c r="F51" s="82" t="e">
        <f t="shared" si="44"/>
        <v>#REF!</v>
      </c>
      <c r="G51" s="83" t="e">
        <f t="shared" si="70"/>
        <v>#REF!</v>
      </c>
      <c r="H51" s="83">
        <f t="shared" si="66"/>
        <v>0</v>
      </c>
      <c r="I51" s="83">
        <v>0</v>
      </c>
      <c r="J51" s="83">
        <v>0</v>
      </c>
      <c r="K51" s="83" t="e">
        <f t="shared" si="45"/>
        <v>#REF!</v>
      </c>
      <c r="L51" s="84" t="e">
        <f t="shared" si="46"/>
        <v>#REF!</v>
      </c>
      <c r="M51" s="87" t="e">
        <f t="shared" si="47"/>
        <v>#REF!</v>
      </c>
      <c r="N51" s="86" t="e">
        <f t="shared" si="48"/>
        <v>#REF!</v>
      </c>
      <c r="O51" s="57">
        <v>0</v>
      </c>
      <c r="P51" s="58">
        <v>0</v>
      </c>
      <c r="Q51" s="58">
        <v>0</v>
      </c>
      <c r="R51" s="58">
        <v>0</v>
      </c>
      <c r="S51" s="58">
        <v>0</v>
      </c>
      <c r="T51" s="32">
        <f t="shared" si="49"/>
        <v>0</v>
      </c>
      <c r="U51" s="33">
        <v>0</v>
      </c>
      <c r="V51" s="31">
        <v>0</v>
      </c>
      <c r="W51" s="31">
        <v>0</v>
      </c>
      <c r="X51" s="31">
        <v>0</v>
      </c>
      <c r="Y51" s="31">
        <v>0</v>
      </c>
      <c r="Z51" s="32">
        <f t="shared" si="50"/>
        <v>0</v>
      </c>
      <c r="AA51" s="30" t="e">
        <f t="shared" si="51"/>
        <v>#REF!</v>
      </c>
      <c r="AB51" s="31" t="e">
        <f t="shared" si="52"/>
        <v>#REF!</v>
      </c>
      <c r="AC51" s="31">
        <f t="shared" si="53"/>
        <v>0</v>
      </c>
      <c r="AD51" s="31">
        <f t="shared" si="54"/>
        <v>0</v>
      </c>
      <c r="AE51" s="31">
        <f t="shared" si="55"/>
        <v>0</v>
      </c>
      <c r="AF51" s="32" t="e">
        <f t="shared" si="56"/>
        <v>#REF!</v>
      </c>
      <c r="AG51" s="30">
        <f t="shared" si="57"/>
        <v>0</v>
      </c>
      <c r="AH51" s="31">
        <f t="shared" si="58"/>
        <v>0</v>
      </c>
      <c r="AI51" s="31">
        <f t="shared" si="59"/>
        <v>0</v>
      </c>
      <c r="AJ51" s="31">
        <f t="shared" si="60"/>
        <v>0</v>
      </c>
      <c r="AK51" s="31">
        <f t="shared" si="61"/>
        <v>0</v>
      </c>
      <c r="AL51" s="31">
        <f t="shared" si="62"/>
        <v>0</v>
      </c>
      <c r="AM51" s="31" t="e">
        <f t="shared" si="63"/>
        <v>#REF!</v>
      </c>
      <c r="AN51" s="31" t="e">
        <f t="shared" si="64"/>
        <v>#REF!</v>
      </c>
      <c r="AO51" s="32" t="e">
        <f t="shared" si="65"/>
        <v>#REF!</v>
      </c>
      <c r="AV51" s="161" t="e">
        <f t="shared" si="75"/>
        <v>#REF!</v>
      </c>
      <c r="AW51" s="169"/>
      <c r="AX51" s="169"/>
      <c r="AY51" s="169">
        <f t="shared" si="30"/>
        <v>0</v>
      </c>
      <c r="AZ51" s="187" t="e">
        <f t="shared" si="72"/>
        <v>#REF!</v>
      </c>
      <c r="BA51" s="187"/>
      <c r="BB51" s="187"/>
      <c r="BC51" s="187"/>
      <c r="BD51" s="83">
        <f t="shared" si="76"/>
        <v>0</v>
      </c>
      <c r="BE51" s="83">
        <v>0</v>
      </c>
      <c r="BF51" s="83">
        <v>0</v>
      </c>
      <c r="BG51" s="215" t="e">
        <f t="shared" si="73"/>
        <v>#REF!</v>
      </c>
      <c r="BH51" s="187">
        <f t="shared" si="34"/>
        <v>0</v>
      </c>
      <c r="BI51" s="179" t="e">
        <f t="shared" si="74"/>
        <v>#REF!</v>
      </c>
      <c r="BJ51" s="179"/>
      <c r="BK51" s="87" t="e">
        <f t="shared" si="68"/>
        <v>#REF!</v>
      </c>
      <c r="BL51" s="87">
        <f t="shared" si="38"/>
        <v>0</v>
      </c>
      <c r="BM51" s="179" t="e">
        <f t="shared" si="77"/>
        <v>#REF!</v>
      </c>
      <c r="BN51" s="194"/>
      <c r="BQ51" s="231"/>
      <c r="BT51" s="231"/>
      <c r="BU51" s="264"/>
      <c r="BV51" s="264"/>
      <c r="BW51" s="231"/>
      <c r="BX51" s="169">
        <f t="shared" si="40"/>
        <v>0</v>
      </c>
      <c r="BY51" s="264">
        <f t="shared" si="41"/>
        <v>0</v>
      </c>
      <c r="BZ51" s="187">
        <f t="shared" si="42"/>
        <v>0</v>
      </c>
    </row>
    <row r="52" spans="1:78" hidden="1" x14ac:dyDescent="0.2">
      <c r="A52" s="138" t="s">
        <v>14</v>
      </c>
      <c r="B52" s="134" t="s">
        <v>67</v>
      </c>
      <c r="C52" s="134" t="s">
        <v>14</v>
      </c>
      <c r="D52" s="134" t="s">
        <v>14</v>
      </c>
      <c r="E52" s="140"/>
      <c r="F52" s="82" t="e">
        <f t="shared" si="44"/>
        <v>#REF!</v>
      </c>
      <c r="G52" s="83" t="e">
        <f t="shared" si="70"/>
        <v>#REF!</v>
      </c>
      <c r="H52" s="83">
        <f t="shared" si="66"/>
        <v>0</v>
      </c>
      <c r="I52" s="83">
        <v>0</v>
      </c>
      <c r="J52" s="83">
        <v>0</v>
      </c>
      <c r="K52" s="83" t="e">
        <f t="shared" si="45"/>
        <v>#REF!</v>
      </c>
      <c r="L52" s="84" t="e">
        <f t="shared" si="46"/>
        <v>#REF!</v>
      </c>
      <c r="M52" s="85" t="e">
        <f t="shared" ref="M52:M60" si="78">ROUND(L52*0.097,2)</f>
        <v>#REF!</v>
      </c>
      <c r="N52" s="86" t="e">
        <f t="shared" si="48"/>
        <v>#REF!</v>
      </c>
      <c r="O52" s="57">
        <v>0</v>
      </c>
      <c r="P52" s="58">
        <v>0</v>
      </c>
      <c r="Q52" s="58">
        <v>0</v>
      </c>
      <c r="R52" s="58">
        <v>0</v>
      </c>
      <c r="S52" s="58">
        <v>0</v>
      </c>
      <c r="T52" s="32">
        <f t="shared" si="49"/>
        <v>0</v>
      </c>
      <c r="U52" s="33">
        <v>0</v>
      </c>
      <c r="V52" s="31">
        <v>0</v>
      </c>
      <c r="W52" s="31">
        <v>0</v>
      </c>
      <c r="X52" s="31">
        <v>0</v>
      </c>
      <c r="Y52" s="31">
        <v>0</v>
      </c>
      <c r="Z52" s="32">
        <f t="shared" si="50"/>
        <v>0</v>
      </c>
      <c r="AA52" s="30" t="e">
        <f t="shared" si="51"/>
        <v>#REF!</v>
      </c>
      <c r="AB52" s="31" t="e">
        <f t="shared" si="52"/>
        <v>#REF!</v>
      </c>
      <c r="AC52" s="31">
        <f t="shared" si="53"/>
        <v>0</v>
      </c>
      <c r="AD52" s="31">
        <f t="shared" si="54"/>
        <v>0</v>
      </c>
      <c r="AE52" s="31">
        <f t="shared" si="55"/>
        <v>0</v>
      </c>
      <c r="AF52" s="32" t="e">
        <f t="shared" si="56"/>
        <v>#REF!</v>
      </c>
      <c r="AG52" s="30">
        <f t="shared" si="57"/>
        <v>0</v>
      </c>
      <c r="AH52" s="31">
        <f t="shared" si="58"/>
        <v>0</v>
      </c>
      <c r="AI52" s="31">
        <f t="shared" si="59"/>
        <v>0</v>
      </c>
      <c r="AJ52" s="31">
        <f t="shared" si="60"/>
        <v>0</v>
      </c>
      <c r="AK52" s="31">
        <f t="shared" si="61"/>
        <v>0</v>
      </c>
      <c r="AL52" s="31">
        <f t="shared" si="62"/>
        <v>0</v>
      </c>
      <c r="AM52" s="31" t="e">
        <f t="shared" si="63"/>
        <v>#REF!</v>
      </c>
      <c r="AN52" s="31" t="e">
        <f t="shared" si="64"/>
        <v>#REF!</v>
      </c>
      <c r="AO52" s="32" t="e">
        <f t="shared" si="65"/>
        <v>#REF!</v>
      </c>
      <c r="AV52" s="161" t="e">
        <f t="shared" si="75"/>
        <v>#REF!</v>
      </c>
      <c r="AW52" s="169"/>
      <c r="AX52" s="169"/>
      <c r="AY52" s="169">
        <f t="shared" si="30"/>
        <v>0</v>
      </c>
      <c r="AZ52" s="187" t="e">
        <f t="shared" si="72"/>
        <v>#REF!</v>
      </c>
      <c r="BA52" s="187"/>
      <c r="BB52" s="187"/>
      <c r="BC52" s="187"/>
      <c r="BD52" s="83">
        <f t="shared" si="76"/>
        <v>0</v>
      </c>
      <c r="BE52" s="83">
        <v>0</v>
      </c>
      <c r="BF52" s="83">
        <v>0</v>
      </c>
      <c r="BG52" s="215" t="e">
        <f t="shared" si="73"/>
        <v>#REF!</v>
      </c>
      <c r="BH52" s="187">
        <f t="shared" si="34"/>
        <v>0</v>
      </c>
      <c r="BI52" s="179" t="e">
        <f t="shared" si="74"/>
        <v>#REF!</v>
      </c>
      <c r="BJ52" s="179"/>
      <c r="BK52" s="85" t="e">
        <f t="shared" ref="BK52:BK60" si="79">ROUND(BI52*0.097,2)</f>
        <v>#REF!</v>
      </c>
      <c r="BL52" s="87">
        <f t="shared" si="38"/>
        <v>0</v>
      </c>
      <c r="BM52" s="179" t="e">
        <f t="shared" si="77"/>
        <v>#REF!</v>
      </c>
      <c r="BN52" s="194"/>
      <c r="BQ52" s="231"/>
      <c r="BT52" s="231"/>
      <c r="BU52" s="264"/>
      <c r="BV52" s="264"/>
      <c r="BW52" s="231"/>
      <c r="BX52" s="169">
        <f t="shared" si="40"/>
        <v>0</v>
      </c>
      <c r="BY52" s="264">
        <f t="shared" si="41"/>
        <v>0</v>
      </c>
      <c r="BZ52" s="187">
        <f t="shared" si="42"/>
        <v>0</v>
      </c>
    </row>
    <row r="53" spans="1:78" hidden="1" x14ac:dyDescent="0.2">
      <c r="A53" s="138" t="s">
        <v>14</v>
      </c>
      <c r="B53" s="134" t="s">
        <v>67</v>
      </c>
      <c r="C53" s="134" t="s">
        <v>14</v>
      </c>
      <c r="D53" s="134" t="s">
        <v>14</v>
      </c>
      <c r="E53" s="140"/>
      <c r="F53" s="82" t="e">
        <f t="shared" si="44"/>
        <v>#REF!</v>
      </c>
      <c r="G53" s="83" t="e">
        <f t="shared" si="70"/>
        <v>#REF!</v>
      </c>
      <c r="H53" s="83">
        <f t="shared" si="66"/>
        <v>0</v>
      </c>
      <c r="I53" s="83">
        <v>0</v>
      </c>
      <c r="J53" s="83">
        <v>0</v>
      </c>
      <c r="K53" s="83" t="e">
        <f t="shared" si="45"/>
        <v>#REF!</v>
      </c>
      <c r="L53" s="84" t="e">
        <f t="shared" si="46"/>
        <v>#REF!</v>
      </c>
      <c r="M53" s="85" t="e">
        <f t="shared" si="78"/>
        <v>#REF!</v>
      </c>
      <c r="N53" s="86" t="e">
        <f t="shared" si="48"/>
        <v>#REF!</v>
      </c>
      <c r="O53" s="57">
        <v>0</v>
      </c>
      <c r="P53" s="58">
        <v>0</v>
      </c>
      <c r="Q53" s="58">
        <v>0</v>
      </c>
      <c r="R53" s="58">
        <v>0</v>
      </c>
      <c r="S53" s="58">
        <v>0</v>
      </c>
      <c r="T53" s="32">
        <f t="shared" si="49"/>
        <v>0</v>
      </c>
      <c r="U53" s="33">
        <v>0</v>
      </c>
      <c r="V53" s="31">
        <v>0</v>
      </c>
      <c r="W53" s="31">
        <v>0</v>
      </c>
      <c r="X53" s="31">
        <v>0</v>
      </c>
      <c r="Y53" s="31">
        <v>0</v>
      </c>
      <c r="Z53" s="32">
        <f t="shared" si="50"/>
        <v>0</v>
      </c>
      <c r="AA53" s="30" t="e">
        <f t="shared" si="51"/>
        <v>#REF!</v>
      </c>
      <c r="AB53" s="31" t="e">
        <f t="shared" si="52"/>
        <v>#REF!</v>
      </c>
      <c r="AC53" s="31">
        <f t="shared" si="53"/>
        <v>0</v>
      </c>
      <c r="AD53" s="31">
        <f t="shared" si="54"/>
        <v>0</v>
      </c>
      <c r="AE53" s="31">
        <f t="shared" si="55"/>
        <v>0</v>
      </c>
      <c r="AF53" s="32" t="e">
        <f t="shared" si="56"/>
        <v>#REF!</v>
      </c>
      <c r="AG53" s="30">
        <f t="shared" si="57"/>
        <v>0</v>
      </c>
      <c r="AH53" s="31">
        <f t="shared" si="58"/>
        <v>0</v>
      </c>
      <c r="AI53" s="31">
        <f t="shared" si="59"/>
        <v>0</v>
      </c>
      <c r="AJ53" s="31">
        <f t="shared" si="60"/>
        <v>0</v>
      </c>
      <c r="AK53" s="31">
        <f t="shared" si="61"/>
        <v>0</v>
      </c>
      <c r="AL53" s="31">
        <f t="shared" si="62"/>
        <v>0</v>
      </c>
      <c r="AM53" s="31" t="e">
        <f t="shared" si="63"/>
        <v>#REF!</v>
      </c>
      <c r="AN53" s="31" t="e">
        <f t="shared" si="64"/>
        <v>#REF!</v>
      </c>
      <c r="AO53" s="32" t="e">
        <f t="shared" si="65"/>
        <v>#REF!</v>
      </c>
      <c r="AV53" s="161" t="e">
        <f t="shared" si="75"/>
        <v>#REF!</v>
      </c>
      <c r="AW53" s="169"/>
      <c r="AX53" s="169"/>
      <c r="AY53" s="169">
        <f t="shared" si="30"/>
        <v>0</v>
      </c>
      <c r="AZ53" s="187" t="e">
        <f t="shared" si="72"/>
        <v>#REF!</v>
      </c>
      <c r="BA53" s="187"/>
      <c r="BB53" s="187"/>
      <c r="BC53" s="187"/>
      <c r="BD53" s="83">
        <f t="shared" si="76"/>
        <v>0</v>
      </c>
      <c r="BE53" s="83">
        <v>0</v>
      </c>
      <c r="BF53" s="83">
        <v>0</v>
      </c>
      <c r="BG53" s="215" t="e">
        <f t="shared" si="73"/>
        <v>#REF!</v>
      </c>
      <c r="BH53" s="187">
        <f t="shared" si="34"/>
        <v>0</v>
      </c>
      <c r="BI53" s="179" t="e">
        <f t="shared" si="74"/>
        <v>#REF!</v>
      </c>
      <c r="BJ53" s="179"/>
      <c r="BK53" s="85" t="e">
        <f t="shared" si="79"/>
        <v>#REF!</v>
      </c>
      <c r="BL53" s="87">
        <f t="shared" si="38"/>
        <v>0</v>
      </c>
      <c r="BM53" s="179" t="e">
        <f t="shared" si="77"/>
        <v>#REF!</v>
      </c>
      <c r="BN53" s="194"/>
      <c r="BQ53" s="231"/>
      <c r="BT53" s="231"/>
      <c r="BU53" s="264"/>
      <c r="BV53" s="264"/>
      <c r="BW53" s="231"/>
      <c r="BX53" s="169">
        <f t="shared" si="40"/>
        <v>0</v>
      </c>
      <c r="BY53" s="264">
        <f t="shared" si="41"/>
        <v>0</v>
      </c>
      <c r="BZ53" s="187">
        <f t="shared" si="42"/>
        <v>0</v>
      </c>
    </row>
    <row r="54" spans="1:78" hidden="1" x14ac:dyDescent="0.2">
      <c r="A54" s="138" t="s">
        <v>14</v>
      </c>
      <c r="B54" s="134" t="s">
        <v>67</v>
      </c>
      <c r="C54" s="134" t="s">
        <v>14</v>
      </c>
      <c r="D54" s="134" t="s">
        <v>14</v>
      </c>
      <c r="E54" s="140"/>
      <c r="F54" s="82" t="e">
        <f t="shared" si="44"/>
        <v>#REF!</v>
      </c>
      <c r="G54" s="83" t="e">
        <f t="shared" si="70"/>
        <v>#REF!</v>
      </c>
      <c r="H54" s="83">
        <f t="shared" si="66"/>
        <v>0</v>
      </c>
      <c r="I54" s="83">
        <v>0</v>
      </c>
      <c r="J54" s="83">
        <v>0</v>
      </c>
      <c r="K54" s="83" t="e">
        <f t="shared" si="45"/>
        <v>#REF!</v>
      </c>
      <c r="L54" s="84" t="e">
        <f t="shared" si="46"/>
        <v>#REF!</v>
      </c>
      <c r="M54" s="85" t="e">
        <f t="shared" si="78"/>
        <v>#REF!</v>
      </c>
      <c r="N54" s="86" t="e">
        <f t="shared" si="48"/>
        <v>#REF!</v>
      </c>
      <c r="O54" s="57">
        <v>0</v>
      </c>
      <c r="P54" s="58">
        <v>0</v>
      </c>
      <c r="Q54" s="58">
        <v>0</v>
      </c>
      <c r="R54" s="58">
        <v>0</v>
      </c>
      <c r="S54" s="58">
        <v>0</v>
      </c>
      <c r="T54" s="32">
        <f t="shared" si="49"/>
        <v>0</v>
      </c>
      <c r="U54" s="33">
        <v>0</v>
      </c>
      <c r="V54" s="31">
        <v>0</v>
      </c>
      <c r="W54" s="31">
        <v>0</v>
      </c>
      <c r="X54" s="31">
        <v>0</v>
      </c>
      <c r="Y54" s="31">
        <v>0</v>
      </c>
      <c r="Z54" s="32">
        <f t="shared" si="50"/>
        <v>0</v>
      </c>
      <c r="AA54" s="30" t="e">
        <f t="shared" si="51"/>
        <v>#REF!</v>
      </c>
      <c r="AB54" s="31" t="e">
        <f t="shared" si="52"/>
        <v>#REF!</v>
      </c>
      <c r="AC54" s="31">
        <f t="shared" si="53"/>
        <v>0</v>
      </c>
      <c r="AD54" s="31">
        <f t="shared" si="54"/>
        <v>0</v>
      </c>
      <c r="AE54" s="31">
        <f t="shared" si="55"/>
        <v>0</v>
      </c>
      <c r="AF54" s="32" t="e">
        <f t="shared" si="56"/>
        <v>#REF!</v>
      </c>
      <c r="AG54" s="30">
        <f t="shared" si="57"/>
        <v>0</v>
      </c>
      <c r="AH54" s="31">
        <f t="shared" si="58"/>
        <v>0</v>
      </c>
      <c r="AI54" s="31">
        <f t="shared" si="59"/>
        <v>0</v>
      </c>
      <c r="AJ54" s="31">
        <f t="shared" si="60"/>
        <v>0</v>
      </c>
      <c r="AK54" s="31">
        <f t="shared" si="61"/>
        <v>0</v>
      </c>
      <c r="AL54" s="31">
        <f t="shared" si="62"/>
        <v>0</v>
      </c>
      <c r="AM54" s="31" t="e">
        <f t="shared" si="63"/>
        <v>#REF!</v>
      </c>
      <c r="AN54" s="31" t="e">
        <f t="shared" si="64"/>
        <v>#REF!</v>
      </c>
      <c r="AO54" s="32" t="e">
        <f t="shared" si="65"/>
        <v>#REF!</v>
      </c>
      <c r="AV54" s="161" t="e">
        <f t="shared" si="75"/>
        <v>#REF!</v>
      </c>
      <c r="AW54" s="169"/>
      <c r="AX54" s="169"/>
      <c r="AY54" s="169">
        <f t="shared" si="30"/>
        <v>0</v>
      </c>
      <c r="AZ54" s="187" t="e">
        <f t="shared" si="72"/>
        <v>#REF!</v>
      </c>
      <c r="BA54" s="187"/>
      <c r="BB54" s="187"/>
      <c r="BC54" s="187"/>
      <c r="BD54" s="83">
        <f t="shared" si="76"/>
        <v>0</v>
      </c>
      <c r="BE54" s="83">
        <v>0</v>
      </c>
      <c r="BF54" s="83">
        <v>0</v>
      </c>
      <c r="BG54" s="215" t="e">
        <f t="shared" si="73"/>
        <v>#REF!</v>
      </c>
      <c r="BH54" s="187">
        <f t="shared" si="34"/>
        <v>0</v>
      </c>
      <c r="BI54" s="179" t="e">
        <f t="shared" si="74"/>
        <v>#REF!</v>
      </c>
      <c r="BJ54" s="179"/>
      <c r="BK54" s="85" t="e">
        <f t="shared" si="79"/>
        <v>#REF!</v>
      </c>
      <c r="BL54" s="87">
        <f t="shared" si="38"/>
        <v>0</v>
      </c>
      <c r="BM54" s="179" t="e">
        <f t="shared" si="77"/>
        <v>#REF!</v>
      </c>
      <c r="BN54" s="194"/>
      <c r="BQ54" s="231"/>
      <c r="BT54" s="231"/>
      <c r="BU54" s="264"/>
      <c r="BV54" s="264"/>
      <c r="BW54" s="231"/>
      <c r="BX54" s="169">
        <f t="shared" si="40"/>
        <v>0</v>
      </c>
      <c r="BY54" s="264">
        <f t="shared" si="41"/>
        <v>0</v>
      </c>
      <c r="BZ54" s="187">
        <f t="shared" si="42"/>
        <v>0</v>
      </c>
    </row>
    <row r="55" spans="1:78" hidden="1" x14ac:dyDescent="0.2">
      <c r="A55" s="138" t="s">
        <v>14</v>
      </c>
      <c r="B55" s="134" t="s">
        <v>67</v>
      </c>
      <c r="C55" s="134" t="s">
        <v>14</v>
      </c>
      <c r="D55" s="134" t="s">
        <v>14</v>
      </c>
      <c r="E55" s="140"/>
      <c r="F55" s="82" t="e">
        <f t="shared" si="44"/>
        <v>#REF!</v>
      </c>
      <c r="G55" s="83" t="e">
        <f t="shared" si="70"/>
        <v>#REF!</v>
      </c>
      <c r="H55" s="83">
        <f t="shared" si="66"/>
        <v>0</v>
      </c>
      <c r="I55" s="83">
        <v>0</v>
      </c>
      <c r="J55" s="83">
        <v>0</v>
      </c>
      <c r="K55" s="83" t="e">
        <f t="shared" si="45"/>
        <v>#REF!</v>
      </c>
      <c r="L55" s="84" t="e">
        <f t="shared" si="46"/>
        <v>#REF!</v>
      </c>
      <c r="M55" s="85" t="e">
        <f t="shared" si="78"/>
        <v>#REF!</v>
      </c>
      <c r="N55" s="86" t="e">
        <f t="shared" si="48"/>
        <v>#REF!</v>
      </c>
      <c r="O55" s="57">
        <v>0</v>
      </c>
      <c r="P55" s="58">
        <v>0</v>
      </c>
      <c r="Q55" s="58">
        <v>0</v>
      </c>
      <c r="R55" s="58">
        <v>0</v>
      </c>
      <c r="S55" s="58">
        <v>0</v>
      </c>
      <c r="T55" s="32">
        <f t="shared" si="49"/>
        <v>0</v>
      </c>
      <c r="U55" s="33">
        <v>0</v>
      </c>
      <c r="V55" s="31">
        <v>0</v>
      </c>
      <c r="W55" s="31">
        <v>0</v>
      </c>
      <c r="X55" s="31">
        <v>0</v>
      </c>
      <c r="Y55" s="31">
        <v>0</v>
      </c>
      <c r="Z55" s="32">
        <f t="shared" si="50"/>
        <v>0</v>
      </c>
      <c r="AA55" s="30" t="e">
        <f t="shared" si="51"/>
        <v>#REF!</v>
      </c>
      <c r="AB55" s="31" t="e">
        <f t="shared" si="52"/>
        <v>#REF!</v>
      </c>
      <c r="AC55" s="31">
        <f t="shared" si="53"/>
        <v>0</v>
      </c>
      <c r="AD55" s="31">
        <f t="shared" si="54"/>
        <v>0</v>
      </c>
      <c r="AE55" s="31">
        <f t="shared" si="55"/>
        <v>0</v>
      </c>
      <c r="AF55" s="32" t="e">
        <f t="shared" si="56"/>
        <v>#REF!</v>
      </c>
      <c r="AG55" s="30">
        <f t="shared" si="57"/>
        <v>0</v>
      </c>
      <c r="AH55" s="31">
        <f t="shared" si="58"/>
        <v>0</v>
      </c>
      <c r="AI55" s="31">
        <f t="shared" si="59"/>
        <v>0</v>
      </c>
      <c r="AJ55" s="31">
        <f t="shared" si="60"/>
        <v>0</v>
      </c>
      <c r="AK55" s="31">
        <f t="shared" si="61"/>
        <v>0</v>
      </c>
      <c r="AL55" s="31">
        <f t="shared" si="62"/>
        <v>0</v>
      </c>
      <c r="AM55" s="31" t="e">
        <f t="shared" si="63"/>
        <v>#REF!</v>
      </c>
      <c r="AN55" s="31" t="e">
        <f t="shared" si="64"/>
        <v>#REF!</v>
      </c>
      <c r="AO55" s="32" t="e">
        <f t="shared" si="65"/>
        <v>#REF!</v>
      </c>
      <c r="AV55" s="161" t="e">
        <f t="shared" si="75"/>
        <v>#REF!</v>
      </c>
      <c r="AW55" s="169"/>
      <c r="AX55" s="169"/>
      <c r="AY55" s="169">
        <f t="shared" si="30"/>
        <v>0</v>
      </c>
      <c r="AZ55" s="187" t="e">
        <f t="shared" si="72"/>
        <v>#REF!</v>
      </c>
      <c r="BA55" s="187"/>
      <c r="BB55" s="187"/>
      <c r="BC55" s="187"/>
      <c r="BD55" s="83">
        <f t="shared" si="76"/>
        <v>0</v>
      </c>
      <c r="BE55" s="83">
        <v>0</v>
      </c>
      <c r="BF55" s="83">
        <v>0</v>
      </c>
      <c r="BG55" s="215" t="e">
        <f t="shared" si="73"/>
        <v>#REF!</v>
      </c>
      <c r="BH55" s="187">
        <f t="shared" si="34"/>
        <v>0</v>
      </c>
      <c r="BI55" s="179" t="e">
        <f t="shared" si="74"/>
        <v>#REF!</v>
      </c>
      <c r="BJ55" s="179"/>
      <c r="BK55" s="85" t="e">
        <f t="shared" si="79"/>
        <v>#REF!</v>
      </c>
      <c r="BL55" s="87">
        <f t="shared" si="38"/>
        <v>0</v>
      </c>
      <c r="BM55" s="179" t="e">
        <f t="shared" si="77"/>
        <v>#REF!</v>
      </c>
      <c r="BN55" s="194"/>
      <c r="BQ55" s="231"/>
      <c r="BT55" s="231"/>
      <c r="BU55" s="264"/>
      <c r="BV55" s="264"/>
      <c r="BW55" s="231"/>
      <c r="BX55" s="169">
        <f t="shared" si="40"/>
        <v>0</v>
      </c>
      <c r="BY55" s="264">
        <f t="shared" si="41"/>
        <v>0</v>
      </c>
      <c r="BZ55" s="187">
        <f t="shared" si="42"/>
        <v>0</v>
      </c>
    </row>
    <row r="56" spans="1:78" hidden="1" x14ac:dyDescent="0.2">
      <c r="A56" s="138" t="s">
        <v>14</v>
      </c>
      <c r="B56" s="134" t="s">
        <v>67</v>
      </c>
      <c r="C56" s="134" t="s">
        <v>14</v>
      </c>
      <c r="D56" s="134" t="s">
        <v>14</v>
      </c>
      <c r="E56" s="140"/>
      <c r="F56" s="82" t="e">
        <f t="shared" si="44"/>
        <v>#REF!</v>
      </c>
      <c r="G56" s="83" t="e">
        <f t="shared" si="70"/>
        <v>#REF!</v>
      </c>
      <c r="H56" s="83">
        <f t="shared" si="66"/>
        <v>0</v>
      </c>
      <c r="I56" s="83">
        <v>0</v>
      </c>
      <c r="J56" s="83">
        <v>0</v>
      </c>
      <c r="K56" s="83" t="e">
        <f t="shared" si="45"/>
        <v>#REF!</v>
      </c>
      <c r="L56" s="84" t="e">
        <f t="shared" si="46"/>
        <v>#REF!</v>
      </c>
      <c r="M56" s="85" t="e">
        <f t="shared" si="78"/>
        <v>#REF!</v>
      </c>
      <c r="N56" s="86" t="e">
        <f t="shared" si="48"/>
        <v>#REF!</v>
      </c>
      <c r="O56" s="57">
        <v>0</v>
      </c>
      <c r="P56" s="58">
        <v>0</v>
      </c>
      <c r="Q56" s="58">
        <v>0</v>
      </c>
      <c r="R56" s="58">
        <v>0</v>
      </c>
      <c r="S56" s="58">
        <v>0</v>
      </c>
      <c r="T56" s="32">
        <f t="shared" si="49"/>
        <v>0</v>
      </c>
      <c r="U56" s="33">
        <v>0</v>
      </c>
      <c r="V56" s="31">
        <v>0</v>
      </c>
      <c r="W56" s="31">
        <v>0</v>
      </c>
      <c r="X56" s="31">
        <v>0</v>
      </c>
      <c r="Y56" s="31">
        <v>0</v>
      </c>
      <c r="Z56" s="32">
        <f t="shared" si="50"/>
        <v>0</v>
      </c>
      <c r="AA56" s="30" t="e">
        <f t="shared" si="51"/>
        <v>#REF!</v>
      </c>
      <c r="AB56" s="31" t="e">
        <f t="shared" si="52"/>
        <v>#REF!</v>
      </c>
      <c r="AC56" s="31">
        <f t="shared" si="53"/>
        <v>0</v>
      </c>
      <c r="AD56" s="31">
        <f t="shared" si="54"/>
        <v>0</v>
      </c>
      <c r="AE56" s="31">
        <f t="shared" si="55"/>
        <v>0</v>
      </c>
      <c r="AF56" s="32" t="e">
        <f t="shared" si="56"/>
        <v>#REF!</v>
      </c>
      <c r="AG56" s="30">
        <f t="shared" si="57"/>
        <v>0</v>
      </c>
      <c r="AH56" s="31">
        <f t="shared" si="58"/>
        <v>0</v>
      </c>
      <c r="AI56" s="31">
        <f t="shared" si="59"/>
        <v>0</v>
      </c>
      <c r="AJ56" s="31">
        <f t="shared" si="60"/>
        <v>0</v>
      </c>
      <c r="AK56" s="31">
        <f t="shared" si="61"/>
        <v>0</v>
      </c>
      <c r="AL56" s="31">
        <f t="shared" si="62"/>
        <v>0</v>
      </c>
      <c r="AM56" s="31" t="e">
        <f t="shared" si="63"/>
        <v>#REF!</v>
      </c>
      <c r="AN56" s="31" t="e">
        <f t="shared" si="64"/>
        <v>#REF!</v>
      </c>
      <c r="AO56" s="32" t="e">
        <f t="shared" si="65"/>
        <v>#REF!</v>
      </c>
      <c r="AV56" s="161" t="e">
        <f t="shared" si="75"/>
        <v>#REF!</v>
      </c>
      <c r="AW56" s="169"/>
      <c r="AX56" s="169"/>
      <c r="AY56" s="169">
        <f t="shared" si="30"/>
        <v>0</v>
      </c>
      <c r="AZ56" s="187" t="e">
        <f t="shared" si="72"/>
        <v>#REF!</v>
      </c>
      <c r="BA56" s="187"/>
      <c r="BB56" s="187"/>
      <c r="BC56" s="187"/>
      <c r="BD56" s="83">
        <f t="shared" si="76"/>
        <v>0</v>
      </c>
      <c r="BE56" s="83">
        <v>0</v>
      </c>
      <c r="BF56" s="83">
        <v>0</v>
      </c>
      <c r="BG56" s="215" t="e">
        <f t="shared" si="73"/>
        <v>#REF!</v>
      </c>
      <c r="BH56" s="187">
        <f t="shared" si="34"/>
        <v>0</v>
      </c>
      <c r="BI56" s="179" t="e">
        <f t="shared" si="74"/>
        <v>#REF!</v>
      </c>
      <c r="BJ56" s="179"/>
      <c r="BK56" s="85" t="e">
        <f t="shared" si="79"/>
        <v>#REF!</v>
      </c>
      <c r="BL56" s="87">
        <f t="shared" si="38"/>
        <v>0</v>
      </c>
      <c r="BM56" s="179" t="e">
        <f t="shared" si="77"/>
        <v>#REF!</v>
      </c>
      <c r="BN56" s="194"/>
      <c r="BQ56" s="231"/>
      <c r="BT56" s="231"/>
      <c r="BU56" s="264"/>
      <c r="BV56" s="264"/>
      <c r="BW56" s="231"/>
      <c r="BX56" s="169">
        <f t="shared" si="40"/>
        <v>0</v>
      </c>
      <c r="BY56" s="264">
        <f t="shared" si="41"/>
        <v>0</v>
      </c>
      <c r="BZ56" s="187">
        <f t="shared" si="42"/>
        <v>0</v>
      </c>
    </row>
    <row r="57" spans="1:78" hidden="1" x14ac:dyDescent="0.2">
      <c r="A57" s="138" t="s">
        <v>14</v>
      </c>
      <c r="B57" s="134" t="s">
        <v>67</v>
      </c>
      <c r="C57" s="134" t="s">
        <v>14</v>
      </c>
      <c r="D57" s="134" t="s">
        <v>14</v>
      </c>
      <c r="E57" s="140"/>
      <c r="F57" s="82" t="e">
        <f t="shared" si="44"/>
        <v>#REF!</v>
      </c>
      <c r="G57" s="83" t="e">
        <f t="shared" si="70"/>
        <v>#REF!</v>
      </c>
      <c r="H57" s="83">
        <f t="shared" si="66"/>
        <v>0</v>
      </c>
      <c r="I57" s="83">
        <v>0</v>
      </c>
      <c r="J57" s="83">
        <v>0</v>
      </c>
      <c r="K57" s="83" t="e">
        <f t="shared" si="45"/>
        <v>#REF!</v>
      </c>
      <c r="L57" s="84" t="e">
        <f t="shared" si="46"/>
        <v>#REF!</v>
      </c>
      <c r="M57" s="85" t="e">
        <f t="shared" si="78"/>
        <v>#REF!</v>
      </c>
      <c r="N57" s="86" t="e">
        <f t="shared" si="48"/>
        <v>#REF!</v>
      </c>
      <c r="O57" s="57">
        <v>0</v>
      </c>
      <c r="P57" s="58">
        <v>0</v>
      </c>
      <c r="Q57" s="58">
        <v>0</v>
      </c>
      <c r="R57" s="58">
        <v>0</v>
      </c>
      <c r="S57" s="58">
        <v>0</v>
      </c>
      <c r="T57" s="32">
        <f t="shared" si="49"/>
        <v>0</v>
      </c>
      <c r="U57" s="33">
        <v>0</v>
      </c>
      <c r="V57" s="31">
        <v>0</v>
      </c>
      <c r="W57" s="31">
        <v>0</v>
      </c>
      <c r="X57" s="31">
        <v>0</v>
      </c>
      <c r="Y57" s="31">
        <v>0</v>
      </c>
      <c r="Z57" s="32">
        <f t="shared" si="50"/>
        <v>0</v>
      </c>
      <c r="AA57" s="30" t="e">
        <f t="shared" si="51"/>
        <v>#REF!</v>
      </c>
      <c r="AB57" s="31" t="e">
        <f t="shared" si="52"/>
        <v>#REF!</v>
      </c>
      <c r="AC57" s="31">
        <f t="shared" si="53"/>
        <v>0</v>
      </c>
      <c r="AD57" s="31">
        <f t="shared" si="54"/>
        <v>0</v>
      </c>
      <c r="AE57" s="31">
        <f t="shared" si="55"/>
        <v>0</v>
      </c>
      <c r="AF57" s="32" t="e">
        <f t="shared" si="56"/>
        <v>#REF!</v>
      </c>
      <c r="AG57" s="30">
        <f t="shared" si="57"/>
        <v>0</v>
      </c>
      <c r="AH57" s="31">
        <f t="shared" si="58"/>
        <v>0</v>
      </c>
      <c r="AI57" s="31">
        <f t="shared" si="59"/>
        <v>0</v>
      </c>
      <c r="AJ57" s="31">
        <f t="shared" si="60"/>
        <v>0</v>
      </c>
      <c r="AK57" s="31">
        <f t="shared" si="61"/>
        <v>0</v>
      </c>
      <c r="AL57" s="31">
        <f t="shared" si="62"/>
        <v>0</v>
      </c>
      <c r="AM57" s="31" t="e">
        <f t="shared" si="63"/>
        <v>#REF!</v>
      </c>
      <c r="AN57" s="31" t="e">
        <f t="shared" si="64"/>
        <v>#REF!</v>
      </c>
      <c r="AO57" s="32" t="e">
        <f t="shared" si="65"/>
        <v>#REF!</v>
      </c>
      <c r="AV57" s="161" t="e">
        <f t="shared" si="75"/>
        <v>#REF!</v>
      </c>
      <c r="AW57" s="169"/>
      <c r="AX57" s="169"/>
      <c r="AY57" s="169">
        <f t="shared" si="30"/>
        <v>0</v>
      </c>
      <c r="AZ57" s="187" t="e">
        <f t="shared" si="72"/>
        <v>#REF!</v>
      </c>
      <c r="BA57" s="187"/>
      <c r="BB57" s="187"/>
      <c r="BC57" s="187"/>
      <c r="BD57" s="83">
        <f t="shared" si="76"/>
        <v>0</v>
      </c>
      <c r="BE57" s="83">
        <v>0</v>
      </c>
      <c r="BF57" s="83">
        <v>0</v>
      </c>
      <c r="BG57" s="215" t="e">
        <f t="shared" si="73"/>
        <v>#REF!</v>
      </c>
      <c r="BH57" s="187">
        <f t="shared" si="34"/>
        <v>0</v>
      </c>
      <c r="BI57" s="179" t="e">
        <f t="shared" si="74"/>
        <v>#REF!</v>
      </c>
      <c r="BJ57" s="179"/>
      <c r="BK57" s="85" t="e">
        <f t="shared" si="79"/>
        <v>#REF!</v>
      </c>
      <c r="BL57" s="87">
        <f t="shared" si="38"/>
        <v>0</v>
      </c>
      <c r="BM57" s="179" t="e">
        <f t="shared" si="77"/>
        <v>#REF!</v>
      </c>
      <c r="BN57" s="194"/>
      <c r="BQ57" s="231"/>
      <c r="BT57" s="231"/>
      <c r="BU57" s="264"/>
      <c r="BV57" s="264"/>
      <c r="BW57" s="231"/>
      <c r="BX57" s="169">
        <f t="shared" si="40"/>
        <v>0</v>
      </c>
      <c r="BY57" s="264">
        <f t="shared" si="41"/>
        <v>0</v>
      </c>
      <c r="BZ57" s="187">
        <f t="shared" si="42"/>
        <v>0</v>
      </c>
    </row>
    <row r="58" spans="1:78" hidden="1" x14ac:dyDescent="0.2">
      <c r="A58" s="138" t="s">
        <v>14</v>
      </c>
      <c r="B58" s="134" t="s">
        <v>67</v>
      </c>
      <c r="C58" s="134" t="s">
        <v>14</v>
      </c>
      <c r="D58" s="134" t="s">
        <v>14</v>
      </c>
      <c r="E58" s="140"/>
      <c r="F58" s="82" t="e">
        <f t="shared" si="44"/>
        <v>#REF!</v>
      </c>
      <c r="G58" s="83" t="e">
        <f t="shared" si="70"/>
        <v>#REF!</v>
      </c>
      <c r="H58" s="83">
        <f t="shared" si="66"/>
        <v>0</v>
      </c>
      <c r="I58" s="83">
        <v>0</v>
      </c>
      <c r="J58" s="83">
        <v>0</v>
      </c>
      <c r="K58" s="83" t="e">
        <f t="shared" si="45"/>
        <v>#REF!</v>
      </c>
      <c r="L58" s="84" t="e">
        <f t="shared" si="46"/>
        <v>#REF!</v>
      </c>
      <c r="M58" s="85" t="e">
        <f t="shared" si="78"/>
        <v>#REF!</v>
      </c>
      <c r="N58" s="86" t="e">
        <f t="shared" si="48"/>
        <v>#REF!</v>
      </c>
      <c r="O58" s="57">
        <v>0</v>
      </c>
      <c r="P58" s="58">
        <v>0</v>
      </c>
      <c r="Q58" s="58">
        <v>0</v>
      </c>
      <c r="R58" s="58">
        <v>0</v>
      </c>
      <c r="S58" s="58">
        <v>0</v>
      </c>
      <c r="T58" s="32">
        <f t="shared" si="49"/>
        <v>0</v>
      </c>
      <c r="U58" s="33">
        <v>0</v>
      </c>
      <c r="V58" s="31">
        <v>0</v>
      </c>
      <c r="W58" s="31">
        <v>0</v>
      </c>
      <c r="X58" s="31">
        <v>0</v>
      </c>
      <c r="Y58" s="31">
        <v>0</v>
      </c>
      <c r="Z58" s="32">
        <f t="shared" si="50"/>
        <v>0</v>
      </c>
      <c r="AA58" s="30" t="e">
        <f t="shared" si="51"/>
        <v>#REF!</v>
      </c>
      <c r="AB58" s="31" t="e">
        <f t="shared" si="52"/>
        <v>#REF!</v>
      </c>
      <c r="AC58" s="31">
        <f t="shared" si="53"/>
        <v>0</v>
      </c>
      <c r="AD58" s="31">
        <f t="shared" si="54"/>
        <v>0</v>
      </c>
      <c r="AE58" s="31">
        <f t="shared" si="55"/>
        <v>0</v>
      </c>
      <c r="AF58" s="32" t="e">
        <f t="shared" si="56"/>
        <v>#REF!</v>
      </c>
      <c r="AG58" s="30">
        <f t="shared" si="57"/>
        <v>0</v>
      </c>
      <c r="AH58" s="31">
        <f t="shared" si="58"/>
        <v>0</v>
      </c>
      <c r="AI58" s="31">
        <f t="shared" si="59"/>
        <v>0</v>
      </c>
      <c r="AJ58" s="31">
        <f t="shared" si="60"/>
        <v>0</v>
      </c>
      <c r="AK58" s="31">
        <f t="shared" si="61"/>
        <v>0</v>
      </c>
      <c r="AL58" s="31">
        <f t="shared" si="62"/>
        <v>0</v>
      </c>
      <c r="AM58" s="31" t="e">
        <f t="shared" si="63"/>
        <v>#REF!</v>
      </c>
      <c r="AN58" s="31" t="e">
        <f t="shared" si="64"/>
        <v>#REF!</v>
      </c>
      <c r="AO58" s="32" t="e">
        <f t="shared" si="65"/>
        <v>#REF!</v>
      </c>
      <c r="AV58" s="161" t="e">
        <f t="shared" si="75"/>
        <v>#REF!</v>
      </c>
      <c r="AW58" s="169"/>
      <c r="AX58" s="169"/>
      <c r="AY58" s="169">
        <f t="shared" si="30"/>
        <v>0</v>
      </c>
      <c r="AZ58" s="187" t="e">
        <f t="shared" si="72"/>
        <v>#REF!</v>
      </c>
      <c r="BA58" s="187"/>
      <c r="BB58" s="187"/>
      <c r="BC58" s="187"/>
      <c r="BD58" s="83">
        <f t="shared" si="76"/>
        <v>0</v>
      </c>
      <c r="BE58" s="83">
        <v>0</v>
      </c>
      <c r="BF58" s="83">
        <v>0</v>
      </c>
      <c r="BG58" s="215" t="e">
        <f t="shared" si="73"/>
        <v>#REF!</v>
      </c>
      <c r="BH58" s="187">
        <f t="shared" si="34"/>
        <v>0</v>
      </c>
      <c r="BI58" s="179" t="e">
        <f t="shared" si="74"/>
        <v>#REF!</v>
      </c>
      <c r="BJ58" s="179"/>
      <c r="BK58" s="85" t="e">
        <f t="shared" si="79"/>
        <v>#REF!</v>
      </c>
      <c r="BL58" s="87">
        <f t="shared" si="38"/>
        <v>0</v>
      </c>
      <c r="BM58" s="179" t="e">
        <f t="shared" si="77"/>
        <v>#REF!</v>
      </c>
      <c r="BN58" s="194"/>
      <c r="BQ58" s="231"/>
      <c r="BT58" s="231"/>
      <c r="BU58" s="264"/>
      <c r="BV58" s="264"/>
      <c r="BW58" s="231"/>
      <c r="BX58" s="169">
        <f t="shared" si="40"/>
        <v>0</v>
      </c>
      <c r="BY58" s="264">
        <f t="shared" si="41"/>
        <v>0</v>
      </c>
      <c r="BZ58" s="187">
        <f t="shared" si="42"/>
        <v>0</v>
      </c>
    </row>
    <row r="59" spans="1:78" hidden="1" x14ac:dyDescent="0.2">
      <c r="A59" s="138" t="s">
        <v>14</v>
      </c>
      <c r="B59" s="134" t="s">
        <v>67</v>
      </c>
      <c r="C59" s="134" t="s">
        <v>14</v>
      </c>
      <c r="D59" s="134" t="s">
        <v>14</v>
      </c>
      <c r="E59" s="140"/>
      <c r="F59" s="82" t="e">
        <f t="shared" si="44"/>
        <v>#REF!</v>
      </c>
      <c r="G59" s="83" t="e">
        <f t="shared" si="70"/>
        <v>#REF!</v>
      </c>
      <c r="H59" s="83">
        <f t="shared" si="66"/>
        <v>0</v>
      </c>
      <c r="I59" s="83">
        <v>0</v>
      </c>
      <c r="J59" s="83">
        <v>0</v>
      </c>
      <c r="K59" s="83" t="e">
        <f t="shared" si="45"/>
        <v>#REF!</v>
      </c>
      <c r="L59" s="84" t="e">
        <f t="shared" si="46"/>
        <v>#REF!</v>
      </c>
      <c r="M59" s="85" t="e">
        <f t="shared" si="78"/>
        <v>#REF!</v>
      </c>
      <c r="N59" s="86" t="e">
        <f t="shared" si="48"/>
        <v>#REF!</v>
      </c>
      <c r="O59" s="57">
        <v>0</v>
      </c>
      <c r="P59" s="58">
        <v>0</v>
      </c>
      <c r="Q59" s="58">
        <v>0</v>
      </c>
      <c r="R59" s="58">
        <v>0</v>
      </c>
      <c r="S59" s="58">
        <v>0</v>
      </c>
      <c r="T59" s="32">
        <f t="shared" si="49"/>
        <v>0</v>
      </c>
      <c r="U59" s="33">
        <v>0</v>
      </c>
      <c r="V59" s="31">
        <v>0</v>
      </c>
      <c r="W59" s="31">
        <v>0</v>
      </c>
      <c r="X59" s="31">
        <v>0</v>
      </c>
      <c r="Y59" s="31">
        <v>0</v>
      </c>
      <c r="Z59" s="32">
        <f t="shared" si="50"/>
        <v>0</v>
      </c>
      <c r="AA59" s="30" t="e">
        <f t="shared" si="51"/>
        <v>#REF!</v>
      </c>
      <c r="AB59" s="31" t="e">
        <f t="shared" si="52"/>
        <v>#REF!</v>
      </c>
      <c r="AC59" s="31">
        <f t="shared" si="53"/>
        <v>0</v>
      </c>
      <c r="AD59" s="31">
        <f t="shared" si="54"/>
        <v>0</v>
      </c>
      <c r="AE59" s="31">
        <f t="shared" si="55"/>
        <v>0</v>
      </c>
      <c r="AF59" s="32" t="e">
        <f t="shared" si="56"/>
        <v>#REF!</v>
      </c>
      <c r="AG59" s="30">
        <f t="shared" si="57"/>
        <v>0</v>
      </c>
      <c r="AH59" s="31">
        <f t="shared" si="58"/>
        <v>0</v>
      </c>
      <c r="AI59" s="31">
        <f t="shared" si="59"/>
        <v>0</v>
      </c>
      <c r="AJ59" s="31">
        <f t="shared" si="60"/>
        <v>0</v>
      </c>
      <c r="AK59" s="31">
        <f t="shared" si="61"/>
        <v>0</v>
      </c>
      <c r="AL59" s="31">
        <f t="shared" si="62"/>
        <v>0</v>
      </c>
      <c r="AM59" s="31" t="e">
        <f t="shared" si="63"/>
        <v>#REF!</v>
      </c>
      <c r="AN59" s="31" t="e">
        <f t="shared" si="64"/>
        <v>#REF!</v>
      </c>
      <c r="AO59" s="32" t="e">
        <f t="shared" si="65"/>
        <v>#REF!</v>
      </c>
      <c r="AV59" s="161" t="e">
        <f t="shared" si="75"/>
        <v>#REF!</v>
      </c>
      <c r="AW59" s="169"/>
      <c r="AX59" s="169"/>
      <c r="AY59" s="169">
        <f t="shared" si="30"/>
        <v>0</v>
      </c>
      <c r="AZ59" s="187" t="e">
        <f t="shared" si="72"/>
        <v>#REF!</v>
      </c>
      <c r="BA59" s="187"/>
      <c r="BB59" s="187"/>
      <c r="BC59" s="187"/>
      <c r="BD59" s="83">
        <f t="shared" si="76"/>
        <v>0</v>
      </c>
      <c r="BE59" s="83">
        <v>0</v>
      </c>
      <c r="BF59" s="83">
        <v>0</v>
      </c>
      <c r="BG59" s="215" t="e">
        <f t="shared" si="73"/>
        <v>#REF!</v>
      </c>
      <c r="BH59" s="187">
        <f t="shared" si="34"/>
        <v>0</v>
      </c>
      <c r="BI59" s="179" t="e">
        <f t="shared" si="74"/>
        <v>#REF!</v>
      </c>
      <c r="BJ59" s="179"/>
      <c r="BK59" s="85" t="e">
        <f t="shared" si="79"/>
        <v>#REF!</v>
      </c>
      <c r="BL59" s="87">
        <f t="shared" si="38"/>
        <v>0</v>
      </c>
      <c r="BM59" s="179" t="e">
        <f t="shared" si="77"/>
        <v>#REF!</v>
      </c>
      <c r="BN59" s="194"/>
      <c r="BQ59" s="231"/>
      <c r="BT59" s="231"/>
      <c r="BU59" s="264"/>
      <c r="BV59" s="264"/>
      <c r="BW59" s="231"/>
      <c r="BX59" s="169">
        <f t="shared" si="40"/>
        <v>0</v>
      </c>
      <c r="BY59" s="264">
        <f t="shared" si="41"/>
        <v>0</v>
      </c>
      <c r="BZ59" s="187">
        <f t="shared" si="42"/>
        <v>0</v>
      </c>
    </row>
    <row r="60" spans="1:78" hidden="1" x14ac:dyDescent="0.2">
      <c r="A60" s="138" t="s">
        <v>14</v>
      </c>
      <c r="B60" s="134" t="s">
        <v>67</v>
      </c>
      <c r="C60" s="134" t="s">
        <v>14</v>
      </c>
      <c r="D60" s="134" t="s">
        <v>14</v>
      </c>
      <c r="E60" s="140"/>
      <c r="F60" s="82" t="e">
        <f t="shared" si="44"/>
        <v>#REF!</v>
      </c>
      <c r="G60" s="83" t="e">
        <f t="shared" si="70"/>
        <v>#REF!</v>
      </c>
      <c r="H60" s="83">
        <f t="shared" si="66"/>
        <v>0</v>
      </c>
      <c r="I60" s="83">
        <v>0</v>
      </c>
      <c r="J60" s="83">
        <v>0</v>
      </c>
      <c r="K60" s="83" t="e">
        <f t="shared" si="45"/>
        <v>#REF!</v>
      </c>
      <c r="L60" s="84" t="e">
        <f t="shared" si="46"/>
        <v>#REF!</v>
      </c>
      <c r="M60" s="85" t="e">
        <f t="shared" si="78"/>
        <v>#REF!</v>
      </c>
      <c r="N60" s="86" t="e">
        <f t="shared" si="48"/>
        <v>#REF!</v>
      </c>
      <c r="O60" s="57">
        <v>0</v>
      </c>
      <c r="P60" s="58">
        <v>0</v>
      </c>
      <c r="Q60" s="58">
        <v>0</v>
      </c>
      <c r="R60" s="58">
        <v>0</v>
      </c>
      <c r="S60" s="58">
        <v>0</v>
      </c>
      <c r="T60" s="32">
        <f t="shared" si="49"/>
        <v>0</v>
      </c>
      <c r="U60" s="33">
        <v>0</v>
      </c>
      <c r="V60" s="31">
        <v>0</v>
      </c>
      <c r="W60" s="31">
        <v>0</v>
      </c>
      <c r="X60" s="31">
        <v>0</v>
      </c>
      <c r="Y60" s="31">
        <v>0</v>
      </c>
      <c r="Z60" s="32">
        <f t="shared" si="50"/>
        <v>0</v>
      </c>
      <c r="AA60" s="30" t="e">
        <f t="shared" si="51"/>
        <v>#REF!</v>
      </c>
      <c r="AB60" s="31" t="e">
        <f t="shared" si="52"/>
        <v>#REF!</v>
      </c>
      <c r="AC60" s="31">
        <f t="shared" si="53"/>
        <v>0</v>
      </c>
      <c r="AD60" s="31">
        <f t="shared" si="54"/>
        <v>0</v>
      </c>
      <c r="AE60" s="31">
        <f t="shared" si="55"/>
        <v>0</v>
      </c>
      <c r="AF60" s="32" t="e">
        <f t="shared" si="56"/>
        <v>#REF!</v>
      </c>
      <c r="AG60" s="30">
        <f t="shared" si="57"/>
        <v>0</v>
      </c>
      <c r="AH60" s="31">
        <f t="shared" si="58"/>
        <v>0</v>
      </c>
      <c r="AI60" s="31">
        <f t="shared" si="59"/>
        <v>0</v>
      </c>
      <c r="AJ60" s="31">
        <f t="shared" si="60"/>
        <v>0</v>
      </c>
      <c r="AK60" s="31">
        <f t="shared" si="61"/>
        <v>0</v>
      </c>
      <c r="AL60" s="31">
        <f t="shared" si="62"/>
        <v>0</v>
      </c>
      <c r="AM60" s="31" t="e">
        <f t="shared" si="63"/>
        <v>#REF!</v>
      </c>
      <c r="AN60" s="31" t="e">
        <f t="shared" si="64"/>
        <v>#REF!</v>
      </c>
      <c r="AO60" s="32" t="e">
        <f t="shared" si="65"/>
        <v>#REF!</v>
      </c>
      <c r="AV60" s="161" t="e">
        <f t="shared" si="75"/>
        <v>#REF!</v>
      </c>
      <c r="AW60" s="169"/>
      <c r="AX60" s="169"/>
      <c r="AY60" s="169">
        <f t="shared" si="30"/>
        <v>0</v>
      </c>
      <c r="AZ60" s="187" t="e">
        <f t="shared" si="72"/>
        <v>#REF!</v>
      </c>
      <c r="BA60" s="187"/>
      <c r="BB60" s="187"/>
      <c r="BC60" s="187"/>
      <c r="BD60" s="83">
        <f t="shared" si="76"/>
        <v>0</v>
      </c>
      <c r="BE60" s="83">
        <v>0</v>
      </c>
      <c r="BF60" s="83">
        <v>0</v>
      </c>
      <c r="BG60" s="215" t="e">
        <f t="shared" si="73"/>
        <v>#REF!</v>
      </c>
      <c r="BH60" s="187">
        <f t="shared" si="34"/>
        <v>0</v>
      </c>
      <c r="BI60" s="179" t="e">
        <f t="shared" si="74"/>
        <v>#REF!</v>
      </c>
      <c r="BJ60" s="179"/>
      <c r="BK60" s="85" t="e">
        <f t="shared" si="79"/>
        <v>#REF!</v>
      </c>
      <c r="BL60" s="87">
        <f t="shared" si="38"/>
        <v>0</v>
      </c>
      <c r="BM60" s="179" t="e">
        <f t="shared" si="77"/>
        <v>#REF!</v>
      </c>
      <c r="BN60" s="194"/>
      <c r="BQ60" s="231"/>
      <c r="BT60" s="231"/>
      <c r="BU60" s="264"/>
      <c r="BV60" s="264"/>
      <c r="BW60" s="231"/>
      <c r="BX60" s="169">
        <f t="shared" si="40"/>
        <v>0</v>
      </c>
      <c r="BY60" s="264">
        <f t="shared" si="41"/>
        <v>0</v>
      </c>
      <c r="BZ60" s="187">
        <f t="shared" si="42"/>
        <v>0</v>
      </c>
    </row>
    <row r="61" spans="1:78" ht="24" x14ac:dyDescent="0.2">
      <c r="A61" s="240"/>
      <c r="B61" s="133" t="s">
        <v>289</v>
      </c>
      <c r="C61" s="133" t="s">
        <v>290</v>
      </c>
      <c r="D61" s="279" t="s">
        <v>126</v>
      </c>
      <c r="E61" s="280"/>
      <c r="F61" s="82"/>
      <c r="G61" s="83"/>
      <c r="H61" s="83"/>
      <c r="I61" s="83"/>
      <c r="J61" s="83"/>
      <c r="K61" s="83"/>
      <c r="L61" s="84"/>
      <c r="M61" s="85"/>
      <c r="N61" s="86"/>
      <c r="O61" s="57"/>
      <c r="P61" s="58"/>
      <c r="Q61" s="58"/>
      <c r="R61" s="58"/>
      <c r="S61" s="58"/>
      <c r="T61" s="32"/>
      <c r="U61" s="33"/>
      <c r="V61" s="31"/>
      <c r="W61" s="31"/>
      <c r="X61" s="31"/>
      <c r="Y61" s="31"/>
      <c r="Z61" s="32"/>
      <c r="AA61" s="30"/>
      <c r="AB61" s="31"/>
      <c r="AC61" s="31"/>
      <c r="AD61" s="31"/>
      <c r="AE61" s="31"/>
      <c r="AF61" s="32"/>
      <c r="AG61" s="30"/>
      <c r="AH61" s="31"/>
      <c r="AI61" s="31"/>
      <c r="AJ61" s="31"/>
      <c r="AK61" s="31"/>
      <c r="AL61" s="31"/>
      <c r="AM61" s="31"/>
      <c r="AN61" s="31"/>
      <c r="AO61" s="32"/>
      <c r="AV61" s="161"/>
      <c r="AW61" s="169"/>
      <c r="AX61" s="169"/>
      <c r="AY61" s="169"/>
      <c r="AZ61" s="187"/>
      <c r="BA61" s="187"/>
      <c r="BB61" s="187"/>
      <c r="BC61" s="187"/>
      <c r="BD61" s="83"/>
      <c r="BE61" s="83"/>
      <c r="BF61" s="83"/>
      <c r="BG61" s="215"/>
      <c r="BH61" s="226"/>
      <c r="BI61" s="179"/>
      <c r="BJ61" s="179"/>
      <c r="BK61" s="85"/>
      <c r="BL61" s="238"/>
      <c r="BM61" s="179"/>
      <c r="BN61" s="194"/>
      <c r="BQ61" s="231"/>
      <c r="BR61" s="51" t="s">
        <v>292</v>
      </c>
      <c r="BT61" s="231"/>
      <c r="BU61" s="266">
        <v>700000</v>
      </c>
      <c r="BV61" s="264"/>
      <c r="BW61" s="231"/>
      <c r="BX61" s="169">
        <f t="shared" si="40"/>
        <v>712352.9411764706</v>
      </c>
      <c r="BY61" s="264">
        <f t="shared" si="41"/>
        <v>0</v>
      </c>
      <c r="BZ61" s="187">
        <f t="shared" si="42"/>
        <v>712352.9411764706</v>
      </c>
    </row>
    <row r="62" spans="1:78" s="41" customFormat="1" ht="12.75" thickBot="1" x14ac:dyDescent="0.25">
      <c r="A62" s="142" t="s">
        <v>138</v>
      </c>
      <c r="B62" s="143"/>
      <c r="C62" s="143"/>
      <c r="D62" s="144"/>
      <c r="E62" s="145"/>
      <c r="F62" s="37" t="e">
        <f t="shared" ref="F62:O62" si="80">SUM(F8:F60)</f>
        <v>#REF!</v>
      </c>
      <c r="G62" s="38" t="e">
        <f t="shared" si="80"/>
        <v>#REF!</v>
      </c>
      <c r="H62" s="38">
        <f t="shared" si="80"/>
        <v>0</v>
      </c>
      <c r="I62" s="38">
        <f t="shared" si="80"/>
        <v>0</v>
      </c>
      <c r="J62" s="38">
        <f t="shared" si="80"/>
        <v>0</v>
      </c>
      <c r="K62" s="38" t="e">
        <f t="shared" si="80"/>
        <v>#REF!</v>
      </c>
      <c r="L62" s="74" t="e">
        <f t="shared" si="80"/>
        <v>#REF!</v>
      </c>
      <c r="M62" s="71" t="e">
        <f t="shared" si="80"/>
        <v>#REF!</v>
      </c>
      <c r="N62" s="39" t="e">
        <f t="shared" si="80"/>
        <v>#REF!</v>
      </c>
      <c r="O62" s="60">
        <f t="shared" si="80"/>
        <v>28397000</v>
      </c>
      <c r="P62" s="61">
        <v>4845000</v>
      </c>
      <c r="Q62" s="61">
        <f t="shared" ref="Q62:AO62" si="81">SUM(Q8:Q60)</f>
        <v>0</v>
      </c>
      <c r="R62" s="61">
        <f t="shared" si="81"/>
        <v>0</v>
      </c>
      <c r="S62" s="54">
        <f t="shared" si="81"/>
        <v>0</v>
      </c>
      <c r="T62" s="39">
        <f t="shared" si="81"/>
        <v>33127000</v>
      </c>
      <c r="U62" s="37">
        <f t="shared" si="81"/>
        <v>29435000</v>
      </c>
      <c r="V62" s="38">
        <f t="shared" si="81"/>
        <v>4730000</v>
      </c>
      <c r="W62" s="38">
        <f t="shared" si="81"/>
        <v>0</v>
      </c>
      <c r="X62" s="38">
        <f t="shared" si="81"/>
        <v>0</v>
      </c>
      <c r="Y62" s="38">
        <f t="shared" si="81"/>
        <v>0</v>
      </c>
      <c r="Z62" s="39">
        <f t="shared" si="81"/>
        <v>34165000</v>
      </c>
      <c r="AA62" s="37" t="e">
        <f t="shared" si="81"/>
        <v>#REF!</v>
      </c>
      <c r="AB62" s="38" t="e">
        <f t="shared" si="81"/>
        <v>#REF!</v>
      </c>
      <c r="AC62" s="38">
        <f t="shared" si="81"/>
        <v>0</v>
      </c>
      <c r="AD62" s="38">
        <f t="shared" si="81"/>
        <v>0</v>
      </c>
      <c r="AE62" s="38">
        <f t="shared" si="81"/>
        <v>0</v>
      </c>
      <c r="AF62" s="39" t="e">
        <f t="shared" si="81"/>
        <v>#REF!</v>
      </c>
      <c r="AG62" s="37">
        <f t="shared" si="81"/>
        <v>-1038000</v>
      </c>
      <c r="AH62" s="40">
        <f t="shared" si="81"/>
        <v>0</v>
      </c>
      <c r="AI62" s="38">
        <f t="shared" si="81"/>
        <v>0</v>
      </c>
      <c r="AJ62" s="38">
        <f t="shared" si="81"/>
        <v>0</v>
      </c>
      <c r="AK62" s="38">
        <f t="shared" si="81"/>
        <v>0</v>
      </c>
      <c r="AL62" s="38">
        <f t="shared" si="81"/>
        <v>-1038000</v>
      </c>
      <c r="AM62" s="38" t="e">
        <f t="shared" si="81"/>
        <v>#REF!</v>
      </c>
      <c r="AN62" s="38" t="e">
        <f t="shared" si="81"/>
        <v>#REF!</v>
      </c>
      <c r="AO62" s="39" t="e">
        <f t="shared" si="81"/>
        <v>#REF!</v>
      </c>
      <c r="AP62" s="125"/>
      <c r="AQ62" s="117"/>
      <c r="AT62" s="113" t="e">
        <f t="shared" ref="AT62:BN62" si="82">SUM(AT8:AT60)</f>
        <v>#REF!</v>
      </c>
      <c r="AU62" s="126" t="e">
        <f t="shared" si="82"/>
        <v>#REF!</v>
      </c>
      <c r="AV62" s="162" t="e">
        <f t="shared" si="82"/>
        <v>#REF!</v>
      </c>
      <c r="AW62" s="170"/>
      <c r="AX62" s="170" t="e">
        <f>SUM(AX8:AX60)</f>
        <v>#REF!</v>
      </c>
      <c r="AY62" s="170" t="e">
        <f>SUM(AY8:AY60)</f>
        <v>#REF!</v>
      </c>
      <c r="AZ62" s="188" t="e">
        <f t="shared" si="82"/>
        <v>#REF!</v>
      </c>
      <c r="BA62" s="188"/>
      <c r="BB62" s="188" t="e">
        <f>SUM(BB8:BB60)</f>
        <v>#REF!</v>
      </c>
      <c r="BC62" s="188" t="e">
        <f>SUM(BC8:BC60)</f>
        <v>#REF!</v>
      </c>
      <c r="BD62" s="38">
        <f t="shared" si="82"/>
        <v>0</v>
      </c>
      <c r="BE62" s="38">
        <f t="shared" si="82"/>
        <v>0</v>
      </c>
      <c r="BF62" s="38">
        <f t="shared" si="82"/>
        <v>0</v>
      </c>
      <c r="BG62" s="216" t="e">
        <f t="shared" si="82"/>
        <v>#REF!</v>
      </c>
      <c r="BH62" s="225" t="e">
        <f>SUM(BH8:BH60)</f>
        <v>#REF!</v>
      </c>
      <c r="BI62" s="180" t="e">
        <f t="shared" si="82"/>
        <v>#REF!</v>
      </c>
      <c r="BJ62" s="180" t="e">
        <f t="shared" si="82"/>
        <v>#REF!</v>
      </c>
      <c r="BK62" s="71" t="e">
        <f t="shared" si="82"/>
        <v>#REF!</v>
      </c>
      <c r="BL62" s="183" t="e">
        <f>SUM(BL8:BL60)</f>
        <v>#REF!</v>
      </c>
      <c r="BM62" s="180" t="e">
        <f t="shared" si="82"/>
        <v>#REF!</v>
      </c>
      <c r="BN62" s="195" t="e">
        <f t="shared" si="82"/>
        <v>#REF!</v>
      </c>
      <c r="BQ62" s="232"/>
      <c r="BR62" s="273"/>
      <c r="BS62" s="274"/>
      <c r="BT62" s="270"/>
      <c r="BU62" s="225">
        <f>SUM(BU8:BU61)</f>
        <v>29748366.75428227</v>
      </c>
      <c r="BV62" s="269">
        <f>SUM(BV8:BV61)</f>
        <v>4771932.624113475</v>
      </c>
      <c r="BW62" s="270"/>
      <c r="BX62" s="225">
        <f>SUM(BX8:BX61)</f>
        <v>30273337.932299014</v>
      </c>
      <c r="BY62" s="170">
        <f>SUM(BY8:BY61)</f>
        <v>4809671.9858156024</v>
      </c>
      <c r="BZ62" s="225">
        <f>SUM(BX62,BY62)</f>
        <v>35083009.918114617</v>
      </c>
    </row>
    <row r="63" spans="1:78" ht="12.75" thickTop="1" x14ac:dyDescent="0.2">
      <c r="A63" s="138"/>
      <c r="B63" s="134"/>
      <c r="C63" s="134"/>
      <c r="D63" s="134"/>
      <c r="E63" s="140"/>
      <c r="F63" s="82"/>
      <c r="G63" s="83"/>
      <c r="H63" s="83"/>
      <c r="I63" s="83"/>
      <c r="J63" s="83"/>
      <c r="K63" s="83"/>
      <c r="L63" s="84"/>
      <c r="M63" s="85"/>
      <c r="N63" s="86"/>
      <c r="O63" s="57"/>
      <c r="P63" s="58"/>
      <c r="Q63" s="58"/>
      <c r="R63" s="58"/>
      <c r="S63" s="58"/>
      <c r="T63" s="32"/>
      <c r="U63" s="33"/>
      <c r="V63" s="31"/>
      <c r="W63" s="31"/>
      <c r="X63" s="31"/>
      <c r="Y63" s="31"/>
      <c r="Z63" s="32"/>
      <c r="AA63" s="30"/>
      <c r="AB63" s="31"/>
      <c r="AC63" s="31"/>
      <c r="AD63" s="31"/>
      <c r="AE63" s="31"/>
      <c r="AF63" s="32"/>
      <c r="AG63" s="30"/>
      <c r="AH63" s="31"/>
      <c r="AI63" s="31"/>
      <c r="AJ63" s="31"/>
      <c r="AK63" s="31"/>
      <c r="AL63" s="31"/>
      <c r="AM63" s="31"/>
      <c r="AN63" s="31"/>
      <c r="AO63" s="32"/>
      <c r="AV63" s="161"/>
      <c r="AW63" s="169"/>
      <c r="AX63" s="169"/>
      <c r="AY63" s="169"/>
      <c r="AZ63" s="187"/>
      <c r="BA63" s="187"/>
      <c r="BB63" s="187"/>
      <c r="BC63" s="187"/>
      <c r="BD63" s="83"/>
      <c r="BE63" s="83"/>
      <c r="BF63" s="83"/>
      <c r="BG63" s="215"/>
      <c r="BH63" s="226"/>
      <c r="BI63" s="179"/>
      <c r="BJ63" s="179"/>
      <c r="BK63" s="85"/>
      <c r="BL63" s="176"/>
      <c r="BM63" s="179"/>
      <c r="BN63" s="194"/>
      <c r="BQ63" s="231"/>
      <c r="BT63" s="231"/>
      <c r="BW63" s="231"/>
      <c r="BX63" s="169"/>
      <c r="BZ63" s="226"/>
    </row>
    <row r="64" spans="1:78" x14ac:dyDescent="0.2">
      <c r="A64" s="138" t="s">
        <v>235</v>
      </c>
      <c r="B64" s="134"/>
      <c r="C64" s="134"/>
      <c r="D64" s="134"/>
      <c r="E64" s="140"/>
      <c r="F64" s="82"/>
      <c r="G64" s="83"/>
      <c r="H64" s="83">
        <f t="shared" ref="H64:H69" si="83">Q64</f>
        <v>0</v>
      </c>
      <c r="I64" s="83"/>
      <c r="J64" s="83"/>
      <c r="K64" s="83"/>
      <c r="L64" s="84" t="e">
        <f t="shared" ref="L64:L69" si="84">ROUND(K64*premie/1000,2)</f>
        <v>#REF!</v>
      </c>
      <c r="M64" s="85" t="e">
        <f>ROUND(L64*0.097,2)</f>
        <v>#REF!</v>
      </c>
      <c r="N64" s="86"/>
      <c r="O64" s="57"/>
      <c r="P64" s="58"/>
      <c r="Q64" s="58"/>
      <c r="R64" s="58"/>
      <c r="S64" s="58"/>
      <c r="T64" s="32"/>
      <c r="U64" s="33"/>
      <c r="V64" s="31"/>
      <c r="W64" s="31"/>
      <c r="X64" s="31"/>
      <c r="Y64" s="31"/>
      <c r="Z64" s="32"/>
      <c r="AA64" s="30"/>
      <c r="AB64" s="31"/>
      <c r="AC64" s="31"/>
      <c r="AD64" s="31"/>
      <c r="AE64" s="31"/>
      <c r="AF64" s="32"/>
      <c r="AG64" s="30"/>
      <c r="AH64" s="31"/>
      <c r="AI64" s="31"/>
      <c r="AJ64" s="31"/>
      <c r="AK64" s="31"/>
      <c r="AL64" s="31"/>
      <c r="AM64" s="31"/>
      <c r="AN64" s="31"/>
      <c r="AO64" s="32"/>
      <c r="AV64" s="161"/>
      <c r="AW64" s="169"/>
      <c r="AX64" s="169"/>
      <c r="AY64" s="169"/>
      <c r="AZ64" s="187"/>
      <c r="BA64" s="187"/>
      <c r="BB64" s="187"/>
      <c r="BC64" s="187"/>
      <c r="BD64" s="83">
        <f t="shared" ref="BD64:BD69" si="85">BQ64</f>
        <v>0</v>
      </c>
      <c r="BE64" s="83"/>
      <c r="BF64" s="83"/>
      <c r="BG64" s="215"/>
      <c r="BH64" s="226"/>
      <c r="BI64" s="179">
        <f>ROUND(BG64*0.4632/1000,2)</f>
        <v>0</v>
      </c>
      <c r="BJ64" s="179"/>
      <c r="BK64" s="85">
        <f>ROUND(BI64*0.097,2)</f>
        <v>0</v>
      </c>
      <c r="BL64" s="87">
        <f t="shared" ref="BL64:BL107" si="86">ROUND(BJ64*0.21,2)</f>
        <v>0</v>
      </c>
      <c r="BM64" s="179"/>
      <c r="BN64" s="194"/>
      <c r="BQ64" s="231"/>
      <c r="BT64" s="231"/>
      <c r="BW64" s="231"/>
      <c r="BX64" s="169"/>
      <c r="BZ64" s="226"/>
    </row>
    <row r="65" spans="1:78" ht="48" x14ac:dyDescent="0.2">
      <c r="A65" s="138">
        <v>210014</v>
      </c>
      <c r="B65" s="134" t="s">
        <v>162</v>
      </c>
      <c r="C65" s="134" t="s">
        <v>54</v>
      </c>
      <c r="D65" s="134" t="s">
        <v>125</v>
      </c>
      <c r="E65" s="140" t="s">
        <v>188</v>
      </c>
      <c r="F65" s="82" t="e">
        <f t="shared" ref="F65:F69" si="87">ROUNDUP(O65*ign/igo,afrind)</f>
        <v>#REF!</v>
      </c>
      <c r="G65" s="83" t="e">
        <f t="shared" ref="G65:G69" si="88">ROUNDUP(P65*iin/iio,afrind)</f>
        <v>#REF!</v>
      </c>
      <c r="H65" s="83">
        <f t="shared" si="83"/>
        <v>0</v>
      </c>
      <c r="I65" s="83">
        <v>0</v>
      </c>
      <c r="J65" s="83">
        <v>0</v>
      </c>
      <c r="K65" s="83" t="e">
        <f t="shared" ref="K65:K69" si="89">SUM(F65:J65)</f>
        <v>#REF!</v>
      </c>
      <c r="L65" s="84" t="e">
        <f t="shared" si="84"/>
        <v>#REF!</v>
      </c>
      <c r="M65" s="85" t="e">
        <f t="shared" ref="M65:M86" si="90">ROUND(L65*0.21,2)</f>
        <v>#REF!</v>
      </c>
      <c r="N65" s="86" t="e">
        <f t="shared" ref="N65:N69" si="91">L65+M65</f>
        <v>#REF!</v>
      </c>
      <c r="O65" s="57">
        <v>907000</v>
      </c>
      <c r="P65" s="58">
        <v>0</v>
      </c>
      <c r="Q65" s="58">
        <v>0</v>
      </c>
      <c r="R65" s="58">
        <v>0</v>
      </c>
      <c r="S65" s="58">
        <v>0</v>
      </c>
      <c r="T65" s="32">
        <f t="shared" ref="T65:T86" si="92">SUM(O65:S65)</f>
        <v>907000</v>
      </c>
      <c r="U65" s="33">
        <v>907000</v>
      </c>
      <c r="V65" s="31">
        <v>0</v>
      </c>
      <c r="W65" s="31">
        <v>0</v>
      </c>
      <c r="X65" s="31">
        <v>0</v>
      </c>
      <c r="Y65" s="31">
        <v>0</v>
      </c>
      <c r="Z65" s="32">
        <f t="shared" ref="Z65:Z86" si="93">SUM(U65:Y65)</f>
        <v>907000</v>
      </c>
      <c r="AA65" s="30" t="e">
        <f t="shared" ref="AA65:AA86" si="94">F65-O65</f>
        <v>#REF!</v>
      </c>
      <c r="AB65" s="31" t="e">
        <f t="shared" ref="AB65:AB86" si="95">G65-P65</f>
        <v>#REF!</v>
      </c>
      <c r="AC65" s="31">
        <f t="shared" ref="AC65:AC86" si="96">H65-Q65</f>
        <v>0</v>
      </c>
      <c r="AD65" s="31">
        <f t="shared" ref="AD65:AD86" si="97">I65-R65</f>
        <v>0</v>
      </c>
      <c r="AE65" s="31">
        <f t="shared" ref="AE65:AE86" si="98">J65-S65</f>
        <v>0</v>
      </c>
      <c r="AF65" s="32" t="e">
        <f t="shared" ref="AF65:AF86" si="99">SUM(AA65:AE65)</f>
        <v>#REF!</v>
      </c>
      <c r="AG65" s="30">
        <f t="shared" ref="AG65:AG86" si="100">O65-U65</f>
        <v>0</v>
      </c>
      <c r="AH65" s="31">
        <f t="shared" ref="AH65:AH86" si="101">P65-V65</f>
        <v>0</v>
      </c>
      <c r="AI65" s="31">
        <f t="shared" ref="AI65:AI86" si="102">Q65-W65</f>
        <v>0</v>
      </c>
      <c r="AJ65" s="31">
        <f t="shared" ref="AJ65:AJ86" si="103">R65-X65</f>
        <v>0</v>
      </c>
      <c r="AK65" s="31">
        <f t="shared" ref="AK65:AK86" si="104">S65-Y65</f>
        <v>0</v>
      </c>
      <c r="AL65" s="31">
        <f t="shared" ref="AL65:AL86" si="105">SUM(AG65:AK65)</f>
        <v>0</v>
      </c>
      <c r="AM65" s="31" t="e">
        <f t="shared" ref="AM65:AM86" si="106">ROUND(AL65*premie/2000,2)</f>
        <v>#REF!</v>
      </c>
      <c r="AN65" s="31" t="e">
        <f t="shared" ref="AN65:AN86" si="107">ROUND(AM65*0.07,2)</f>
        <v>#REF!</v>
      </c>
      <c r="AO65" s="32" t="e">
        <f t="shared" ref="AO65:AO86" si="108">AM65+AN65</f>
        <v>#REF!</v>
      </c>
      <c r="AP65" s="114">
        <v>0</v>
      </c>
      <c r="AQ65" s="114">
        <v>0</v>
      </c>
      <c r="AT65" s="114" t="e">
        <f t="shared" ref="AT65:AT72" si="109">F65</f>
        <v>#REF!</v>
      </c>
      <c r="AU65" s="52" t="e">
        <f t="shared" ref="AU65:AU72" si="110">G65</f>
        <v>#REF!</v>
      </c>
      <c r="AV65" s="161" t="e">
        <f t="shared" ref="AV65:AV69" si="111" xml:space="preserve"> 118.2/116.8*AT65</f>
        <v>#REF!</v>
      </c>
      <c r="AW65" s="169"/>
      <c r="AX65" s="169" t="e">
        <f>AV65+AW65</f>
        <v>#REF!</v>
      </c>
      <c r="AY65" s="169" t="e">
        <f>AX65*119/118.2</f>
        <v>#REF!</v>
      </c>
      <c r="AZ65" s="187" t="e">
        <f t="shared" ref="AZ65:AZ98" si="112" xml:space="preserve"> 113.8/112.8*AU65</f>
        <v>#REF!</v>
      </c>
      <c r="BA65" s="187"/>
      <c r="BB65" s="187" t="e">
        <f>AZ65+BA65</f>
        <v>#REF!</v>
      </c>
      <c r="BC65" s="187" t="e">
        <f>BB65*113.8/113.8</f>
        <v>#REF!</v>
      </c>
      <c r="BD65" s="83">
        <f t="shared" si="85"/>
        <v>0</v>
      </c>
      <c r="BE65" s="83">
        <v>0</v>
      </c>
      <c r="BF65" s="83">
        <v>0</v>
      </c>
      <c r="BG65" s="215" t="e">
        <f>AV65+AZ65+BD65+BE65+BF65</f>
        <v>#REF!</v>
      </c>
      <c r="BH65" s="187" t="e">
        <f t="shared" ref="BH65:BH107" si="113">AY65+BC65+BD65+BE65+BF65</f>
        <v>#REF!</v>
      </c>
      <c r="BI65" s="179" t="e">
        <f t="shared" ref="BI65:BJ107" si="114">ROUND(BG65*0.4632/1000,2)</f>
        <v>#REF!</v>
      </c>
      <c r="BJ65" s="179" t="e">
        <f t="shared" si="114"/>
        <v>#REF!</v>
      </c>
      <c r="BK65" s="85" t="e">
        <f>ROUND(BI65*0.21,2)</f>
        <v>#REF!</v>
      </c>
      <c r="BL65" s="87" t="e">
        <f t="shared" si="86"/>
        <v>#REF!</v>
      </c>
      <c r="BM65" s="179" t="e">
        <f t="shared" ref="BM65:BN80" si="115">BI65+BK65</f>
        <v>#REF!</v>
      </c>
      <c r="BN65" s="194" t="e">
        <f t="shared" si="115"/>
        <v>#REF!</v>
      </c>
      <c r="BQ65" s="231"/>
      <c r="BR65" s="51" t="s">
        <v>305</v>
      </c>
      <c r="BT65" s="231"/>
      <c r="BU65" s="266">
        <f>931215.753424658+17500</f>
        <v>948715.75342465797</v>
      </c>
      <c r="BV65" s="264">
        <v>0</v>
      </c>
      <c r="BW65" s="231"/>
      <c r="BX65" s="169">
        <f>(121.1/119)*BU65</f>
        <v>965457.79613215185</v>
      </c>
      <c r="BY65" s="264">
        <f>(114.7/113.8)*BV65</f>
        <v>0</v>
      </c>
      <c r="BZ65" s="187">
        <f>SUM(BX65,BY65)</f>
        <v>965457.79613215185</v>
      </c>
    </row>
    <row r="66" spans="1:78" x14ac:dyDescent="0.2">
      <c r="A66" s="138">
        <v>210014</v>
      </c>
      <c r="B66" s="134" t="s">
        <v>139</v>
      </c>
      <c r="C66" s="134" t="s">
        <v>66</v>
      </c>
      <c r="D66" s="134" t="s">
        <v>33</v>
      </c>
      <c r="E66" s="140" t="s">
        <v>187</v>
      </c>
      <c r="F66" s="82" t="e">
        <f t="shared" si="87"/>
        <v>#REF!</v>
      </c>
      <c r="G66" s="83" t="e">
        <f t="shared" si="88"/>
        <v>#REF!</v>
      </c>
      <c r="H66" s="83">
        <f t="shared" si="83"/>
        <v>0</v>
      </c>
      <c r="I66" s="83">
        <v>0</v>
      </c>
      <c r="J66" s="83">
        <v>0</v>
      </c>
      <c r="K66" s="83" t="e">
        <f t="shared" si="89"/>
        <v>#REF!</v>
      </c>
      <c r="L66" s="84" t="e">
        <f t="shared" si="84"/>
        <v>#REF!</v>
      </c>
      <c r="M66" s="85" t="e">
        <f t="shared" si="90"/>
        <v>#REF!</v>
      </c>
      <c r="N66" s="86" t="e">
        <f t="shared" si="91"/>
        <v>#REF!</v>
      </c>
      <c r="O66" s="57">
        <v>1613000</v>
      </c>
      <c r="P66" s="58">
        <v>0</v>
      </c>
      <c r="Q66" s="58">
        <v>0</v>
      </c>
      <c r="R66" s="58">
        <v>0</v>
      </c>
      <c r="S66" s="58">
        <v>0</v>
      </c>
      <c r="T66" s="32">
        <f t="shared" si="92"/>
        <v>1613000</v>
      </c>
      <c r="U66" s="33">
        <v>1613000</v>
      </c>
      <c r="V66" s="31">
        <v>0</v>
      </c>
      <c r="W66" s="31">
        <v>0</v>
      </c>
      <c r="X66" s="31">
        <v>0</v>
      </c>
      <c r="Y66" s="31">
        <v>0</v>
      </c>
      <c r="Z66" s="32">
        <f t="shared" si="93"/>
        <v>1613000</v>
      </c>
      <c r="AA66" s="30" t="e">
        <f t="shared" si="94"/>
        <v>#REF!</v>
      </c>
      <c r="AB66" s="31" t="e">
        <f t="shared" si="95"/>
        <v>#REF!</v>
      </c>
      <c r="AC66" s="31">
        <f t="shared" si="96"/>
        <v>0</v>
      </c>
      <c r="AD66" s="31">
        <f t="shared" si="97"/>
        <v>0</v>
      </c>
      <c r="AE66" s="31">
        <f t="shared" si="98"/>
        <v>0</v>
      </c>
      <c r="AF66" s="32" t="e">
        <f t="shared" si="99"/>
        <v>#REF!</v>
      </c>
      <c r="AG66" s="30">
        <f t="shared" si="100"/>
        <v>0</v>
      </c>
      <c r="AH66" s="31">
        <f t="shared" si="101"/>
        <v>0</v>
      </c>
      <c r="AI66" s="31">
        <f t="shared" si="102"/>
        <v>0</v>
      </c>
      <c r="AJ66" s="31">
        <f t="shared" si="103"/>
        <v>0</v>
      </c>
      <c r="AK66" s="31">
        <f t="shared" si="104"/>
        <v>0</v>
      </c>
      <c r="AL66" s="31">
        <f t="shared" si="105"/>
        <v>0</v>
      </c>
      <c r="AM66" s="31" t="e">
        <f t="shared" si="106"/>
        <v>#REF!</v>
      </c>
      <c r="AN66" s="31" t="e">
        <f t="shared" si="107"/>
        <v>#REF!</v>
      </c>
      <c r="AO66" s="32" t="e">
        <f t="shared" si="108"/>
        <v>#REF!</v>
      </c>
      <c r="AP66" s="114">
        <v>0</v>
      </c>
      <c r="AQ66" s="114">
        <v>0</v>
      </c>
      <c r="AT66" s="114" t="e">
        <f t="shared" si="109"/>
        <v>#REF!</v>
      </c>
      <c r="AU66" s="52" t="e">
        <f t="shared" si="110"/>
        <v>#REF!</v>
      </c>
      <c r="AV66" s="161" t="e">
        <f t="shared" si="111"/>
        <v>#REF!</v>
      </c>
      <c r="AW66" s="169"/>
      <c r="AX66" s="169" t="e">
        <f t="shared" ref="AX66:AX106" si="116">AV66+AW66</f>
        <v>#REF!</v>
      </c>
      <c r="AY66" s="169" t="e">
        <f t="shared" ref="AY66:AY129" si="117">AX66*119/118.2</f>
        <v>#REF!</v>
      </c>
      <c r="AZ66" s="187" t="e">
        <f t="shared" si="112"/>
        <v>#REF!</v>
      </c>
      <c r="BA66" s="187"/>
      <c r="BB66" s="187" t="e">
        <f t="shared" ref="BB66:BB107" si="118">AZ66+BA66</f>
        <v>#REF!</v>
      </c>
      <c r="BC66" s="187" t="e">
        <f t="shared" ref="BC66:BC107" si="119">BB66*113.8/113.8</f>
        <v>#REF!</v>
      </c>
      <c r="BD66" s="83">
        <f t="shared" si="85"/>
        <v>0</v>
      </c>
      <c r="BE66" s="83">
        <v>0</v>
      </c>
      <c r="BF66" s="83">
        <v>0</v>
      </c>
      <c r="BG66" s="215" t="e">
        <f t="shared" ref="BG66:BG107" si="120">AV66+AZ66+BD66+BE66+BF66</f>
        <v>#REF!</v>
      </c>
      <c r="BH66" s="187" t="e">
        <f t="shared" si="113"/>
        <v>#REF!</v>
      </c>
      <c r="BI66" s="179" t="e">
        <f t="shared" si="114"/>
        <v>#REF!</v>
      </c>
      <c r="BJ66" s="179" t="e">
        <f t="shared" si="114"/>
        <v>#REF!</v>
      </c>
      <c r="BK66" s="85" t="e">
        <f t="shared" ref="BK66:BK100" si="121">ROUND(BI66*0.21,2)</f>
        <v>#REF!</v>
      </c>
      <c r="BL66" s="87" t="e">
        <f t="shared" si="86"/>
        <v>#REF!</v>
      </c>
      <c r="BM66" s="179" t="e">
        <f t="shared" si="115"/>
        <v>#REF!</v>
      </c>
      <c r="BN66" s="194" t="e">
        <f t="shared" si="115"/>
        <v>#REF!</v>
      </c>
      <c r="BQ66" s="231"/>
      <c r="BT66" s="231"/>
      <c r="BU66" s="264">
        <v>1654589.0410958906</v>
      </c>
      <c r="BV66" s="264">
        <v>0</v>
      </c>
      <c r="BW66" s="231"/>
      <c r="BX66" s="169">
        <f t="shared" ref="BX66:BX129" si="122">(121.1/119)*BU66</f>
        <v>1683787.6712328768</v>
      </c>
      <c r="BY66" s="264">
        <f t="shared" ref="BY66:BY129" si="123">(114.7/113.8)*BV66</f>
        <v>0</v>
      </c>
      <c r="BZ66" s="187">
        <f t="shared" ref="BZ66:BZ129" si="124">SUM(BX66,BY66)</f>
        <v>1683787.6712328768</v>
      </c>
    </row>
    <row r="67" spans="1:78" ht="36" x14ac:dyDescent="0.2">
      <c r="A67" s="138">
        <v>210014</v>
      </c>
      <c r="B67" s="134" t="s">
        <v>195</v>
      </c>
      <c r="C67" s="134" t="s">
        <v>161</v>
      </c>
      <c r="D67" s="134" t="s">
        <v>129</v>
      </c>
      <c r="E67" s="140" t="s">
        <v>189</v>
      </c>
      <c r="F67" s="82" t="e">
        <f t="shared" si="87"/>
        <v>#REF!</v>
      </c>
      <c r="G67" s="83" t="e">
        <f t="shared" si="88"/>
        <v>#REF!</v>
      </c>
      <c r="H67" s="83">
        <f t="shared" si="83"/>
        <v>0</v>
      </c>
      <c r="I67" s="83">
        <v>0</v>
      </c>
      <c r="J67" s="83">
        <v>0</v>
      </c>
      <c r="K67" s="83" t="e">
        <f t="shared" si="89"/>
        <v>#REF!</v>
      </c>
      <c r="L67" s="84" t="e">
        <f t="shared" si="84"/>
        <v>#REF!</v>
      </c>
      <c r="M67" s="85" t="e">
        <f t="shared" si="90"/>
        <v>#REF!</v>
      </c>
      <c r="N67" s="86" t="e">
        <f t="shared" si="91"/>
        <v>#REF!</v>
      </c>
      <c r="O67" s="57">
        <v>775000</v>
      </c>
      <c r="P67" s="58">
        <v>75000</v>
      </c>
      <c r="Q67" s="58">
        <v>0</v>
      </c>
      <c r="R67" s="58">
        <v>0</v>
      </c>
      <c r="S67" s="58">
        <v>0</v>
      </c>
      <c r="T67" s="32">
        <f t="shared" si="92"/>
        <v>850000</v>
      </c>
      <c r="U67" s="33">
        <v>775000</v>
      </c>
      <c r="V67" s="31">
        <v>75000</v>
      </c>
      <c r="W67" s="31">
        <v>0</v>
      </c>
      <c r="X67" s="31">
        <v>0</v>
      </c>
      <c r="Y67" s="31">
        <v>0</v>
      </c>
      <c r="Z67" s="32">
        <f t="shared" si="93"/>
        <v>850000</v>
      </c>
      <c r="AA67" s="30" t="e">
        <f t="shared" si="94"/>
        <v>#REF!</v>
      </c>
      <c r="AB67" s="31" t="e">
        <f t="shared" si="95"/>
        <v>#REF!</v>
      </c>
      <c r="AC67" s="31">
        <f t="shared" si="96"/>
        <v>0</v>
      </c>
      <c r="AD67" s="31">
        <f t="shared" si="97"/>
        <v>0</v>
      </c>
      <c r="AE67" s="31">
        <f t="shared" si="98"/>
        <v>0</v>
      </c>
      <c r="AF67" s="32" t="e">
        <f t="shared" si="99"/>
        <v>#REF!</v>
      </c>
      <c r="AG67" s="30">
        <f t="shared" si="100"/>
        <v>0</v>
      </c>
      <c r="AH67" s="31">
        <f t="shared" si="101"/>
        <v>0</v>
      </c>
      <c r="AI67" s="31">
        <f t="shared" si="102"/>
        <v>0</v>
      </c>
      <c r="AJ67" s="31">
        <f t="shared" si="103"/>
        <v>0</v>
      </c>
      <c r="AK67" s="31">
        <f t="shared" si="104"/>
        <v>0</v>
      </c>
      <c r="AL67" s="31">
        <f t="shared" si="105"/>
        <v>0</v>
      </c>
      <c r="AM67" s="31" t="e">
        <f t="shared" si="106"/>
        <v>#REF!</v>
      </c>
      <c r="AN67" s="31" t="e">
        <f t="shared" si="107"/>
        <v>#REF!</v>
      </c>
      <c r="AO67" s="32" t="e">
        <f t="shared" si="108"/>
        <v>#REF!</v>
      </c>
      <c r="AP67" s="114">
        <v>0</v>
      </c>
      <c r="AQ67" s="114">
        <v>0</v>
      </c>
      <c r="AT67" s="114" t="e">
        <f t="shared" si="109"/>
        <v>#REF!</v>
      </c>
      <c r="AU67" s="52" t="e">
        <f t="shared" si="110"/>
        <v>#REF!</v>
      </c>
      <c r="AV67" s="161" t="e">
        <f t="shared" si="111"/>
        <v>#REF!</v>
      </c>
      <c r="AW67" s="169"/>
      <c r="AX67" s="169" t="e">
        <f t="shared" si="116"/>
        <v>#REF!</v>
      </c>
      <c r="AY67" s="169" t="e">
        <f t="shared" si="117"/>
        <v>#REF!</v>
      </c>
      <c r="AZ67" s="187" t="e">
        <f t="shared" si="112"/>
        <v>#REF!</v>
      </c>
      <c r="BA67" s="187"/>
      <c r="BB67" s="187" t="e">
        <f t="shared" si="118"/>
        <v>#REF!</v>
      </c>
      <c r="BC67" s="187" t="e">
        <f t="shared" si="119"/>
        <v>#REF!</v>
      </c>
      <c r="BD67" s="83">
        <f t="shared" si="85"/>
        <v>0</v>
      </c>
      <c r="BE67" s="83">
        <v>0</v>
      </c>
      <c r="BF67" s="83">
        <v>0</v>
      </c>
      <c r="BG67" s="215" t="e">
        <f t="shared" si="120"/>
        <v>#REF!</v>
      </c>
      <c r="BH67" s="187" t="e">
        <f t="shared" si="113"/>
        <v>#REF!</v>
      </c>
      <c r="BI67" s="179" t="e">
        <f t="shared" si="114"/>
        <v>#REF!</v>
      </c>
      <c r="BJ67" s="179" t="e">
        <f t="shared" si="114"/>
        <v>#REF!</v>
      </c>
      <c r="BK67" s="85" t="e">
        <f t="shared" si="121"/>
        <v>#REF!</v>
      </c>
      <c r="BL67" s="87" t="e">
        <f t="shared" si="86"/>
        <v>#REF!</v>
      </c>
      <c r="BM67" s="179" t="e">
        <f t="shared" si="115"/>
        <v>#REF!</v>
      </c>
      <c r="BN67" s="194" t="e">
        <f t="shared" si="115"/>
        <v>#REF!</v>
      </c>
      <c r="BO67" s="132"/>
      <c r="BQ67" s="231"/>
      <c r="BT67" s="231"/>
      <c r="BU67" s="264">
        <v>795710.61643835623</v>
      </c>
      <c r="BV67" s="264">
        <v>75664.893617021298</v>
      </c>
      <c r="BW67" s="231"/>
      <c r="BX67" s="169">
        <f t="shared" si="122"/>
        <v>809752.56849315076</v>
      </c>
      <c r="BY67" s="264">
        <f t="shared" si="123"/>
        <v>76263.297872340452</v>
      </c>
      <c r="BZ67" s="187">
        <f t="shared" si="124"/>
        <v>886015.86636549118</v>
      </c>
    </row>
    <row r="68" spans="1:78" ht="36" x14ac:dyDescent="0.2">
      <c r="A68" s="138">
        <v>210014</v>
      </c>
      <c r="B68" s="134" t="s">
        <v>190</v>
      </c>
      <c r="C68" s="134" t="s">
        <v>96</v>
      </c>
      <c r="D68" s="134" t="s">
        <v>97</v>
      </c>
      <c r="E68" s="140" t="s">
        <v>191</v>
      </c>
      <c r="F68" s="82" t="e">
        <f t="shared" si="87"/>
        <v>#REF!</v>
      </c>
      <c r="G68" s="83" t="e">
        <f t="shared" si="88"/>
        <v>#REF!</v>
      </c>
      <c r="H68" s="83">
        <f t="shared" si="83"/>
        <v>0</v>
      </c>
      <c r="I68" s="83">
        <v>0</v>
      </c>
      <c r="J68" s="83">
        <v>0</v>
      </c>
      <c r="K68" s="83" t="e">
        <f t="shared" si="89"/>
        <v>#REF!</v>
      </c>
      <c r="L68" s="84" t="e">
        <f t="shared" si="84"/>
        <v>#REF!</v>
      </c>
      <c r="M68" s="85" t="e">
        <f t="shared" si="90"/>
        <v>#REF!</v>
      </c>
      <c r="N68" s="86" t="e">
        <f t="shared" si="91"/>
        <v>#REF!</v>
      </c>
      <c r="O68" s="57">
        <v>818000</v>
      </c>
      <c r="P68" s="58">
        <v>81000</v>
      </c>
      <c r="Q68" s="58">
        <v>0</v>
      </c>
      <c r="R68" s="58">
        <v>0</v>
      </c>
      <c r="S68" s="58">
        <v>0</v>
      </c>
      <c r="T68" s="32">
        <f t="shared" si="92"/>
        <v>899000</v>
      </c>
      <c r="U68" s="33">
        <v>818000</v>
      </c>
      <c r="V68" s="31">
        <v>81000</v>
      </c>
      <c r="W68" s="31">
        <v>0</v>
      </c>
      <c r="X68" s="31">
        <v>0</v>
      </c>
      <c r="Y68" s="31">
        <v>0</v>
      </c>
      <c r="Z68" s="32">
        <f t="shared" si="93"/>
        <v>899000</v>
      </c>
      <c r="AA68" s="30" t="e">
        <f t="shared" si="94"/>
        <v>#REF!</v>
      </c>
      <c r="AB68" s="31" t="e">
        <f t="shared" si="95"/>
        <v>#REF!</v>
      </c>
      <c r="AC68" s="31">
        <f t="shared" si="96"/>
        <v>0</v>
      </c>
      <c r="AD68" s="31">
        <f t="shared" si="97"/>
        <v>0</v>
      </c>
      <c r="AE68" s="31">
        <f t="shared" si="98"/>
        <v>0</v>
      </c>
      <c r="AF68" s="32" t="e">
        <f t="shared" si="99"/>
        <v>#REF!</v>
      </c>
      <c r="AG68" s="30">
        <f t="shared" si="100"/>
        <v>0</v>
      </c>
      <c r="AH68" s="31">
        <f t="shared" si="101"/>
        <v>0</v>
      </c>
      <c r="AI68" s="31">
        <f t="shared" si="102"/>
        <v>0</v>
      </c>
      <c r="AJ68" s="31">
        <f t="shared" si="103"/>
        <v>0</v>
      </c>
      <c r="AK68" s="31">
        <f t="shared" si="104"/>
        <v>0</v>
      </c>
      <c r="AL68" s="31">
        <f t="shared" si="105"/>
        <v>0</v>
      </c>
      <c r="AM68" s="31" t="e">
        <f t="shared" si="106"/>
        <v>#REF!</v>
      </c>
      <c r="AN68" s="31" t="e">
        <f t="shared" si="107"/>
        <v>#REF!</v>
      </c>
      <c r="AO68" s="32" t="e">
        <f t="shared" si="108"/>
        <v>#REF!</v>
      </c>
      <c r="AP68" s="114">
        <v>0</v>
      </c>
      <c r="AQ68" s="114">
        <v>0</v>
      </c>
      <c r="AT68" s="114" t="e">
        <f t="shared" si="109"/>
        <v>#REF!</v>
      </c>
      <c r="AU68" s="52" t="e">
        <f t="shared" si="110"/>
        <v>#REF!</v>
      </c>
      <c r="AV68" s="161" t="e">
        <f t="shared" si="111"/>
        <v>#REF!</v>
      </c>
      <c r="AW68" s="169"/>
      <c r="AX68" s="169" t="e">
        <f t="shared" si="116"/>
        <v>#REF!</v>
      </c>
      <c r="AY68" s="169" t="e">
        <f t="shared" si="117"/>
        <v>#REF!</v>
      </c>
      <c r="AZ68" s="187" t="e">
        <f t="shared" si="112"/>
        <v>#REF!</v>
      </c>
      <c r="BA68" s="187"/>
      <c r="BB68" s="187" t="e">
        <f t="shared" si="118"/>
        <v>#REF!</v>
      </c>
      <c r="BC68" s="187" t="e">
        <f t="shared" si="119"/>
        <v>#REF!</v>
      </c>
      <c r="BD68" s="83">
        <f t="shared" si="85"/>
        <v>0</v>
      </c>
      <c r="BE68" s="83">
        <v>0</v>
      </c>
      <c r="BF68" s="83">
        <v>0</v>
      </c>
      <c r="BG68" s="215" t="e">
        <f t="shared" si="120"/>
        <v>#REF!</v>
      </c>
      <c r="BH68" s="187" t="e">
        <f t="shared" si="113"/>
        <v>#REF!</v>
      </c>
      <c r="BI68" s="179" t="e">
        <f t="shared" si="114"/>
        <v>#REF!</v>
      </c>
      <c r="BJ68" s="179" t="e">
        <f t="shared" si="114"/>
        <v>#REF!</v>
      </c>
      <c r="BK68" s="85" t="e">
        <f t="shared" si="121"/>
        <v>#REF!</v>
      </c>
      <c r="BL68" s="87" t="e">
        <f t="shared" si="86"/>
        <v>#REF!</v>
      </c>
      <c r="BM68" s="179" t="e">
        <f t="shared" si="115"/>
        <v>#REF!</v>
      </c>
      <c r="BN68" s="194" t="e">
        <f t="shared" si="115"/>
        <v>#REF!</v>
      </c>
      <c r="BQ68" s="231"/>
      <c r="BT68" s="231"/>
      <c r="BU68" s="264">
        <v>839520.54794520559</v>
      </c>
      <c r="BV68" s="264">
        <v>81718.08510638299</v>
      </c>
      <c r="BW68" s="231"/>
      <c r="BX68" s="169">
        <f t="shared" si="122"/>
        <v>854335.61643835623</v>
      </c>
      <c r="BY68" s="264">
        <f t="shared" si="123"/>
        <v>82364.361702127673</v>
      </c>
      <c r="BZ68" s="187">
        <f t="shared" si="124"/>
        <v>936699.97814048384</v>
      </c>
    </row>
    <row r="69" spans="1:78" ht="36" x14ac:dyDescent="0.2">
      <c r="A69" s="138">
        <v>210014</v>
      </c>
      <c r="B69" s="134" t="s">
        <v>98</v>
      </c>
      <c r="C69" s="134" t="s">
        <v>99</v>
      </c>
      <c r="D69" s="134" t="s">
        <v>125</v>
      </c>
      <c r="E69" s="140" t="s">
        <v>192</v>
      </c>
      <c r="F69" s="82" t="e">
        <f t="shared" si="87"/>
        <v>#REF!</v>
      </c>
      <c r="G69" s="83" t="e">
        <f t="shared" si="88"/>
        <v>#REF!</v>
      </c>
      <c r="H69" s="83">
        <f t="shared" si="83"/>
        <v>0</v>
      </c>
      <c r="I69" s="83">
        <v>0</v>
      </c>
      <c r="J69" s="83">
        <v>0</v>
      </c>
      <c r="K69" s="83" t="e">
        <f t="shared" si="89"/>
        <v>#REF!</v>
      </c>
      <c r="L69" s="84" t="e">
        <f t="shared" si="84"/>
        <v>#REF!</v>
      </c>
      <c r="M69" s="85" t="e">
        <f t="shared" si="90"/>
        <v>#REF!</v>
      </c>
      <c r="N69" s="86" t="e">
        <f t="shared" si="91"/>
        <v>#REF!</v>
      </c>
      <c r="O69" s="57">
        <v>5878000</v>
      </c>
      <c r="P69" s="58">
        <v>0</v>
      </c>
      <c r="Q69" s="58">
        <v>0</v>
      </c>
      <c r="R69" s="58">
        <v>0</v>
      </c>
      <c r="S69" s="58">
        <v>0</v>
      </c>
      <c r="T69" s="32">
        <f t="shared" si="92"/>
        <v>5878000</v>
      </c>
      <c r="U69" s="33">
        <v>5878000</v>
      </c>
      <c r="V69" s="31">
        <v>0</v>
      </c>
      <c r="W69" s="31">
        <v>0</v>
      </c>
      <c r="X69" s="31">
        <v>0</v>
      </c>
      <c r="Y69" s="31">
        <v>0</v>
      </c>
      <c r="Z69" s="32">
        <f t="shared" si="93"/>
        <v>5878000</v>
      </c>
      <c r="AA69" s="30" t="e">
        <f t="shared" si="94"/>
        <v>#REF!</v>
      </c>
      <c r="AB69" s="31" t="e">
        <f t="shared" si="95"/>
        <v>#REF!</v>
      </c>
      <c r="AC69" s="31">
        <f t="shared" si="96"/>
        <v>0</v>
      </c>
      <c r="AD69" s="31">
        <f t="shared" si="97"/>
        <v>0</v>
      </c>
      <c r="AE69" s="31">
        <f t="shared" si="98"/>
        <v>0</v>
      </c>
      <c r="AF69" s="32" t="e">
        <f t="shared" si="99"/>
        <v>#REF!</v>
      </c>
      <c r="AG69" s="30">
        <f t="shared" si="100"/>
        <v>0</v>
      </c>
      <c r="AH69" s="31">
        <f t="shared" si="101"/>
        <v>0</v>
      </c>
      <c r="AI69" s="31">
        <f t="shared" si="102"/>
        <v>0</v>
      </c>
      <c r="AJ69" s="31">
        <f t="shared" si="103"/>
        <v>0</v>
      </c>
      <c r="AK69" s="31">
        <f t="shared" si="104"/>
        <v>0</v>
      </c>
      <c r="AL69" s="31">
        <f t="shared" si="105"/>
        <v>0</v>
      </c>
      <c r="AM69" s="31" t="e">
        <f t="shared" si="106"/>
        <v>#REF!</v>
      </c>
      <c r="AN69" s="31" t="e">
        <f t="shared" si="107"/>
        <v>#REF!</v>
      </c>
      <c r="AO69" s="32" t="e">
        <f t="shared" si="108"/>
        <v>#REF!</v>
      </c>
      <c r="AP69" s="114">
        <v>0</v>
      </c>
      <c r="AQ69" s="114">
        <v>0</v>
      </c>
      <c r="AS69" s="51" t="s">
        <v>252</v>
      </c>
      <c r="AT69" s="114" t="e">
        <f t="shared" si="109"/>
        <v>#REF!</v>
      </c>
      <c r="AU69" s="52" t="e">
        <f t="shared" si="110"/>
        <v>#REF!</v>
      </c>
      <c r="AV69" s="161" t="e">
        <f t="shared" si="111"/>
        <v>#REF!</v>
      </c>
      <c r="AW69" s="169"/>
      <c r="AX69" s="169" t="e">
        <f t="shared" si="116"/>
        <v>#REF!</v>
      </c>
      <c r="AY69" s="169" t="e">
        <f t="shared" si="117"/>
        <v>#REF!</v>
      </c>
      <c r="AZ69" s="187" t="e">
        <f t="shared" si="112"/>
        <v>#REF!</v>
      </c>
      <c r="BA69" s="187"/>
      <c r="BB69" s="187" t="e">
        <f t="shared" si="118"/>
        <v>#REF!</v>
      </c>
      <c r="BC69" s="187" t="e">
        <f t="shared" si="119"/>
        <v>#REF!</v>
      </c>
      <c r="BD69" s="83">
        <f t="shared" si="85"/>
        <v>0</v>
      </c>
      <c r="BE69" s="83">
        <v>0</v>
      </c>
      <c r="BF69" s="83">
        <v>0</v>
      </c>
      <c r="BG69" s="215" t="e">
        <f t="shared" si="120"/>
        <v>#REF!</v>
      </c>
      <c r="BH69" s="187" t="e">
        <f t="shared" si="113"/>
        <v>#REF!</v>
      </c>
      <c r="BI69" s="179" t="e">
        <f t="shared" si="114"/>
        <v>#REF!</v>
      </c>
      <c r="BJ69" s="179" t="e">
        <f t="shared" si="114"/>
        <v>#REF!</v>
      </c>
      <c r="BK69" s="85" t="e">
        <f t="shared" si="121"/>
        <v>#REF!</v>
      </c>
      <c r="BL69" s="87" t="e">
        <f t="shared" si="86"/>
        <v>#REF!</v>
      </c>
      <c r="BM69" s="179" t="e">
        <f t="shared" si="115"/>
        <v>#REF!</v>
      </c>
      <c r="BN69" s="194" t="e">
        <f t="shared" si="115"/>
        <v>#REF!</v>
      </c>
      <c r="BQ69" s="231"/>
      <c r="BT69" s="231"/>
      <c r="BU69" s="264">
        <v>6029469.1780821923</v>
      </c>
      <c r="BV69" s="264">
        <v>0</v>
      </c>
      <c r="BW69" s="231"/>
      <c r="BX69" s="169">
        <f t="shared" si="122"/>
        <v>6135871.5753424661</v>
      </c>
      <c r="BY69" s="264">
        <f t="shared" si="123"/>
        <v>0</v>
      </c>
      <c r="BZ69" s="187">
        <f t="shared" si="124"/>
        <v>6135871.5753424661</v>
      </c>
    </row>
    <row r="70" spans="1:78" ht="60" x14ac:dyDescent="0.2">
      <c r="A70" s="138">
        <v>210014</v>
      </c>
      <c r="B70" s="134" t="s">
        <v>158</v>
      </c>
      <c r="C70" s="134" t="s">
        <v>159</v>
      </c>
      <c r="D70" s="134" t="s">
        <v>33</v>
      </c>
      <c r="E70" s="140" t="s">
        <v>216</v>
      </c>
      <c r="F70" s="82" t="e">
        <f>ROUNDUP(O70*ign/igo,afrind)</f>
        <v>#REF!</v>
      </c>
      <c r="G70" s="83" t="e">
        <f>ROUNDUP(P70*iin/iio,afrind)</f>
        <v>#REF!</v>
      </c>
      <c r="H70" s="83">
        <f>Q70</f>
        <v>0</v>
      </c>
      <c r="I70" s="83">
        <v>0</v>
      </c>
      <c r="J70" s="83">
        <v>0</v>
      </c>
      <c r="K70" s="83" t="e">
        <f>SUM(F70:J70)</f>
        <v>#REF!</v>
      </c>
      <c r="L70" s="84" t="e">
        <f>ROUND(K70*premie/1000,2)</f>
        <v>#REF!</v>
      </c>
      <c r="M70" s="85" t="e">
        <f t="shared" si="90"/>
        <v>#REF!</v>
      </c>
      <c r="N70" s="86" t="e">
        <f>L70+M70</f>
        <v>#REF!</v>
      </c>
      <c r="O70" s="57">
        <v>0</v>
      </c>
      <c r="P70" s="58">
        <v>6743000</v>
      </c>
      <c r="Q70" s="58">
        <v>0</v>
      </c>
      <c r="R70" s="58">
        <v>0</v>
      </c>
      <c r="S70" s="58">
        <v>0</v>
      </c>
      <c r="T70" s="32">
        <f t="shared" si="92"/>
        <v>6743000</v>
      </c>
      <c r="U70" s="33">
        <v>0</v>
      </c>
      <c r="V70" s="31">
        <v>6743000</v>
      </c>
      <c r="W70" s="31">
        <v>0</v>
      </c>
      <c r="X70" s="31">
        <v>0</v>
      </c>
      <c r="Y70" s="31">
        <v>0</v>
      </c>
      <c r="Z70" s="32">
        <f t="shared" si="93"/>
        <v>6743000</v>
      </c>
      <c r="AA70" s="30" t="e">
        <f t="shared" si="94"/>
        <v>#REF!</v>
      </c>
      <c r="AB70" s="31" t="e">
        <f t="shared" si="95"/>
        <v>#REF!</v>
      </c>
      <c r="AC70" s="31">
        <f t="shared" si="96"/>
        <v>0</v>
      </c>
      <c r="AD70" s="31">
        <f t="shared" si="97"/>
        <v>0</v>
      </c>
      <c r="AE70" s="31">
        <f t="shared" si="98"/>
        <v>0</v>
      </c>
      <c r="AF70" s="32" t="e">
        <f t="shared" si="99"/>
        <v>#REF!</v>
      </c>
      <c r="AG70" s="30">
        <f t="shared" si="100"/>
        <v>0</v>
      </c>
      <c r="AH70" s="31">
        <f t="shared" si="101"/>
        <v>0</v>
      </c>
      <c r="AI70" s="31">
        <f t="shared" si="102"/>
        <v>0</v>
      </c>
      <c r="AJ70" s="31">
        <f t="shared" si="103"/>
        <v>0</v>
      </c>
      <c r="AK70" s="31">
        <f t="shared" si="104"/>
        <v>0</v>
      </c>
      <c r="AL70" s="31">
        <f t="shared" si="105"/>
        <v>0</v>
      </c>
      <c r="AM70" s="31" t="e">
        <f t="shared" si="106"/>
        <v>#REF!</v>
      </c>
      <c r="AN70" s="31" t="e">
        <f t="shared" si="107"/>
        <v>#REF!</v>
      </c>
      <c r="AO70" s="32" t="e">
        <f t="shared" si="108"/>
        <v>#REF!</v>
      </c>
      <c r="AP70" s="114">
        <v>0</v>
      </c>
      <c r="AQ70" s="114">
        <v>0</v>
      </c>
      <c r="AT70" s="114" t="e">
        <f t="shared" si="109"/>
        <v>#REF!</v>
      </c>
      <c r="AU70" s="52" t="e">
        <f t="shared" si="110"/>
        <v>#REF!</v>
      </c>
      <c r="AV70" s="161" t="e">
        <f t="shared" ref="AV70:AV107" si="125" xml:space="preserve"> 118.2/116.8*AT70</f>
        <v>#REF!</v>
      </c>
      <c r="AW70" s="169"/>
      <c r="AX70" s="169" t="e">
        <f t="shared" si="116"/>
        <v>#REF!</v>
      </c>
      <c r="AY70" s="169" t="e">
        <f t="shared" si="117"/>
        <v>#REF!</v>
      </c>
      <c r="AZ70" s="187" t="e">
        <f t="shared" si="112"/>
        <v>#REF!</v>
      </c>
      <c r="BA70" s="187"/>
      <c r="BB70" s="187" t="e">
        <f t="shared" si="118"/>
        <v>#REF!</v>
      </c>
      <c r="BC70" s="187" t="e">
        <f t="shared" si="119"/>
        <v>#REF!</v>
      </c>
      <c r="BD70" s="83">
        <f>BQ70</f>
        <v>0</v>
      </c>
      <c r="BE70" s="83">
        <v>0</v>
      </c>
      <c r="BF70" s="83">
        <v>0</v>
      </c>
      <c r="BG70" s="215" t="e">
        <f t="shared" si="120"/>
        <v>#REF!</v>
      </c>
      <c r="BH70" s="187" t="e">
        <f t="shared" si="113"/>
        <v>#REF!</v>
      </c>
      <c r="BI70" s="179" t="e">
        <f t="shared" si="114"/>
        <v>#REF!</v>
      </c>
      <c r="BJ70" s="179" t="e">
        <f t="shared" si="114"/>
        <v>#REF!</v>
      </c>
      <c r="BK70" s="85" t="e">
        <f t="shared" si="121"/>
        <v>#REF!</v>
      </c>
      <c r="BL70" s="87" t="e">
        <f t="shared" si="86"/>
        <v>#REF!</v>
      </c>
      <c r="BM70" s="179" t="e">
        <f t="shared" ref="BM70" si="126">BI70+BK70</f>
        <v>#REF!</v>
      </c>
      <c r="BN70" s="194" t="e">
        <f t="shared" si="115"/>
        <v>#REF!</v>
      </c>
      <c r="BQ70" s="231"/>
      <c r="BT70" s="231"/>
      <c r="BU70" s="264">
        <v>0</v>
      </c>
      <c r="BV70" s="264">
        <v>6802778.3687943267</v>
      </c>
      <c r="BW70" s="231"/>
      <c r="BX70" s="169">
        <f t="shared" si="122"/>
        <v>0</v>
      </c>
      <c r="BY70" s="264">
        <f t="shared" si="123"/>
        <v>6856578.9007092202</v>
      </c>
      <c r="BZ70" s="187">
        <f t="shared" si="124"/>
        <v>6856578.9007092202</v>
      </c>
    </row>
    <row r="71" spans="1:78" ht="24" x14ac:dyDescent="0.2">
      <c r="A71" s="138">
        <v>210014</v>
      </c>
      <c r="B71" s="134" t="s">
        <v>194</v>
      </c>
      <c r="C71" s="134" t="s">
        <v>14</v>
      </c>
      <c r="D71" s="134" t="s">
        <v>14</v>
      </c>
      <c r="E71" s="140" t="s">
        <v>217</v>
      </c>
      <c r="F71" s="82" t="e">
        <f>ROUNDUP(O71*ign/igo,afrind)</f>
        <v>#REF!</v>
      </c>
      <c r="G71" s="83" t="e">
        <f>ROUNDUP(P71*iin/iio,afrind)</f>
        <v>#REF!</v>
      </c>
      <c r="H71" s="83">
        <f>Q73</f>
        <v>0</v>
      </c>
      <c r="I71" s="83">
        <v>0</v>
      </c>
      <c r="J71" s="83">
        <v>0</v>
      </c>
      <c r="K71" s="83" t="e">
        <f>SUM(F71:J71)</f>
        <v>#REF!</v>
      </c>
      <c r="L71" s="84" t="e">
        <f>ROUND(K71*premie/1000,2)</f>
        <v>#REF!</v>
      </c>
      <c r="M71" s="85" t="e">
        <f t="shared" si="90"/>
        <v>#REF!</v>
      </c>
      <c r="N71" s="86" t="e">
        <f>L71+M71</f>
        <v>#REF!</v>
      </c>
      <c r="O71" s="57">
        <v>1566000</v>
      </c>
      <c r="P71" s="58">
        <v>174000</v>
      </c>
      <c r="Q71" s="58">
        <v>0</v>
      </c>
      <c r="R71" s="58">
        <v>0</v>
      </c>
      <c r="S71" s="58">
        <v>0</v>
      </c>
      <c r="T71" s="32">
        <f t="shared" si="92"/>
        <v>1740000</v>
      </c>
      <c r="U71" s="33">
        <v>1566000</v>
      </c>
      <c r="V71" s="31">
        <v>174000</v>
      </c>
      <c r="W71" s="31">
        <v>0</v>
      </c>
      <c r="X71" s="31">
        <v>0</v>
      </c>
      <c r="Y71" s="31">
        <v>0</v>
      </c>
      <c r="Z71" s="32">
        <f t="shared" si="93"/>
        <v>1740000</v>
      </c>
      <c r="AA71" s="30" t="e">
        <f t="shared" si="94"/>
        <v>#REF!</v>
      </c>
      <c r="AB71" s="31" t="e">
        <f t="shared" si="95"/>
        <v>#REF!</v>
      </c>
      <c r="AC71" s="31">
        <f t="shared" si="96"/>
        <v>0</v>
      </c>
      <c r="AD71" s="31">
        <f t="shared" si="97"/>
        <v>0</v>
      </c>
      <c r="AE71" s="31">
        <f t="shared" si="98"/>
        <v>0</v>
      </c>
      <c r="AF71" s="32" t="e">
        <f t="shared" si="99"/>
        <v>#REF!</v>
      </c>
      <c r="AG71" s="30">
        <f t="shared" si="100"/>
        <v>0</v>
      </c>
      <c r="AH71" s="31">
        <f t="shared" si="101"/>
        <v>0</v>
      </c>
      <c r="AI71" s="31">
        <f t="shared" si="102"/>
        <v>0</v>
      </c>
      <c r="AJ71" s="31">
        <f t="shared" si="103"/>
        <v>0</v>
      </c>
      <c r="AK71" s="31">
        <f t="shared" si="104"/>
        <v>0</v>
      </c>
      <c r="AL71" s="31">
        <f t="shared" si="105"/>
        <v>0</v>
      </c>
      <c r="AM71" s="31" t="e">
        <f t="shared" si="106"/>
        <v>#REF!</v>
      </c>
      <c r="AN71" s="31" t="e">
        <f t="shared" si="107"/>
        <v>#REF!</v>
      </c>
      <c r="AO71" s="32" t="e">
        <f t="shared" si="108"/>
        <v>#REF!</v>
      </c>
      <c r="AP71" s="114">
        <v>0</v>
      </c>
      <c r="AQ71" s="114">
        <v>0</v>
      </c>
      <c r="AT71" s="114" t="e">
        <f t="shared" si="109"/>
        <v>#REF!</v>
      </c>
      <c r="AU71" s="52" t="e">
        <f t="shared" si="110"/>
        <v>#REF!</v>
      </c>
      <c r="AV71" s="161" t="e">
        <f t="shared" si="125"/>
        <v>#REF!</v>
      </c>
      <c r="AW71" s="169"/>
      <c r="AX71" s="169" t="e">
        <f t="shared" si="116"/>
        <v>#REF!</v>
      </c>
      <c r="AY71" s="169" t="e">
        <f t="shared" si="117"/>
        <v>#REF!</v>
      </c>
      <c r="AZ71" s="187" t="e">
        <f t="shared" si="112"/>
        <v>#REF!</v>
      </c>
      <c r="BA71" s="187"/>
      <c r="BB71" s="187" t="e">
        <f t="shared" si="118"/>
        <v>#REF!</v>
      </c>
      <c r="BC71" s="187" t="e">
        <f t="shared" si="119"/>
        <v>#REF!</v>
      </c>
      <c r="BD71" s="83">
        <f>BQ73</f>
        <v>0</v>
      </c>
      <c r="BE71" s="83">
        <v>0</v>
      </c>
      <c r="BF71" s="83">
        <v>0</v>
      </c>
      <c r="BG71" s="215" t="e">
        <f t="shared" si="120"/>
        <v>#REF!</v>
      </c>
      <c r="BH71" s="187" t="e">
        <f t="shared" si="113"/>
        <v>#REF!</v>
      </c>
      <c r="BI71" s="179" t="e">
        <f t="shared" si="114"/>
        <v>#REF!</v>
      </c>
      <c r="BJ71" s="179" t="e">
        <f t="shared" si="114"/>
        <v>#REF!</v>
      </c>
      <c r="BK71" s="85" t="e">
        <f t="shared" si="121"/>
        <v>#REF!</v>
      </c>
      <c r="BL71" s="87" t="e">
        <f t="shared" si="86"/>
        <v>#REF!</v>
      </c>
      <c r="BM71" s="179" t="e">
        <f>BI71+BK71</f>
        <v>#REF!</v>
      </c>
      <c r="BN71" s="194" t="e">
        <f t="shared" si="115"/>
        <v>#REF!</v>
      </c>
      <c r="BQ71" s="231"/>
      <c r="BT71" s="231"/>
      <c r="BU71" s="264">
        <v>1606703.7671232875</v>
      </c>
      <c r="BV71" s="264">
        <v>175542.55319148937</v>
      </c>
      <c r="BW71" s="231"/>
      <c r="BX71" s="169">
        <f t="shared" si="122"/>
        <v>1635057.3630136985</v>
      </c>
      <c r="BY71" s="264">
        <f t="shared" si="123"/>
        <v>176930.85106382979</v>
      </c>
      <c r="BZ71" s="187">
        <f t="shared" si="124"/>
        <v>1811988.2140775283</v>
      </c>
    </row>
    <row r="72" spans="1:78" ht="96" x14ac:dyDescent="0.2">
      <c r="A72" s="138">
        <v>210014</v>
      </c>
      <c r="B72" s="134" t="s">
        <v>219</v>
      </c>
      <c r="C72" s="134" t="s">
        <v>159</v>
      </c>
      <c r="D72" s="134" t="s">
        <v>33</v>
      </c>
      <c r="E72" s="140" t="s">
        <v>220</v>
      </c>
      <c r="F72" s="82" t="e">
        <f>ROUNDUP(O72*113.8/113.8,afrind)</f>
        <v>#REF!</v>
      </c>
      <c r="G72" s="83" t="e">
        <f>ROUNDUP(P72*iin/iio,afrind)</f>
        <v>#REF!</v>
      </c>
      <c r="H72" s="83">
        <f>Q72</f>
        <v>0</v>
      </c>
      <c r="I72" s="83">
        <v>0</v>
      </c>
      <c r="J72" s="83">
        <v>0</v>
      </c>
      <c r="K72" s="83" t="e">
        <f>SUM(F72:J72)</f>
        <v>#REF!</v>
      </c>
      <c r="L72" s="84" t="e">
        <f>ROUND(K72*premie/1000,2)</f>
        <v>#REF!</v>
      </c>
      <c r="M72" s="85" t="e">
        <f t="shared" si="90"/>
        <v>#REF!</v>
      </c>
      <c r="N72" s="86" t="e">
        <f>L72+M72</f>
        <v>#REF!</v>
      </c>
      <c r="O72" s="57">
        <v>363000</v>
      </c>
      <c r="P72" s="58">
        <v>51000</v>
      </c>
      <c r="Q72" s="58">
        <v>0</v>
      </c>
      <c r="R72" s="58">
        <v>0</v>
      </c>
      <c r="S72" s="58">
        <v>0</v>
      </c>
      <c r="T72" s="32">
        <f t="shared" si="92"/>
        <v>414000</v>
      </c>
      <c r="U72" s="33">
        <v>363000</v>
      </c>
      <c r="V72" s="31">
        <v>51000</v>
      </c>
      <c r="W72" s="31">
        <v>0</v>
      </c>
      <c r="X72" s="31">
        <v>0</v>
      </c>
      <c r="Y72" s="31">
        <v>0</v>
      </c>
      <c r="Z72" s="32">
        <f t="shared" si="93"/>
        <v>414000</v>
      </c>
      <c r="AA72" s="30" t="e">
        <f t="shared" si="94"/>
        <v>#REF!</v>
      </c>
      <c r="AB72" s="31" t="e">
        <f t="shared" si="95"/>
        <v>#REF!</v>
      </c>
      <c r="AC72" s="31">
        <f t="shared" si="96"/>
        <v>0</v>
      </c>
      <c r="AD72" s="31">
        <f t="shared" si="97"/>
        <v>0</v>
      </c>
      <c r="AE72" s="31">
        <f t="shared" si="98"/>
        <v>0</v>
      </c>
      <c r="AF72" s="32" t="e">
        <f t="shared" si="99"/>
        <v>#REF!</v>
      </c>
      <c r="AG72" s="30">
        <f t="shared" si="100"/>
        <v>0</v>
      </c>
      <c r="AH72" s="31">
        <f t="shared" si="101"/>
        <v>0</v>
      </c>
      <c r="AI72" s="31">
        <f t="shared" si="102"/>
        <v>0</v>
      </c>
      <c r="AJ72" s="31">
        <f t="shared" si="103"/>
        <v>0</v>
      </c>
      <c r="AK72" s="31">
        <f t="shared" si="104"/>
        <v>0</v>
      </c>
      <c r="AL72" s="31">
        <f t="shared" si="105"/>
        <v>0</v>
      </c>
      <c r="AM72" s="31" t="e">
        <f t="shared" si="106"/>
        <v>#REF!</v>
      </c>
      <c r="AN72" s="31" t="e">
        <f t="shared" si="107"/>
        <v>#REF!</v>
      </c>
      <c r="AO72" s="32" t="e">
        <f t="shared" si="108"/>
        <v>#REF!</v>
      </c>
      <c r="AP72" s="114">
        <v>0</v>
      </c>
      <c r="AQ72" s="114">
        <v>0</v>
      </c>
      <c r="AT72" s="114" t="e">
        <f t="shared" si="109"/>
        <v>#REF!</v>
      </c>
      <c r="AU72" s="52" t="e">
        <f t="shared" si="110"/>
        <v>#REF!</v>
      </c>
      <c r="AV72" s="161" t="e">
        <f t="shared" si="125"/>
        <v>#REF!</v>
      </c>
      <c r="AW72" s="169"/>
      <c r="AX72" s="169" t="e">
        <f t="shared" si="116"/>
        <v>#REF!</v>
      </c>
      <c r="AY72" s="169" t="e">
        <f t="shared" si="117"/>
        <v>#REF!</v>
      </c>
      <c r="AZ72" s="187" t="e">
        <f t="shared" si="112"/>
        <v>#REF!</v>
      </c>
      <c r="BA72" s="187"/>
      <c r="BB72" s="187" t="e">
        <f t="shared" si="118"/>
        <v>#REF!</v>
      </c>
      <c r="BC72" s="187" t="e">
        <f t="shared" si="119"/>
        <v>#REF!</v>
      </c>
      <c r="BD72" s="83">
        <f t="shared" ref="BD72" si="127">BQ72</f>
        <v>0</v>
      </c>
      <c r="BE72" s="83">
        <v>0</v>
      </c>
      <c r="BF72" s="83">
        <v>0</v>
      </c>
      <c r="BG72" s="215" t="e">
        <f t="shared" si="120"/>
        <v>#REF!</v>
      </c>
      <c r="BH72" s="187" t="e">
        <f t="shared" si="113"/>
        <v>#REF!</v>
      </c>
      <c r="BI72" s="179" t="e">
        <f t="shared" si="114"/>
        <v>#REF!</v>
      </c>
      <c r="BJ72" s="179" t="e">
        <f t="shared" si="114"/>
        <v>#REF!</v>
      </c>
      <c r="BK72" s="85" t="e">
        <f t="shared" si="121"/>
        <v>#REF!</v>
      </c>
      <c r="BL72" s="87" t="e">
        <f t="shared" si="86"/>
        <v>#REF!</v>
      </c>
      <c r="BM72" s="179" t="e">
        <f t="shared" ref="BM72:BM73" si="128">BI72+BK72</f>
        <v>#REF!</v>
      </c>
      <c r="BN72" s="194" t="e">
        <f t="shared" si="115"/>
        <v>#REF!</v>
      </c>
      <c r="BQ72" s="231"/>
      <c r="BR72" s="51"/>
      <c r="BT72" s="276" t="s">
        <v>299</v>
      </c>
      <c r="BU72" s="266">
        <v>369837.32876712334</v>
      </c>
      <c r="BV72" s="264">
        <v>51452.127659574471</v>
      </c>
      <c r="BW72" s="231"/>
      <c r="BX72" s="169">
        <f t="shared" si="122"/>
        <v>376363.86986301374</v>
      </c>
      <c r="BY72" s="264">
        <f t="shared" si="123"/>
        <v>51859.042553191495</v>
      </c>
      <c r="BZ72" s="187">
        <f t="shared" si="124"/>
        <v>428222.91241620522</v>
      </c>
    </row>
    <row r="73" spans="1:78" ht="24" x14ac:dyDescent="0.2">
      <c r="A73" s="138">
        <v>210014</v>
      </c>
      <c r="B73" s="134" t="s">
        <v>221</v>
      </c>
      <c r="C73" s="134" t="s">
        <v>160</v>
      </c>
      <c r="D73" s="134" t="s">
        <v>33</v>
      </c>
      <c r="E73" s="140"/>
      <c r="F73" s="90"/>
      <c r="G73" s="90"/>
      <c r="H73" s="90"/>
      <c r="I73" s="90"/>
      <c r="J73" s="90"/>
      <c r="K73" s="90"/>
      <c r="L73" s="91"/>
      <c r="M73" s="85">
        <f t="shared" si="90"/>
        <v>0</v>
      </c>
      <c r="N73" s="90"/>
      <c r="O73" s="57"/>
      <c r="P73" s="58">
        <v>74000</v>
      </c>
      <c r="Q73" s="58">
        <v>0</v>
      </c>
      <c r="R73" s="58">
        <v>0</v>
      </c>
      <c r="S73" s="58">
        <v>0</v>
      </c>
      <c r="T73" s="32">
        <f t="shared" si="92"/>
        <v>74000</v>
      </c>
      <c r="U73" s="33"/>
      <c r="V73" s="31"/>
      <c r="W73" s="31">
        <v>0</v>
      </c>
      <c r="X73" s="31">
        <v>0</v>
      </c>
      <c r="Y73" s="31">
        <v>0</v>
      </c>
      <c r="Z73" s="32">
        <f t="shared" si="93"/>
        <v>0</v>
      </c>
      <c r="AA73" s="30">
        <f t="shared" si="94"/>
        <v>0</v>
      </c>
      <c r="AB73" s="31">
        <f t="shared" si="95"/>
        <v>-74000</v>
      </c>
      <c r="AC73" s="31">
        <f t="shared" si="96"/>
        <v>0</v>
      </c>
      <c r="AD73" s="31">
        <f t="shared" si="97"/>
        <v>0</v>
      </c>
      <c r="AE73" s="31">
        <f t="shared" si="98"/>
        <v>0</v>
      </c>
      <c r="AF73" s="32">
        <f t="shared" si="99"/>
        <v>-74000</v>
      </c>
      <c r="AG73" s="30">
        <f t="shared" si="100"/>
        <v>0</v>
      </c>
      <c r="AH73" s="31">
        <f t="shared" si="101"/>
        <v>74000</v>
      </c>
      <c r="AI73" s="31">
        <f t="shared" si="102"/>
        <v>0</v>
      </c>
      <c r="AJ73" s="31">
        <f t="shared" si="103"/>
        <v>0</v>
      </c>
      <c r="AK73" s="31">
        <f t="shared" si="104"/>
        <v>0</v>
      </c>
      <c r="AL73" s="31">
        <f t="shared" si="105"/>
        <v>74000</v>
      </c>
      <c r="AM73" s="31" t="e">
        <f t="shared" si="106"/>
        <v>#REF!</v>
      </c>
      <c r="AN73" s="31" t="e">
        <f t="shared" si="107"/>
        <v>#REF!</v>
      </c>
      <c r="AO73" s="32" t="e">
        <f t="shared" si="108"/>
        <v>#REF!</v>
      </c>
      <c r="AP73" s="114">
        <v>0</v>
      </c>
      <c r="AQ73" s="128" t="s">
        <v>240</v>
      </c>
      <c r="AS73" s="51" t="s">
        <v>245</v>
      </c>
      <c r="AT73" s="114">
        <f t="shared" ref="AT73:AT107" si="129">F73</f>
        <v>0</v>
      </c>
      <c r="AU73" s="128">
        <v>74000</v>
      </c>
      <c r="AV73" s="161">
        <f t="shared" si="125"/>
        <v>0</v>
      </c>
      <c r="AW73" s="169"/>
      <c r="AX73" s="169">
        <f t="shared" si="116"/>
        <v>0</v>
      </c>
      <c r="AY73" s="169">
        <f t="shared" si="117"/>
        <v>0</v>
      </c>
      <c r="AZ73" s="187">
        <f t="shared" si="112"/>
        <v>74656.02836879433</v>
      </c>
      <c r="BA73" s="201"/>
      <c r="BB73" s="187">
        <f t="shared" si="118"/>
        <v>74656.02836879433</v>
      </c>
      <c r="BC73" s="187">
        <f t="shared" si="119"/>
        <v>74656.02836879433</v>
      </c>
      <c r="BD73" s="90"/>
      <c r="BE73" s="90"/>
      <c r="BF73" s="90"/>
      <c r="BG73" s="215">
        <f t="shared" si="120"/>
        <v>74656.02836879433</v>
      </c>
      <c r="BH73" s="187">
        <f t="shared" si="113"/>
        <v>74656.02836879433</v>
      </c>
      <c r="BI73" s="179">
        <f t="shared" si="114"/>
        <v>34.58</v>
      </c>
      <c r="BJ73" s="179">
        <f t="shared" si="114"/>
        <v>34.58</v>
      </c>
      <c r="BK73" s="85">
        <f t="shared" si="121"/>
        <v>7.26</v>
      </c>
      <c r="BL73" s="87">
        <f t="shared" si="86"/>
        <v>7.26</v>
      </c>
      <c r="BM73" s="179">
        <f t="shared" si="128"/>
        <v>41.839999999999996</v>
      </c>
      <c r="BN73" s="194">
        <f t="shared" si="115"/>
        <v>41.839999999999996</v>
      </c>
      <c r="BQ73" s="231"/>
      <c r="BT73" s="231"/>
      <c r="BU73" s="264">
        <v>0</v>
      </c>
      <c r="BV73" s="264">
        <v>74656.02836879433</v>
      </c>
      <c r="BW73" s="231"/>
      <c r="BX73" s="169">
        <f t="shared" si="122"/>
        <v>0</v>
      </c>
      <c r="BY73" s="264">
        <f t="shared" si="123"/>
        <v>75246.453900709224</v>
      </c>
      <c r="BZ73" s="187">
        <f t="shared" si="124"/>
        <v>75246.453900709224</v>
      </c>
    </row>
    <row r="74" spans="1:78" hidden="1" x14ac:dyDescent="0.2">
      <c r="A74" s="138"/>
      <c r="B74" s="134" t="s">
        <v>67</v>
      </c>
      <c r="C74" s="134"/>
      <c r="D74" s="134"/>
      <c r="E74" s="140" t="s">
        <v>14</v>
      </c>
      <c r="F74" s="82" t="e">
        <f t="shared" ref="F74:F94" si="130">ROUNDUP(O74*ign/igo,afrind)</f>
        <v>#REF!</v>
      </c>
      <c r="G74" s="83" t="e">
        <f t="shared" ref="G74:G90" si="131">ROUNDUP(P74*iin/iio,afrind)</f>
        <v>#REF!</v>
      </c>
      <c r="H74" s="83">
        <f t="shared" ref="H74:H90" si="132">Q74</f>
        <v>0</v>
      </c>
      <c r="I74" s="83">
        <v>0</v>
      </c>
      <c r="J74" s="83">
        <v>0</v>
      </c>
      <c r="K74" s="83" t="e">
        <f t="shared" ref="K74:K94" si="133">SUM(F74:J74)</f>
        <v>#REF!</v>
      </c>
      <c r="L74" s="84" t="e">
        <f t="shared" ref="L74:L94" si="134">ROUND(K74*premie/1000,2)</f>
        <v>#REF!</v>
      </c>
      <c r="M74" s="85" t="e">
        <f t="shared" si="90"/>
        <v>#REF!</v>
      </c>
      <c r="N74" s="86" t="e">
        <f t="shared" ref="N74:N94" si="135">L74+M74</f>
        <v>#REF!</v>
      </c>
      <c r="O74" s="57">
        <v>0</v>
      </c>
      <c r="P74" s="58">
        <v>0</v>
      </c>
      <c r="Q74" s="58">
        <v>0</v>
      </c>
      <c r="R74" s="58">
        <v>0</v>
      </c>
      <c r="S74" s="58">
        <v>0</v>
      </c>
      <c r="T74" s="32">
        <f t="shared" si="92"/>
        <v>0</v>
      </c>
      <c r="U74" s="33">
        <v>0</v>
      </c>
      <c r="V74" s="31">
        <v>0</v>
      </c>
      <c r="W74" s="31">
        <v>0</v>
      </c>
      <c r="X74" s="31">
        <v>0</v>
      </c>
      <c r="Y74" s="31">
        <v>0</v>
      </c>
      <c r="Z74" s="32">
        <f t="shared" si="93"/>
        <v>0</v>
      </c>
      <c r="AA74" s="30" t="e">
        <f t="shared" si="94"/>
        <v>#REF!</v>
      </c>
      <c r="AB74" s="31" t="e">
        <f t="shared" si="95"/>
        <v>#REF!</v>
      </c>
      <c r="AC74" s="31">
        <f t="shared" si="96"/>
        <v>0</v>
      </c>
      <c r="AD74" s="31">
        <f t="shared" si="97"/>
        <v>0</v>
      </c>
      <c r="AE74" s="31">
        <f t="shared" si="98"/>
        <v>0</v>
      </c>
      <c r="AF74" s="32" t="e">
        <f t="shared" si="99"/>
        <v>#REF!</v>
      </c>
      <c r="AG74" s="30">
        <f t="shared" si="100"/>
        <v>0</v>
      </c>
      <c r="AH74" s="31">
        <f t="shared" si="101"/>
        <v>0</v>
      </c>
      <c r="AI74" s="31">
        <f t="shared" si="102"/>
        <v>0</v>
      </c>
      <c r="AJ74" s="31">
        <f t="shared" si="103"/>
        <v>0</v>
      </c>
      <c r="AK74" s="31">
        <f t="shared" si="104"/>
        <v>0</v>
      </c>
      <c r="AL74" s="31">
        <f t="shared" si="105"/>
        <v>0</v>
      </c>
      <c r="AM74" s="31" t="e">
        <f t="shared" si="106"/>
        <v>#REF!</v>
      </c>
      <c r="AN74" s="31" t="e">
        <f t="shared" si="107"/>
        <v>#REF!</v>
      </c>
      <c r="AO74" s="32" t="e">
        <f t="shared" si="108"/>
        <v>#REF!</v>
      </c>
      <c r="AP74" s="114">
        <v>0</v>
      </c>
      <c r="AQ74" s="114">
        <v>0</v>
      </c>
      <c r="AT74" s="114" t="e">
        <f t="shared" si="129"/>
        <v>#REF!</v>
      </c>
      <c r="AU74" s="52" t="e">
        <f t="shared" ref="AU74:AU98" si="136">G74</f>
        <v>#REF!</v>
      </c>
      <c r="AV74" s="161" t="e">
        <f t="shared" si="125"/>
        <v>#REF!</v>
      </c>
      <c r="AW74" s="169"/>
      <c r="AX74" s="169" t="e">
        <f t="shared" si="116"/>
        <v>#REF!</v>
      </c>
      <c r="AY74" s="169" t="e">
        <f t="shared" si="117"/>
        <v>#REF!</v>
      </c>
      <c r="AZ74" s="187" t="e">
        <f t="shared" si="112"/>
        <v>#REF!</v>
      </c>
      <c r="BA74" s="187"/>
      <c r="BB74" s="187" t="e">
        <f t="shared" si="118"/>
        <v>#REF!</v>
      </c>
      <c r="BC74" s="187" t="e">
        <f t="shared" si="119"/>
        <v>#REF!</v>
      </c>
      <c r="BD74" s="83">
        <f t="shared" ref="BD74:BD90" si="137">BQ74</f>
        <v>0</v>
      </c>
      <c r="BE74" s="83">
        <v>0</v>
      </c>
      <c r="BF74" s="83">
        <v>0</v>
      </c>
      <c r="BG74" s="215" t="e">
        <f t="shared" si="120"/>
        <v>#REF!</v>
      </c>
      <c r="BH74" s="187" t="e">
        <f t="shared" si="113"/>
        <v>#REF!</v>
      </c>
      <c r="BI74" s="179" t="e">
        <f t="shared" si="114"/>
        <v>#REF!</v>
      </c>
      <c r="BJ74" s="179" t="e">
        <f t="shared" si="114"/>
        <v>#REF!</v>
      </c>
      <c r="BK74" s="85" t="e">
        <f t="shared" si="121"/>
        <v>#REF!</v>
      </c>
      <c r="BL74" s="87" t="e">
        <f t="shared" si="86"/>
        <v>#REF!</v>
      </c>
      <c r="BM74" s="179" t="e">
        <f t="shared" ref="BM74:BN90" si="138">BI74+BK74</f>
        <v>#REF!</v>
      </c>
      <c r="BN74" s="194" t="e">
        <f t="shared" si="115"/>
        <v>#REF!</v>
      </c>
      <c r="BQ74" s="231"/>
      <c r="BT74" s="231"/>
      <c r="BU74" s="264">
        <v>0</v>
      </c>
      <c r="BV74" s="264">
        <v>0</v>
      </c>
      <c r="BW74" s="231"/>
      <c r="BX74" s="169">
        <f t="shared" si="122"/>
        <v>0</v>
      </c>
      <c r="BY74" s="264">
        <f t="shared" si="123"/>
        <v>0</v>
      </c>
      <c r="BZ74" s="187">
        <f t="shared" si="124"/>
        <v>0</v>
      </c>
    </row>
    <row r="75" spans="1:78" hidden="1" x14ac:dyDescent="0.2">
      <c r="A75" s="138"/>
      <c r="B75" s="134" t="s">
        <v>67</v>
      </c>
      <c r="C75" s="141"/>
      <c r="D75" s="134"/>
      <c r="E75" s="140" t="s">
        <v>14</v>
      </c>
      <c r="F75" s="82" t="e">
        <f t="shared" si="130"/>
        <v>#REF!</v>
      </c>
      <c r="G75" s="83" t="e">
        <f t="shared" si="131"/>
        <v>#REF!</v>
      </c>
      <c r="H75" s="83">
        <f t="shared" si="132"/>
        <v>0</v>
      </c>
      <c r="I75" s="83">
        <v>0</v>
      </c>
      <c r="J75" s="83">
        <v>0</v>
      </c>
      <c r="K75" s="83" t="e">
        <f t="shared" si="133"/>
        <v>#REF!</v>
      </c>
      <c r="L75" s="84" t="e">
        <f t="shared" si="134"/>
        <v>#REF!</v>
      </c>
      <c r="M75" s="85" t="e">
        <f t="shared" si="90"/>
        <v>#REF!</v>
      </c>
      <c r="N75" s="86" t="e">
        <f t="shared" si="135"/>
        <v>#REF!</v>
      </c>
      <c r="O75" s="57">
        <v>0</v>
      </c>
      <c r="P75" s="58">
        <v>0</v>
      </c>
      <c r="Q75" s="58">
        <v>0</v>
      </c>
      <c r="R75" s="58">
        <v>0</v>
      </c>
      <c r="S75" s="58">
        <v>0</v>
      </c>
      <c r="T75" s="32">
        <f t="shared" si="92"/>
        <v>0</v>
      </c>
      <c r="U75" s="33">
        <v>0</v>
      </c>
      <c r="V75" s="31">
        <v>0</v>
      </c>
      <c r="W75" s="31">
        <v>0</v>
      </c>
      <c r="X75" s="31">
        <v>0</v>
      </c>
      <c r="Y75" s="31">
        <v>0</v>
      </c>
      <c r="Z75" s="32">
        <f t="shared" si="93"/>
        <v>0</v>
      </c>
      <c r="AA75" s="30" t="e">
        <f t="shared" si="94"/>
        <v>#REF!</v>
      </c>
      <c r="AB75" s="31" t="e">
        <f t="shared" si="95"/>
        <v>#REF!</v>
      </c>
      <c r="AC75" s="31">
        <f t="shared" si="96"/>
        <v>0</v>
      </c>
      <c r="AD75" s="31">
        <f t="shared" si="97"/>
        <v>0</v>
      </c>
      <c r="AE75" s="31">
        <f t="shared" si="98"/>
        <v>0</v>
      </c>
      <c r="AF75" s="32" t="e">
        <f t="shared" si="99"/>
        <v>#REF!</v>
      </c>
      <c r="AG75" s="30">
        <f t="shared" si="100"/>
        <v>0</v>
      </c>
      <c r="AH75" s="31">
        <f t="shared" si="101"/>
        <v>0</v>
      </c>
      <c r="AI75" s="31">
        <f t="shared" si="102"/>
        <v>0</v>
      </c>
      <c r="AJ75" s="31">
        <f t="shared" si="103"/>
        <v>0</v>
      </c>
      <c r="AK75" s="31">
        <f t="shared" si="104"/>
        <v>0</v>
      </c>
      <c r="AL75" s="31">
        <f t="shared" si="105"/>
        <v>0</v>
      </c>
      <c r="AM75" s="31" t="e">
        <f t="shared" si="106"/>
        <v>#REF!</v>
      </c>
      <c r="AN75" s="31" t="e">
        <f t="shared" si="107"/>
        <v>#REF!</v>
      </c>
      <c r="AO75" s="32" t="e">
        <f t="shared" si="108"/>
        <v>#REF!</v>
      </c>
      <c r="AP75" s="114">
        <v>0</v>
      </c>
      <c r="AQ75" s="114">
        <v>0</v>
      </c>
      <c r="AT75" s="114" t="e">
        <f t="shared" si="129"/>
        <v>#REF!</v>
      </c>
      <c r="AU75" s="52" t="e">
        <f t="shared" si="136"/>
        <v>#REF!</v>
      </c>
      <c r="AV75" s="161" t="e">
        <f t="shared" si="125"/>
        <v>#REF!</v>
      </c>
      <c r="AW75" s="169"/>
      <c r="AX75" s="169" t="e">
        <f t="shared" si="116"/>
        <v>#REF!</v>
      </c>
      <c r="AY75" s="169" t="e">
        <f t="shared" si="117"/>
        <v>#REF!</v>
      </c>
      <c r="AZ75" s="187" t="e">
        <f t="shared" si="112"/>
        <v>#REF!</v>
      </c>
      <c r="BA75" s="187"/>
      <c r="BB75" s="187" t="e">
        <f t="shared" si="118"/>
        <v>#REF!</v>
      </c>
      <c r="BC75" s="187" t="e">
        <f t="shared" si="119"/>
        <v>#REF!</v>
      </c>
      <c r="BD75" s="83">
        <f t="shared" si="137"/>
        <v>0</v>
      </c>
      <c r="BE75" s="83">
        <v>0</v>
      </c>
      <c r="BF75" s="83">
        <v>0</v>
      </c>
      <c r="BG75" s="215" t="e">
        <f t="shared" si="120"/>
        <v>#REF!</v>
      </c>
      <c r="BH75" s="187" t="e">
        <f t="shared" si="113"/>
        <v>#REF!</v>
      </c>
      <c r="BI75" s="179" t="e">
        <f t="shared" si="114"/>
        <v>#REF!</v>
      </c>
      <c r="BJ75" s="179" t="e">
        <f t="shared" si="114"/>
        <v>#REF!</v>
      </c>
      <c r="BK75" s="85" t="e">
        <f t="shared" si="121"/>
        <v>#REF!</v>
      </c>
      <c r="BL75" s="87" t="e">
        <f t="shared" si="86"/>
        <v>#REF!</v>
      </c>
      <c r="BM75" s="179" t="e">
        <f t="shared" si="138"/>
        <v>#REF!</v>
      </c>
      <c r="BN75" s="194" t="e">
        <f t="shared" si="115"/>
        <v>#REF!</v>
      </c>
      <c r="BQ75" s="231"/>
      <c r="BT75" s="231"/>
      <c r="BU75" s="264">
        <v>0</v>
      </c>
      <c r="BV75" s="264">
        <v>0</v>
      </c>
      <c r="BW75" s="231"/>
      <c r="BX75" s="169">
        <f t="shared" si="122"/>
        <v>0</v>
      </c>
      <c r="BY75" s="264">
        <f t="shared" si="123"/>
        <v>0</v>
      </c>
      <c r="BZ75" s="187">
        <f t="shared" si="124"/>
        <v>0</v>
      </c>
    </row>
    <row r="76" spans="1:78" hidden="1" x14ac:dyDescent="0.2">
      <c r="A76" s="138" t="s">
        <v>14</v>
      </c>
      <c r="B76" s="134" t="s">
        <v>67</v>
      </c>
      <c r="C76" s="134" t="s">
        <v>14</v>
      </c>
      <c r="D76" s="134"/>
      <c r="E76" s="140" t="s">
        <v>14</v>
      </c>
      <c r="F76" s="82" t="e">
        <f t="shared" si="130"/>
        <v>#REF!</v>
      </c>
      <c r="G76" s="83" t="e">
        <f t="shared" si="131"/>
        <v>#REF!</v>
      </c>
      <c r="H76" s="83">
        <f t="shared" si="132"/>
        <v>0</v>
      </c>
      <c r="I76" s="83">
        <v>0</v>
      </c>
      <c r="J76" s="83">
        <v>0</v>
      </c>
      <c r="K76" s="83" t="e">
        <f t="shared" si="133"/>
        <v>#REF!</v>
      </c>
      <c r="L76" s="84" t="e">
        <f t="shared" si="134"/>
        <v>#REF!</v>
      </c>
      <c r="M76" s="85" t="e">
        <f t="shared" si="90"/>
        <v>#REF!</v>
      </c>
      <c r="N76" s="86" t="e">
        <f t="shared" si="135"/>
        <v>#REF!</v>
      </c>
      <c r="O76" s="57">
        <v>0</v>
      </c>
      <c r="P76" s="58">
        <v>0</v>
      </c>
      <c r="Q76" s="58">
        <v>0</v>
      </c>
      <c r="R76" s="58">
        <v>0</v>
      </c>
      <c r="S76" s="58">
        <v>0</v>
      </c>
      <c r="T76" s="32">
        <f t="shared" si="92"/>
        <v>0</v>
      </c>
      <c r="U76" s="33">
        <v>0</v>
      </c>
      <c r="V76" s="31">
        <v>0</v>
      </c>
      <c r="W76" s="31">
        <v>0</v>
      </c>
      <c r="X76" s="31">
        <v>0</v>
      </c>
      <c r="Y76" s="31">
        <v>0</v>
      </c>
      <c r="Z76" s="32">
        <f t="shared" si="93"/>
        <v>0</v>
      </c>
      <c r="AA76" s="30" t="e">
        <f t="shared" si="94"/>
        <v>#REF!</v>
      </c>
      <c r="AB76" s="31" t="e">
        <f t="shared" si="95"/>
        <v>#REF!</v>
      </c>
      <c r="AC76" s="31">
        <f t="shared" si="96"/>
        <v>0</v>
      </c>
      <c r="AD76" s="31">
        <f t="shared" si="97"/>
        <v>0</v>
      </c>
      <c r="AE76" s="31">
        <f t="shared" si="98"/>
        <v>0</v>
      </c>
      <c r="AF76" s="32" t="e">
        <f t="shared" si="99"/>
        <v>#REF!</v>
      </c>
      <c r="AG76" s="30">
        <f t="shared" si="100"/>
        <v>0</v>
      </c>
      <c r="AH76" s="31">
        <f t="shared" si="101"/>
        <v>0</v>
      </c>
      <c r="AI76" s="31">
        <f t="shared" si="102"/>
        <v>0</v>
      </c>
      <c r="AJ76" s="31">
        <f t="shared" si="103"/>
        <v>0</v>
      </c>
      <c r="AK76" s="31">
        <f t="shared" si="104"/>
        <v>0</v>
      </c>
      <c r="AL76" s="31">
        <f t="shared" si="105"/>
        <v>0</v>
      </c>
      <c r="AM76" s="31" t="e">
        <f t="shared" si="106"/>
        <v>#REF!</v>
      </c>
      <c r="AN76" s="31" t="e">
        <f t="shared" si="107"/>
        <v>#REF!</v>
      </c>
      <c r="AO76" s="32" t="e">
        <f t="shared" si="108"/>
        <v>#REF!</v>
      </c>
      <c r="AP76" s="114">
        <v>0</v>
      </c>
      <c r="AQ76" s="114">
        <v>0</v>
      </c>
      <c r="AT76" s="114" t="e">
        <f t="shared" si="129"/>
        <v>#REF!</v>
      </c>
      <c r="AU76" s="52" t="e">
        <f t="shared" si="136"/>
        <v>#REF!</v>
      </c>
      <c r="AV76" s="161" t="e">
        <f t="shared" si="125"/>
        <v>#REF!</v>
      </c>
      <c r="AW76" s="169"/>
      <c r="AX76" s="169" t="e">
        <f t="shared" si="116"/>
        <v>#REF!</v>
      </c>
      <c r="AY76" s="169" t="e">
        <f t="shared" si="117"/>
        <v>#REF!</v>
      </c>
      <c r="AZ76" s="187" t="e">
        <f t="shared" si="112"/>
        <v>#REF!</v>
      </c>
      <c r="BA76" s="187"/>
      <c r="BB76" s="187" t="e">
        <f t="shared" si="118"/>
        <v>#REF!</v>
      </c>
      <c r="BC76" s="187" t="e">
        <f t="shared" si="119"/>
        <v>#REF!</v>
      </c>
      <c r="BD76" s="83">
        <f t="shared" si="137"/>
        <v>0</v>
      </c>
      <c r="BE76" s="83">
        <v>0</v>
      </c>
      <c r="BF76" s="83">
        <v>0</v>
      </c>
      <c r="BG76" s="215" t="e">
        <f t="shared" si="120"/>
        <v>#REF!</v>
      </c>
      <c r="BH76" s="187" t="e">
        <f t="shared" si="113"/>
        <v>#REF!</v>
      </c>
      <c r="BI76" s="179" t="e">
        <f t="shared" si="114"/>
        <v>#REF!</v>
      </c>
      <c r="BJ76" s="179" t="e">
        <f t="shared" si="114"/>
        <v>#REF!</v>
      </c>
      <c r="BK76" s="85" t="e">
        <f t="shared" si="121"/>
        <v>#REF!</v>
      </c>
      <c r="BL76" s="87" t="e">
        <f t="shared" si="86"/>
        <v>#REF!</v>
      </c>
      <c r="BM76" s="179" t="e">
        <f t="shared" si="138"/>
        <v>#REF!</v>
      </c>
      <c r="BN76" s="194" t="e">
        <f t="shared" si="115"/>
        <v>#REF!</v>
      </c>
      <c r="BQ76" s="231"/>
      <c r="BT76" s="231"/>
      <c r="BU76" s="264">
        <v>0</v>
      </c>
      <c r="BV76" s="264">
        <v>0</v>
      </c>
      <c r="BW76" s="231"/>
      <c r="BX76" s="169">
        <f t="shared" si="122"/>
        <v>0</v>
      </c>
      <c r="BY76" s="264">
        <f t="shared" si="123"/>
        <v>0</v>
      </c>
      <c r="BZ76" s="187">
        <f t="shared" si="124"/>
        <v>0</v>
      </c>
    </row>
    <row r="77" spans="1:78" hidden="1" x14ac:dyDescent="0.2">
      <c r="A77" s="138" t="s">
        <v>14</v>
      </c>
      <c r="B77" s="134" t="s">
        <v>67</v>
      </c>
      <c r="C77" s="134" t="s">
        <v>14</v>
      </c>
      <c r="D77" s="134" t="s">
        <v>14</v>
      </c>
      <c r="E77" s="140" t="s">
        <v>14</v>
      </c>
      <c r="F77" s="82" t="e">
        <f t="shared" si="130"/>
        <v>#REF!</v>
      </c>
      <c r="G77" s="83" t="e">
        <f t="shared" si="131"/>
        <v>#REF!</v>
      </c>
      <c r="H77" s="83">
        <f t="shared" si="132"/>
        <v>0</v>
      </c>
      <c r="I77" s="83">
        <v>0</v>
      </c>
      <c r="J77" s="83">
        <v>0</v>
      </c>
      <c r="K77" s="83" t="e">
        <f t="shared" si="133"/>
        <v>#REF!</v>
      </c>
      <c r="L77" s="84" t="e">
        <f t="shared" si="134"/>
        <v>#REF!</v>
      </c>
      <c r="M77" s="85" t="e">
        <f t="shared" si="90"/>
        <v>#REF!</v>
      </c>
      <c r="N77" s="86" t="e">
        <f t="shared" si="135"/>
        <v>#REF!</v>
      </c>
      <c r="O77" s="57">
        <v>0</v>
      </c>
      <c r="P77" s="58">
        <v>0</v>
      </c>
      <c r="Q77" s="58">
        <v>0</v>
      </c>
      <c r="R77" s="58">
        <v>0</v>
      </c>
      <c r="S77" s="58">
        <v>0</v>
      </c>
      <c r="T77" s="32">
        <f t="shared" si="92"/>
        <v>0</v>
      </c>
      <c r="U77" s="33">
        <v>0</v>
      </c>
      <c r="V77" s="31">
        <v>0</v>
      </c>
      <c r="W77" s="31">
        <v>0</v>
      </c>
      <c r="X77" s="31">
        <v>0</v>
      </c>
      <c r="Y77" s="31">
        <v>0</v>
      </c>
      <c r="Z77" s="32">
        <f t="shared" si="93"/>
        <v>0</v>
      </c>
      <c r="AA77" s="30" t="e">
        <f t="shared" si="94"/>
        <v>#REF!</v>
      </c>
      <c r="AB77" s="31" t="e">
        <f t="shared" si="95"/>
        <v>#REF!</v>
      </c>
      <c r="AC77" s="31">
        <f t="shared" si="96"/>
        <v>0</v>
      </c>
      <c r="AD77" s="31">
        <f t="shared" si="97"/>
        <v>0</v>
      </c>
      <c r="AE77" s="31">
        <f t="shared" si="98"/>
        <v>0</v>
      </c>
      <c r="AF77" s="32" t="e">
        <f t="shared" si="99"/>
        <v>#REF!</v>
      </c>
      <c r="AG77" s="30">
        <f t="shared" si="100"/>
        <v>0</v>
      </c>
      <c r="AH77" s="31">
        <f t="shared" si="101"/>
        <v>0</v>
      </c>
      <c r="AI77" s="31">
        <f t="shared" si="102"/>
        <v>0</v>
      </c>
      <c r="AJ77" s="31">
        <f t="shared" si="103"/>
        <v>0</v>
      </c>
      <c r="AK77" s="31">
        <f t="shared" si="104"/>
        <v>0</v>
      </c>
      <c r="AL77" s="31">
        <f t="shared" si="105"/>
        <v>0</v>
      </c>
      <c r="AM77" s="31" t="e">
        <f t="shared" si="106"/>
        <v>#REF!</v>
      </c>
      <c r="AN77" s="31" t="e">
        <f t="shared" si="107"/>
        <v>#REF!</v>
      </c>
      <c r="AO77" s="32" t="e">
        <f t="shared" si="108"/>
        <v>#REF!</v>
      </c>
      <c r="AP77" s="114">
        <v>0</v>
      </c>
      <c r="AQ77" s="114">
        <v>0</v>
      </c>
      <c r="AT77" s="114" t="e">
        <f t="shared" si="129"/>
        <v>#REF!</v>
      </c>
      <c r="AU77" s="52" t="e">
        <f t="shared" si="136"/>
        <v>#REF!</v>
      </c>
      <c r="AV77" s="161" t="e">
        <f t="shared" si="125"/>
        <v>#REF!</v>
      </c>
      <c r="AW77" s="169"/>
      <c r="AX77" s="169" t="e">
        <f t="shared" si="116"/>
        <v>#REF!</v>
      </c>
      <c r="AY77" s="169" t="e">
        <f t="shared" si="117"/>
        <v>#REF!</v>
      </c>
      <c r="AZ77" s="187" t="e">
        <f t="shared" si="112"/>
        <v>#REF!</v>
      </c>
      <c r="BA77" s="187"/>
      <c r="BB77" s="187" t="e">
        <f t="shared" si="118"/>
        <v>#REF!</v>
      </c>
      <c r="BC77" s="187" t="e">
        <f t="shared" si="119"/>
        <v>#REF!</v>
      </c>
      <c r="BD77" s="83">
        <f t="shared" si="137"/>
        <v>0</v>
      </c>
      <c r="BE77" s="83">
        <v>0</v>
      </c>
      <c r="BF77" s="83">
        <v>0</v>
      </c>
      <c r="BG77" s="215" t="e">
        <f t="shared" si="120"/>
        <v>#REF!</v>
      </c>
      <c r="BH77" s="187" t="e">
        <f t="shared" si="113"/>
        <v>#REF!</v>
      </c>
      <c r="BI77" s="179" t="e">
        <f t="shared" si="114"/>
        <v>#REF!</v>
      </c>
      <c r="BJ77" s="179" t="e">
        <f t="shared" si="114"/>
        <v>#REF!</v>
      </c>
      <c r="BK77" s="85" t="e">
        <f t="shared" si="121"/>
        <v>#REF!</v>
      </c>
      <c r="BL77" s="87" t="e">
        <f t="shared" si="86"/>
        <v>#REF!</v>
      </c>
      <c r="BM77" s="179" t="e">
        <f t="shared" si="138"/>
        <v>#REF!</v>
      </c>
      <c r="BN77" s="194" t="e">
        <f t="shared" si="115"/>
        <v>#REF!</v>
      </c>
      <c r="BQ77" s="231"/>
      <c r="BT77" s="231"/>
      <c r="BU77" s="264">
        <v>0</v>
      </c>
      <c r="BV77" s="264">
        <v>0</v>
      </c>
      <c r="BW77" s="231"/>
      <c r="BX77" s="169">
        <f t="shared" si="122"/>
        <v>0</v>
      </c>
      <c r="BY77" s="264">
        <f t="shared" si="123"/>
        <v>0</v>
      </c>
      <c r="BZ77" s="187">
        <f t="shared" si="124"/>
        <v>0</v>
      </c>
    </row>
    <row r="78" spans="1:78" hidden="1" x14ac:dyDescent="0.2">
      <c r="A78" s="138" t="s">
        <v>14</v>
      </c>
      <c r="B78" s="134" t="s">
        <v>67</v>
      </c>
      <c r="C78" s="134" t="s">
        <v>14</v>
      </c>
      <c r="D78" s="134" t="s">
        <v>14</v>
      </c>
      <c r="E78" s="140" t="s">
        <v>14</v>
      </c>
      <c r="F78" s="82" t="e">
        <f t="shared" si="130"/>
        <v>#REF!</v>
      </c>
      <c r="G78" s="83" t="e">
        <f t="shared" si="131"/>
        <v>#REF!</v>
      </c>
      <c r="H78" s="83">
        <f t="shared" si="132"/>
        <v>0</v>
      </c>
      <c r="I78" s="83">
        <v>0</v>
      </c>
      <c r="J78" s="83">
        <v>0</v>
      </c>
      <c r="K78" s="83" t="e">
        <f t="shared" si="133"/>
        <v>#REF!</v>
      </c>
      <c r="L78" s="84" t="e">
        <f t="shared" si="134"/>
        <v>#REF!</v>
      </c>
      <c r="M78" s="85" t="e">
        <f t="shared" si="90"/>
        <v>#REF!</v>
      </c>
      <c r="N78" s="86" t="e">
        <f t="shared" si="135"/>
        <v>#REF!</v>
      </c>
      <c r="O78" s="57">
        <v>0</v>
      </c>
      <c r="P78" s="58">
        <v>0</v>
      </c>
      <c r="Q78" s="58">
        <v>0</v>
      </c>
      <c r="R78" s="58">
        <v>0</v>
      </c>
      <c r="S78" s="58">
        <v>0</v>
      </c>
      <c r="T78" s="32">
        <f t="shared" si="92"/>
        <v>0</v>
      </c>
      <c r="U78" s="33">
        <v>0</v>
      </c>
      <c r="V78" s="31">
        <v>0</v>
      </c>
      <c r="W78" s="31">
        <v>0</v>
      </c>
      <c r="X78" s="31">
        <v>0</v>
      </c>
      <c r="Y78" s="31">
        <v>0</v>
      </c>
      <c r="Z78" s="32">
        <f t="shared" si="93"/>
        <v>0</v>
      </c>
      <c r="AA78" s="30" t="e">
        <f t="shared" si="94"/>
        <v>#REF!</v>
      </c>
      <c r="AB78" s="31" t="e">
        <f t="shared" si="95"/>
        <v>#REF!</v>
      </c>
      <c r="AC78" s="31">
        <f t="shared" si="96"/>
        <v>0</v>
      </c>
      <c r="AD78" s="31">
        <f t="shared" si="97"/>
        <v>0</v>
      </c>
      <c r="AE78" s="31">
        <f t="shared" si="98"/>
        <v>0</v>
      </c>
      <c r="AF78" s="32" t="e">
        <f t="shared" si="99"/>
        <v>#REF!</v>
      </c>
      <c r="AG78" s="30">
        <f t="shared" si="100"/>
        <v>0</v>
      </c>
      <c r="AH78" s="31">
        <f t="shared" si="101"/>
        <v>0</v>
      </c>
      <c r="AI78" s="31">
        <f t="shared" si="102"/>
        <v>0</v>
      </c>
      <c r="AJ78" s="31">
        <f t="shared" si="103"/>
        <v>0</v>
      </c>
      <c r="AK78" s="31">
        <f t="shared" si="104"/>
        <v>0</v>
      </c>
      <c r="AL78" s="31">
        <f t="shared" si="105"/>
        <v>0</v>
      </c>
      <c r="AM78" s="31" t="e">
        <f t="shared" si="106"/>
        <v>#REF!</v>
      </c>
      <c r="AN78" s="31" t="e">
        <f t="shared" si="107"/>
        <v>#REF!</v>
      </c>
      <c r="AO78" s="32" t="e">
        <f t="shared" si="108"/>
        <v>#REF!</v>
      </c>
      <c r="AP78" s="114">
        <v>0</v>
      </c>
      <c r="AQ78" s="114">
        <v>0</v>
      </c>
      <c r="AT78" s="114" t="e">
        <f t="shared" si="129"/>
        <v>#REF!</v>
      </c>
      <c r="AU78" s="52" t="e">
        <f t="shared" si="136"/>
        <v>#REF!</v>
      </c>
      <c r="AV78" s="161" t="e">
        <f t="shared" si="125"/>
        <v>#REF!</v>
      </c>
      <c r="AW78" s="169"/>
      <c r="AX78" s="169" t="e">
        <f t="shared" si="116"/>
        <v>#REF!</v>
      </c>
      <c r="AY78" s="169" t="e">
        <f t="shared" si="117"/>
        <v>#REF!</v>
      </c>
      <c r="AZ78" s="187" t="e">
        <f t="shared" si="112"/>
        <v>#REF!</v>
      </c>
      <c r="BA78" s="187"/>
      <c r="BB78" s="187" t="e">
        <f t="shared" si="118"/>
        <v>#REF!</v>
      </c>
      <c r="BC78" s="187" t="e">
        <f t="shared" si="119"/>
        <v>#REF!</v>
      </c>
      <c r="BD78" s="83">
        <f t="shared" si="137"/>
        <v>0</v>
      </c>
      <c r="BE78" s="83">
        <v>0</v>
      </c>
      <c r="BF78" s="83">
        <v>0</v>
      </c>
      <c r="BG78" s="215" t="e">
        <f t="shared" si="120"/>
        <v>#REF!</v>
      </c>
      <c r="BH78" s="187" t="e">
        <f t="shared" si="113"/>
        <v>#REF!</v>
      </c>
      <c r="BI78" s="179" t="e">
        <f t="shared" si="114"/>
        <v>#REF!</v>
      </c>
      <c r="BJ78" s="179" t="e">
        <f t="shared" si="114"/>
        <v>#REF!</v>
      </c>
      <c r="BK78" s="85" t="e">
        <f t="shared" si="121"/>
        <v>#REF!</v>
      </c>
      <c r="BL78" s="87" t="e">
        <f t="shared" si="86"/>
        <v>#REF!</v>
      </c>
      <c r="BM78" s="179" t="e">
        <f t="shared" si="138"/>
        <v>#REF!</v>
      </c>
      <c r="BN78" s="194" t="e">
        <f t="shared" si="115"/>
        <v>#REF!</v>
      </c>
      <c r="BQ78" s="231"/>
      <c r="BT78" s="231"/>
      <c r="BU78" s="264">
        <v>0</v>
      </c>
      <c r="BV78" s="264">
        <v>0</v>
      </c>
      <c r="BW78" s="231"/>
      <c r="BX78" s="169">
        <f t="shared" si="122"/>
        <v>0</v>
      </c>
      <c r="BY78" s="264">
        <f t="shared" si="123"/>
        <v>0</v>
      </c>
      <c r="BZ78" s="187">
        <f t="shared" si="124"/>
        <v>0</v>
      </c>
    </row>
    <row r="79" spans="1:78" hidden="1" x14ac:dyDescent="0.2">
      <c r="A79" s="138" t="s">
        <v>14</v>
      </c>
      <c r="B79" s="134" t="s">
        <v>67</v>
      </c>
      <c r="C79" s="134" t="s">
        <v>14</v>
      </c>
      <c r="D79" s="134" t="s">
        <v>14</v>
      </c>
      <c r="E79" s="140" t="s">
        <v>14</v>
      </c>
      <c r="F79" s="82" t="e">
        <f t="shared" si="130"/>
        <v>#REF!</v>
      </c>
      <c r="G79" s="83" t="e">
        <f t="shared" si="131"/>
        <v>#REF!</v>
      </c>
      <c r="H79" s="83">
        <f t="shared" si="132"/>
        <v>0</v>
      </c>
      <c r="I79" s="83">
        <v>0</v>
      </c>
      <c r="J79" s="83">
        <v>0</v>
      </c>
      <c r="K79" s="83" t="e">
        <f t="shared" si="133"/>
        <v>#REF!</v>
      </c>
      <c r="L79" s="84" t="e">
        <f t="shared" si="134"/>
        <v>#REF!</v>
      </c>
      <c r="M79" s="85" t="e">
        <f t="shared" si="90"/>
        <v>#REF!</v>
      </c>
      <c r="N79" s="86" t="e">
        <f t="shared" si="135"/>
        <v>#REF!</v>
      </c>
      <c r="O79" s="57">
        <v>0</v>
      </c>
      <c r="P79" s="58">
        <v>0</v>
      </c>
      <c r="Q79" s="58">
        <v>0</v>
      </c>
      <c r="R79" s="58">
        <v>0</v>
      </c>
      <c r="S79" s="58">
        <v>0</v>
      </c>
      <c r="T79" s="32">
        <f t="shared" si="92"/>
        <v>0</v>
      </c>
      <c r="U79" s="33">
        <v>0</v>
      </c>
      <c r="V79" s="31">
        <v>0</v>
      </c>
      <c r="W79" s="31">
        <v>0</v>
      </c>
      <c r="X79" s="31">
        <v>0</v>
      </c>
      <c r="Y79" s="31">
        <v>0</v>
      </c>
      <c r="Z79" s="32">
        <f t="shared" si="93"/>
        <v>0</v>
      </c>
      <c r="AA79" s="30" t="e">
        <f t="shared" si="94"/>
        <v>#REF!</v>
      </c>
      <c r="AB79" s="31" t="e">
        <f t="shared" si="95"/>
        <v>#REF!</v>
      </c>
      <c r="AC79" s="31">
        <f t="shared" si="96"/>
        <v>0</v>
      </c>
      <c r="AD79" s="31">
        <f t="shared" si="97"/>
        <v>0</v>
      </c>
      <c r="AE79" s="31">
        <f t="shared" si="98"/>
        <v>0</v>
      </c>
      <c r="AF79" s="32" t="e">
        <f t="shared" si="99"/>
        <v>#REF!</v>
      </c>
      <c r="AG79" s="30">
        <f t="shared" si="100"/>
        <v>0</v>
      </c>
      <c r="AH79" s="31">
        <f t="shared" si="101"/>
        <v>0</v>
      </c>
      <c r="AI79" s="31">
        <f t="shared" si="102"/>
        <v>0</v>
      </c>
      <c r="AJ79" s="31">
        <f t="shared" si="103"/>
        <v>0</v>
      </c>
      <c r="AK79" s="31">
        <f t="shared" si="104"/>
        <v>0</v>
      </c>
      <c r="AL79" s="31">
        <f t="shared" si="105"/>
        <v>0</v>
      </c>
      <c r="AM79" s="31" t="e">
        <f t="shared" si="106"/>
        <v>#REF!</v>
      </c>
      <c r="AN79" s="31" t="e">
        <f t="shared" si="107"/>
        <v>#REF!</v>
      </c>
      <c r="AO79" s="32" t="e">
        <f t="shared" si="108"/>
        <v>#REF!</v>
      </c>
      <c r="AP79" s="114">
        <v>0</v>
      </c>
      <c r="AQ79" s="114">
        <v>0</v>
      </c>
      <c r="AT79" s="114" t="e">
        <f t="shared" si="129"/>
        <v>#REF!</v>
      </c>
      <c r="AU79" s="52" t="e">
        <f t="shared" si="136"/>
        <v>#REF!</v>
      </c>
      <c r="AV79" s="161" t="e">
        <f t="shared" si="125"/>
        <v>#REF!</v>
      </c>
      <c r="AW79" s="169"/>
      <c r="AX79" s="169" t="e">
        <f t="shared" si="116"/>
        <v>#REF!</v>
      </c>
      <c r="AY79" s="169" t="e">
        <f t="shared" si="117"/>
        <v>#REF!</v>
      </c>
      <c r="AZ79" s="187" t="e">
        <f t="shared" si="112"/>
        <v>#REF!</v>
      </c>
      <c r="BA79" s="187"/>
      <c r="BB79" s="187" t="e">
        <f t="shared" si="118"/>
        <v>#REF!</v>
      </c>
      <c r="BC79" s="187" t="e">
        <f t="shared" si="119"/>
        <v>#REF!</v>
      </c>
      <c r="BD79" s="83">
        <f t="shared" si="137"/>
        <v>0</v>
      </c>
      <c r="BE79" s="83">
        <v>0</v>
      </c>
      <c r="BF79" s="83">
        <v>0</v>
      </c>
      <c r="BG79" s="215" t="e">
        <f t="shared" si="120"/>
        <v>#REF!</v>
      </c>
      <c r="BH79" s="187" t="e">
        <f t="shared" si="113"/>
        <v>#REF!</v>
      </c>
      <c r="BI79" s="179" t="e">
        <f t="shared" si="114"/>
        <v>#REF!</v>
      </c>
      <c r="BJ79" s="179" t="e">
        <f t="shared" si="114"/>
        <v>#REF!</v>
      </c>
      <c r="BK79" s="85" t="e">
        <f t="shared" si="121"/>
        <v>#REF!</v>
      </c>
      <c r="BL79" s="87" t="e">
        <f t="shared" si="86"/>
        <v>#REF!</v>
      </c>
      <c r="BM79" s="179" t="e">
        <f t="shared" si="138"/>
        <v>#REF!</v>
      </c>
      <c r="BN79" s="194" t="e">
        <f t="shared" si="115"/>
        <v>#REF!</v>
      </c>
      <c r="BQ79" s="231"/>
      <c r="BT79" s="231"/>
      <c r="BU79" s="264">
        <v>0</v>
      </c>
      <c r="BV79" s="264">
        <v>0</v>
      </c>
      <c r="BW79" s="231"/>
      <c r="BX79" s="169">
        <f t="shared" si="122"/>
        <v>0</v>
      </c>
      <c r="BY79" s="264">
        <f t="shared" si="123"/>
        <v>0</v>
      </c>
      <c r="BZ79" s="187">
        <f t="shared" si="124"/>
        <v>0</v>
      </c>
    </row>
    <row r="80" spans="1:78" hidden="1" x14ac:dyDescent="0.2">
      <c r="A80" s="138" t="s">
        <v>14</v>
      </c>
      <c r="B80" s="134" t="s">
        <v>67</v>
      </c>
      <c r="C80" s="134" t="s">
        <v>14</v>
      </c>
      <c r="D80" s="134" t="s">
        <v>14</v>
      </c>
      <c r="E80" s="140" t="s">
        <v>14</v>
      </c>
      <c r="F80" s="82" t="e">
        <f t="shared" si="130"/>
        <v>#REF!</v>
      </c>
      <c r="G80" s="83" t="e">
        <f t="shared" si="131"/>
        <v>#REF!</v>
      </c>
      <c r="H80" s="83">
        <f t="shared" si="132"/>
        <v>0</v>
      </c>
      <c r="I80" s="83">
        <v>0</v>
      </c>
      <c r="J80" s="83">
        <v>0</v>
      </c>
      <c r="K80" s="83" t="e">
        <f t="shared" si="133"/>
        <v>#REF!</v>
      </c>
      <c r="L80" s="84" t="e">
        <f t="shared" si="134"/>
        <v>#REF!</v>
      </c>
      <c r="M80" s="85" t="e">
        <f t="shared" si="90"/>
        <v>#REF!</v>
      </c>
      <c r="N80" s="86" t="e">
        <f t="shared" si="135"/>
        <v>#REF!</v>
      </c>
      <c r="O80" s="57">
        <v>0</v>
      </c>
      <c r="P80" s="58">
        <v>0</v>
      </c>
      <c r="Q80" s="58">
        <v>0</v>
      </c>
      <c r="R80" s="58">
        <v>0</v>
      </c>
      <c r="S80" s="58">
        <v>0</v>
      </c>
      <c r="T80" s="32">
        <f t="shared" si="92"/>
        <v>0</v>
      </c>
      <c r="U80" s="33">
        <v>0</v>
      </c>
      <c r="V80" s="31">
        <v>0</v>
      </c>
      <c r="W80" s="31">
        <v>0</v>
      </c>
      <c r="X80" s="31">
        <v>0</v>
      </c>
      <c r="Y80" s="31">
        <v>0</v>
      </c>
      <c r="Z80" s="32">
        <f t="shared" si="93"/>
        <v>0</v>
      </c>
      <c r="AA80" s="30" t="e">
        <f t="shared" si="94"/>
        <v>#REF!</v>
      </c>
      <c r="AB80" s="31" t="e">
        <f t="shared" si="95"/>
        <v>#REF!</v>
      </c>
      <c r="AC80" s="31">
        <f t="shared" si="96"/>
        <v>0</v>
      </c>
      <c r="AD80" s="31">
        <f t="shared" si="97"/>
        <v>0</v>
      </c>
      <c r="AE80" s="31">
        <f t="shared" si="98"/>
        <v>0</v>
      </c>
      <c r="AF80" s="32" t="e">
        <f t="shared" si="99"/>
        <v>#REF!</v>
      </c>
      <c r="AG80" s="30">
        <f t="shared" si="100"/>
        <v>0</v>
      </c>
      <c r="AH80" s="31">
        <f t="shared" si="101"/>
        <v>0</v>
      </c>
      <c r="AI80" s="31">
        <f t="shared" si="102"/>
        <v>0</v>
      </c>
      <c r="AJ80" s="31">
        <f t="shared" si="103"/>
        <v>0</v>
      </c>
      <c r="AK80" s="31">
        <f t="shared" si="104"/>
        <v>0</v>
      </c>
      <c r="AL80" s="31">
        <f t="shared" si="105"/>
        <v>0</v>
      </c>
      <c r="AM80" s="31" t="e">
        <f t="shared" si="106"/>
        <v>#REF!</v>
      </c>
      <c r="AN80" s="31" t="e">
        <f t="shared" si="107"/>
        <v>#REF!</v>
      </c>
      <c r="AO80" s="32" t="e">
        <f t="shared" si="108"/>
        <v>#REF!</v>
      </c>
      <c r="AP80" s="114">
        <v>0</v>
      </c>
      <c r="AQ80" s="114">
        <v>0</v>
      </c>
      <c r="AT80" s="114" t="e">
        <f t="shared" si="129"/>
        <v>#REF!</v>
      </c>
      <c r="AU80" s="52" t="e">
        <f t="shared" si="136"/>
        <v>#REF!</v>
      </c>
      <c r="AV80" s="161" t="e">
        <f t="shared" si="125"/>
        <v>#REF!</v>
      </c>
      <c r="AW80" s="169"/>
      <c r="AX80" s="169" t="e">
        <f t="shared" si="116"/>
        <v>#REF!</v>
      </c>
      <c r="AY80" s="169" t="e">
        <f t="shared" si="117"/>
        <v>#REF!</v>
      </c>
      <c r="AZ80" s="187" t="e">
        <f t="shared" si="112"/>
        <v>#REF!</v>
      </c>
      <c r="BA80" s="187"/>
      <c r="BB80" s="187" t="e">
        <f t="shared" si="118"/>
        <v>#REF!</v>
      </c>
      <c r="BC80" s="187" t="e">
        <f t="shared" si="119"/>
        <v>#REF!</v>
      </c>
      <c r="BD80" s="83">
        <f t="shared" si="137"/>
        <v>0</v>
      </c>
      <c r="BE80" s="83">
        <v>0</v>
      </c>
      <c r="BF80" s="83">
        <v>0</v>
      </c>
      <c r="BG80" s="215" t="e">
        <f t="shared" si="120"/>
        <v>#REF!</v>
      </c>
      <c r="BH80" s="187" t="e">
        <f t="shared" si="113"/>
        <v>#REF!</v>
      </c>
      <c r="BI80" s="179" t="e">
        <f t="shared" si="114"/>
        <v>#REF!</v>
      </c>
      <c r="BJ80" s="179" t="e">
        <f t="shared" si="114"/>
        <v>#REF!</v>
      </c>
      <c r="BK80" s="85" t="e">
        <f t="shared" si="121"/>
        <v>#REF!</v>
      </c>
      <c r="BL80" s="87" t="e">
        <f t="shared" si="86"/>
        <v>#REF!</v>
      </c>
      <c r="BM80" s="179" t="e">
        <f t="shared" si="138"/>
        <v>#REF!</v>
      </c>
      <c r="BN80" s="194" t="e">
        <f t="shared" si="115"/>
        <v>#REF!</v>
      </c>
      <c r="BQ80" s="231"/>
      <c r="BT80" s="231"/>
      <c r="BU80" s="264">
        <v>0</v>
      </c>
      <c r="BV80" s="264">
        <v>0</v>
      </c>
      <c r="BW80" s="231"/>
      <c r="BX80" s="169">
        <f t="shared" si="122"/>
        <v>0</v>
      </c>
      <c r="BY80" s="264">
        <f t="shared" si="123"/>
        <v>0</v>
      </c>
      <c r="BZ80" s="187">
        <f t="shared" si="124"/>
        <v>0</v>
      </c>
    </row>
    <row r="81" spans="1:78" hidden="1" x14ac:dyDescent="0.2">
      <c r="A81" s="138" t="s">
        <v>14</v>
      </c>
      <c r="B81" s="134" t="s">
        <v>67</v>
      </c>
      <c r="C81" s="134" t="s">
        <v>14</v>
      </c>
      <c r="D81" s="134" t="s">
        <v>14</v>
      </c>
      <c r="E81" s="140" t="s">
        <v>14</v>
      </c>
      <c r="F81" s="82" t="e">
        <f t="shared" si="130"/>
        <v>#REF!</v>
      </c>
      <c r="G81" s="83" t="e">
        <f t="shared" si="131"/>
        <v>#REF!</v>
      </c>
      <c r="H81" s="83">
        <f t="shared" si="132"/>
        <v>0</v>
      </c>
      <c r="I81" s="83">
        <v>0</v>
      </c>
      <c r="J81" s="83">
        <v>0</v>
      </c>
      <c r="K81" s="83" t="e">
        <f t="shared" si="133"/>
        <v>#REF!</v>
      </c>
      <c r="L81" s="84" t="e">
        <f t="shared" si="134"/>
        <v>#REF!</v>
      </c>
      <c r="M81" s="85" t="e">
        <f t="shared" si="90"/>
        <v>#REF!</v>
      </c>
      <c r="N81" s="86" t="e">
        <f t="shared" si="135"/>
        <v>#REF!</v>
      </c>
      <c r="O81" s="57">
        <v>0</v>
      </c>
      <c r="P81" s="58">
        <v>0</v>
      </c>
      <c r="Q81" s="58">
        <v>0</v>
      </c>
      <c r="R81" s="58">
        <v>0</v>
      </c>
      <c r="S81" s="58">
        <v>0</v>
      </c>
      <c r="T81" s="32">
        <f t="shared" si="92"/>
        <v>0</v>
      </c>
      <c r="U81" s="33">
        <v>0</v>
      </c>
      <c r="V81" s="31">
        <v>0</v>
      </c>
      <c r="W81" s="31">
        <v>0</v>
      </c>
      <c r="X81" s="31">
        <v>0</v>
      </c>
      <c r="Y81" s="31">
        <v>0</v>
      </c>
      <c r="Z81" s="32">
        <f t="shared" si="93"/>
        <v>0</v>
      </c>
      <c r="AA81" s="30" t="e">
        <f t="shared" si="94"/>
        <v>#REF!</v>
      </c>
      <c r="AB81" s="31" t="e">
        <f t="shared" si="95"/>
        <v>#REF!</v>
      </c>
      <c r="AC81" s="31">
        <f t="shared" si="96"/>
        <v>0</v>
      </c>
      <c r="AD81" s="31">
        <f t="shared" si="97"/>
        <v>0</v>
      </c>
      <c r="AE81" s="31">
        <f t="shared" si="98"/>
        <v>0</v>
      </c>
      <c r="AF81" s="32" t="e">
        <f t="shared" si="99"/>
        <v>#REF!</v>
      </c>
      <c r="AG81" s="30">
        <f t="shared" si="100"/>
        <v>0</v>
      </c>
      <c r="AH81" s="31">
        <f t="shared" si="101"/>
        <v>0</v>
      </c>
      <c r="AI81" s="31">
        <f t="shared" si="102"/>
        <v>0</v>
      </c>
      <c r="AJ81" s="31">
        <f t="shared" si="103"/>
        <v>0</v>
      </c>
      <c r="AK81" s="31">
        <f t="shared" si="104"/>
        <v>0</v>
      </c>
      <c r="AL81" s="31">
        <f t="shared" si="105"/>
        <v>0</v>
      </c>
      <c r="AM81" s="31" t="e">
        <f t="shared" si="106"/>
        <v>#REF!</v>
      </c>
      <c r="AN81" s="31" t="e">
        <f t="shared" si="107"/>
        <v>#REF!</v>
      </c>
      <c r="AO81" s="32" t="e">
        <f t="shared" si="108"/>
        <v>#REF!</v>
      </c>
      <c r="AP81" s="114">
        <v>0</v>
      </c>
      <c r="AQ81" s="114">
        <v>0</v>
      </c>
      <c r="AT81" s="114" t="e">
        <f t="shared" si="129"/>
        <v>#REF!</v>
      </c>
      <c r="AU81" s="52" t="e">
        <f t="shared" si="136"/>
        <v>#REF!</v>
      </c>
      <c r="AV81" s="161" t="e">
        <f t="shared" si="125"/>
        <v>#REF!</v>
      </c>
      <c r="AW81" s="169"/>
      <c r="AX81" s="169" t="e">
        <f t="shared" si="116"/>
        <v>#REF!</v>
      </c>
      <c r="AY81" s="169" t="e">
        <f t="shared" si="117"/>
        <v>#REF!</v>
      </c>
      <c r="AZ81" s="187" t="e">
        <f t="shared" si="112"/>
        <v>#REF!</v>
      </c>
      <c r="BA81" s="187"/>
      <c r="BB81" s="187" t="e">
        <f t="shared" si="118"/>
        <v>#REF!</v>
      </c>
      <c r="BC81" s="187" t="e">
        <f t="shared" si="119"/>
        <v>#REF!</v>
      </c>
      <c r="BD81" s="83">
        <f t="shared" si="137"/>
        <v>0</v>
      </c>
      <c r="BE81" s="83">
        <v>0</v>
      </c>
      <c r="BF81" s="83">
        <v>0</v>
      </c>
      <c r="BG81" s="215" t="e">
        <f t="shared" si="120"/>
        <v>#REF!</v>
      </c>
      <c r="BH81" s="187" t="e">
        <f t="shared" si="113"/>
        <v>#REF!</v>
      </c>
      <c r="BI81" s="179" t="e">
        <f t="shared" si="114"/>
        <v>#REF!</v>
      </c>
      <c r="BJ81" s="179" t="e">
        <f t="shared" si="114"/>
        <v>#REF!</v>
      </c>
      <c r="BK81" s="85" t="e">
        <f t="shared" si="121"/>
        <v>#REF!</v>
      </c>
      <c r="BL81" s="87" t="e">
        <f t="shared" si="86"/>
        <v>#REF!</v>
      </c>
      <c r="BM81" s="179" t="e">
        <f t="shared" si="138"/>
        <v>#REF!</v>
      </c>
      <c r="BN81" s="194" t="e">
        <f t="shared" si="138"/>
        <v>#REF!</v>
      </c>
      <c r="BQ81" s="231"/>
      <c r="BT81" s="231"/>
      <c r="BU81" s="264">
        <v>0</v>
      </c>
      <c r="BV81" s="264">
        <v>0</v>
      </c>
      <c r="BW81" s="231"/>
      <c r="BX81" s="169">
        <f t="shared" si="122"/>
        <v>0</v>
      </c>
      <c r="BY81" s="264">
        <f t="shared" si="123"/>
        <v>0</v>
      </c>
      <c r="BZ81" s="187">
        <f t="shared" si="124"/>
        <v>0</v>
      </c>
    </row>
    <row r="82" spans="1:78" hidden="1" x14ac:dyDescent="0.2">
      <c r="A82" s="138" t="s">
        <v>14</v>
      </c>
      <c r="B82" s="134" t="s">
        <v>67</v>
      </c>
      <c r="C82" s="134" t="s">
        <v>14</v>
      </c>
      <c r="D82" s="134" t="s">
        <v>14</v>
      </c>
      <c r="E82" s="140" t="s">
        <v>14</v>
      </c>
      <c r="F82" s="82" t="e">
        <f t="shared" si="130"/>
        <v>#REF!</v>
      </c>
      <c r="G82" s="83" t="e">
        <f t="shared" si="131"/>
        <v>#REF!</v>
      </c>
      <c r="H82" s="83">
        <f t="shared" si="132"/>
        <v>0</v>
      </c>
      <c r="I82" s="83">
        <v>0</v>
      </c>
      <c r="J82" s="83">
        <v>0</v>
      </c>
      <c r="K82" s="83" t="e">
        <f t="shared" si="133"/>
        <v>#REF!</v>
      </c>
      <c r="L82" s="84" t="e">
        <f t="shared" si="134"/>
        <v>#REF!</v>
      </c>
      <c r="M82" s="85" t="e">
        <f t="shared" si="90"/>
        <v>#REF!</v>
      </c>
      <c r="N82" s="86" t="e">
        <f t="shared" si="135"/>
        <v>#REF!</v>
      </c>
      <c r="O82" s="57">
        <v>0</v>
      </c>
      <c r="P82" s="58">
        <v>0</v>
      </c>
      <c r="Q82" s="58">
        <v>0</v>
      </c>
      <c r="R82" s="58">
        <v>0</v>
      </c>
      <c r="S82" s="58">
        <v>0</v>
      </c>
      <c r="T82" s="32">
        <f t="shared" si="92"/>
        <v>0</v>
      </c>
      <c r="U82" s="33">
        <v>0</v>
      </c>
      <c r="V82" s="31">
        <v>0</v>
      </c>
      <c r="W82" s="31">
        <v>0</v>
      </c>
      <c r="X82" s="31">
        <v>0</v>
      </c>
      <c r="Y82" s="31">
        <v>0</v>
      </c>
      <c r="Z82" s="32">
        <f t="shared" si="93"/>
        <v>0</v>
      </c>
      <c r="AA82" s="30" t="e">
        <f t="shared" si="94"/>
        <v>#REF!</v>
      </c>
      <c r="AB82" s="31" t="e">
        <f t="shared" si="95"/>
        <v>#REF!</v>
      </c>
      <c r="AC82" s="31">
        <f t="shared" si="96"/>
        <v>0</v>
      </c>
      <c r="AD82" s="31">
        <f t="shared" si="97"/>
        <v>0</v>
      </c>
      <c r="AE82" s="31">
        <f t="shared" si="98"/>
        <v>0</v>
      </c>
      <c r="AF82" s="32" t="e">
        <f t="shared" si="99"/>
        <v>#REF!</v>
      </c>
      <c r="AG82" s="30">
        <f t="shared" si="100"/>
        <v>0</v>
      </c>
      <c r="AH82" s="31">
        <f t="shared" si="101"/>
        <v>0</v>
      </c>
      <c r="AI82" s="31">
        <f t="shared" si="102"/>
        <v>0</v>
      </c>
      <c r="AJ82" s="31">
        <f t="shared" si="103"/>
        <v>0</v>
      </c>
      <c r="AK82" s="31">
        <f t="shared" si="104"/>
        <v>0</v>
      </c>
      <c r="AL82" s="31">
        <f t="shared" si="105"/>
        <v>0</v>
      </c>
      <c r="AM82" s="31" t="e">
        <f t="shared" si="106"/>
        <v>#REF!</v>
      </c>
      <c r="AN82" s="31" t="e">
        <f t="shared" si="107"/>
        <v>#REF!</v>
      </c>
      <c r="AO82" s="32" t="e">
        <f t="shared" si="108"/>
        <v>#REF!</v>
      </c>
      <c r="AP82" s="114">
        <v>0</v>
      </c>
      <c r="AQ82" s="114">
        <v>0</v>
      </c>
      <c r="AT82" s="114" t="e">
        <f t="shared" si="129"/>
        <v>#REF!</v>
      </c>
      <c r="AU82" s="52" t="e">
        <f t="shared" si="136"/>
        <v>#REF!</v>
      </c>
      <c r="AV82" s="161" t="e">
        <f t="shared" si="125"/>
        <v>#REF!</v>
      </c>
      <c r="AW82" s="169"/>
      <c r="AX82" s="169" t="e">
        <f t="shared" si="116"/>
        <v>#REF!</v>
      </c>
      <c r="AY82" s="169" t="e">
        <f t="shared" si="117"/>
        <v>#REF!</v>
      </c>
      <c r="AZ82" s="187" t="e">
        <f t="shared" si="112"/>
        <v>#REF!</v>
      </c>
      <c r="BA82" s="187"/>
      <c r="BB82" s="187" t="e">
        <f t="shared" si="118"/>
        <v>#REF!</v>
      </c>
      <c r="BC82" s="187" t="e">
        <f t="shared" si="119"/>
        <v>#REF!</v>
      </c>
      <c r="BD82" s="83">
        <f t="shared" si="137"/>
        <v>0</v>
      </c>
      <c r="BE82" s="83">
        <v>0</v>
      </c>
      <c r="BF82" s="83">
        <v>0</v>
      </c>
      <c r="BG82" s="215" t="e">
        <f t="shared" si="120"/>
        <v>#REF!</v>
      </c>
      <c r="BH82" s="187" t="e">
        <f t="shared" si="113"/>
        <v>#REF!</v>
      </c>
      <c r="BI82" s="179" t="e">
        <f t="shared" si="114"/>
        <v>#REF!</v>
      </c>
      <c r="BJ82" s="179" t="e">
        <f t="shared" si="114"/>
        <v>#REF!</v>
      </c>
      <c r="BK82" s="85" t="e">
        <f t="shared" si="121"/>
        <v>#REF!</v>
      </c>
      <c r="BL82" s="87" t="e">
        <f t="shared" si="86"/>
        <v>#REF!</v>
      </c>
      <c r="BM82" s="179" t="e">
        <f t="shared" si="138"/>
        <v>#REF!</v>
      </c>
      <c r="BN82" s="194" t="e">
        <f t="shared" si="138"/>
        <v>#REF!</v>
      </c>
      <c r="BQ82" s="231"/>
      <c r="BT82" s="231"/>
      <c r="BU82" s="264">
        <v>0</v>
      </c>
      <c r="BV82" s="264">
        <v>0</v>
      </c>
      <c r="BW82" s="231"/>
      <c r="BX82" s="169">
        <f t="shared" si="122"/>
        <v>0</v>
      </c>
      <c r="BY82" s="264">
        <f t="shared" si="123"/>
        <v>0</v>
      </c>
      <c r="BZ82" s="187">
        <f t="shared" si="124"/>
        <v>0</v>
      </c>
    </row>
    <row r="83" spans="1:78" hidden="1" x14ac:dyDescent="0.2">
      <c r="A83" s="138" t="s">
        <v>14</v>
      </c>
      <c r="B83" s="134" t="s">
        <v>67</v>
      </c>
      <c r="C83" s="134" t="s">
        <v>14</v>
      </c>
      <c r="D83" s="134" t="s">
        <v>14</v>
      </c>
      <c r="E83" s="140" t="s">
        <v>14</v>
      </c>
      <c r="F83" s="82" t="e">
        <f t="shared" si="130"/>
        <v>#REF!</v>
      </c>
      <c r="G83" s="83" t="e">
        <f t="shared" si="131"/>
        <v>#REF!</v>
      </c>
      <c r="H83" s="83">
        <f t="shared" si="132"/>
        <v>0</v>
      </c>
      <c r="I83" s="83">
        <v>0</v>
      </c>
      <c r="J83" s="83">
        <v>0</v>
      </c>
      <c r="K83" s="83" t="e">
        <f t="shared" si="133"/>
        <v>#REF!</v>
      </c>
      <c r="L83" s="84" t="e">
        <f t="shared" si="134"/>
        <v>#REF!</v>
      </c>
      <c r="M83" s="85" t="e">
        <f t="shared" si="90"/>
        <v>#REF!</v>
      </c>
      <c r="N83" s="86" t="e">
        <f t="shared" si="135"/>
        <v>#REF!</v>
      </c>
      <c r="O83" s="57">
        <v>0</v>
      </c>
      <c r="P83" s="58">
        <v>0</v>
      </c>
      <c r="Q83" s="58">
        <v>0</v>
      </c>
      <c r="R83" s="58">
        <v>0</v>
      </c>
      <c r="S83" s="58">
        <v>0</v>
      </c>
      <c r="T83" s="32">
        <f t="shared" si="92"/>
        <v>0</v>
      </c>
      <c r="U83" s="33">
        <v>0</v>
      </c>
      <c r="V83" s="31">
        <v>0</v>
      </c>
      <c r="W83" s="31">
        <v>0</v>
      </c>
      <c r="X83" s="31">
        <v>0</v>
      </c>
      <c r="Y83" s="31">
        <v>0</v>
      </c>
      <c r="Z83" s="32">
        <f t="shared" si="93"/>
        <v>0</v>
      </c>
      <c r="AA83" s="30" t="e">
        <f t="shared" si="94"/>
        <v>#REF!</v>
      </c>
      <c r="AB83" s="31" t="e">
        <f t="shared" si="95"/>
        <v>#REF!</v>
      </c>
      <c r="AC83" s="31">
        <f t="shared" si="96"/>
        <v>0</v>
      </c>
      <c r="AD83" s="31">
        <f t="shared" si="97"/>
        <v>0</v>
      </c>
      <c r="AE83" s="31">
        <f t="shared" si="98"/>
        <v>0</v>
      </c>
      <c r="AF83" s="32" t="e">
        <f t="shared" si="99"/>
        <v>#REF!</v>
      </c>
      <c r="AG83" s="30">
        <f t="shared" si="100"/>
        <v>0</v>
      </c>
      <c r="AH83" s="31">
        <f t="shared" si="101"/>
        <v>0</v>
      </c>
      <c r="AI83" s="31">
        <f t="shared" si="102"/>
        <v>0</v>
      </c>
      <c r="AJ83" s="31">
        <f t="shared" si="103"/>
        <v>0</v>
      </c>
      <c r="AK83" s="31">
        <f t="shared" si="104"/>
        <v>0</v>
      </c>
      <c r="AL83" s="31">
        <f t="shared" si="105"/>
        <v>0</v>
      </c>
      <c r="AM83" s="31" t="e">
        <f t="shared" si="106"/>
        <v>#REF!</v>
      </c>
      <c r="AN83" s="31" t="e">
        <f t="shared" si="107"/>
        <v>#REF!</v>
      </c>
      <c r="AO83" s="32" t="e">
        <f t="shared" si="108"/>
        <v>#REF!</v>
      </c>
      <c r="AP83" s="114">
        <v>0</v>
      </c>
      <c r="AQ83" s="114">
        <v>0</v>
      </c>
      <c r="AT83" s="114" t="e">
        <f t="shared" si="129"/>
        <v>#REF!</v>
      </c>
      <c r="AU83" s="52" t="e">
        <f t="shared" si="136"/>
        <v>#REF!</v>
      </c>
      <c r="AV83" s="161" t="e">
        <f t="shared" si="125"/>
        <v>#REF!</v>
      </c>
      <c r="AW83" s="169"/>
      <c r="AX83" s="169" t="e">
        <f t="shared" si="116"/>
        <v>#REF!</v>
      </c>
      <c r="AY83" s="169" t="e">
        <f t="shared" si="117"/>
        <v>#REF!</v>
      </c>
      <c r="AZ83" s="187" t="e">
        <f t="shared" si="112"/>
        <v>#REF!</v>
      </c>
      <c r="BA83" s="187"/>
      <c r="BB83" s="187" t="e">
        <f t="shared" si="118"/>
        <v>#REF!</v>
      </c>
      <c r="BC83" s="187" t="e">
        <f t="shared" si="119"/>
        <v>#REF!</v>
      </c>
      <c r="BD83" s="83">
        <f t="shared" si="137"/>
        <v>0</v>
      </c>
      <c r="BE83" s="83">
        <v>0</v>
      </c>
      <c r="BF83" s="83">
        <v>0</v>
      </c>
      <c r="BG83" s="215" t="e">
        <f t="shared" si="120"/>
        <v>#REF!</v>
      </c>
      <c r="BH83" s="187" t="e">
        <f t="shared" si="113"/>
        <v>#REF!</v>
      </c>
      <c r="BI83" s="179" t="e">
        <f t="shared" si="114"/>
        <v>#REF!</v>
      </c>
      <c r="BJ83" s="179" t="e">
        <f t="shared" si="114"/>
        <v>#REF!</v>
      </c>
      <c r="BK83" s="85" t="e">
        <f t="shared" si="121"/>
        <v>#REF!</v>
      </c>
      <c r="BL83" s="87" t="e">
        <f t="shared" si="86"/>
        <v>#REF!</v>
      </c>
      <c r="BM83" s="179" t="e">
        <f t="shared" si="138"/>
        <v>#REF!</v>
      </c>
      <c r="BN83" s="194" t="e">
        <f t="shared" si="138"/>
        <v>#REF!</v>
      </c>
      <c r="BQ83" s="231"/>
      <c r="BT83" s="231"/>
      <c r="BU83" s="264">
        <v>0</v>
      </c>
      <c r="BV83" s="264">
        <v>0</v>
      </c>
      <c r="BW83" s="231"/>
      <c r="BX83" s="169">
        <f t="shared" si="122"/>
        <v>0</v>
      </c>
      <c r="BY83" s="264">
        <f t="shared" si="123"/>
        <v>0</v>
      </c>
      <c r="BZ83" s="187">
        <f t="shared" si="124"/>
        <v>0</v>
      </c>
    </row>
    <row r="84" spans="1:78" hidden="1" x14ac:dyDescent="0.2">
      <c r="A84" s="138" t="s">
        <v>14</v>
      </c>
      <c r="B84" s="134" t="s">
        <v>67</v>
      </c>
      <c r="C84" s="134" t="s">
        <v>14</v>
      </c>
      <c r="D84" s="134" t="s">
        <v>14</v>
      </c>
      <c r="E84" s="140" t="s">
        <v>14</v>
      </c>
      <c r="F84" s="82" t="e">
        <f t="shared" si="130"/>
        <v>#REF!</v>
      </c>
      <c r="G84" s="83" t="e">
        <f t="shared" si="131"/>
        <v>#REF!</v>
      </c>
      <c r="H84" s="83">
        <f t="shared" si="132"/>
        <v>0</v>
      </c>
      <c r="I84" s="83">
        <v>0</v>
      </c>
      <c r="J84" s="83">
        <v>0</v>
      </c>
      <c r="K84" s="83" t="e">
        <f t="shared" si="133"/>
        <v>#REF!</v>
      </c>
      <c r="L84" s="84" t="e">
        <f t="shared" si="134"/>
        <v>#REF!</v>
      </c>
      <c r="M84" s="85" t="e">
        <f t="shared" si="90"/>
        <v>#REF!</v>
      </c>
      <c r="N84" s="86" t="e">
        <f t="shared" si="135"/>
        <v>#REF!</v>
      </c>
      <c r="O84" s="57">
        <v>0</v>
      </c>
      <c r="P84" s="58">
        <v>0</v>
      </c>
      <c r="Q84" s="58">
        <v>0</v>
      </c>
      <c r="R84" s="58">
        <v>0</v>
      </c>
      <c r="S84" s="58">
        <v>0</v>
      </c>
      <c r="T84" s="32">
        <f t="shared" si="92"/>
        <v>0</v>
      </c>
      <c r="U84" s="33">
        <v>0</v>
      </c>
      <c r="V84" s="31">
        <v>0</v>
      </c>
      <c r="W84" s="31">
        <v>0</v>
      </c>
      <c r="X84" s="31">
        <v>0</v>
      </c>
      <c r="Y84" s="31">
        <v>0</v>
      </c>
      <c r="Z84" s="32">
        <f t="shared" si="93"/>
        <v>0</v>
      </c>
      <c r="AA84" s="30" t="e">
        <f t="shared" si="94"/>
        <v>#REF!</v>
      </c>
      <c r="AB84" s="31" t="e">
        <f t="shared" si="95"/>
        <v>#REF!</v>
      </c>
      <c r="AC84" s="31">
        <f t="shared" si="96"/>
        <v>0</v>
      </c>
      <c r="AD84" s="31">
        <f t="shared" si="97"/>
        <v>0</v>
      </c>
      <c r="AE84" s="31">
        <f t="shared" si="98"/>
        <v>0</v>
      </c>
      <c r="AF84" s="32" t="e">
        <f t="shared" si="99"/>
        <v>#REF!</v>
      </c>
      <c r="AG84" s="30">
        <f t="shared" si="100"/>
        <v>0</v>
      </c>
      <c r="AH84" s="31">
        <f t="shared" si="101"/>
        <v>0</v>
      </c>
      <c r="AI84" s="31">
        <f t="shared" si="102"/>
        <v>0</v>
      </c>
      <c r="AJ84" s="31">
        <f t="shared" si="103"/>
        <v>0</v>
      </c>
      <c r="AK84" s="31">
        <f t="shared" si="104"/>
        <v>0</v>
      </c>
      <c r="AL84" s="31">
        <f t="shared" si="105"/>
        <v>0</v>
      </c>
      <c r="AM84" s="31" t="e">
        <f t="shared" si="106"/>
        <v>#REF!</v>
      </c>
      <c r="AN84" s="31" t="e">
        <f t="shared" si="107"/>
        <v>#REF!</v>
      </c>
      <c r="AO84" s="32" t="e">
        <f t="shared" si="108"/>
        <v>#REF!</v>
      </c>
      <c r="AP84" s="114">
        <v>0</v>
      </c>
      <c r="AQ84" s="114">
        <v>0</v>
      </c>
      <c r="AT84" s="114" t="e">
        <f t="shared" si="129"/>
        <v>#REF!</v>
      </c>
      <c r="AU84" s="52" t="e">
        <f t="shared" si="136"/>
        <v>#REF!</v>
      </c>
      <c r="AV84" s="161" t="e">
        <f t="shared" si="125"/>
        <v>#REF!</v>
      </c>
      <c r="AW84" s="169"/>
      <c r="AX84" s="169" t="e">
        <f t="shared" si="116"/>
        <v>#REF!</v>
      </c>
      <c r="AY84" s="169" t="e">
        <f t="shared" si="117"/>
        <v>#REF!</v>
      </c>
      <c r="AZ84" s="187" t="e">
        <f t="shared" si="112"/>
        <v>#REF!</v>
      </c>
      <c r="BA84" s="187"/>
      <c r="BB84" s="187" t="e">
        <f t="shared" si="118"/>
        <v>#REF!</v>
      </c>
      <c r="BC84" s="187" t="e">
        <f t="shared" si="119"/>
        <v>#REF!</v>
      </c>
      <c r="BD84" s="83">
        <f t="shared" si="137"/>
        <v>0</v>
      </c>
      <c r="BE84" s="83">
        <v>0</v>
      </c>
      <c r="BF84" s="83">
        <v>0</v>
      </c>
      <c r="BG84" s="215" t="e">
        <f t="shared" si="120"/>
        <v>#REF!</v>
      </c>
      <c r="BH84" s="187" t="e">
        <f t="shared" si="113"/>
        <v>#REF!</v>
      </c>
      <c r="BI84" s="179" t="e">
        <f t="shared" si="114"/>
        <v>#REF!</v>
      </c>
      <c r="BJ84" s="179" t="e">
        <f t="shared" si="114"/>
        <v>#REF!</v>
      </c>
      <c r="BK84" s="85" t="e">
        <f t="shared" si="121"/>
        <v>#REF!</v>
      </c>
      <c r="BL84" s="87" t="e">
        <f t="shared" si="86"/>
        <v>#REF!</v>
      </c>
      <c r="BM84" s="179" t="e">
        <f t="shared" si="138"/>
        <v>#REF!</v>
      </c>
      <c r="BN84" s="194" t="e">
        <f t="shared" si="138"/>
        <v>#REF!</v>
      </c>
      <c r="BQ84" s="231"/>
      <c r="BT84" s="231"/>
      <c r="BU84" s="264">
        <v>0</v>
      </c>
      <c r="BV84" s="264">
        <v>0</v>
      </c>
      <c r="BW84" s="231"/>
      <c r="BX84" s="169">
        <f t="shared" si="122"/>
        <v>0</v>
      </c>
      <c r="BY84" s="264">
        <f t="shared" si="123"/>
        <v>0</v>
      </c>
      <c r="BZ84" s="187">
        <f t="shared" si="124"/>
        <v>0</v>
      </c>
    </row>
    <row r="85" spans="1:78" hidden="1" x14ac:dyDescent="0.2">
      <c r="A85" s="138" t="s">
        <v>14</v>
      </c>
      <c r="B85" s="134" t="s">
        <v>67</v>
      </c>
      <c r="C85" s="134" t="s">
        <v>14</v>
      </c>
      <c r="D85" s="134" t="s">
        <v>14</v>
      </c>
      <c r="E85" s="140" t="s">
        <v>14</v>
      </c>
      <c r="F85" s="82" t="e">
        <f t="shared" si="130"/>
        <v>#REF!</v>
      </c>
      <c r="G85" s="83" t="e">
        <f t="shared" si="131"/>
        <v>#REF!</v>
      </c>
      <c r="H85" s="83">
        <f t="shared" si="132"/>
        <v>0</v>
      </c>
      <c r="I85" s="83">
        <v>0</v>
      </c>
      <c r="J85" s="83">
        <v>0</v>
      </c>
      <c r="K85" s="83" t="e">
        <f t="shared" si="133"/>
        <v>#REF!</v>
      </c>
      <c r="L85" s="84" t="e">
        <f t="shared" si="134"/>
        <v>#REF!</v>
      </c>
      <c r="M85" s="85" t="e">
        <f t="shared" si="90"/>
        <v>#REF!</v>
      </c>
      <c r="N85" s="86" t="e">
        <f t="shared" si="135"/>
        <v>#REF!</v>
      </c>
      <c r="O85" s="57">
        <v>0</v>
      </c>
      <c r="P85" s="58">
        <v>0</v>
      </c>
      <c r="Q85" s="58">
        <v>0</v>
      </c>
      <c r="R85" s="58">
        <v>0</v>
      </c>
      <c r="S85" s="58">
        <v>0</v>
      </c>
      <c r="T85" s="32">
        <f t="shared" si="92"/>
        <v>0</v>
      </c>
      <c r="U85" s="33">
        <v>0</v>
      </c>
      <c r="V85" s="31">
        <v>0</v>
      </c>
      <c r="W85" s="31">
        <v>0</v>
      </c>
      <c r="X85" s="31">
        <v>0</v>
      </c>
      <c r="Y85" s="31">
        <v>0</v>
      </c>
      <c r="Z85" s="32">
        <f t="shared" si="93"/>
        <v>0</v>
      </c>
      <c r="AA85" s="30" t="e">
        <f t="shared" si="94"/>
        <v>#REF!</v>
      </c>
      <c r="AB85" s="31" t="e">
        <f t="shared" si="95"/>
        <v>#REF!</v>
      </c>
      <c r="AC85" s="31">
        <f t="shared" si="96"/>
        <v>0</v>
      </c>
      <c r="AD85" s="31">
        <f t="shared" si="97"/>
        <v>0</v>
      </c>
      <c r="AE85" s="31">
        <f t="shared" si="98"/>
        <v>0</v>
      </c>
      <c r="AF85" s="32" t="e">
        <f t="shared" si="99"/>
        <v>#REF!</v>
      </c>
      <c r="AG85" s="30">
        <f t="shared" si="100"/>
        <v>0</v>
      </c>
      <c r="AH85" s="31">
        <f t="shared" si="101"/>
        <v>0</v>
      </c>
      <c r="AI85" s="31">
        <f t="shared" si="102"/>
        <v>0</v>
      </c>
      <c r="AJ85" s="31">
        <f t="shared" si="103"/>
        <v>0</v>
      </c>
      <c r="AK85" s="31">
        <f t="shared" si="104"/>
        <v>0</v>
      </c>
      <c r="AL85" s="31">
        <f t="shared" si="105"/>
        <v>0</v>
      </c>
      <c r="AM85" s="31" t="e">
        <f t="shared" si="106"/>
        <v>#REF!</v>
      </c>
      <c r="AN85" s="31" t="e">
        <f t="shared" si="107"/>
        <v>#REF!</v>
      </c>
      <c r="AO85" s="32" t="e">
        <f t="shared" si="108"/>
        <v>#REF!</v>
      </c>
      <c r="AP85" s="114">
        <v>0</v>
      </c>
      <c r="AQ85" s="114">
        <v>0</v>
      </c>
      <c r="AT85" s="114" t="e">
        <f t="shared" si="129"/>
        <v>#REF!</v>
      </c>
      <c r="AU85" s="52" t="e">
        <f t="shared" si="136"/>
        <v>#REF!</v>
      </c>
      <c r="AV85" s="161" t="e">
        <f t="shared" si="125"/>
        <v>#REF!</v>
      </c>
      <c r="AW85" s="169"/>
      <c r="AX85" s="169" t="e">
        <f t="shared" si="116"/>
        <v>#REF!</v>
      </c>
      <c r="AY85" s="169" t="e">
        <f t="shared" si="117"/>
        <v>#REF!</v>
      </c>
      <c r="AZ85" s="187" t="e">
        <f t="shared" si="112"/>
        <v>#REF!</v>
      </c>
      <c r="BA85" s="187"/>
      <c r="BB85" s="187" t="e">
        <f t="shared" si="118"/>
        <v>#REF!</v>
      </c>
      <c r="BC85" s="187" t="e">
        <f t="shared" si="119"/>
        <v>#REF!</v>
      </c>
      <c r="BD85" s="83">
        <f t="shared" si="137"/>
        <v>0</v>
      </c>
      <c r="BE85" s="83">
        <v>0</v>
      </c>
      <c r="BF85" s="83">
        <v>0</v>
      </c>
      <c r="BG85" s="215" t="e">
        <f t="shared" si="120"/>
        <v>#REF!</v>
      </c>
      <c r="BH85" s="187" t="e">
        <f t="shared" si="113"/>
        <v>#REF!</v>
      </c>
      <c r="BI85" s="179" t="e">
        <f t="shared" si="114"/>
        <v>#REF!</v>
      </c>
      <c r="BJ85" s="179" t="e">
        <f t="shared" si="114"/>
        <v>#REF!</v>
      </c>
      <c r="BK85" s="85" t="e">
        <f t="shared" si="121"/>
        <v>#REF!</v>
      </c>
      <c r="BL85" s="87" t="e">
        <f t="shared" si="86"/>
        <v>#REF!</v>
      </c>
      <c r="BM85" s="179" t="e">
        <f t="shared" si="138"/>
        <v>#REF!</v>
      </c>
      <c r="BN85" s="194" t="e">
        <f t="shared" si="138"/>
        <v>#REF!</v>
      </c>
      <c r="BQ85" s="231"/>
      <c r="BT85" s="231"/>
      <c r="BU85" s="264">
        <v>0</v>
      </c>
      <c r="BV85" s="264">
        <v>0</v>
      </c>
      <c r="BW85" s="231"/>
      <c r="BX85" s="169">
        <f t="shared" si="122"/>
        <v>0</v>
      </c>
      <c r="BY85" s="264">
        <f t="shared" si="123"/>
        <v>0</v>
      </c>
      <c r="BZ85" s="187">
        <f t="shared" si="124"/>
        <v>0</v>
      </c>
    </row>
    <row r="86" spans="1:78" hidden="1" x14ac:dyDescent="0.2">
      <c r="A86" s="138" t="s">
        <v>14</v>
      </c>
      <c r="B86" s="134" t="s">
        <v>67</v>
      </c>
      <c r="C86" s="134" t="s">
        <v>14</v>
      </c>
      <c r="D86" s="134" t="s">
        <v>14</v>
      </c>
      <c r="E86" s="140" t="s">
        <v>14</v>
      </c>
      <c r="F86" s="82" t="e">
        <f t="shared" si="130"/>
        <v>#REF!</v>
      </c>
      <c r="G86" s="83" t="e">
        <f t="shared" si="131"/>
        <v>#REF!</v>
      </c>
      <c r="H86" s="83">
        <f t="shared" si="132"/>
        <v>0</v>
      </c>
      <c r="I86" s="83">
        <v>0</v>
      </c>
      <c r="J86" s="83">
        <v>0</v>
      </c>
      <c r="K86" s="83" t="e">
        <f t="shared" si="133"/>
        <v>#REF!</v>
      </c>
      <c r="L86" s="84" t="e">
        <f t="shared" si="134"/>
        <v>#REF!</v>
      </c>
      <c r="M86" s="85" t="e">
        <f t="shared" si="90"/>
        <v>#REF!</v>
      </c>
      <c r="N86" s="86" t="e">
        <f t="shared" si="135"/>
        <v>#REF!</v>
      </c>
      <c r="O86" s="57">
        <v>0</v>
      </c>
      <c r="P86" s="58">
        <v>0</v>
      </c>
      <c r="Q86" s="58">
        <v>0</v>
      </c>
      <c r="R86" s="58">
        <v>0</v>
      </c>
      <c r="S86" s="58">
        <v>0</v>
      </c>
      <c r="T86" s="32">
        <f t="shared" si="92"/>
        <v>0</v>
      </c>
      <c r="U86" s="33">
        <v>0</v>
      </c>
      <c r="V86" s="31">
        <v>0</v>
      </c>
      <c r="W86" s="31">
        <v>0</v>
      </c>
      <c r="X86" s="31">
        <v>0</v>
      </c>
      <c r="Y86" s="31">
        <v>0</v>
      </c>
      <c r="Z86" s="32">
        <f t="shared" si="93"/>
        <v>0</v>
      </c>
      <c r="AA86" s="30" t="e">
        <f t="shared" si="94"/>
        <v>#REF!</v>
      </c>
      <c r="AB86" s="31" t="e">
        <f t="shared" si="95"/>
        <v>#REF!</v>
      </c>
      <c r="AC86" s="31">
        <f t="shared" si="96"/>
        <v>0</v>
      </c>
      <c r="AD86" s="31">
        <f t="shared" si="97"/>
        <v>0</v>
      </c>
      <c r="AE86" s="31">
        <f t="shared" si="98"/>
        <v>0</v>
      </c>
      <c r="AF86" s="32" t="e">
        <f t="shared" si="99"/>
        <v>#REF!</v>
      </c>
      <c r="AG86" s="30">
        <f t="shared" si="100"/>
        <v>0</v>
      </c>
      <c r="AH86" s="31">
        <f t="shared" si="101"/>
        <v>0</v>
      </c>
      <c r="AI86" s="31">
        <f t="shared" si="102"/>
        <v>0</v>
      </c>
      <c r="AJ86" s="31">
        <f t="shared" si="103"/>
        <v>0</v>
      </c>
      <c r="AK86" s="31">
        <f t="shared" si="104"/>
        <v>0</v>
      </c>
      <c r="AL86" s="31">
        <f t="shared" si="105"/>
        <v>0</v>
      </c>
      <c r="AM86" s="31" t="e">
        <f t="shared" si="106"/>
        <v>#REF!</v>
      </c>
      <c r="AN86" s="31" t="e">
        <f t="shared" si="107"/>
        <v>#REF!</v>
      </c>
      <c r="AO86" s="32" t="e">
        <f t="shared" si="108"/>
        <v>#REF!</v>
      </c>
      <c r="AP86" s="114">
        <v>0</v>
      </c>
      <c r="AQ86" s="114">
        <v>0</v>
      </c>
      <c r="AT86" s="114" t="e">
        <f t="shared" si="129"/>
        <v>#REF!</v>
      </c>
      <c r="AU86" s="52" t="e">
        <f t="shared" si="136"/>
        <v>#REF!</v>
      </c>
      <c r="AV86" s="161" t="e">
        <f t="shared" si="125"/>
        <v>#REF!</v>
      </c>
      <c r="AW86" s="169"/>
      <c r="AX86" s="169" t="e">
        <f t="shared" si="116"/>
        <v>#REF!</v>
      </c>
      <c r="AY86" s="169" t="e">
        <f t="shared" si="117"/>
        <v>#REF!</v>
      </c>
      <c r="AZ86" s="187" t="e">
        <f t="shared" si="112"/>
        <v>#REF!</v>
      </c>
      <c r="BA86" s="187"/>
      <c r="BB86" s="187" t="e">
        <f t="shared" si="118"/>
        <v>#REF!</v>
      </c>
      <c r="BC86" s="187" t="e">
        <f t="shared" si="119"/>
        <v>#REF!</v>
      </c>
      <c r="BD86" s="83">
        <f t="shared" si="137"/>
        <v>0</v>
      </c>
      <c r="BE86" s="83">
        <v>0</v>
      </c>
      <c r="BF86" s="83">
        <v>0</v>
      </c>
      <c r="BG86" s="215" t="e">
        <f t="shared" si="120"/>
        <v>#REF!</v>
      </c>
      <c r="BH86" s="187" t="e">
        <f t="shared" si="113"/>
        <v>#REF!</v>
      </c>
      <c r="BI86" s="179" t="e">
        <f t="shared" si="114"/>
        <v>#REF!</v>
      </c>
      <c r="BJ86" s="179" t="e">
        <f t="shared" si="114"/>
        <v>#REF!</v>
      </c>
      <c r="BK86" s="85" t="e">
        <f t="shared" si="121"/>
        <v>#REF!</v>
      </c>
      <c r="BL86" s="87" t="e">
        <f t="shared" si="86"/>
        <v>#REF!</v>
      </c>
      <c r="BM86" s="179" t="e">
        <f t="shared" si="138"/>
        <v>#REF!</v>
      </c>
      <c r="BN86" s="194" t="e">
        <f t="shared" si="138"/>
        <v>#REF!</v>
      </c>
      <c r="BQ86" s="231"/>
      <c r="BT86" s="231"/>
      <c r="BU86" s="264">
        <v>0</v>
      </c>
      <c r="BV86" s="264">
        <v>0</v>
      </c>
      <c r="BW86" s="231"/>
      <c r="BX86" s="169">
        <f t="shared" si="122"/>
        <v>0</v>
      </c>
      <c r="BY86" s="264">
        <f t="shared" si="123"/>
        <v>0</v>
      </c>
      <c r="BZ86" s="187">
        <f t="shared" si="124"/>
        <v>0</v>
      </c>
    </row>
    <row r="87" spans="1:78" hidden="1" x14ac:dyDescent="0.2">
      <c r="A87" s="138" t="s">
        <v>14</v>
      </c>
      <c r="B87" s="134" t="s">
        <v>67</v>
      </c>
      <c r="C87" s="134" t="s">
        <v>14</v>
      </c>
      <c r="D87" s="134" t="s">
        <v>14</v>
      </c>
      <c r="E87" s="140" t="s">
        <v>14</v>
      </c>
      <c r="F87" s="82" t="e">
        <f t="shared" si="130"/>
        <v>#REF!</v>
      </c>
      <c r="G87" s="83" t="e">
        <f t="shared" si="131"/>
        <v>#REF!</v>
      </c>
      <c r="H87" s="83">
        <f t="shared" si="132"/>
        <v>0</v>
      </c>
      <c r="I87" s="83">
        <v>0</v>
      </c>
      <c r="J87" s="83">
        <v>0</v>
      </c>
      <c r="K87" s="83" t="e">
        <f t="shared" si="133"/>
        <v>#REF!</v>
      </c>
      <c r="L87" s="84" t="e">
        <f t="shared" si="134"/>
        <v>#REF!</v>
      </c>
      <c r="M87" s="85" t="e">
        <f t="shared" ref="M87:M99" si="139">ROUND(L87*0.21,2)</f>
        <v>#REF!</v>
      </c>
      <c r="N87" s="86" t="e">
        <f t="shared" si="135"/>
        <v>#REF!</v>
      </c>
      <c r="O87" s="57">
        <v>0</v>
      </c>
      <c r="P87" s="58">
        <v>0</v>
      </c>
      <c r="Q87" s="58">
        <v>0</v>
      </c>
      <c r="R87" s="58">
        <v>0</v>
      </c>
      <c r="S87" s="58">
        <v>0</v>
      </c>
      <c r="T87" s="32">
        <f t="shared" ref="T87:T99" si="140">SUM(O87:S87)</f>
        <v>0</v>
      </c>
      <c r="U87" s="33">
        <v>0</v>
      </c>
      <c r="V87" s="31">
        <v>0</v>
      </c>
      <c r="W87" s="31">
        <v>0</v>
      </c>
      <c r="X87" s="31">
        <v>0</v>
      </c>
      <c r="Y87" s="31">
        <v>0</v>
      </c>
      <c r="Z87" s="32">
        <f t="shared" ref="Z87:Z99" si="141">SUM(U87:Y87)</f>
        <v>0</v>
      </c>
      <c r="AA87" s="30" t="e">
        <f t="shared" ref="AA87:AA99" si="142">F87-O87</f>
        <v>#REF!</v>
      </c>
      <c r="AB87" s="31" t="e">
        <f t="shared" ref="AB87:AB99" si="143">G87-P87</f>
        <v>#REF!</v>
      </c>
      <c r="AC87" s="31">
        <f t="shared" ref="AC87:AC99" si="144">H87-Q87</f>
        <v>0</v>
      </c>
      <c r="AD87" s="31">
        <f t="shared" ref="AD87:AD99" si="145">I87-R87</f>
        <v>0</v>
      </c>
      <c r="AE87" s="31">
        <f t="shared" ref="AE87:AE99" si="146">J87-S87</f>
        <v>0</v>
      </c>
      <c r="AF87" s="32" t="e">
        <f t="shared" ref="AF87:AF99" si="147">SUM(AA87:AE87)</f>
        <v>#REF!</v>
      </c>
      <c r="AG87" s="30">
        <f t="shared" ref="AG87:AG99" si="148">O87-U87</f>
        <v>0</v>
      </c>
      <c r="AH87" s="31">
        <f t="shared" ref="AH87:AH99" si="149">P87-V87</f>
        <v>0</v>
      </c>
      <c r="AI87" s="31">
        <f t="shared" ref="AI87:AI99" si="150">Q87-W87</f>
        <v>0</v>
      </c>
      <c r="AJ87" s="31">
        <f t="shared" ref="AJ87:AJ99" si="151">R87-X87</f>
        <v>0</v>
      </c>
      <c r="AK87" s="31">
        <f t="shared" ref="AK87:AK99" si="152">S87-Y87</f>
        <v>0</v>
      </c>
      <c r="AL87" s="31">
        <f t="shared" ref="AL87:AL99" si="153">SUM(AG87:AK87)</f>
        <v>0</v>
      </c>
      <c r="AM87" s="31" t="e">
        <f t="shared" ref="AM87:AM99" si="154">ROUND(AL87*premie/2000,2)</f>
        <v>#REF!</v>
      </c>
      <c r="AN87" s="31" t="e">
        <f t="shared" ref="AN87:AN99" si="155">ROUND(AM87*0.07,2)</f>
        <v>#REF!</v>
      </c>
      <c r="AO87" s="32" t="e">
        <f t="shared" ref="AO87:AO99" si="156">AM87+AN87</f>
        <v>#REF!</v>
      </c>
      <c r="AP87" s="114">
        <v>0</v>
      </c>
      <c r="AQ87" s="114">
        <v>0</v>
      </c>
      <c r="AT87" s="114" t="e">
        <f t="shared" si="129"/>
        <v>#REF!</v>
      </c>
      <c r="AU87" s="52" t="e">
        <f t="shared" si="136"/>
        <v>#REF!</v>
      </c>
      <c r="AV87" s="161" t="e">
        <f t="shared" si="125"/>
        <v>#REF!</v>
      </c>
      <c r="AW87" s="169"/>
      <c r="AX87" s="169" t="e">
        <f t="shared" si="116"/>
        <v>#REF!</v>
      </c>
      <c r="AY87" s="169" t="e">
        <f t="shared" si="117"/>
        <v>#REF!</v>
      </c>
      <c r="AZ87" s="187" t="e">
        <f t="shared" si="112"/>
        <v>#REF!</v>
      </c>
      <c r="BA87" s="187"/>
      <c r="BB87" s="187" t="e">
        <f t="shared" si="118"/>
        <v>#REF!</v>
      </c>
      <c r="BC87" s="187" t="e">
        <f t="shared" si="119"/>
        <v>#REF!</v>
      </c>
      <c r="BD87" s="83">
        <f t="shared" si="137"/>
        <v>0</v>
      </c>
      <c r="BE87" s="83">
        <v>0</v>
      </c>
      <c r="BF87" s="83">
        <v>0</v>
      </c>
      <c r="BG87" s="215" t="e">
        <f t="shared" si="120"/>
        <v>#REF!</v>
      </c>
      <c r="BH87" s="187" t="e">
        <f t="shared" si="113"/>
        <v>#REF!</v>
      </c>
      <c r="BI87" s="179" t="e">
        <f t="shared" si="114"/>
        <v>#REF!</v>
      </c>
      <c r="BJ87" s="179" t="e">
        <f t="shared" si="114"/>
        <v>#REF!</v>
      </c>
      <c r="BK87" s="85" t="e">
        <f t="shared" si="121"/>
        <v>#REF!</v>
      </c>
      <c r="BL87" s="87" t="e">
        <f t="shared" si="86"/>
        <v>#REF!</v>
      </c>
      <c r="BM87" s="179" t="e">
        <f t="shared" si="138"/>
        <v>#REF!</v>
      </c>
      <c r="BN87" s="194" t="e">
        <f t="shared" si="138"/>
        <v>#REF!</v>
      </c>
      <c r="BQ87" s="231"/>
      <c r="BT87" s="231"/>
      <c r="BU87" s="264">
        <v>0</v>
      </c>
      <c r="BV87" s="264">
        <v>0</v>
      </c>
      <c r="BW87" s="231"/>
      <c r="BX87" s="169">
        <f t="shared" si="122"/>
        <v>0</v>
      </c>
      <c r="BY87" s="264">
        <f t="shared" si="123"/>
        <v>0</v>
      </c>
      <c r="BZ87" s="187">
        <f t="shared" si="124"/>
        <v>0</v>
      </c>
    </row>
    <row r="88" spans="1:78" hidden="1" x14ac:dyDescent="0.2">
      <c r="A88" s="138" t="s">
        <v>14</v>
      </c>
      <c r="B88" s="134" t="s">
        <v>67</v>
      </c>
      <c r="C88" s="134" t="s">
        <v>14</v>
      </c>
      <c r="D88" s="134" t="s">
        <v>14</v>
      </c>
      <c r="E88" s="140" t="s">
        <v>14</v>
      </c>
      <c r="F88" s="82" t="e">
        <f t="shared" si="130"/>
        <v>#REF!</v>
      </c>
      <c r="G88" s="83" t="e">
        <f t="shared" si="131"/>
        <v>#REF!</v>
      </c>
      <c r="H88" s="83">
        <f t="shared" si="132"/>
        <v>0</v>
      </c>
      <c r="I88" s="83">
        <v>0</v>
      </c>
      <c r="J88" s="83">
        <v>0</v>
      </c>
      <c r="K88" s="83" t="e">
        <f t="shared" si="133"/>
        <v>#REF!</v>
      </c>
      <c r="L88" s="84" t="e">
        <f t="shared" si="134"/>
        <v>#REF!</v>
      </c>
      <c r="M88" s="85" t="e">
        <f t="shared" si="139"/>
        <v>#REF!</v>
      </c>
      <c r="N88" s="86" t="e">
        <f t="shared" si="135"/>
        <v>#REF!</v>
      </c>
      <c r="O88" s="57">
        <v>0</v>
      </c>
      <c r="P88" s="58">
        <v>0</v>
      </c>
      <c r="Q88" s="58">
        <v>0</v>
      </c>
      <c r="R88" s="58">
        <v>0</v>
      </c>
      <c r="S88" s="58">
        <v>0</v>
      </c>
      <c r="T88" s="32">
        <f t="shared" si="140"/>
        <v>0</v>
      </c>
      <c r="U88" s="33">
        <v>0</v>
      </c>
      <c r="V88" s="31">
        <v>0</v>
      </c>
      <c r="W88" s="31">
        <v>0</v>
      </c>
      <c r="X88" s="31">
        <v>0</v>
      </c>
      <c r="Y88" s="31">
        <v>0</v>
      </c>
      <c r="Z88" s="32">
        <f t="shared" si="141"/>
        <v>0</v>
      </c>
      <c r="AA88" s="30" t="e">
        <f t="shared" si="142"/>
        <v>#REF!</v>
      </c>
      <c r="AB88" s="31" t="e">
        <f t="shared" si="143"/>
        <v>#REF!</v>
      </c>
      <c r="AC88" s="31">
        <f t="shared" si="144"/>
        <v>0</v>
      </c>
      <c r="AD88" s="31">
        <f t="shared" si="145"/>
        <v>0</v>
      </c>
      <c r="AE88" s="31">
        <f t="shared" si="146"/>
        <v>0</v>
      </c>
      <c r="AF88" s="32" t="e">
        <f t="shared" si="147"/>
        <v>#REF!</v>
      </c>
      <c r="AG88" s="30">
        <f t="shared" si="148"/>
        <v>0</v>
      </c>
      <c r="AH88" s="31">
        <f t="shared" si="149"/>
        <v>0</v>
      </c>
      <c r="AI88" s="31">
        <f t="shared" si="150"/>
        <v>0</v>
      </c>
      <c r="AJ88" s="31">
        <f t="shared" si="151"/>
        <v>0</v>
      </c>
      <c r="AK88" s="31">
        <f t="shared" si="152"/>
        <v>0</v>
      </c>
      <c r="AL88" s="31">
        <f t="shared" si="153"/>
        <v>0</v>
      </c>
      <c r="AM88" s="31" t="e">
        <f t="shared" si="154"/>
        <v>#REF!</v>
      </c>
      <c r="AN88" s="31" t="e">
        <f t="shared" si="155"/>
        <v>#REF!</v>
      </c>
      <c r="AO88" s="32" t="e">
        <f t="shared" si="156"/>
        <v>#REF!</v>
      </c>
      <c r="AP88" s="114">
        <v>0</v>
      </c>
      <c r="AQ88" s="114">
        <v>0</v>
      </c>
      <c r="AT88" s="114" t="e">
        <f t="shared" si="129"/>
        <v>#REF!</v>
      </c>
      <c r="AU88" s="52" t="e">
        <f t="shared" si="136"/>
        <v>#REF!</v>
      </c>
      <c r="AV88" s="161" t="e">
        <f t="shared" si="125"/>
        <v>#REF!</v>
      </c>
      <c r="AW88" s="169"/>
      <c r="AX88" s="169" t="e">
        <f t="shared" si="116"/>
        <v>#REF!</v>
      </c>
      <c r="AY88" s="169" t="e">
        <f t="shared" si="117"/>
        <v>#REF!</v>
      </c>
      <c r="AZ88" s="187" t="e">
        <f t="shared" si="112"/>
        <v>#REF!</v>
      </c>
      <c r="BA88" s="187"/>
      <c r="BB88" s="187" t="e">
        <f t="shared" si="118"/>
        <v>#REF!</v>
      </c>
      <c r="BC88" s="187" t="e">
        <f t="shared" si="119"/>
        <v>#REF!</v>
      </c>
      <c r="BD88" s="83">
        <f t="shared" si="137"/>
        <v>0</v>
      </c>
      <c r="BE88" s="83">
        <v>0</v>
      </c>
      <c r="BF88" s="83">
        <v>0</v>
      </c>
      <c r="BG88" s="215" t="e">
        <f t="shared" si="120"/>
        <v>#REF!</v>
      </c>
      <c r="BH88" s="187" t="e">
        <f t="shared" si="113"/>
        <v>#REF!</v>
      </c>
      <c r="BI88" s="179" t="e">
        <f t="shared" si="114"/>
        <v>#REF!</v>
      </c>
      <c r="BJ88" s="179" t="e">
        <f t="shared" si="114"/>
        <v>#REF!</v>
      </c>
      <c r="BK88" s="85" t="e">
        <f t="shared" si="121"/>
        <v>#REF!</v>
      </c>
      <c r="BL88" s="87" t="e">
        <f t="shared" si="86"/>
        <v>#REF!</v>
      </c>
      <c r="BM88" s="179" t="e">
        <f t="shared" si="138"/>
        <v>#REF!</v>
      </c>
      <c r="BN88" s="194" t="e">
        <f t="shared" si="138"/>
        <v>#REF!</v>
      </c>
      <c r="BQ88" s="231"/>
      <c r="BT88" s="231"/>
      <c r="BU88" s="264">
        <v>0</v>
      </c>
      <c r="BV88" s="264">
        <v>0</v>
      </c>
      <c r="BW88" s="231"/>
      <c r="BX88" s="169">
        <f t="shared" si="122"/>
        <v>0</v>
      </c>
      <c r="BY88" s="264">
        <f t="shared" si="123"/>
        <v>0</v>
      </c>
      <c r="BZ88" s="187">
        <f t="shared" si="124"/>
        <v>0</v>
      </c>
    </row>
    <row r="89" spans="1:78" hidden="1" x14ac:dyDescent="0.2">
      <c r="A89" s="138" t="s">
        <v>14</v>
      </c>
      <c r="B89" s="134" t="s">
        <v>67</v>
      </c>
      <c r="C89" s="134" t="s">
        <v>14</v>
      </c>
      <c r="D89" s="134" t="s">
        <v>14</v>
      </c>
      <c r="E89" s="140" t="s">
        <v>14</v>
      </c>
      <c r="F89" s="82" t="e">
        <f t="shared" si="130"/>
        <v>#REF!</v>
      </c>
      <c r="G89" s="83" t="e">
        <f t="shared" si="131"/>
        <v>#REF!</v>
      </c>
      <c r="H89" s="83">
        <f t="shared" si="132"/>
        <v>0</v>
      </c>
      <c r="I89" s="83">
        <v>0</v>
      </c>
      <c r="J89" s="83">
        <v>0</v>
      </c>
      <c r="K89" s="83" t="e">
        <f t="shared" si="133"/>
        <v>#REF!</v>
      </c>
      <c r="L89" s="84" t="e">
        <f t="shared" si="134"/>
        <v>#REF!</v>
      </c>
      <c r="M89" s="85" t="e">
        <f t="shared" si="139"/>
        <v>#REF!</v>
      </c>
      <c r="N89" s="86" t="e">
        <f t="shared" si="135"/>
        <v>#REF!</v>
      </c>
      <c r="O89" s="57">
        <v>0</v>
      </c>
      <c r="P89" s="58">
        <v>0</v>
      </c>
      <c r="Q89" s="58">
        <v>0</v>
      </c>
      <c r="R89" s="58">
        <v>0</v>
      </c>
      <c r="S89" s="58">
        <v>0</v>
      </c>
      <c r="T89" s="32">
        <f t="shared" si="140"/>
        <v>0</v>
      </c>
      <c r="U89" s="33">
        <v>0</v>
      </c>
      <c r="V89" s="31">
        <v>0</v>
      </c>
      <c r="W89" s="31">
        <v>0</v>
      </c>
      <c r="X89" s="31">
        <v>0</v>
      </c>
      <c r="Y89" s="31">
        <v>0</v>
      </c>
      <c r="Z89" s="32">
        <f t="shared" si="141"/>
        <v>0</v>
      </c>
      <c r="AA89" s="30" t="e">
        <f t="shared" si="142"/>
        <v>#REF!</v>
      </c>
      <c r="AB89" s="31" t="e">
        <f t="shared" si="143"/>
        <v>#REF!</v>
      </c>
      <c r="AC89" s="31">
        <f t="shared" si="144"/>
        <v>0</v>
      </c>
      <c r="AD89" s="31">
        <f t="shared" si="145"/>
        <v>0</v>
      </c>
      <c r="AE89" s="31">
        <f t="shared" si="146"/>
        <v>0</v>
      </c>
      <c r="AF89" s="32" t="e">
        <f t="shared" si="147"/>
        <v>#REF!</v>
      </c>
      <c r="AG89" s="30">
        <f t="shared" si="148"/>
        <v>0</v>
      </c>
      <c r="AH89" s="31">
        <f t="shared" si="149"/>
        <v>0</v>
      </c>
      <c r="AI89" s="31">
        <f t="shared" si="150"/>
        <v>0</v>
      </c>
      <c r="AJ89" s="31">
        <f t="shared" si="151"/>
        <v>0</v>
      </c>
      <c r="AK89" s="31">
        <f t="shared" si="152"/>
        <v>0</v>
      </c>
      <c r="AL89" s="31">
        <f t="shared" si="153"/>
        <v>0</v>
      </c>
      <c r="AM89" s="31" t="e">
        <f t="shared" si="154"/>
        <v>#REF!</v>
      </c>
      <c r="AN89" s="31" t="e">
        <f t="shared" si="155"/>
        <v>#REF!</v>
      </c>
      <c r="AO89" s="32" t="e">
        <f t="shared" si="156"/>
        <v>#REF!</v>
      </c>
      <c r="AP89" s="114">
        <v>0</v>
      </c>
      <c r="AQ89" s="114">
        <v>0</v>
      </c>
      <c r="AT89" s="114" t="e">
        <f t="shared" si="129"/>
        <v>#REF!</v>
      </c>
      <c r="AU89" s="52" t="e">
        <f t="shared" si="136"/>
        <v>#REF!</v>
      </c>
      <c r="AV89" s="161" t="e">
        <f t="shared" si="125"/>
        <v>#REF!</v>
      </c>
      <c r="AW89" s="169"/>
      <c r="AX89" s="169" t="e">
        <f t="shared" si="116"/>
        <v>#REF!</v>
      </c>
      <c r="AY89" s="169" t="e">
        <f t="shared" si="117"/>
        <v>#REF!</v>
      </c>
      <c r="AZ89" s="187" t="e">
        <f t="shared" si="112"/>
        <v>#REF!</v>
      </c>
      <c r="BA89" s="187"/>
      <c r="BB89" s="187" t="e">
        <f t="shared" si="118"/>
        <v>#REF!</v>
      </c>
      <c r="BC89" s="187" t="e">
        <f t="shared" si="119"/>
        <v>#REF!</v>
      </c>
      <c r="BD89" s="83">
        <f t="shared" si="137"/>
        <v>0</v>
      </c>
      <c r="BE89" s="83">
        <v>0</v>
      </c>
      <c r="BF89" s="83">
        <v>0</v>
      </c>
      <c r="BG89" s="215" t="e">
        <f t="shared" si="120"/>
        <v>#REF!</v>
      </c>
      <c r="BH89" s="187" t="e">
        <f t="shared" si="113"/>
        <v>#REF!</v>
      </c>
      <c r="BI89" s="179" t="e">
        <f t="shared" si="114"/>
        <v>#REF!</v>
      </c>
      <c r="BJ89" s="179" t="e">
        <f t="shared" si="114"/>
        <v>#REF!</v>
      </c>
      <c r="BK89" s="85" t="e">
        <f t="shared" si="121"/>
        <v>#REF!</v>
      </c>
      <c r="BL89" s="87" t="e">
        <f t="shared" si="86"/>
        <v>#REF!</v>
      </c>
      <c r="BM89" s="179" t="e">
        <f t="shared" si="138"/>
        <v>#REF!</v>
      </c>
      <c r="BN89" s="194" t="e">
        <f t="shared" si="138"/>
        <v>#REF!</v>
      </c>
      <c r="BQ89" s="231"/>
      <c r="BT89" s="231"/>
      <c r="BU89" s="264">
        <v>0</v>
      </c>
      <c r="BV89" s="264">
        <v>0</v>
      </c>
      <c r="BW89" s="231"/>
      <c r="BX89" s="169">
        <f t="shared" si="122"/>
        <v>0</v>
      </c>
      <c r="BY89" s="264">
        <f t="shared" si="123"/>
        <v>0</v>
      </c>
      <c r="BZ89" s="187">
        <f t="shared" si="124"/>
        <v>0</v>
      </c>
    </row>
    <row r="90" spans="1:78" x14ac:dyDescent="0.2">
      <c r="A90" s="138">
        <v>210014</v>
      </c>
      <c r="B90" s="134" t="s">
        <v>70</v>
      </c>
      <c r="C90" s="134" t="s">
        <v>71</v>
      </c>
      <c r="D90" s="134" t="s">
        <v>133</v>
      </c>
      <c r="E90" s="140" t="s">
        <v>169</v>
      </c>
      <c r="F90" s="82" t="e">
        <f t="shared" si="130"/>
        <v>#REF!</v>
      </c>
      <c r="G90" s="83" t="e">
        <f t="shared" si="131"/>
        <v>#REF!</v>
      </c>
      <c r="H90" s="83">
        <f t="shared" si="132"/>
        <v>0</v>
      </c>
      <c r="I90" s="83">
        <v>0</v>
      </c>
      <c r="J90" s="83">
        <v>0</v>
      </c>
      <c r="K90" s="83" t="e">
        <f t="shared" si="133"/>
        <v>#REF!</v>
      </c>
      <c r="L90" s="84" t="e">
        <f t="shared" si="134"/>
        <v>#REF!</v>
      </c>
      <c r="M90" s="85" t="e">
        <f t="shared" si="139"/>
        <v>#REF!</v>
      </c>
      <c r="N90" s="86" t="e">
        <f t="shared" si="135"/>
        <v>#REF!</v>
      </c>
      <c r="O90" s="57">
        <v>155000</v>
      </c>
      <c r="P90" s="58">
        <v>0</v>
      </c>
      <c r="Q90" s="58">
        <v>0</v>
      </c>
      <c r="R90" s="58">
        <v>0</v>
      </c>
      <c r="S90" s="58">
        <v>0</v>
      </c>
      <c r="T90" s="32">
        <f t="shared" si="140"/>
        <v>155000</v>
      </c>
      <c r="U90" s="33">
        <v>155000</v>
      </c>
      <c r="V90" s="31">
        <v>0</v>
      </c>
      <c r="W90" s="31">
        <v>0</v>
      </c>
      <c r="X90" s="31">
        <v>0</v>
      </c>
      <c r="Y90" s="31">
        <v>0</v>
      </c>
      <c r="Z90" s="32">
        <f t="shared" si="141"/>
        <v>155000</v>
      </c>
      <c r="AA90" s="30" t="e">
        <f t="shared" si="142"/>
        <v>#REF!</v>
      </c>
      <c r="AB90" s="31" t="e">
        <f t="shared" si="143"/>
        <v>#REF!</v>
      </c>
      <c r="AC90" s="31">
        <f t="shared" si="144"/>
        <v>0</v>
      </c>
      <c r="AD90" s="31">
        <f t="shared" si="145"/>
        <v>0</v>
      </c>
      <c r="AE90" s="31">
        <f t="shared" si="146"/>
        <v>0</v>
      </c>
      <c r="AF90" s="32" t="e">
        <f t="shared" si="147"/>
        <v>#REF!</v>
      </c>
      <c r="AG90" s="30">
        <f t="shared" si="148"/>
        <v>0</v>
      </c>
      <c r="AH90" s="31">
        <f t="shared" si="149"/>
        <v>0</v>
      </c>
      <c r="AI90" s="31">
        <f t="shared" si="150"/>
        <v>0</v>
      </c>
      <c r="AJ90" s="31">
        <f t="shared" si="151"/>
        <v>0</v>
      </c>
      <c r="AK90" s="31">
        <f t="shared" si="152"/>
        <v>0</v>
      </c>
      <c r="AL90" s="31">
        <f t="shared" si="153"/>
        <v>0</v>
      </c>
      <c r="AM90" s="31" t="e">
        <f t="shared" si="154"/>
        <v>#REF!</v>
      </c>
      <c r="AN90" s="31" t="e">
        <f t="shared" si="155"/>
        <v>#REF!</v>
      </c>
      <c r="AO90" s="32" t="e">
        <f t="shared" si="156"/>
        <v>#REF!</v>
      </c>
      <c r="AP90" s="114">
        <v>0</v>
      </c>
      <c r="AQ90" s="114">
        <v>0</v>
      </c>
      <c r="AT90" s="114" t="e">
        <f t="shared" si="129"/>
        <v>#REF!</v>
      </c>
      <c r="AU90" s="52" t="e">
        <f t="shared" si="136"/>
        <v>#REF!</v>
      </c>
      <c r="AV90" s="161" t="e">
        <f t="shared" si="125"/>
        <v>#REF!</v>
      </c>
      <c r="AW90" s="169"/>
      <c r="AX90" s="169" t="e">
        <f t="shared" si="116"/>
        <v>#REF!</v>
      </c>
      <c r="AY90" s="169" t="e">
        <f t="shared" si="117"/>
        <v>#REF!</v>
      </c>
      <c r="AZ90" s="187" t="e">
        <f t="shared" si="112"/>
        <v>#REF!</v>
      </c>
      <c r="BA90" s="187"/>
      <c r="BB90" s="187" t="e">
        <f t="shared" si="118"/>
        <v>#REF!</v>
      </c>
      <c r="BC90" s="187" t="e">
        <f t="shared" si="119"/>
        <v>#REF!</v>
      </c>
      <c r="BD90" s="83">
        <f t="shared" si="137"/>
        <v>0</v>
      </c>
      <c r="BE90" s="83">
        <v>0</v>
      </c>
      <c r="BF90" s="83">
        <v>0</v>
      </c>
      <c r="BG90" s="215" t="e">
        <f t="shared" si="120"/>
        <v>#REF!</v>
      </c>
      <c r="BH90" s="187" t="e">
        <f t="shared" si="113"/>
        <v>#REF!</v>
      </c>
      <c r="BI90" s="179" t="e">
        <f t="shared" si="114"/>
        <v>#REF!</v>
      </c>
      <c r="BJ90" s="179" t="e">
        <f t="shared" si="114"/>
        <v>#REF!</v>
      </c>
      <c r="BK90" s="85" t="e">
        <f t="shared" si="121"/>
        <v>#REF!</v>
      </c>
      <c r="BL90" s="87" t="e">
        <f t="shared" si="86"/>
        <v>#REF!</v>
      </c>
      <c r="BM90" s="179" t="e">
        <f t="shared" si="138"/>
        <v>#REF!</v>
      </c>
      <c r="BN90" s="194" t="e">
        <f t="shared" si="138"/>
        <v>#REF!</v>
      </c>
      <c r="BQ90" s="231"/>
      <c r="BT90" s="231"/>
      <c r="BU90" s="264">
        <v>159957.19178082194</v>
      </c>
      <c r="BV90" s="264">
        <v>0</v>
      </c>
      <c r="BW90" s="231"/>
      <c r="BX90" s="169">
        <f t="shared" si="122"/>
        <v>162779.96575342468</v>
      </c>
      <c r="BY90" s="264">
        <f t="shared" si="123"/>
        <v>0</v>
      </c>
      <c r="BZ90" s="187">
        <f t="shared" si="124"/>
        <v>162779.96575342468</v>
      </c>
    </row>
    <row r="91" spans="1:78" x14ac:dyDescent="0.2">
      <c r="A91" s="138">
        <v>210014</v>
      </c>
      <c r="B91" s="134" t="s">
        <v>102</v>
      </c>
      <c r="C91" s="134" t="s">
        <v>103</v>
      </c>
      <c r="D91" s="134" t="s">
        <v>97</v>
      </c>
      <c r="E91" s="140" t="s">
        <v>108</v>
      </c>
      <c r="F91" s="82" t="e">
        <f t="shared" si="130"/>
        <v>#REF!</v>
      </c>
      <c r="G91" s="83" t="e">
        <f>ROUNDUP(P94*iin/iio,afrind)</f>
        <v>#REF!</v>
      </c>
      <c r="H91" s="83">
        <f>Q94</f>
        <v>0</v>
      </c>
      <c r="I91" s="83">
        <v>0</v>
      </c>
      <c r="J91" s="83">
        <v>0</v>
      </c>
      <c r="K91" s="83" t="e">
        <f t="shared" si="133"/>
        <v>#REF!</v>
      </c>
      <c r="L91" s="84" t="e">
        <f t="shared" si="134"/>
        <v>#REF!</v>
      </c>
      <c r="M91" s="85" t="e">
        <f t="shared" si="139"/>
        <v>#REF!</v>
      </c>
      <c r="N91" s="86" t="e">
        <f t="shared" si="135"/>
        <v>#REF!</v>
      </c>
      <c r="O91" s="57">
        <v>2507000</v>
      </c>
      <c r="P91" s="58">
        <v>28000</v>
      </c>
      <c r="Q91" s="58">
        <v>0</v>
      </c>
      <c r="R91" s="58">
        <v>0</v>
      </c>
      <c r="S91" s="58">
        <v>0</v>
      </c>
      <c r="T91" s="32">
        <f t="shared" si="140"/>
        <v>2535000</v>
      </c>
      <c r="U91" s="33">
        <v>2507000</v>
      </c>
      <c r="V91" s="31">
        <v>28000</v>
      </c>
      <c r="W91" s="31">
        <v>0</v>
      </c>
      <c r="X91" s="31">
        <v>0</v>
      </c>
      <c r="Y91" s="31">
        <v>0</v>
      </c>
      <c r="Z91" s="32">
        <f t="shared" si="141"/>
        <v>2535000</v>
      </c>
      <c r="AA91" s="30" t="e">
        <f t="shared" si="142"/>
        <v>#REF!</v>
      </c>
      <c r="AB91" s="31" t="e">
        <f t="shared" si="143"/>
        <v>#REF!</v>
      </c>
      <c r="AC91" s="31">
        <f t="shared" si="144"/>
        <v>0</v>
      </c>
      <c r="AD91" s="31">
        <f t="shared" si="145"/>
        <v>0</v>
      </c>
      <c r="AE91" s="31">
        <f t="shared" si="146"/>
        <v>0</v>
      </c>
      <c r="AF91" s="32" t="e">
        <f t="shared" si="147"/>
        <v>#REF!</v>
      </c>
      <c r="AG91" s="30">
        <f t="shared" si="148"/>
        <v>0</v>
      </c>
      <c r="AH91" s="31">
        <f t="shared" si="149"/>
        <v>0</v>
      </c>
      <c r="AI91" s="31">
        <f t="shared" si="150"/>
        <v>0</v>
      </c>
      <c r="AJ91" s="31">
        <f t="shared" si="151"/>
        <v>0</v>
      </c>
      <c r="AK91" s="31">
        <f t="shared" si="152"/>
        <v>0</v>
      </c>
      <c r="AL91" s="31">
        <f t="shared" si="153"/>
        <v>0</v>
      </c>
      <c r="AM91" s="31" t="e">
        <f t="shared" si="154"/>
        <v>#REF!</v>
      </c>
      <c r="AN91" s="31" t="e">
        <f t="shared" si="155"/>
        <v>#REF!</v>
      </c>
      <c r="AO91" s="32" t="e">
        <f t="shared" si="156"/>
        <v>#REF!</v>
      </c>
      <c r="AP91" s="114">
        <v>0</v>
      </c>
      <c r="AQ91" s="114">
        <v>0</v>
      </c>
      <c r="AT91" s="114" t="e">
        <f t="shared" si="129"/>
        <v>#REF!</v>
      </c>
      <c r="AU91" s="52" t="e">
        <f t="shared" si="136"/>
        <v>#REF!</v>
      </c>
      <c r="AV91" s="161" t="e">
        <f t="shared" si="125"/>
        <v>#REF!</v>
      </c>
      <c r="AW91" s="169"/>
      <c r="AX91" s="169" t="e">
        <f t="shared" si="116"/>
        <v>#REF!</v>
      </c>
      <c r="AY91" s="169" t="e">
        <f t="shared" si="117"/>
        <v>#REF!</v>
      </c>
      <c r="AZ91" s="187" t="e">
        <f t="shared" si="112"/>
        <v>#REF!</v>
      </c>
      <c r="BA91" s="187"/>
      <c r="BB91" s="187" t="e">
        <f t="shared" si="118"/>
        <v>#REF!</v>
      </c>
      <c r="BC91" s="187" t="e">
        <f t="shared" si="119"/>
        <v>#REF!</v>
      </c>
      <c r="BD91" s="83">
        <f>BQ94</f>
        <v>0</v>
      </c>
      <c r="BE91" s="83">
        <v>0</v>
      </c>
      <c r="BF91" s="83">
        <v>0</v>
      </c>
      <c r="BG91" s="215" t="e">
        <f t="shared" si="120"/>
        <v>#REF!</v>
      </c>
      <c r="BH91" s="187" t="e">
        <f t="shared" si="113"/>
        <v>#REF!</v>
      </c>
      <c r="BI91" s="179" t="e">
        <f t="shared" si="114"/>
        <v>#REF!</v>
      </c>
      <c r="BJ91" s="179" t="e">
        <f t="shared" si="114"/>
        <v>#REF!</v>
      </c>
      <c r="BK91" s="85" t="e">
        <f t="shared" si="121"/>
        <v>#REF!</v>
      </c>
      <c r="BL91" s="87" t="e">
        <f t="shared" si="86"/>
        <v>#REF!</v>
      </c>
      <c r="BM91" s="179" t="e">
        <f>BI91+BK91</f>
        <v>#REF!</v>
      </c>
      <c r="BN91" s="194" t="e">
        <f t="shared" ref="BN91:BN107" si="157">BJ91+BL91</f>
        <v>#REF!</v>
      </c>
      <c r="BQ91" s="231"/>
      <c r="BT91" s="231"/>
      <c r="BU91" s="264">
        <v>2571541.0958904107</v>
      </c>
      <c r="BV91" s="264">
        <v>28248.226950354612</v>
      </c>
      <c r="BW91" s="231"/>
      <c r="BX91" s="169">
        <f t="shared" si="122"/>
        <v>2616921.232876712</v>
      </c>
      <c r="BY91" s="264">
        <f t="shared" si="123"/>
        <v>28471.631205673762</v>
      </c>
      <c r="BZ91" s="187">
        <f t="shared" si="124"/>
        <v>2645392.8640823858</v>
      </c>
    </row>
    <row r="92" spans="1:78" ht="60" x14ac:dyDescent="0.2">
      <c r="A92" s="138">
        <v>210014</v>
      </c>
      <c r="B92" s="134" t="s">
        <v>110</v>
      </c>
      <c r="C92" s="134" t="s">
        <v>103</v>
      </c>
      <c r="D92" s="134" t="s">
        <v>97</v>
      </c>
      <c r="E92" s="140" t="s">
        <v>213</v>
      </c>
      <c r="F92" s="82" t="e">
        <f t="shared" si="130"/>
        <v>#REF!</v>
      </c>
      <c r="G92" s="83" t="e">
        <f>ROUNDUP(P92*iin/iio,afrind)</f>
        <v>#REF!</v>
      </c>
      <c r="H92" s="83">
        <f>Q92</f>
        <v>0</v>
      </c>
      <c r="I92" s="83">
        <v>0</v>
      </c>
      <c r="J92" s="83">
        <v>0</v>
      </c>
      <c r="K92" s="83" t="e">
        <f t="shared" si="133"/>
        <v>#REF!</v>
      </c>
      <c r="L92" s="84" t="e">
        <f t="shared" si="134"/>
        <v>#REF!</v>
      </c>
      <c r="M92" s="85" t="e">
        <f t="shared" si="139"/>
        <v>#REF!</v>
      </c>
      <c r="N92" s="86" t="e">
        <f t="shared" si="135"/>
        <v>#REF!</v>
      </c>
      <c r="O92" s="57">
        <v>0</v>
      </c>
      <c r="P92" s="58">
        <v>172000</v>
      </c>
      <c r="Q92" s="58">
        <v>0</v>
      </c>
      <c r="R92" s="58">
        <v>0</v>
      </c>
      <c r="S92" s="58">
        <v>0</v>
      </c>
      <c r="T92" s="32">
        <f t="shared" si="140"/>
        <v>172000</v>
      </c>
      <c r="U92" s="33">
        <v>0</v>
      </c>
      <c r="V92" s="31">
        <v>172000</v>
      </c>
      <c r="W92" s="31">
        <v>0</v>
      </c>
      <c r="X92" s="31">
        <v>0</v>
      </c>
      <c r="Y92" s="31">
        <v>0</v>
      </c>
      <c r="Z92" s="32">
        <f t="shared" si="141"/>
        <v>172000</v>
      </c>
      <c r="AA92" s="30" t="e">
        <f t="shared" si="142"/>
        <v>#REF!</v>
      </c>
      <c r="AB92" s="31" t="e">
        <f t="shared" si="143"/>
        <v>#REF!</v>
      </c>
      <c r="AC92" s="31">
        <f t="shared" si="144"/>
        <v>0</v>
      </c>
      <c r="AD92" s="31">
        <f t="shared" si="145"/>
        <v>0</v>
      </c>
      <c r="AE92" s="31">
        <f t="shared" si="146"/>
        <v>0</v>
      </c>
      <c r="AF92" s="32" t="e">
        <f t="shared" si="147"/>
        <v>#REF!</v>
      </c>
      <c r="AG92" s="30">
        <f t="shared" si="148"/>
        <v>0</v>
      </c>
      <c r="AH92" s="31">
        <f t="shared" si="149"/>
        <v>0</v>
      </c>
      <c r="AI92" s="31">
        <f t="shared" si="150"/>
        <v>0</v>
      </c>
      <c r="AJ92" s="31">
        <f t="shared" si="151"/>
        <v>0</v>
      </c>
      <c r="AK92" s="31">
        <f t="shared" si="152"/>
        <v>0</v>
      </c>
      <c r="AL92" s="31">
        <f t="shared" si="153"/>
        <v>0</v>
      </c>
      <c r="AM92" s="31" t="e">
        <f t="shared" si="154"/>
        <v>#REF!</v>
      </c>
      <c r="AN92" s="31" t="e">
        <f t="shared" si="155"/>
        <v>#REF!</v>
      </c>
      <c r="AO92" s="32" t="e">
        <f t="shared" si="156"/>
        <v>#REF!</v>
      </c>
      <c r="AP92" s="114">
        <v>0</v>
      </c>
      <c r="AQ92" s="114">
        <v>0</v>
      </c>
      <c r="AT92" s="114" t="e">
        <f t="shared" si="129"/>
        <v>#REF!</v>
      </c>
      <c r="AU92" s="52" t="e">
        <f t="shared" si="136"/>
        <v>#REF!</v>
      </c>
      <c r="AV92" s="161" t="e">
        <f t="shared" si="125"/>
        <v>#REF!</v>
      </c>
      <c r="AW92" s="169"/>
      <c r="AX92" s="169" t="e">
        <f t="shared" si="116"/>
        <v>#REF!</v>
      </c>
      <c r="AY92" s="169" t="e">
        <f t="shared" si="117"/>
        <v>#REF!</v>
      </c>
      <c r="AZ92" s="187" t="e">
        <f t="shared" si="112"/>
        <v>#REF!</v>
      </c>
      <c r="BA92" s="187"/>
      <c r="BB92" s="187" t="e">
        <f t="shared" si="118"/>
        <v>#REF!</v>
      </c>
      <c r="BC92" s="187" t="e">
        <f t="shared" si="119"/>
        <v>#REF!</v>
      </c>
      <c r="BD92" s="83">
        <f t="shared" ref="BD92:BD94" si="158">BQ92</f>
        <v>0</v>
      </c>
      <c r="BE92" s="83">
        <v>0</v>
      </c>
      <c r="BF92" s="83">
        <v>0</v>
      </c>
      <c r="BG92" s="215" t="e">
        <f t="shared" si="120"/>
        <v>#REF!</v>
      </c>
      <c r="BH92" s="187" t="e">
        <f t="shared" si="113"/>
        <v>#REF!</v>
      </c>
      <c r="BI92" s="179" t="e">
        <f t="shared" si="114"/>
        <v>#REF!</v>
      </c>
      <c r="BJ92" s="179" t="e">
        <f t="shared" si="114"/>
        <v>#REF!</v>
      </c>
      <c r="BK92" s="85" t="e">
        <f t="shared" si="121"/>
        <v>#REF!</v>
      </c>
      <c r="BL92" s="87" t="e">
        <f t="shared" si="86"/>
        <v>#REF!</v>
      </c>
      <c r="BM92" s="179" t="e">
        <f t="shared" ref="BM92:BM94" si="159">BI92+BK92</f>
        <v>#REF!</v>
      </c>
      <c r="BN92" s="194" t="e">
        <f t="shared" si="157"/>
        <v>#REF!</v>
      </c>
      <c r="BQ92" s="231"/>
      <c r="BS92" s="51" t="s">
        <v>304</v>
      </c>
      <c r="BT92" s="231"/>
      <c r="BU92" s="264">
        <v>0</v>
      </c>
      <c r="BV92" s="266">
        <v>0</v>
      </c>
      <c r="BW92" s="231"/>
      <c r="BX92" s="169">
        <f t="shared" si="122"/>
        <v>0</v>
      </c>
      <c r="BY92" s="264">
        <f t="shared" si="123"/>
        <v>0</v>
      </c>
      <c r="BZ92" s="187">
        <f t="shared" si="124"/>
        <v>0</v>
      </c>
    </row>
    <row r="93" spans="1:78" x14ac:dyDescent="0.2">
      <c r="A93" s="138">
        <v>210014</v>
      </c>
      <c r="B93" s="134" t="s">
        <v>120</v>
      </c>
      <c r="C93" s="134" t="s">
        <v>111</v>
      </c>
      <c r="D93" s="134" t="s">
        <v>97</v>
      </c>
      <c r="E93" s="140" t="s">
        <v>213</v>
      </c>
      <c r="F93" s="82" t="e">
        <f t="shared" si="130"/>
        <v>#REF!</v>
      </c>
      <c r="G93" s="83" t="e">
        <f>ROUNDUP(P93*iin/iio,afrind)</f>
        <v>#REF!</v>
      </c>
      <c r="H93" s="83">
        <f>Q93</f>
        <v>0</v>
      </c>
      <c r="I93" s="83">
        <v>0</v>
      </c>
      <c r="J93" s="83">
        <v>0</v>
      </c>
      <c r="K93" s="83" t="e">
        <f t="shared" si="133"/>
        <v>#REF!</v>
      </c>
      <c r="L93" s="84" t="e">
        <f t="shared" si="134"/>
        <v>#REF!</v>
      </c>
      <c r="M93" s="85" t="e">
        <f t="shared" si="139"/>
        <v>#REF!</v>
      </c>
      <c r="N93" s="86" t="e">
        <f t="shared" si="135"/>
        <v>#REF!</v>
      </c>
      <c r="O93" s="57">
        <v>0</v>
      </c>
      <c r="P93" s="58">
        <v>166000</v>
      </c>
      <c r="Q93" s="58">
        <v>0</v>
      </c>
      <c r="R93" s="58">
        <v>0</v>
      </c>
      <c r="S93" s="58">
        <v>0</v>
      </c>
      <c r="T93" s="32">
        <f t="shared" si="140"/>
        <v>166000</v>
      </c>
      <c r="U93" s="33">
        <v>0</v>
      </c>
      <c r="V93" s="31">
        <v>166000</v>
      </c>
      <c r="W93" s="31">
        <v>0</v>
      </c>
      <c r="X93" s="31">
        <v>0</v>
      </c>
      <c r="Y93" s="31">
        <v>0</v>
      </c>
      <c r="Z93" s="32">
        <f t="shared" si="141"/>
        <v>166000</v>
      </c>
      <c r="AA93" s="30" t="e">
        <f t="shared" si="142"/>
        <v>#REF!</v>
      </c>
      <c r="AB93" s="31" t="e">
        <f t="shared" si="143"/>
        <v>#REF!</v>
      </c>
      <c r="AC93" s="31">
        <f t="shared" si="144"/>
        <v>0</v>
      </c>
      <c r="AD93" s="31">
        <f t="shared" si="145"/>
        <v>0</v>
      </c>
      <c r="AE93" s="31">
        <f t="shared" si="146"/>
        <v>0</v>
      </c>
      <c r="AF93" s="32" t="e">
        <f t="shared" si="147"/>
        <v>#REF!</v>
      </c>
      <c r="AG93" s="30">
        <f t="shared" si="148"/>
        <v>0</v>
      </c>
      <c r="AH93" s="31">
        <f t="shared" si="149"/>
        <v>0</v>
      </c>
      <c r="AI93" s="31">
        <f t="shared" si="150"/>
        <v>0</v>
      </c>
      <c r="AJ93" s="31">
        <f t="shared" si="151"/>
        <v>0</v>
      </c>
      <c r="AK93" s="31">
        <f t="shared" si="152"/>
        <v>0</v>
      </c>
      <c r="AL93" s="31">
        <f t="shared" si="153"/>
        <v>0</v>
      </c>
      <c r="AM93" s="31" t="e">
        <f t="shared" si="154"/>
        <v>#REF!</v>
      </c>
      <c r="AN93" s="31" t="e">
        <f t="shared" si="155"/>
        <v>#REF!</v>
      </c>
      <c r="AO93" s="32" t="e">
        <f t="shared" si="156"/>
        <v>#REF!</v>
      </c>
      <c r="AP93" s="114">
        <v>0</v>
      </c>
      <c r="AQ93" s="114">
        <v>0</v>
      </c>
      <c r="AT93" s="114" t="e">
        <f t="shared" si="129"/>
        <v>#REF!</v>
      </c>
      <c r="AU93" s="52" t="e">
        <f t="shared" si="136"/>
        <v>#REF!</v>
      </c>
      <c r="AV93" s="161" t="e">
        <f t="shared" si="125"/>
        <v>#REF!</v>
      </c>
      <c r="AW93" s="169"/>
      <c r="AX93" s="169" t="e">
        <f t="shared" si="116"/>
        <v>#REF!</v>
      </c>
      <c r="AY93" s="169" t="e">
        <f t="shared" si="117"/>
        <v>#REF!</v>
      </c>
      <c r="AZ93" s="187" t="e">
        <f t="shared" si="112"/>
        <v>#REF!</v>
      </c>
      <c r="BA93" s="187"/>
      <c r="BB93" s="187" t="e">
        <f t="shared" si="118"/>
        <v>#REF!</v>
      </c>
      <c r="BC93" s="187" t="e">
        <f t="shared" si="119"/>
        <v>#REF!</v>
      </c>
      <c r="BD93" s="83">
        <f t="shared" si="158"/>
        <v>0</v>
      </c>
      <c r="BE93" s="83">
        <v>0</v>
      </c>
      <c r="BF93" s="83">
        <v>0</v>
      </c>
      <c r="BG93" s="215" t="e">
        <f t="shared" si="120"/>
        <v>#REF!</v>
      </c>
      <c r="BH93" s="187" t="e">
        <f t="shared" si="113"/>
        <v>#REF!</v>
      </c>
      <c r="BI93" s="179" t="e">
        <f t="shared" si="114"/>
        <v>#REF!</v>
      </c>
      <c r="BJ93" s="179" t="e">
        <f t="shared" si="114"/>
        <v>#REF!</v>
      </c>
      <c r="BK93" s="85" t="e">
        <f t="shared" si="121"/>
        <v>#REF!</v>
      </c>
      <c r="BL93" s="87" t="e">
        <f t="shared" si="86"/>
        <v>#REF!</v>
      </c>
      <c r="BM93" s="179" t="e">
        <f t="shared" si="159"/>
        <v>#REF!</v>
      </c>
      <c r="BN93" s="194" t="e">
        <f t="shared" si="157"/>
        <v>#REF!</v>
      </c>
      <c r="BQ93" s="231"/>
      <c r="BT93" s="231"/>
      <c r="BU93" s="264">
        <v>0</v>
      </c>
      <c r="BV93" s="264">
        <v>167471.63120567377</v>
      </c>
      <c r="BW93" s="231"/>
      <c r="BX93" s="169">
        <f t="shared" si="122"/>
        <v>0</v>
      </c>
      <c r="BY93" s="264">
        <f t="shared" si="123"/>
        <v>168796.09929078014</v>
      </c>
      <c r="BZ93" s="187">
        <f t="shared" si="124"/>
        <v>168796.09929078014</v>
      </c>
    </row>
    <row r="94" spans="1:78" x14ac:dyDescent="0.2">
      <c r="A94" s="138">
        <v>210014</v>
      </c>
      <c r="B94" s="134" t="s">
        <v>109</v>
      </c>
      <c r="C94" s="134" t="s">
        <v>103</v>
      </c>
      <c r="D94" s="134" t="s">
        <v>97</v>
      </c>
      <c r="E94" s="140" t="s">
        <v>214</v>
      </c>
      <c r="F94" s="90" t="e">
        <f t="shared" si="130"/>
        <v>#REF!</v>
      </c>
      <c r="G94" s="90" t="e">
        <f>ROUNDUP(P94*iin/iio,afrind)</f>
        <v>#REF!</v>
      </c>
      <c r="H94" s="90">
        <f>Q94</f>
        <v>0</v>
      </c>
      <c r="I94" s="90">
        <v>0</v>
      </c>
      <c r="J94" s="90">
        <v>0</v>
      </c>
      <c r="K94" s="90" t="e">
        <f t="shared" si="133"/>
        <v>#REF!</v>
      </c>
      <c r="L94" s="84" t="e">
        <f t="shared" si="134"/>
        <v>#REF!</v>
      </c>
      <c r="M94" s="85" t="e">
        <f t="shared" si="139"/>
        <v>#REF!</v>
      </c>
      <c r="N94" s="90" t="e">
        <f t="shared" si="135"/>
        <v>#REF!</v>
      </c>
      <c r="O94" s="57">
        <v>0</v>
      </c>
      <c r="P94" s="58">
        <v>28000</v>
      </c>
      <c r="Q94" s="58">
        <v>0</v>
      </c>
      <c r="R94" s="58">
        <v>0</v>
      </c>
      <c r="S94" s="58">
        <v>0</v>
      </c>
      <c r="T94" s="32">
        <f t="shared" si="140"/>
        <v>28000</v>
      </c>
      <c r="U94" s="33">
        <v>0</v>
      </c>
      <c r="V94" s="31">
        <v>28000</v>
      </c>
      <c r="W94" s="31">
        <v>0</v>
      </c>
      <c r="X94" s="31">
        <v>0</v>
      </c>
      <c r="Y94" s="31">
        <v>0</v>
      </c>
      <c r="Z94" s="32">
        <f t="shared" si="141"/>
        <v>28000</v>
      </c>
      <c r="AA94" s="30" t="e">
        <f t="shared" si="142"/>
        <v>#REF!</v>
      </c>
      <c r="AB94" s="31" t="e">
        <f t="shared" si="143"/>
        <v>#REF!</v>
      </c>
      <c r="AC94" s="31">
        <f t="shared" si="144"/>
        <v>0</v>
      </c>
      <c r="AD94" s="31">
        <f t="shared" si="145"/>
        <v>0</v>
      </c>
      <c r="AE94" s="31">
        <f t="shared" si="146"/>
        <v>0</v>
      </c>
      <c r="AF94" s="32" t="e">
        <f t="shared" si="147"/>
        <v>#REF!</v>
      </c>
      <c r="AG94" s="30">
        <f t="shared" si="148"/>
        <v>0</v>
      </c>
      <c r="AH94" s="31">
        <f t="shared" si="149"/>
        <v>0</v>
      </c>
      <c r="AI94" s="31">
        <f t="shared" si="150"/>
        <v>0</v>
      </c>
      <c r="AJ94" s="31">
        <f t="shared" si="151"/>
        <v>0</v>
      </c>
      <c r="AK94" s="31">
        <f t="shared" si="152"/>
        <v>0</v>
      </c>
      <c r="AL94" s="31">
        <f t="shared" si="153"/>
        <v>0</v>
      </c>
      <c r="AM94" s="31" t="e">
        <f t="shared" si="154"/>
        <v>#REF!</v>
      </c>
      <c r="AN94" s="31" t="e">
        <f t="shared" si="155"/>
        <v>#REF!</v>
      </c>
      <c r="AO94" s="32" t="e">
        <f t="shared" si="156"/>
        <v>#REF!</v>
      </c>
      <c r="AP94" s="114">
        <v>0</v>
      </c>
      <c r="AQ94" s="114">
        <v>0</v>
      </c>
      <c r="AT94" s="114" t="e">
        <f t="shared" si="129"/>
        <v>#REF!</v>
      </c>
      <c r="AU94" s="52" t="e">
        <f t="shared" si="136"/>
        <v>#REF!</v>
      </c>
      <c r="AV94" s="161" t="e">
        <f t="shared" si="125"/>
        <v>#REF!</v>
      </c>
      <c r="AW94" s="169"/>
      <c r="AX94" s="169" t="e">
        <f t="shared" si="116"/>
        <v>#REF!</v>
      </c>
      <c r="AY94" s="169" t="e">
        <f t="shared" si="117"/>
        <v>#REF!</v>
      </c>
      <c r="AZ94" s="187" t="e">
        <f t="shared" si="112"/>
        <v>#REF!</v>
      </c>
      <c r="BA94" s="201"/>
      <c r="BB94" s="187" t="e">
        <f t="shared" si="118"/>
        <v>#REF!</v>
      </c>
      <c r="BC94" s="187" t="e">
        <f t="shared" si="119"/>
        <v>#REF!</v>
      </c>
      <c r="BD94" s="90">
        <f t="shared" si="158"/>
        <v>0</v>
      </c>
      <c r="BE94" s="90">
        <v>0</v>
      </c>
      <c r="BF94" s="90">
        <v>0</v>
      </c>
      <c r="BG94" s="215" t="e">
        <f t="shared" si="120"/>
        <v>#REF!</v>
      </c>
      <c r="BH94" s="187" t="e">
        <f t="shared" si="113"/>
        <v>#REF!</v>
      </c>
      <c r="BI94" s="179" t="e">
        <f t="shared" si="114"/>
        <v>#REF!</v>
      </c>
      <c r="BJ94" s="179" t="e">
        <f t="shared" si="114"/>
        <v>#REF!</v>
      </c>
      <c r="BK94" s="85" t="e">
        <f t="shared" si="121"/>
        <v>#REF!</v>
      </c>
      <c r="BL94" s="87" t="e">
        <f t="shared" si="86"/>
        <v>#REF!</v>
      </c>
      <c r="BM94" s="90" t="e">
        <f t="shared" si="159"/>
        <v>#REF!</v>
      </c>
      <c r="BN94" s="194" t="e">
        <f t="shared" si="157"/>
        <v>#REF!</v>
      </c>
      <c r="BQ94" s="231"/>
      <c r="BT94" s="231"/>
      <c r="BU94" s="264">
        <v>0</v>
      </c>
      <c r="BV94" s="264">
        <v>28248.226950354612</v>
      </c>
      <c r="BW94" s="231"/>
      <c r="BX94" s="169">
        <f t="shared" si="122"/>
        <v>0</v>
      </c>
      <c r="BY94" s="264">
        <f t="shared" si="123"/>
        <v>28471.631205673762</v>
      </c>
      <c r="BZ94" s="187">
        <f t="shared" si="124"/>
        <v>28471.631205673762</v>
      </c>
    </row>
    <row r="95" spans="1:78" x14ac:dyDescent="0.2">
      <c r="A95" s="138">
        <v>210014</v>
      </c>
      <c r="B95" s="134" t="s">
        <v>105</v>
      </c>
      <c r="C95" s="134" t="s">
        <v>101</v>
      </c>
      <c r="D95" s="134" t="s">
        <v>33</v>
      </c>
      <c r="E95" s="140" t="s">
        <v>108</v>
      </c>
      <c r="F95" s="82" t="e">
        <f t="shared" ref="F95:F99" si="160">ROUNDUP(O95*ign/igo,afrind)</f>
        <v>#REF!</v>
      </c>
      <c r="G95" s="83" t="e">
        <f t="shared" ref="G95:G99" si="161">ROUNDUP(P95*iin/iio,afrind)</f>
        <v>#REF!</v>
      </c>
      <c r="H95" s="83">
        <f t="shared" ref="H95:H99" si="162">Q95</f>
        <v>0</v>
      </c>
      <c r="I95" s="83">
        <v>0</v>
      </c>
      <c r="J95" s="83">
        <v>0</v>
      </c>
      <c r="K95" s="83" t="e">
        <f t="shared" ref="K95:K99" si="163">SUM(F95:J95)</f>
        <v>#REF!</v>
      </c>
      <c r="L95" s="84" t="e">
        <f t="shared" ref="L95:L99" si="164">ROUND(K95*premie/1000,2)</f>
        <v>#REF!</v>
      </c>
      <c r="M95" s="85" t="e">
        <f t="shared" si="139"/>
        <v>#REF!</v>
      </c>
      <c r="N95" s="86" t="e">
        <f t="shared" ref="N95:N99" si="165">L95+M95</f>
        <v>#REF!</v>
      </c>
      <c r="O95" s="57">
        <v>5013000</v>
      </c>
      <c r="P95" s="58">
        <v>0</v>
      </c>
      <c r="Q95" s="58">
        <v>0</v>
      </c>
      <c r="R95" s="58">
        <v>0</v>
      </c>
      <c r="S95" s="58">
        <v>0</v>
      </c>
      <c r="T95" s="32">
        <f t="shared" si="140"/>
        <v>5013000</v>
      </c>
      <c r="U95" s="33">
        <v>5013000</v>
      </c>
      <c r="V95" s="31">
        <v>0</v>
      </c>
      <c r="W95" s="31">
        <v>0</v>
      </c>
      <c r="X95" s="31">
        <v>0</v>
      </c>
      <c r="Y95" s="31">
        <v>0</v>
      </c>
      <c r="Z95" s="32">
        <f t="shared" si="141"/>
        <v>5013000</v>
      </c>
      <c r="AA95" s="30" t="e">
        <f t="shared" si="142"/>
        <v>#REF!</v>
      </c>
      <c r="AB95" s="31" t="e">
        <f t="shared" si="143"/>
        <v>#REF!</v>
      </c>
      <c r="AC95" s="31">
        <f t="shared" si="144"/>
        <v>0</v>
      </c>
      <c r="AD95" s="31">
        <f t="shared" si="145"/>
        <v>0</v>
      </c>
      <c r="AE95" s="31">
        <f t="shared" si="146"/>
        <v>0</v>
      </c>
      <c r="AF95" s="32" t="e">
        <f t="shared" si="147"/>
        <v>#REF!</v>
      </c>
      <c r="AG95" s="30">
        <f t="shared" si="148"/>
        <v>0</v>
      </c>
      <c r="AH95" s="31">
        <f t="shared" si="149"/>
        <v>0</v>
      </c>
      <c r="AI95" s="31">
        <f t="shared" si="150"/>
        <v>0</v>
      </c>
      <c r="AJ95" s="31">
        <f t="shared" si="151"/>
        <v>0</v>
      </c>
      <c r="AK95" s="31">
        <f t="shared" si="152"/>
        <v>0</v>
      </c>
      <c r="AL95" s="31">
        <f t="shared" si="153"/>
        <v>0</v>
      </c>
      <c r="AM95" s="31" t="e">
        <f t="shared" si="154"/>
        <v>#REF!</v>
      </c>
      <c r="AN95" s="31" t="e">
        <f t="shared" si="155"/>
        <v>#REF!</v>
      </c>
      <c r="AO95" s="32" t="e">
        <f t="shared" si="156"/>
        <v>#REF!</v>
      </c>
      <c r="AP95" s="114">
        <v>0</v>
      </c>
      <c r="AQ95" s="114">
        <v>0</v>
      </c>
      <c r="AT95" s="114" t="e">
        <f t="shared" si="129"/>
        <v>#REF!</v>
      </c>
      <c r="AU95" s="52" t="e">
        <f t="shared" si="136"/>
        <v>#REF!</v>
      </c>
      <c r="AV95" s="161" t="e">
        <f t="shared" si="125"/>
        <v>#REF!</v>
      </c>
      <c r="AW95" s="169"/>
      <c r="AX95" s="169" t="e">
        <f t="shared" si="116"/>
        <v>#REF!</v>
      </c>
      <c r="AY95" s="169" t="e">
        <f t="shared" si="117"/>
        <v>#REF!</v>
      </c>
      <c r="AZ95" s="187" t="e">
        <f t="shared" si="112"/>
        <v>#REF!</v>
      </c>
      <c r="BA95" s="187"/>
      <c r="BB95" s="187" t="e">
        <f t="shared" si="118"/>
        <v>#REF!</v>
      </c>
      <c r="BC95" s="187" t="e">
        <f t="shared" si="119"/>
        <v>#REF!</v>
      </c>
      <c r="BD95" s="83">
        <f>BQ95</f>
        <v>0</v>
      </c>
      <c r="BE95" s="83">
        <v>0</v>
      </c>
      <c r="BF95" s="83">
        <v>0</v>
      </c>
      <c r="BG95" s="215" t="e">
        <f t="shared" si="120"/>
        <v>#REF!</v>
      </c>
      <c r="BH95" s="187" t="e">
        <f t="shared" si="113"/>
        <v>#REF!</v>
      </c>
      <c r="BI95" s="179" t="e">
        <f t="shared" si="114"/>
        <v>#REF!</v>
      </c>
      <c r="BJ95" s="179" t="e">
        <f t="shared" si="114"/>
        <v>#REF!</v>
      </c>
      <c r="BK95" s="85" t="e">
        <f t="shared" si="121"/>
        <v>#REF!</v>
      </c>
      <c r="BL95" s="87" t="e">
        <f t="shared" si="86"/>
        <v>#REF!</v>
      </c>
      <c r="BM95" s="179" t="e">
        <f t="shared" ref="BM95:BM100" si="166">BI95+BK95</f>
        <v>#REF!</v>
      </c>
      <c r="BN95" s="194" t="e">
        <f t="shared" si="157"/>
        <v>#REF!</v>
      </c>
      <c r="BQ95" s="231"/>
      <c r="BT95" s="231"/>
      <c r="BU95" s="264">
        <v>5142063.3561643828</v>
      </c>
      <c r="BV95" s="264">
        <v>0</v>
      </c>
      <c r="BW95" s="231"/>
      <c r="BX95" s="169">
        <f t="shared" si="122"/>
        <v>5232805.6506849304</v>
      </c>
      <c r="BY95" s="264">
        <f t="shared" si="123"/>
        <v>0</v>
      </c>
      <c r="BZ95" s="187">
        <f t="shared" si="124"/>
        <v>5232805.6506849304</v>
      </c>
    </row>
    <row r="96" spans="1:78" x14ac:dyDescent="0.2">
      <c r="A96" s="138">
        <v>210014</v>
      </c>
      <c r="B96" s="134" t="s">
        <v>116</v>
      </c>
      <c r="C96" s="134" t="s">
        <v>101</v>
      </c>
      <c r="D96" s="134" t="s">
        <v>33</v>
      </c>
      <c r="E96" s="146" t="s">
        <v>196</v>
      </c>
      <c r="F96" s="82" t="e">
        <f t="shared" si="160"/>
        <v>#REF!</v>
      </c>
      <c r="G96" s="83" t="e">
        <f t="shared" si="161"/>
        <v>#REF!</v>
      </c>
      <c r="H96" s="83">
        <f t="shared" si="162"/>
        <v>0</v>
      </c>
      <c r="I96" s="83">
        <v>0</v>
      </c>
      <c r="J96" s="83">
        <v>0</v>
      </c>
      <c r="K96" s="83" t="e">
        <f t="shared" si="163"/>
        <v>#REF!</v>
      </c>
      <c r="L96" s="84" t="e">
        <f t="shared" si="164"/>
        <v>#REF!</v>
      </c>
      <c r="M96" s="85" t="e">
        <f t="shared" si="139"/>
        <v>#REF!</v>
      </c>
      <c r="N96" s="86" t="e">
        <f t="shared" si="165"/>
        <v>#REF!</v>
      </c>
      <c r="O96" s="57">
        <v>0</v>
      </c>
      <c r="P96" s="58">
        <v>164000</v>
      </c>
      <c r="Q96" s="58">
        <v>0</v>
      </c>
      <c r="R96" s="58">
        <v>0</v>
      </c>
      <c r="S96" s="58">
        <v>0</v>
      </c>
      <c r="T96" s="32">
        <f t="shared" si="140"/>
        <v>164000</v>
      </c>
      <c r="U96" s="33">
        <v>0</v>
      </c>
      <c r="V96" s="31">
        <v>164000</v>
      </c>
      <c r="W96" s="31">
        <v>0</v>
      </c>
      <c r="X96" s="31">
        <v>0</v>
      </c>
      <c r="Y96" s="31">
        <v>0</v>
      </c>
      <c r="Z96" s="32">
        <f t="shared" si="141"/>
        <v>164000</v>
      </c>
      <c r="AA96" s="30" t="e">
        <f t="shared" si="142"/>
        <v>#REF!</v>
      </c>
      <c r="AB96" s="31" t="e">
        <f t="shared" si="143"/>
        <v>#REF!</v>
      </c>
      <c r="AC96" s="31">
        <f t="shared" si="144"/>
        <v>0</v>
      </c>
      <c r="AD96" s="31">
        <f t="shared" si="145"/>
        <v>0</v>
      </c>
      <c r="AE96" s="31">
        <f t="shared" si="146"/>
        <v>0</v>
      </c>
      <c r="AF96" s="32" t="e">
        <f t="shared" si="147"/>
        <v>#REF!</v>
      </c>
      <c r="AG96" s="30">
        <f t="shared" si="148"/>
        <v>0</v>
      </c>
      <c r="AH96" s="31">
        <f t="shared" si="149"/>
        <v>0</v>
      </c>
      <c r="AI96" s="31">
        <f t="shared" si="150"/>
        <v>0</v>
      </c>
      <c r="AJ96" s="31">
        <f t="shared" si="151"/>
        <v>0</v>
      </c>
      <c r="AK96" s="31">
        <f t="shared" si="152"/>
        <v>0</v>
      </c>
      <c r="AL96" s="31">
        <f t="shared" si="153"/>
        <v>0</v>
      </c>
      <c r="AM96" s="31" t="e">
        <f t="shared" si="154"/>
        <v>#REF!</v>
      </c>
      <c r="AN96" s="31" t="e">
        <f t="shared" si="155"/>
        <v>#REF!</v>
      </c>
      <c r="AO96" s="32" t="e">
        <f t="shared" si="156"/>
        <v>#REF!</v>
      </c>
      <c r="AP96" s="114">
        <v>0</v>
      </c>
      <c r="AQ96" s="114">
        <v>0</v>
      </c>
      <c r="AT96" s="114" t="e">
        <f t="shared" si="129"/>
        <v>#REF!</v>
      </c>
      <c r="AU96" s="52" t="e">
        <f t="shared" si="136"/>
        <v>#REF!</v>
      </c>
      <c r="AV96" s="161" t="e">
        <f t="shared" si="125"/>
        <v>#REF!</v>
      </c>
      <c r="AW96" s="169"/>
      <c r="AX96" s="169" t="e">
        <f t="shared" si="116"/>
        <v>#REF!</v>
      </c>
      <c r="AY96" s="169" t="e">
        <f t="shared" si="117"/>
        <v>#REF!</v>
      </c>
      <c r="AZ96" s="187" t="e">
        <f t="shared" si="112"/>
        <v>#REF!</v>
      </c>
      <c r="BA96" s="187"/>
      <c r="BB96" s="187" t="e">
        <f t="shared" si="118"/>
        <v>#REF!</v>
      </c>
      <c r="BC96" s="187" t="e">
        <f t="shared" si="119"/>
        <v>#REF!</v>
      </c>
      <c r="BD96" s="83">
        <f>BQ96</f>
        <v>0</v>
      </c>
      <c r="BE96" s="83">
        <v>0</v>
      </c>
      <c r="BF96" s="83">
        <v>0</v>
      </c>
      <c r="BG96" s="215" t="e">
        <f t="shared" si="120"/>
        <v>#REF!</v>
      </c>
      <c r="BH96" s="187" t="e">
        <f t="shared" si="113"/>
        <v>#REF!</v>
      </c>
      <c r="BI96" s="179" t="e">
        <f t="shared" si="114"/>
        <v>#REF!</v>
      </c>
      <c r="BJ96" s="179" t="e">
        <f t="shared" si="114"/>
        <v>#REF!</v>
      </c>
      <c r="BK96" s="85" t="e">
        <f t="shared" si="121"/>
        <v>#REF!</v>
      </c>
      <c r="BL96" s="87" t="e">
        <f t="shared" si="86"/>
        <v>#REF!</v>
      </c>
      <c r="BM96" s="179" t="e">
        <f t="shared" si="166"/>
        <v>#REF!</v>
      </c>
      <c r="BN96" s="194" t="e">
        <f t="shared" si="157"/>
        <v>#REF!</v>
      </c>
      <c r="BQ96" s="231"/>
      <c r="BT96" s="231"/>
      <c r="BU96" s="264">
        <v>0</v>
      </c>
      <c r="BV96" s="264">
        <v>165453.90070921989</v>
      </c>
      <c r="BW96" s="231"/>
      <c r="BX96" s="169">
        <f t="shared" si="122"/>
        <v>0</v>
      </c>
      <c r="BY96" s="264">
        <f t="shared" si="123"/>
        <v>166762.41134751777</v>
      </c>
      <c r="BZ96" s="187">
        <f t="shared" si="124"/>
        <v>166762.41134751777</v>
      </c>
    </row>
    <row r="97" spans="1:78" x14ac:dyDescent="0.2">
      <c r="A97" s="138">
        <v>210014</v>
      </c>
      <c r="B97" s="134" t="s">
        <v>279</v>
      </c>
      <c r="C97" s="134" t="s">
        <v>101</v>
      </c>
      <c r="D97" s="134" t="s">
        <v>33</v>
      </c>
      <c r="E97" s="146" t="s">
        <v>196</v>
      </c>
      <c r="F97" s="82" t="e">
        <f t="shared" si="160"/>
        <v>#REF!</v>
      </c>
      <c r="G97" s="83" t="e">
        <f t="shared" si="161"/>
        <v>#REF!</v>
      </c>
      <c r="H97" s="83">
        <f t="shared" si="162"/>
        <v>0</v>
      </c>
      <c r="I97" s="83">
        <v>0</v>
      </c>
      <c r="J97" s="83">
        <v>0</v>
      </c>
      <c r="K97" s="83" t="e">
        <f t="shared" si="163"/>
        <v>#REF!</v>
      </c>
      <c r="L97" s="84" t="e">
        <f t="shared" si="164"/>
        <v>#REF!</v>
      </c>
      <c r="M97" s="85" t="e">
        <f t="shared" si="139"/>
        <v>#REF!</v>
      </c>
      <c r="N97" s="86" t="e">
        <f t="shared" si="165"/>
        <v>#REF!</v>
      </c>
      <c r="O97" s="57">
        <v>0</v>
      </c>
      <c r="P97" s="58">
        <v>157000</v>
      </c>
      <c r="Q97" s="58">
        <v>0</v>
      </c>
      <c r="R97" s="58">
        <v>0</v>
      </c>
      <c r="S97" s="58">
        <v>0</v>
      </c>
      <c r="T97" s="32">
        <f t="shared" si="140"/>
        <v>157000</v>
      </c>
      <c r="U97" s="33">
        <v>0</v>
      </c>
      <c r="V97" s="31">
        <v>157000</v>
      </c>
      <c r="W97" s="31">
        <v>0</v>
      </c>
      <c r="X97" s="31">
        <v>0</v>
      </c>
      <c r="Y97" s="31">
        <v>0</v>
      </c>
      <c r="Z97" s="32">
        <f t="shared" si="141"/>
        <v>157000</v>
      </c>
      <c r="AA97" s="30" t="e">
        <f t="shared" si="142"/>
        <v>#REF!</v>
      </c>
      <c r="AB97" s="31" t="e">
        <f t="shared" si="143"/>
        <v>#REF!</v>
      </c>
      <c r="AC97" s="31">
        <f t="shared" si="144"/>
        <v>0</v>
      </c>
      <c r="AD97" s="31">
        <f t="shared" si="145"/>
        <v>0</v>
      </c>
      <c r="AE97" s="31">
        <f t="shared" si="146"/>
        <v>0</v>
      </c>
      <c r="AF97" s="32" t="e">
        <f t="shared" si="147"/>
        <v>#REF!</v>
      </c>
      <c r="AG97" s="30">
        <f t="shared" si="148"/>
        <v>0</v>
      </c>
      <c r="AH97" s="31">
        <f t="shared" si="149"/>
        <v>0</v>
      </c>
      <c r="AI97" s="31">
        <f t="shared" si="150"/>
        <v>0</v>
      </c>
      <c r="AJ97" s="31">
        <f t="shared" si="151"/>
        <v>0</v>
      </c>
      <c r="AK97" s="31">
        <f t="shared" si="152"/>
        <v>0</v>
      </c>
      <c r="AL97" s="31">
        <f t="shared" si="153"/>
        <v>0</v>
      </c>
      <c r="AM97" s="31" t="e">
        <f t="shared" si="154"/>
        <v>#REF!</v>
      </c>
      <c r="AN97" s="31" t="e">
        <f t="shared" si="155"/>
        <v>#REF!</v>
      </c>
      <c r="AO97" s="32" t="e">
        <f t="shared" si="156"/>
        <v>#REF!</v>
      </c>
      <c r="AP97" s="114">
        <v>0</v>
      </c>
      <c r="AQ97" s="114">
        <v>0</v>
      </c>
      <c r="AT97" s="114" t="e">
        <f t="shared" si="129"/>
        <v>#REF!</v>
      </c>
      <c r="AU97" s="52" t="e">
        <f t="shared" si="136"/>
        <v>#REF!</v>
      </c>
      <c r="AV97" s="161" t="e">
        <f t="shared" si="125"/>
        <v>#REF!</v>
      </c>
      <c r="AW97" s="169"/>
      <c r="AX97" s="169" t="e">
        <f t="shared" si="116"/>
        <v>#REF!</v>
      </c>
      <c r="AY97" s="169" t="e">
        <f t="shared" si="117"/>
        <v>#REF!</v>
      </c>
      <c r="AZ97" s="187" t="e">
        <f t="shared" si="112"/>
        <v>#REF!</v>
      </c>
      <c r="BA97" s="187"/>
      <c r="BB97" s="187" t="e">
        <f t="shared" si="118"/>
        <v>#REF!</v>
      </c>
      <c r="BC97" s="187" t="e">
        <f t="shared" si="119"/>
        <v>#REF!</v>
      </c>
      <c r="BD97" s="83">
        <f>BQ97</f>
        <v>0</v>
      </c>
      <c r="BE97" s="83">
        <v>0</v>
      </c>
      <c r="BF97" s="83">
        <v>0</v>
      </c>
      <c r="BG97" s="215" t="e">
        <f t="shared" si="120"/>
        <v>#REF!</v>
      </c>
      <c r="BH97" s="187" t="e">
        <f t="shared" si="113"/>
        <v>#REF!</v>
      </c>
      <c r="BI97" s="179" t="e">
        <f t="shared" si="114"/>
        <v>#REF!</v>
      </c>
      <c r="BJ97" s="179" t="e">
        <f t="shared" si="114"/>
        <v>#REF!</v>
      </c>
      <c r="BK97" s="85" t="e">
        <f t="shared" si="121"/>
        <v>#REF!</v>
      </c>
      <c r="BL97" s="87" t="e">
        <f t="shared" si="86"/>
        <v>#REF!</v>
      </c>
      <c r="BM97" s="179" t="e">
        <f t="shared" si="166"/>
        <v>#REF!</v>
      </c>
      <c r="BN97" s="194" t="e">
        <f t="shared" si="157"/>
        <v>#REF!</v>
      </c>
      <c r="BQ97" s="231"/>
      <c r="BT97" s="231"/>
      <c r="BU97" s="264">
        <v>0</v>
      </c>
      <c r="BV97" s="264">
        <v>158391.84397163123</v>
      </c>
      <c r="BW97" s="231"/>
      <c r="BX97" s="169">
        <f t="shared" si="122"/>
        <v>0</v>
      </c>
      <c r="BY97" s="264">
        <f t="shared" si="123"/>
        <v>159644.50354609932</v>
      </c>
      <c r="BZ97" s="187">
        <f t="shared" si="124"/>
        <v>159644.50354609932</v>
      </c>
    </row>
    <row r="98" spans="1:78" x14ac:dyDescent="0.2">
      <c r="A98" s="138">
        <v>210014</v>
      </c>
      <c r="B98" s="134" t="s">
        <v>121</v>
      </c>
      <c r="C98" s="134" t="s">
        <v>101</v>
      </c>
      <c r="D98" s="134" t="s">
        <v>33</v>
      </c>
      <c r="E98" s="146" t="s">
        <v>196</v>
      </c>
      <c r="F98" s="82" t="e">
        <f t="shared" si="160"/>
        <v>#REF!</v>
      </c>
      <c r="G98" s="83" t="e">
        <f t="shared" si="161"/>
        <v>#REF!</v>
      </c>
      <c r="H98" s="83">
        <f t="shared" si="162"/>
        <v>0</v>
      </c>
      <c r="I98" s="83">
        <v>0</v>
      </c>
      <c r="J98" s="83">
        <v>0</v>
      </c>
      <c r="K98" s="83" t="e">
        <f t="shared" si="163"/>
        <v>#REF!</v>
      </c>
      <c r="L98" s="84" t="e">
        <f t="shared" si="164"/>
        <v>#REF!</v>
      </c>
      <c r="M98" s="85" t="e">
        <f t="shared" si="139"/>
        <v>#REF!</v>
      </c>
      <c r="N98" s="86" t="e">
        <f t="shared" si="165"/>
        <v>#REF!</v>
      </c>
      <c r="O98" s="57">
        <v>0</v>
      </c>
      <c r="P98" s="58">
        <v>176000</v>
      </c>
      <c r="Q98" s="58">
        <v>0</v>
      </c>
      <c r="R98" s="58">
        <v>0</v>
      </c>
      <c r="S98" s="58">
        <v>0</v>
      </c>
      <c r="T98" s="32">
        <f t="shared" si="140"/>
        <v>176000</v>
      </c>
      <c r="U98" s="33">
        <v>0</v>
      </c>
      <c r="V98" s="31">
        <v>176000</v>
      </c>
      <c r="W98" s="31">
        <v>0</v>
      </c>
      <c r="X98" s="31">
        <v>0</v>
      </c>
      <c r="Y98" s="31">
        <v>0</v>
      </c>
      <c r="Z98" s="32">
        <f t="shared" si="141"/>
        <v>176000</v>
      </c>
      <c r="AA98" s="30" t="e">
        <f t="shared" si="142"/>
        <v>#REF!</v>
      </c>
      <c r="AB98" s="31" t="e">
        <f t="shared" si="143"/>
        <v>#REF!</v>
      </c>
      <c r="AC98" s="31">
        <f t="shared" si="144"/>
        <v>0</v>
      </c>
      <c r="AD98" s="31">
        <f t="shared" si="145"/>
        <v>0</v>
      </c>
      <c r="AE98" s="31">
        <f t="shared" si="146"/>
        <v>0</v>
      </c>
      <c r="AF98" s="32" t="e">
        <f t="shared" si="147"/>
        <v>#REF!</v>
      </c>
      <c r="AG98" s="30">
        <f t="shared" si="148"/>
        <v>0</v>
      </c>
      <c r="AH98" s="31">
        <f t="shared" si="149"/>
        <v>0</v>
      </c>
      <c r="AI98" s="31">
        <f t="shared" si="150"/>
        <v>0</v>
      </c>
      <c r="AJ98" s="31">
        <f t="shared" si="151"/>
        <v>0</v>
      </c>
      <c r="AK98" s="31">
        <f t="shared" si="152"/>
        <v>0</v>
      </c>
      <c r="AL98" s="31">
        <f t="shared" si="153"/>
        <v>0</v>
      </c>
      <c r="AM98" s="31" t="e">
        <f t="shared" si="154"/>
        <v>#REF!</v>
      </c>
      <c r="AN98" s="31" t="e">
        <f t="shared" si="155"/>
        <v>#REF!</v>
      </c>
      <c r="AO98" s="32" t="e">
        <f t="shared" si="156"/>
        <v>#REF!</v>
      </c>
      <c r="AP98" s="114">
        <v>0</v>
      </c>
      <c r="AQ98" s="114">
        <v>0</v>
      </c>
      <c r="AT98" s="114" t="e">
        <f t="shared" si="129"/>
        <v>#REF!</v>
      </c>
      <c r="AU98" s="52" t="e">
        <f t="shared" si="136"/>
        <v>#REF!</v>
      </c>
      <c r="AV98" s="161" t="e">
        <f t="shared" si="125"/>
        <v>#REF!</v>
      </c>
      <c r="AW98" s="169"/>
      <c r="AX98" s="169" t="e">
        <f t="shared" si="116"/>
        <v>#REF!</v>
      </c>
      <c r="AY98" s="169" t="e">
        <f t="shared" si="117"/>
        <v>#REF!</v>
      </c>
      <c r="AZ98" s="187" t="e">
        <f t="shared" si="112"/>
        <v>#REF!</v>
      </c>
      <c r="BA98" s="187"/>
      <c r="BB98" s="187" t="e">
        <f t="shared" si="118"/>
        <v>#REF!</v>
      </c>
      <c r="BC98" s="187" t="e">
        <f t="shared" si="119"/>
        <v>#REF!</v>
      </c>
      <c r="BD98" s="83">
        <f t="shared" ref="BD98:BD99" si="167">BQ98</f>
        <v>0</v>
      </c>
      <c r="BE98" s="83">
        <v>0</v>
      </c>
      <c r="BF98" s="83">
        <v>0</v>
      </c>
      <c r="BG98" s="215" t="e">
        <f t="shared" si="120"/>
        <v>#REF!</v>
      </c>
      <c r="BH98" s="187" t="e">
        <f t="shared" si="113"/>
        <v>#REF!</v>
      </c>
      <c r="BI98" s="179" t="e">
        <f t="shared" si="114"/>
        <v>#REF!</v>
      </c>
      <c r="BJ98" s="179" t="e">
        <f t="shared" si="114"/>
        <v>#REF!</v>
      </c>
      <c r="BK98" s="85" t="e">
        <f t="shared" si="121"/>
        <v>#REF!</v>
      </c>
      <c r="BL98" s="87" t="e">
        <f t="shared" si="86"/>
        <v>#REF!</v>
      </c>
      <c r="BM98" s="179" t="e">
        <f t="shared" si="166"/>
        <v>#REF!</v>
      </c>
      <c r="BN98" s="194" t="e">
        <f t="shared" si="157"/>
        <v>#REF!</v>
      </c>
      <c r="BQ98" s="231"/>
      <c r="BT98" s="231"/>
      <c r="BU98" s="264">
        <v>0</v>
      </c>
      <c r="BV98" s="264">
        <v>177560.28368794327</v>
      </c>
      <c r="BW98" s="231"/>
      <c r="BX98" s="169">
        <f t="shared" si="122"/>
        <v>0</v>
      </c>
      <c r="BY98" s="264">
        <f t="shared" si="123"/>
        <v>178964.53900709221</v>
      </c>
      <c r="BZ98" s="187">
        <f t="shared" si="124"/>
        <v>178964.53900709221</v>
      </c>
    </row>
    <row r="99" spans="1:78" ht="60" x14ac:dyDescent="0.2">
      <c r="A99" s="138">
        <v>210014</v>
      </c>
      <c r="B99" s="133" t="s">
        <v>113</v>
      </c>
      <c r="C99" s="134" t="s">
        <v>101</v>
      </c>
      <c r="D99" s="134" t="s">
        <v>33</v>
      </c>
      <c r="E99" s="146" t="s">
        <v>196</v>
      </c>
      <c r="F99" s="82" t="e">
        <f t="shared" si="160"/>
        <v>#REF!</v>
      </c>
      <c r="G99" s="83" t="e">
        <f t="shared" si="161"/>
        <v>#REF!</v>
      </c>
      <c r="H99" s="83">
        <f t="shared" si="162"/>
        <v>0</v>
      </c>
      <c r="I99" s="83">
        <v>0</v>
      </c>
      <c r="J99" s="83">
        <v>0</v>
      </c>
      <c r="K99" s="83" t="e">
        <f t="shared" si="163"/>
        <v>#REF!</v>
      </c>
      <c r="L99" s="84" t="e">
        <f t="shared" si="164"/>
        <v>#REF!</v>
      </c>
      <c r="M99" s="85" t="e">
        <f t="shared" si="139"/>
        <v>#REF!</v>
      </c>
      <c r="N99" s="86" t="e">
        <f t="shared" si="165"/>
        <v>#REF!</v>
      </c>
      <c r="O99" s="57">
        <v>0</v>
      </c>
      <c r="P99" s="58">
        <v>55000</v>
      </c>
      <c r="Q99" s="58">
        <v>0</v>
      </c>
      <c r="R99" s="58">
        <v>0</v>
      </c>
      <c r="S99" s="58">
        <v>0</v>
      </c>
      <c r="T99" s="32">
        <f t="shared" si="140"/>
        <v>55000</v>
      </c>
      <c r="U99" s="33">
        <v>0</v>
      </c>
      <c r="V99" s="31">
        <v>55000</v>
      </c>
      <c r="W99" s="31">
        <v>0</v>
      </c>
      <c r="X99" s="31">
        <v>0</v>
      </c>
      <c r="Y99" s="31">
        <v>0</v>
      </c>
      <c r="Z99" s="32">
        <f t="shared" si="141"/>
        <v>55000</v>
      </c>
      <c r="AA99" s="30" t="e">
        <f t="shared" si="142"/>
        <v>#REF!</v>
      </c>
      <c r="AB99" s="31" t="e">
        <f t="shared" si="143"/>
        <v>#REF!</v>
      </c>
      <c r="AC99" s="31">
        <f t="shared" si="144"/>
        <v>0</v>
      </c>
      <c r="AD99" s="31">
        <f t="shared" si="145"/>
        <v>0</v>
      </c>
      <c r="AE99" s="31">
        <f t="shared" si="146"/>
        <v>0</v>
      </c>
      <c r="AF99" s="32" t="e">
        <f t="shared" si="147"/>
        <v>#REF!</v>
      </c>
      <c r="AG99" s="30">
        <f t="shared" si="148"/>
        <v>0</v>
      </c>
      <c r="AH99" s="31">
        <f t="shared" si="149"/>
        <v>0</v>
      </c>
      <c r="AI99" s="31">
        <f t="shared" si="150"/>
        <v>0</v>
      </c>
      <c r="AJ99" s="31">
        <f t="shared" si="151"/>
        <v>0</v>
      </c>
      <c r="AK99" s="31">
        <f t="shared" si="152"/>
        <v>0</v>
      </c>
      <c r="AL99" s="31">
        <f t="shared" si="153"/>
        <v>0</v>
      </c>
      <c r="AM99" s="31" t="e">
        <f t="shared" si="154"/>
        <v>#REF!</v>
      </c>
      <c r="AN99" s="31" t="e">
        <f t="shared" si="155"/>
        <v>#REF!</v>
      </c>
      <c r="AO99" s="32" t="e">
        <f t="shared" si="156"/>
        <v>#REF!</v>
      </c>
      <c r="AP99" s="114">
        <v>0</v>
      </c>
      <c r="AQ99" s="114">
        <v>0</v>
      </c>
      <c r="AT99" s="114" t="e">
        <f t="shared" si="129"/>
        <v>#REF!</v>
      </c>
      <c r="AU99" s="114">
        <f>AQ99</f>
        <v>0</v>
      </c>
      <c r="AV99" s="161" t="e">
        <f t="shared" si="125"/>
        <v>#REF!</v>
      </c>
      <c r="AW99" s="169"/>
      <c r="AX99" s="169" t="e">
        <f t="shared" si="116"/>
        <v>#REF!</v>
      </c>
      <c r="AY99" s="169" t="e">
        <f t="shared" si="117"/>
        <v>#REF!</v>
      </c>
      <c r="AZ99" s="187">
        <f t="shared" ref="AZ99:AZ107" si="168" xml:space="preserve"> 113.8/112.8*AU99</f>
        <v>0</v>
      </c>
      <c r="BA99" s="187">
        <v>56000</v>
      </c>
      <c r="BB99" s="187">
        <f t="shared" si="118"/>
        <v>56000</v>
      </c>
      <c r="BC99" s="187">
        <f t="shared" si="119"/>
        <v>56000</v>
      </c>
      <c r="BD99" s="83">
        <f t="shared" si="167"/>
        <v>0</v>
      </c>
      <c r="BE99" s="83">
        <v>0</v>
      </c>
      <c r="BF99" s="83">
        <v>0</v>
      </c>
      <c r="BG99" s="215" t="e">
        <f t="shared" si="120"/>
        <v>#REF!</v>
      </c>
      <c r="BH99" s="187" t="e">
        <f t="shared" si="113"/>
        <v>#REF!</v>
      </c>
      <c r="BI99" s="179" t="e">
        <f t="shared" si="114"/>
        <v>#REF!</v>
      </c>
      <c r="BJ99" s="179" t="e">
        <f t="shared" si="114"/>
        <v>#REF!</v>
      </c>
      <c r="BK99" s="85" t="e">
        <f t="shared" si="121"/>
        <v>#REF!</v>
      </c>
      <c r="BL99" s="87" t="e">
        <f t="shared" si="86"/>
        <v>#REF!</v>
      </c>
      <c r="BM99" s="179" t="e">
        <f t="shared" si="166"/>
        <v>#REF!</v>
      </c>
      <c r="BN99" s="194" t="e">
        <f t="shared" si="157"/>
        <v>#REF!</v>
      </c>
      <c r="BP99" s="51" t="s">
        <v>260</v>
      </c>
      <c r="BQ99" s="231"/>
      <c r="BT99" s="231"/>
      <c r="BU99" s="264">
        <v>0</v>
      </c>
      <c r="BV99" s="264">
        <v>56000</v>
      </c>
      <c r="BW99" s="231"/>
      <c r="BX99" s="169">
        <f t="shared" si="122"/>
        <v>0</v>
      </c>
      <c r="BY99" s="264">
        <f t="shared" si="123"/>
        <v>56442.882249560629</v>
      </c>
      <c r="BZ99" s="187">
        <f t="shared" si="124"/>
        <v>56442.882249560629</v>
      </c>
    </row>
    <row r="100" spans="1:78" s="106" customFormat="1" ht="132" x14ac:dyDescent="0.2">
      <c r="A100" s="138"/>
      <c r="B100" s="134" t="s">
        <v>247</v>
      </c>
      <c r="C100" s="134" t="s">
        <v>101</v>
      </c>
      <c r="D100" s="134" t="s">
        <v>33</v>
      </c>
      <c r="E100" s="146"/>
      <c r="F100" s="97"/>
      <c r="G100" s="98"/>
      <c r="H100" s="98"/>
      <c r="I100" s="98"/>
      <c r="J100" s="98"/>
      <c r="K100" s="98"/>
      <c r="L100" s="99"/>
      <c r="M100" s="100"/>
      <c r="N100" s="101"/>
      <c r="O100" s="100"/>
      <c r="P100" s="98"/>
      <c r="Q100" s="98"/>
      <c r="R100" s="98"/>
      <c r="S100" s="98"/>
      <c r="T100" s="102"/>
      <c r="U100" s="103"/>
      <c r="V100" s="104"/>
      <c r="W100" s="104"/>
      <c r="X100" s="104"/>
      <c r="Y100" s="104"/>
      <c r="Z100" s="102"/>
      <c r="AA100" s="105"/>
      <c r="AB100" s="104"/>
      <c r="AC100" s="104"/>
      <c r="AD100" s="104"/>
      <c r="AE100" s="104"/>
      <c r="AF100" s="102"/>
      <c r="AG100" s="105"/>
      <c r="AH100" s="104"/>
      <c r="AI100" s="104"/>
      <c r="AJ100" s="104"/>
      <c r="AK100" s="104"/>
      <c r="AL100" s="104"/>
      <c r="AM100" s="104"/>
      <c r="AN100" s="104"/>
      <c r="AO100" s="102"/>
      <c r="AP100" s="114">
        <v>0</v>
      </c>
      <c r="AQ100" s="116">
        <v>201000</v>
      </c>
      <c r="AS100" s="107" t="s">
        <v>248</v>
      </c>
      <c r="AT100" s="114">
        <f t="shared" si="129"/>
        <v>0</v>
      </c>
      <c r="AU100" s="116">
        <f>AQ100</f>
        <v>201000</v>
      </c>
      <c r="AV100" s="161">
        <f t="shared" si="125"/>
        <v>0</v>
      </c>
      <c r="AW100" s="169"/>
      <c r="AX100" s="169">
        <f t="shared" si="116"/>
        <v>0</v>
      </c>
      <c r="AY100" s="169">
        <f t="shared" si="117"/>
        <v>0</v>
      </c>
      <c r="AZ100" s="187">
        <f t="shared" si="168"/>
        <v>202781.91489361704</v>
      </c>
      <c r="BA100" s="187"/>
      <c r="BB100" s="187">
        <f t="shared" si="118"/>
        <v>202781.91489361704</v>
      </c>
      <c r="BC100" s="187">
        <f t="shared" si="119"/>
        <v>202781.91489361704</v>
      </c>
      <c r="BD100" s="98"/>
      <c r="BE100" s="98"/>
      <c r="BF100" s="98"/>
      <c r="BG100" s="215">
        <f t="shared" si="120"/>
        <v>202781.91489361704</v>
      </c>
      <c r="BH100" s="187">
        <f t="shared" si="113"/>
        <v>202781.91489361704</v>
      </c>
      <c r="BI100" s="179">
        <f t="shared" si="114"/>
        <v>93.93</v>
      </c>
      <c r="BJ100" s="179">
        <f t="shared" si="114"/>
        <v>93.93</v>
      </c>
      <c r="BK100" s="85">
        <f t="shared" si="121"/>
        <v>19.73</v>
      </c>
      <c r="BL100" s="87">
        <f t="shared" si="86"/>
        <v>19.73</v>
      </c>
      <c r="BM100" s="179">
        <f t="shared" si="166"/>
        <v>113.66000000000001</v>
      </c>
      <c r="BN100" s="194">
        <f t="shared" si="157"/>
        <v>113.66000000000001</v>
      </c>
      <c r="BP100" s="157"/>
      <c r="BQ100" s="233"/>
      <c r="BS100" s="107" t="s">
        <v>300</v>
      </c>
      <c r="BT100" s="233"/>
      <c r="BU100" s="265">
        <v>0</v>
      </c>
      <c r="BV100" s="268">
        <v>0</v>
      </c>
      <c r="BW100" s="233"/>
      <c r="BX100" s="169">
        <f t="shared" si="122"/>
        <v>0</v>
      </c>
      <c r="BY100" s="264">
        <f t="shared" si="123"/>
        <v>0</v>
      </c>
      <c r="BZ100" s="187">
        <f t="shared" si="124"/>
        <v>0</v>
      </c>
    </row>
    <row r="101" spans="1:78" x14ac:dyDescent="0.2">
      <c r="A101" s="138">
        <v>210014</v>
      </c>
      <c r="B101" s="134" t="s">
        <v>114</v>
      </c>
      <c r="C101" s="134" t="s">
        <v>99</v>
      </c>
      <c r="D101" s="134" t="s">
        <v>125</v>
      </c>
      <c r="E101" s="146" t="s">
        <v>208</v>
      </c>
      <c r="F101" s="82" t="e">
        <f t="shared" ref="F101:F120" si="169">ROUNDUP(O101*ign/igo,afrind)</f>
        <v>#REF!</v>
      </c>
      <c r="G101" s="83" t="e">
        <f t="shared" ref="G101:G105" si="170">ROUNDUP(P101*iin/iio,afrind)</f>
        <v>#REF!</v>
      </c>
      <c r="H101" s="83">
        <f t="shared" ref="H101:H105" si="171">Q101</f>
        <v>0</v>
      </c>
      <c r="I101" s="83">
        <v>0</v>
      </c>
      <c r="J101" s="83">
        <v>0</v>
      </c>
      <c r="K101" s="83" t="e">
        <f t="shared" ref="K101:K120" si="172">SUM(F101:J101)</f>
        <v>#REF!</v>
      </c>
      <c r="L101" s="84" t="e">
        <f t="shared" ref="L101:L120" si="173">ROUND(K101*premie/1000,2)</f>
        <v>#REF!</v>
      </c>
      <c r="M101" s="85" t="e">
        <f t="shared" ref="M101:M107" si="174">ROUND(L101*0.21,2)</f>
        <v>#REF!</v>
      </c>
      <c r="N101" s="86" t="e">
        <f t="shared" ref="N101:N120" si="175">L101+M101</f>
        <v>#REF!</v>
      </c>
      <c r="O101" s="57">
        <v>0</v>
      </c>
      <c r="P101" s="58">
        <v>21000</v>
      </c>
      <c r="Q101" s="58">
        <v>0</v>
      </c>
      <c r="R101" s="58">
        <v>0</v>
      </c>
      <c r="S101" s="58">
        <v>0</v>
      </c>
      <c r="T101" s="32">
        <f t="shared" ref="T101:T105" si="176">SUM(O101:S101)</f>
        <v>21000</v>
      </c>
      <c r="U101" s="33">
        <v>0</v>
      </c>
      <c r="V101" s="31">
        <v>21000</v>
      </c>
      <c r="W101" s="31">
        <v>0</v>
      </c>
      <c r="X101" s="31">
        <v>0</v>
      </c>
      <c r="Y101" s="31">
        <v>0</v>
      </c>
      <c r="Z101" s="32">
        <f t="shared" ref="Z101:Z120" si="177">SUM(U101:Y101)</f>
        <v>21000</v>
      </c>
      <c r="AA101" s="30" t="e">
        <f t="shared" ref="AA101:AA129" si="178">F101-O101</f>
        <v>#REF!</v>
      </c>
      <c r="AB101" s="31" t="e">
        <f t="shared" ref="AB101:AB129" si="179">G101-P101</f>
        <v>#REF!</v>
      </c>
      <c r="AC101" s="31">
        <f t="shared" ref="AC101:AC129" si="180">H101-Q101</f>
        <v>0</v>
      </c>
      <c r="AD101" s="31">
        <f t="shared" ref="AD101:AD129" si="181">I101-R101</f>
        <v>0</v>
      </c>
      <c r="AE101" s="31">
        <f t="shared" ref="AE101:AE129" si="182">J101-S101</f>
        <v>0</v>
      </c>
      <c r="AF101" s="32" t="e">
        <f t="shared" ref="AF101:AF129" si="183">SUM(AA101:AE101)</f>
        <v>#REF!</v>
      </c>
      <c r="AG101" s="30">
        <f t="shared" ref="AG101:AG129" si="184">O101-U101</f>
        <v>0</v>
      </c>
      <c r="AH101" s="31">
        <f t="shared" ref="AH101:AH129" si="185">P101-V101</f>
        <v>0</v>
      </c>
      <c r="AI101" s="31">
        <f t="shared" ref="AI101:AI129" si="186">Q101-W101</f>
        <v>0</v>
      </c>
      <c r="AJ101" s="31">
        <f t="shared" ref="AJ101:AJ129" si="187">R101-X101</f>
        <v>0</v>
      </c>
      <c r="AK101" s="31">
        <f t="shared" ref="AK101:AK129" si="188">S101-Y101</f>
        <v>0</v>
      </c>
      <c r="AL101" s="31">
        <f t="shared" ref="AL101:AL129" si="189">SUM(AG101:AK101)</f>
        <v>0</v>
      </c>
      <c r="AM101" s="31" t="e">
        <f t="shared" ref="AM101:AM120" si="190">ROUND(AL101*premie/2000,2)</f>
        <v>#REF!</v>
      </c>
      <c r="AN101" s="31" t="e">
        <f t="shared" ref="AN101:AN120" si="191">ROUND(AM101*0.07,2)</f>
        <v>#REF!</v>
      </c>
      <c r="AO101" s="32" t="e">
        <f t="shared" ref="AO101:AO120" si="192">AM101+AN101</f>
        <v>#REF!</v>
      </c>
      <c r="AP101" s="114">
        <v>0</v>
      </c>
      <c r="AQ101" s="114">
        <v>0</v>
      </c>
      <c r="AT101" s="114" t="e">
        <f t="shared" si="129"/>
        <v>#REF!</v>
      </c>
      <c r="AU101" s="52" t="e">
        <f t="shared" ref="AU101:AU107" si="193">G101</f>
        <v>#REF!</v>
      </c>
      <c r="AV101" s="161" t="e">
        <f t="shared" si="125"/>
        <v>#REF!</v>
      </c>
      <c r="AW101" s="169"/>
      <c r="AX101" s="169" t="e">
        <f t="shared" si="116"/>
        <v>#REF!</v>
      </c>
      <c r="AY101" s="169" t="e">
        <f t="shared" si="117"/>
        <v>#REF!</v>
      </c>
      <c r="AZ101" s="187" t="e">
        <f t="shared" si="168"/>
        <v>#REF!</v>
      </c>
      <c r="BA101" s="187"/>
      <c r="BB101" s="187" t="e">
        <f t="shared" si="118"/>
        <v>#REF!</v>
      </c>
      <c r="BC101" s="187" t="e">
        <f t="shared" si="119"/>
        <v>#REF!</v>
      </c>
      <c r="BD101" s="83">
        <f t="shared" ref="BD101:BD105" si="194">BQ101</f>
        <v>0</v>
      </c>
      <c r="BE101" s="83">
        <v>0</v>
      </c>
      <c r="BF101" s="83">
        <v>0</v>
      </c>
      <c r="BG101" s="215" t="e">
        <f t="shared" si="120"/>
        <v>#REF!</v>
      </c>
      <c r="BH101" s="187" t="e">
        <f t="shared" si="113"/>
        <v>#REF!</v>
      </c>
      <c r="BI101" s="179" t="e">
        <f t="shared" si="114"/>
        <v>#REF!</v>
      </c>
      <c r="BJ101" s="179" t="e">
        <f t="shared" si="114"/>
        <v>#REF!</v>
      </c>
      <c r="BK101" s="85" t="e">
        <f t="shared" ref="BK101:BK105" si="195">ROUND(BI101*0.21,2)</f>
        <v>#REF!</v>
      </c>
      <c r="BL101" s="87" t="e">
        <f t="shared" si="86"/>
        <v>#REF!</v>
      </c>
      <c r="BM101" s="179" t="e">
        <f t="shared" ref="BM101:BM105" si="196">BI101+BK101</f>
        <v>#REF!</v>
      </c>
      <c r="BN101" s="194" t="e">
        <f t="shared" si="157"/>
        <v>#REF!</v>
      </c>
      <c r="BQ101" s="231"/>
      <c r="BT101" s="231"/>
      <c r="BU101" s="264">
        <v>0</v>
      </c>
      <c r="BV101" s="264">
        <v>21186.170212765959</v>
      </c>
      <c r="BW101" s="231"/>
      <c r="BX101" s="169">
        <f t="shared" si="122"/>
        <v>0</v>
      </c>
      <c r="BY101" s="264">
        <f t="shared" si="123"/>
        <v>21353.723404255321</v>
      </c>
      <c r="BZ101" s="187">
        <f t="shared" si="124"/>
        <v>21353.723404255321</v>
      </c>
    </row>
    <row r="102" spans="1:78" x14ac:dyDescent="0.2">
      <c r="A102" s="138">
        <v>210014</v>
      </c>
      <c r="B102" s="134" t="s">
        <v>115</v>
      </c>
      <c r="C102" s="134" t="s">
        <v>99</v>
      </c>
      <c r="D102" s="134" t="s">
        <v>125</v>
      </c>
      <c r="E102" s="146" t="s">
        <v>208</v>
      </c>
      <c r="F102" s="82" t="e">
        <f t="shared" si="169"/>
        <v>#REF!</v>
      </c>
      <c r="G102" s="83" t="e">
        <f t="shared" si="170"/>
        <v>#REF!</v>
      </c>
      <c r="H102" s="83">
        <f t="shared" si="171"/>
        <v>0</v>
      </c>
      <c r="I102" s="83">
        <v>0</v>
      </c>
      <c r="J102" s="83">
        <v>0</v>
      </c>
      <c r="K102" s="83" t="e">
        <f t="shared" si="172"/>
        <v>#REF!</v>
      </c>
      <c r="L102" s="84" t="e">
        <f t="shared" si="173"/>
        <v>#REF!</v>
      </c>
      <c r="M102" s="85" t="e">
        <f t="shared" si="174"/>
        <v>#REF!</v>
      </c>
      <c r="N102" s="86" t="e">
        <f t="shared" si="175"/>
        <v>#REF!</v>
      </c>
      <c r="O102" s="57">
        <v>0</v>
      </c>
      <c r="P102" s="58">
        <v>40000</v>
      </c>
      <c r="Q102" s="58">
        <v>0</v>
      </c>
      <c r="R102" s="58">
        <v>0</v>
      </c>
      <c r="S102" s="58">
        <v>0</v>
      </c>
      <c r="T102" s="32">
        <f t="shared" si="176"/>
        <v>40000</v>
      </c>
      <c r="U102" s="33">
        <v>0</v>
      </c>
      <c r="V102" s="31">
        <v>40000</v>
      </c>
      <c r="W102" s="31">
        <v>0</v>
      </c>
      <c r="X102" s="31">
        <v>0</v>
      </c>
      <c r="Y102" s="31">
        <v>0</v>
      </c>
      <c r="Z102" s="32">
        <f t="shared" si="177"/>
        <v>40000</v>
      </c>
      <c r="AA102" s="30" t="e">
        <f t="shared" si="178"/>
        <v>#REF!</v>
      </c>
      <c r="AB102" s="31" t="e">
        <f t="shared" si="179"/>
        <v>#REF!</v>
      </c>
      <c r="AC102" s="31">
        <f t="shared" si="180"/>
        <v>0</v>
      </c>
      <c r="AD102" s="31">
        <f t="shared" si="181"/>
        <v>0</v>
      </c>
      <c r="AE102" s="31">
        <f t="shared" si="182"/>
        <v>0</v>
      </c>
      <c r="AF102" s="32" t="e">
        <f t="shared" si="183"/>
        <v>#REF!</v>
      </c>
      <c r="AG102" s="30">
        <f t="shared" si="184"/>
        <v>0</v>
      </c>
      <c r="AH102" s="31">
        <f t="shared" si="185"/>
        <v>0</v>
      </c>
      <c r="AI102" s="31">
        <f t="shared" si="186"/>
        <v>0</v>
      </c>
      <c r="AJ102" s="31">
        <f t="shared" si="187"/>
        <v>0</v>
      </c>
      <c r="AK102" s="31">
        <f t="shared" si="188"/>
        <v>0</v>
      </c>
      <c r="AL102" s="31">
        <f t="shared" si="189"/>
        <v>0</v>
      </c>
      <c r="AM102" s="31" t="e">
        <f t="shared" si="190"/>
        <v>#REF!</v>
      </c>
      <c r="AN102" s="31" t="e">
        <f t="shared" si="191"/>
        <v>#REF!</v>
      </c>
      <c r="AO102" s="32" t="e">
        <f t="shared" si="192"/>
        <v>#REF!</v>
      </c>
      <c r="AP102" s="114">
        <v>0</v>
      </c>
      <c r="AQ102" s="114">
        <v>0</v>
      </c>
      <c r="AT102" s="114" t="e">
        <f t="shared" si="129"/>
        <v>#REF!</v>
      </c>
      <c r="AU102" s="52" t="e">
        <f t="shared" si="193"/>
        <v>#REF!</v>
      </c>
      <c r="AV102" s="161" t="e">
        <f t="shared" si="125"/>
        <v>#REF!</v>
      </c>
      <c r="AW102" s="169"/>
      <c r="AX102" s="169" t="e">
        <f t="shared" si="116"/>
        <v>#REF!</v>
      </c>
      <c r="AY102" s="169" t="e">
        <f t="shared" si="117"/>
        <v>#REF!</v>
      </c>
      <c r="AZ102" s="187" t="e">
        <f t="shared" si="168"/>
        <v>#REF!</v>
      </c>
      <c r="BA102" s="187"/>
      <c r="BB102" s="187" t="e">
        <f t="shared" si="118"/>
        <v>#REF!</v>
      </c>
      <c r="BC102" s="187" t="e">
        <f t="shared" si="119"/>
        <v>#REF!</v>
      </c>
      <c r="BD102" s="83">
        <f t="shared" si="194"/>
        <v>0</v>
      </c>
      <c r="BE102" s="83">
        <v>0</v>
      </c>
      <c r="BF102" s="83">
        <v>0</v>
      </c>
      <c r="BG102" s="215" t="e">
        <f t="shared" si="120"/>
        <v>#REF!</v>
      </c>
      <c r="BH102" s="187" t="e">
        <f t="shared" si="113"/>
        <v>#REF!</v>
      </c>
      <c r="BI102" s="179" t="e">
        <f t="shared" si="114"/>
        <v>#REF!</v>
      </c>
      <c r="BJ102" s="179" t="e">
        <f t="shared" si="114"/>
        <v>#REF!</v>
      </c>
      <c r="BK102" s="85" t="e">
        <f t="shared" si="195"/>
        <v>#REF!</v>
      </c>
      <c r="BL102" s="87" t="e">
        <f t="shared" si="86"/>
        <v>#REF!</v>
      </c>
      <c r="BM102" s="179" t="e">
        <f t="shared" si="196"/>
        <v>#REF!</v>
      </c>
      <c r="BN102" s="194" t="e">
        <f t="shared" si="157"/>
        <v>#REF!</v>
      </c>
      <c r="BQ102" s="231"/>
      <c r="BT102" s="231"/>
      <c r="BU102" s="264">
        <v>0</v>
      </c>
      <c r="BV102" s="264">
        <v>40354.609929078018</v>
      </c>
      <c r="BW102" s="231"/>
      <c r="BX102" s="169">
        <f t="shared" si="122"/>
        <v>0</v>
      </c>
      <c r="BY102" s="264">
        <f t="shared" si="123"/>
        <v>40673.75886524823</v>
      </c>
      <c r="BZ102" s="187">
        <f t="shared" si="124"/>
        <v>40673.75886524823</v>
      </c>
    </row>
    <row r="103" spans="1:78" x14ac:dyDescent="0.2">
      <c r="A103" s="138">
        <v>210014</v>
      </c>
      <c r="B103" s="134" t="s">
        <v>122</v>
      </c>
      <c r="C103" s="134" t="s">
        <v>99</v>
      </c>
      <c r="D103" s="134" t="s">
        <v>125</v>
      </c>
      <c r="E103" s="146" t="s">
        <v>208</v>
      </c>
      <c r="F103" s="82" t="e">
        <f t="shared" si="169"/>
        <v>#REF!</v>
      </c>
      <c r="G103" s="83" t="e">
        <f t="shared" si="170"/>
        <v>#REF!</v>
      </c>
      <c r="H103" s="83">
        <f t="shared" si="171"/>
        <v>0</v>
      </c>
      <c r="I103" s="83">
        <v>0</v>
      </c>
      <c r="J103" s="83">
        <v>0</v>
      </c>
      <c r="K103" s="83" t="e">
        <f t="shared" si="172"/>
        <v>#REF!</v>
      </c>
      <c r="L103" s="84" t="e">
        <f t="shared" si="173"/>
        <v>#REF!</v>
      </c>
      <c r="M103" s="85" t="e">
        <f t="shared" si="174"/>
        <v>#REF!</v>
      </c>
      <c r="N103" s="86" t="e">
        <f t="shared" si="175"/>
        <v>#REF!</v>
      </c>
      <c r="O103" s="57">
        <v>0</v>
      </c>
      <c r="P103" s="58">
        <v>463000</v>
      </c>
      <c r="Q103" s="58">
        <v>0</v>
      </c>
      <c r="R103" s="58">
        <v>0</v>
      </c>
      <c r="S103" s="58">
        <v>0</v>
      </c>
      <c r="T103" s="32">
        <f t="shared" si="176"/>
        <v>463000</v>
      </c>
      <c r="U103" s="33">
        <v>0</v>
      </c>
      <c r="V103" s="31">
        <v>463000</v>
      </c>
      <c r="W103" s="31">
        <v>0</v>
      </c>
      <c r="X103" s="31">
        <v>0</v>
      </c>
      <c r="Y103" s="31">
        <v>0</v>
      </c>
      <c r="Z103" s="32">
        <f t="shared" si="177"/>
        <v>463000</v>
      </c>
      <c r="AA103" s="30" t="e">
        <f t="shared" si="178"/>
        <v>#REF!</v>
      </c>
      <c r="AB103" s="31" t="e">
        <f t="shared" si="179"/>
        <v>#REF!</v>
      </c>
      <c r="AC103" s="31">
        <f t="shared" si="180"/>
        <v>0</v>
      </c>
      <c r="AD103" s="31">
        <f t="shared" si="181"/>
        <v>0</v>
      </c>
      <c r="AE103" s="31">
        <f t="shared" si="182"/>
        <v>0</v>
      </c>
      <c r="AF103" s="32" t="e">
        <f t="shared" si="183"/>
        <v>#REF!</v>
      </c>
      <c r="AG103" s="30">
        <f t="shared" si="184"/>
        <v>0</v>
      </c>
      <c r="AH103" s="31">
        <f t="shared" si="185"/>
        <v>0</v>
      </c>
      <c r="AI103" s="31">
        <f t="shared" si="186"/>
        <v>0</v>
      </c>
      <c r="AJ103" s="31">
        <f t="shared" si="187"/>
        <v>0</v>
      </c>
      <c r="AK103" s="31">
        <f t="shared" si="188"/>
        <v>0</v>
      </c>
      <c r="AL103" s="31">
        <f t="shared" si="189"/>
        <v>0</v>
      </c>
      <c r="AM103" s="31" t="e">
        <f t="shared" si="190"/>
        <v>#REF!</v>
      </c>
      <c r="AN103" s="31" t="e">
        <f t="shared" si="191"/>
        <v>#REF!</v>
      </c>
      <c r="AO103" s="32" t="e">
        <f t="shared" si="192"/>
        <v>#REF!</v>
      </c>
      <c r="AP103" s="114">
        <v>0</v>
      </c>
      <c r="AQ103" s="114">
        <v>0</v>
      </c>
      <c r="AT103" s="114" t="e">
        <f t="shared" si="129"/>
        <v>#REF!</v>
      </c>
      <c r="AU103" s="52" t="e">
        <f t="shared" si="193"/>
        <v>#REF!</v>
      </c>
      <c r="AV103" s="161" t="e">
        <f t="shared" si="125"/>
        <v>#REF!</v>
      </c>
      <c r="AW103" s="169"/>
      <c r="AX103" s="169" t="e">
        <f t="shared" si="116"/>
        <v>#REF!</v>
      </c>
      <c r="AY103" s="169" t="e">
        <f t="shared" si="117"/>
        <v>#REF!</v>
      </c>
      <c r="AZ103" s="187" t="e">
        <f t="shared" si="168"/>
        <v>#REF!</v>
      </c>
      <c r="BA103" s="187"/>
      <c r="BB103" s="187" t="e">
        <f t="shared" si="118"/>
        <v>#REF!</v>
      </c>
      <c r="BC103" s="187" t="e">
        <f t="shared" si="119"/>
        <v>#REF!</v>
      </c>
      <c r="BD103" s="83">
        <f t="shared" si="194"/>
        <v>0</v>
      </c>
      <c r="BE103" s="83">
        <v>0</v>
      </c>
      <c r="BF103" s="83">
        <v>0</v>
      </c>
      <c r="BG103" s="215" t="e">
        <f t="shared" si="120"/>
        <v>#REF!</v>
      </c>
      <c r="BH103" s="187" t="e">
        <f t="shared" si="113"/>
        <v>#REF!</v>
      </c>
      <c r="BI103" s="179" t="e">
        <f t="shared" si="114"/>
        <v>#REF!</v>
      </c>
      <c r="BJ103" s="179" t="e">
        <f t="shared" si="114"/>
        <v>#REF!</v>
      </c>
      <c r="BK103" s="85" t="e">
        <f t="shared" si="195"/>
        <v>#REF!</v>
      </c>
      <c r="BL103" s="87" t="e">
        <f t="shared" si="86"/>
        <v>#REF!</v>
      </c>
      <c r="BM103" s="179" t="e">
        <f t="shared" si="196"/>
        <v>#REF!</v>
      </c>
      <c r="BN103" s="194" t="e">
        <f t="shared" si="157"/>
        <v>#REF!</v>
      </c>
      <c r="BQ103" s="231"/>
      <c r="BT103" s="231"/>
      <c r="BU103" s="264">
        <v>0</v>
      </c>
      <c r="BV103" s="264">
        <v>467104.60992907808</v>
      </c>
      <c r="BW103" s="231"/>
      <c r="BX103" s="169">
        <f t="shared" si="122"/>
        <v>0</v>
      </c>
      <c r="BY103" s="264">
        <f t="shared" si="123"/>
        <v>470798.7588652483</v>
      </c>
      <c r="BZ103" s="187">
        <f t="shared" si="124"/>
        <v>470798.7588652483</v>
      </c>
    </row>
    <row r="104" spans="1:78" x14ac:dyDescent="0.2">
      <c r="A104" s="138">
        <v>210014</v>
      </c>
      <c r="B104" s="134" t="s">
        <v>117</v>
      </c>
      <c r="C104" s="134" t="s">
        <v>99</v>
      </c>
      <c r="D104" s="134" t="s">
        <v>125</v>
      </c>
      <c r="E104" s="146" t="s">
        <v>208</v>
      </c>
      <c r="F104" s="82" t="e">
        <f t="shared" si="169"/>
        <v>#REF!</v>
      </c>
      <c r="G104" s="83" t="e">
        <f t="shared" si="170"/>
        <v>#REF!</v>
      </c>
      <c r="H104" s="83">
        <f t="shared" si="171"/>
        <v>0</v>
      </c>
      <c r="I104" s="83">
        <v>0</v>
      </c>
      <c r="J104" s="83">
        <v>0</v>
      </c>
      <c r="K104" s="83" t="e">
        <f t="shared" si="172"/>
        <v>#REF!</v>
      </c>
      <c r="L104" s="84" t="e">
        <f t="shared" si="173"/>
        <v>#REF!</v>
      </c>
      <c r="M104" s="85" t="e">
        <f t="shared" si="174"/>
        <v>#REF!</v>
      </c>
      <c r="N104" s="86" t="e">
        <f t="shared" si="175"/>
        <v>#REF!</v>
      </c>
      <c r="O104" s="57">
        <v>0</v>
      </c>
      <c r="P104" s="58">
        <v>413000</v>
      </c>
      <c r="Q104" s="58">
        <v>0</v>
      </c>
      <c r="R104" s="58">
        <v>0</v>
      </c>
      <c r="S104" s="58">
        <v>0</v>
      </c>
      <c r="T104" s="32">
        <f t="shared" si="176"/>
        <v>413000</v>
      </c>
      <c r="U104" s="33">
        <v>0</v>
      </c>
      <c r="V104" s="31">
        <v>413000</v>
      </c>
      <c r="W104" s="31">
        <v>0</v>
      </c>
      <c r="X104" s="31">
        <v>0</v>
      </c>
      <c r="Y104" s="31">
        <v>0</v>
      </c>
      <c r="Z104" s="32">
        <f t="shared" si="177"/>
        <v>413000</v>
      </c>
      <c r="AA104" s="30" t="e">
        <f t="shared" si="178"/>
        <v>#REF!</v>
      </c>
      <c r="AB104" s="31" t="e">
        <f t="shared" si="179"/>
        <v>#REF!</v>
      </c>
      <c r="AC104" s="31">
        <f t="shared" si="180"/>
        <v>0</v>
      </c>
      <c r="AD104" s="31">
        <f t="shared" si="181"/>
        <v>0</v>
      </c>
      <c r="AE104" s="31">
        <f t="shared" si="182"/>
        <v>0</v>
      </c>
      <c r="AF104" s="32" t="e">
        <f t="shared" si="183"/>
        <v>#REF!</v>
      </c>
      <c r="AG104" s="30">
        <f t="shared" si="184"/>
        <v>0</v>
      </c>
      <c r="AH104" s="31">
        <f t="shared" si="185"/>
        <v>0</v>
      </c>
      <c r="AI104" s="31">
        <f t="shared" si="186"/>
        <v>0</v>
      </c>
      <c r="AJ104" s="31">
        <f t="shared" si="187"/>
        <v>0</v>
      </c>
      <c r="AK104" s="31">
        <f t="shared" si="188"/>
        <v>0</v>
      </c>
      <c r="AL104" s="31">
        <f t="shared" si="189"/>
        <v>0</v>
      </c>
      <c r="AM104" s="31" t="e">
        <f t="shared" si="190"/>
        <v>#REF!</v>
      </c>
      <c r="AN104" s="31" t="e">
        <f t="shared" si="191"/>
        <v>#REF!</v>
      </c>
      <c r="AO104" s="32" t="e">
        <f t="shared" si="192"/>
        <v>#REF!</v>
      </c>
      <c r="AP104" s="114">
        <v>0</v>
      </c>
      <c r="AQ104" s="114">
        <v>0</v>
      </c>
      <c r="AT104" s="114" t="e">
        <f t="shared" si="129"/>
        <v>#REF!</v>
      </c>
      <c r="AU104" s="52" t="e">
        <f t="shared" si="193"/>
        <v>#REF!</v>
      </c>
      <c r="AV104" s="161" t="e">
        <f t="shared" si="125"/>
        <v>#REF!</v>
      </c>
      <c r="AW104" s="169"/>
      <c r="AX104" s="169" t="e">
        <f t="shared" si="116"/>
        <v>#REF!</v>
      </c>
      <c r="AY104" s="169" t="e">
        <f t="shared" si="117"/>
        <v>#REF!</v>
      </c>
      <c r="AZ104" s="187" t="e">
        <f t="shared" si="168"/>
        <v>#REF!</v>
      </c>
      <c r="BA104" s="187"/>
      <c r="BB104" s="187" t="e">
        <f t="shared" si="118"/>
        <v>#REF!</v>
      </c>
      <c r="BC104" s="187" t="e">
        <f t="shared" si="119"/>
        <v>#REF!</v>
      </c>
      <c r="BD104" s="83">
        <f t="shared" si="194"/>
        <v>0</v>
      </c>
      <c r="BE104" s="83">
        <v>0</v>
      </c>
      <c r="BF104" s="83">
        <v>0</v>
      </c>
      <c r="BG104" s="215" t="e">
        <f t="shared" si="120"/>
        <v>#REF!</v>
      </c>
      <c r="BH104" s="187" t="e">
        <f t="shared" si="113"/>
        <v>#REF!</v>
      </c>
      <c r="BI104" s="179" t="e">
        <f t="shared" si="114"/>
        <v>#REF!</v>
      </c>
      <c r="BJ104" s="179" t="e">
        <f t="shared" si="114"/>
        <v>#REF!</v>
      </c>
      <c r="BK104" s="85" t="e">
        <f t="shared" si="195"/>
        <v>#REF!</v>
      </c>
      <c r="BL104" s="87" t="e">
        <f t="shared" si="86"/>
        <v>#REF!</v>
      </c>
      <c r="BM104" s="179" t="e">
        <f t="shared" si="196"/>
        <v>#REF!</v>
      </c>
      <c r="BN104" s="194" t="e">
        <f t="shared" si="157"/>
        <v>#REF!</v>
      </c>
      <c r="BQ104" s="231"/>
      <c r="BT104" s="231"/>
      <c r="BU104" s="264">
        <v>0</v>
      </c>
      <c r="BV104" s="264">
        <v>416661.34751773055</v>
      </c>
      <c r="BW104" s="231"/>
      <c r="BX104" s="169">
        <f t="shared" si="122"/>
        <v>0</v>
      </c>
      <c r="BY104" s="264">
        <f t="shared" si="123"/>
        <v>419956.56028368801</v>
      </c>
      <c r="BZ104" s="187">
        <f t="shared" si="124"/>
        <v>419956.56028368801</v>
      </c>
    </row>
    <row r="105" spans="1:78" x14ac:dyDescent="0.2">
      <c r="A105" s="138">
        <v>210014</v>
      </c>
      <c r="B105" s="134" t="s">
        <v>118</v>
      </c>
      <c r="C105" s="134" t="s">
        <v>99</v>
      </c>
      <c r="D105" s="134" t="s">
        <v>125</v>
      </c>
      <c r="E105" s="146" t="s">
        <v>208</v>
      </c>
      <c r="F105" s="82" t="e">
        <f t="shared" si="169"/>
        <v>#REF!</v>
      </c>
      <c r="G105" s="83" t="e">
        <f t="shared" si="170"/>
        <v>#REF!</v>
      </c>
      <c r="H105" s="83">
        <f t="shared" si="171"/>
        <v>0</v>
      </c>
      <c r="I105" s="83">
        <v>0</v>
      </c>
      <c r="J105" s="83">
        <v>0</v>
      </c>
      <c r="K105" s="83" t="e">
        <f t="shared" si="172"/>
        <v>#REF!</v>
      </c>
      <c r="L105" s="84" t="e">
        <f t="shared" si="173"/>
        <v>#REF!</v>
      </c>
      <c r="M105" s="85" t="e">
        <f t="shared" si="174"/>
        <v>#REF!</v>
      </c>
      <c r="N105" s="86" t="e">
        <f t="shared" si="175"/>
        <v>#REF!</v>
      </c>
      <c r="O105" s="57">
        <v>0</v>
      </c>
      <c r="P105" s="58">
        <v>32000</v>
      </c>
      <c r="Q105" s="58">
        <v>0</v>
      </c>
      <c r="R105" s="58">
        <v>0</v>
      </c>
      <c r="S105" s="58">
        <v>0</v>
      </c>
      <c r="T105" s="32">
        <f t="shared" si="176"/>
        <v>32000</v>
      </c>
      <c r="U105" s="33">
        <v>0</v>
      </c>
      <c r="V105" s="31">
        <v>32000</v>
      </c>
      <c r="W105" s="31">
        <v>0</v>
      </c>
      <c r="X105" s="31">
        <v>0</v>
      </c>
      <c r="Y105" s="31">
        <v>0</v>
      </c>
      <c r="Z105" s="32">
        <f t="shared" si="177"/>
        <v>32000</v>
      </c>
      <c r="AA105" s="30" t="e">
        <f t="shared" si="178"/>
        <v>#REF!</v>
      </c>
      <c r="AB105" s="31" t="e">
        <f t="shared" si="179"/>
        <v>#REF!</v>
      </c>
      <c r="AC105" s="31">
        <f t="shared" si="180"/>
        <v>0</v>
      </c>
      <c r="AD105" s="31">
        <f t="shared" si="181"/>
        <v>0</v>
      </c>
      <c r="AE105" s="31">
        <f t="shared" si="182"/>
        <v>0</v>
      </c>
      <c r="AF105" s="32" t="e">
        <f t="shared" si="183"/>
        <v>#REF!</v>
      </c>
      <c r="AG105" s="30">
        <f t="shared" si="184"/>
        <v>0</v>
      </c>
      <c r="AH105" s="31">
        <f t="shared" si="185"/>
        <v>0</v>
      </c>
      <c r="AI105" s="31">
        <f t="shared" si="186"/>
        <v>0</v>
      </c>
      <c r="AJ105" s="31">
        <f t="shared" si="187"/>
        <v>0</v>
      </c>
      <c r="AK105" s="31">
        <f t="shared" si="188"/>
        <v>0</v>
      </c>
      <c r="AL105" s="31">
        <f t="shared" si="189"/>
        <v>0</v>
      </c>
      <c r="AM105" s="31" t="e">
        <f t="shared" si="190"/>
        <v>#REF!</v>
      </c>
      <c r="AN105" s="31" t="e">
        <f t="shared" si="191"/>
        <v>#REF!</v>
      </c>
      <c r="AO105" s="32" t="e">
        <f t="shared" si="192"/>
        <v>#REF!</v>
      </c>
      <c r="AP105" s="114">
        <v>0</v>
      </c>
      <c r="AQ105" s="114">
        <v>0</v>
      </c>
      <c r="AT105" s="114" t="e">
        <f t="shared" si="129"/>
        <v>#REF!</v>
      </c>
      <c r="AU105" s="52" t="e">
        <f t="shared" si="193"/>
        <v>#REF!</v>
      </c>
      <c r="AV105" s="161" t="e">
        <f t="shared" si="125"/>
        <v>#REF!</v>
      </c>
      <c r="AW105" s="169"/>
      <c r="AX105" s="169" t="e">
        <f t="shared" si="116"/>
        <v>#REF!</v>
      </c>
      <c r="AY105" s="169" t="e">
        <f t="shared" si="117"/>
        <v>#REF!</v>
      </c>
      <c r="AZ105" s="187" t="e">
        <f t="shared" si="168"/>
        <v>#REF!</v>
      </c>
      <c r="BA105" s="187"/>
      <c r="BB105" s="187" t="e">
        <f t="shared" si="118"/>
        <v>#REF!</v>
      </c>
      <c r="BC105" s="187" t="e">
        <f t="shared" si="119"/>
        <v>#REF!</v>
      </c>
      <c r="BD105" s="83">
        <f t="shared" si="194"/>
        <v>0</v>
      </c>
      <c r="BE105" s="83">
        <v>0</v>
      </c>
      <c r="BF105" s="83">
        <v>0</v>
      </c>
      <c r="BG105" s="215" t="e">
        <f t="shared" si="120"/>
        <v>#REF!</v>
      </c>
      <c r="BH105" s="187" t="e">
        <f t="shared" si="113"/>
        <v>#REF!</v>
      </c>
      <c r="BI105" s="179" t="e">
        <f t="shared" si="114"/>
        <v>#REF!</v>
      </c>
      <c r="BJ105" s="179" t="e">
        <f t="shared" si="114"/>
        <v>#REF!</v>
      </c>
      <c r="BK105" s="85" t="e">
        <f t="shared" si="195"/>
        <v>#REF!</v>
      </c>
      <c r="BL105" s="87" t="e">
        <f t="shared" si="86"/>
        <v>#REF!</v>
      </c>
      <c r="BM105" s="179" t="e">
        <f t="shared" si="196"/>
        <v>#REF!</v>
      </c>
      <c r="BN105" s="194" t="e">
        <f t="shared" si="157"/>
        <v>#REF!</v>
      </c>
      <c r="BQ105" s="231"/>
      <c r="BT105" s="231"/>
      <c r="BU105" s="264">
        <v>0</v>
      </c>
      <c r="BV105" s="264">
        <v>32283.687943262416</v>
      </c>
      <c r="BW105" s="231"/>
      <c r="BX105" s="169">
        <f t="shared" si="122"/>
        <v>0</v>
      </c>
      <c r="BY105" s="264">
        <f t="shared" si="123"/>
        <v>32539.007092198586</v>
      </c>
      <c r="BZ105" s="187">
        <f t="shared" si="124"/>
        <v>32539.007092198586</v>
      </c>
    </row>
    <row r="106" spans="1:78" ht="36" x14ac:dyDescent="0.2">
      <c r="A106" s="138">
        <v>210014</v>
      </c>
      <c r="B106" s="134" t="s">
        <v>233</v>
      </c>
      <c r="C106" s="134" t="s">
        <v>234</v>
      </c>
      <c r="D106" s="134" t="s">
        <v>129</v>
      </c>
      <c r="E106" s="140" t="s">
        <v>198</v>
      </c>
      <c r="F106" s="82" t="e">
        <f t="shared" si="169"/>
        <v>#REF!</v>
      </c>
      <c r="G106" s="83" t="e">
        <f>ROUNDUP(#REF!*iin/iio,afrind)</f>
        <v>#REF!</v>
      </c>
      <c r="H106" s="83" t="e">
        <f>#REF!</f>
        <v>#REF!</v>
      </c>
      <c r="I106" s="83">
        <v>0</v>
      </c>
      <c r="J106" s="83">
        <v>0</v>
      </c>
      <c r="K106" s="83" t="e">
        <f t="shared" si="172"/>
        <v>#REF!</v>
      </c>
      <c r="L106" s="84" t="e">
        <f t="shared" si="173"/>
        <v>#REF!</v>
      </c>
      <c r="M106" s="85" t="e">
        <f t="shared" si="174"/>
        <v>#REF!</v>
      </c>
      <c r="N106" s="86" t="e">
        <f t="shared" si="175"/>
        <v>#REF!</v>
      </c>
      <c r="O106" s="57">
        <v>668000</v>
      </c>
      <c r="P106" s="58">
        <v>0</v>
      </c>
      <c r="Q106" s="58">
        <v>0</v>
      </c>
      <c r="R106" s="58">
        <v>0</v>
      </c>
      <c r="S106" s="58">
        <v>0</v>
      </c>
      <c r="T106" s="32">
        <f>SUM(P106:S106)</f>
        <v>0</v>
      </c>
      <c r="U106" s="33">
        <v>0</v>
      </c>
      <c r="V106" s="31">
        <v>0</v>
      </c>
      <c r="W106" s="31">
        <v>0</v>
      </c>
      <c r="X106" s="31">
        <v>0</v>
      </c>
      <c r="Y106" s="31">
        <v>0</v>
      </c>
      <c r="Z106" s="32">
        <f t="shared" si="177"/>
        <v>0</v>
      </c>
      <c r="AA106" s="30" t="e">
        <f t="shared" si="178"/>
        <v>#REF!</v>
      </c>
      <c r="AB106" s="31" t="e">
        <f t="shared" si="179"/>
        <v>#REF!</v>
      </c>
      <c r="AC106" s="31" t="e">
        <f t="shared" si="180"/>
        <v>#REF!</v>
      </c>
      <c r="AD106" s="31">
        <f t="shared" si="181"/>
        <v>0</v>
      </c>
      <c r="AE106" s="31">
        <f t="shared" si="182"/>
        <v>0</v>
      </c>
      <c r="AF106" s="32" t="e">
        <f t="shared" si="183"/>
        <v>#REF!</v>
      </c>
      <c r="AG106" s="30">
        <f t="shared" si="184"/>
        <v>668000</v>
      </c>
      <c r="AH106" s="31">
        <f t="shared" si="185"/>
        <v>0</v>
      </c>
      <c r="AI106" s="31">
        <f t="shared" si="186"/>
        <v>0</v>
      </c>
      <c r="AJ106" s="31">
        <f t="shared" si="187"/>
        <v>0</v>
      </c>
      <c r="AK106" s="31">
        <f t="shared" si="188"/>
        <v>0</v>
      </c>
      <c r="AL106" s="31">
        <f t="shared" si="189"/>
        <v>668000</v>
      </c>
      <c r="AM106" s="31" t="e">
        <f t="shared" si="190"/>
        <v>#REF!</v>
      </c>
      <c r="AN106" s="31" t="e">
        <f t="shared" si="191"/>
        <v>#REF!</v>
      </c>
      <c r="AO106" s="32" t="e">
        <f t="shared" si="192"/>
        <v>#REF!</v>
      </c>
      <c r="AP106" s="114">
        <v>0</v>
      </c>
      <c r="AQ106" s="114">
        <v>0</v>
      </c>
      <c r="AT106" s="114" t="e">
        <f t="shared" si="129"/>
        <v>#REF!</v>
      </c>
      <c r="AU106" s="52">
        <v>0</v>
      </c>
      <c r="AV106" s="161" t="e">
        <f t="shared" si="125"/>
        <v>#REF!</v>
      </c>
      <c r="AW106" s="169"/>
      <c r="AX106" s="169" t="e">
        <f t="shared" si="116"/>
        <v>#REF!</v>
      </c>
      <c r="AY106" s="169" t="e">
        <f t="shared" si="117"/>
        <v>#REF!</v>
      </c>
      <c r="AZ106" s="187">
        <f t="shared" si="168"/>
        <v>0</v>
      </c>
      <c r="BA106" s="187"/>
      <c r="BB106" s="187">
        <f t="shared" si="118"/>
        <v>0</v>
      </c>
      <c r="BC106" s="187">
        <f t="shared" si="119"/>
        <v>0</v>
      </c>
      <c r="BD106" s="83">
        <v>0</v>
      </c>
      <c r="BE106" s="83">
        <v>0</v>
      </c>
      <c r="BF106" s="83">
        <v>0</v>
      </c>
      <c r="BG106" s="215" t="e">
        <f t="shared" si="120"/>
        <v>#REF!</v>
      </c>
      <c r="BH106" s="187" t="e">
        <f t="shared" si="113"/>
        <v>#REF!</v>
      </c>
      <c r="BI106" s="179" t="e">
        <f t="shared" si="114"/>
        <v>#REF!</v>
      </c>
      <c r="BJ106" s="179" t="e">
        <f t="shared" si="114"/>
        <v>#REF!</v>
      </c>
      <c r="BK106" s="85" t="e">
        <f>ROUND(BI106*0.21,2)</f>
        <v>#REF!</v>
      </c>
      <c r="BL106" s="87" t="e">
        <f t="shared" si="86"/>
        <v>#REF!</v>
      </c>
      <c r="BM106" s="179" t="e">
        <f>BI106+BK106</f>
        <v>#REF!</v>
      </c>
      <c r="BN106" s="194" t="e">
        <f t="shared" si="157"/>
        <v>#REF!</v>
      </c>
      <c r="BO106" s="156"/>
      <c r="BQ106" s="231"/>
      <c r="BR106" s="51" t="s">
        <v>280</v>
      </c>
      <c r="BT106" s="231"/>
      <c r="BU106" s="266">
        <v>0</v>
      </c>
      <c r="BV106" s="264">
        <v>0</v>
      </c>
      <c r="BW106" s="231"/>
      <c r="BX106" s="169">
        <f t="shared" si="122"/>
        <v>0</v>
      </c>
      <c r="BY106" s="264">
        <f t="shared" si="123"/>
        <v>0</v>
      </c>
      <c r="BZ106" s="187">
        <f t="shared" si="124"/>
        <v>0</v>
      </c>
    </row>
    <row r="107" spans="1:78" ht="36" x14ac:dyDescent="0.2">
      <c r="A107" s="138">
        <v>210014</v>
      </c>
      <c r="B107" s="134" t="s">
        <v>123</v>
      </c>
      <c r="C107" s="134" t="s">
        <v>124</v>
      </c>
      <c r="D107" s="134" t="s">
        <v>33</v>
      </c>
      <c r="E107" s="140"/>
      <c r="F107" s="82" t="e">
        <f t="shared" si="169"/>
        <v>#REF!</v>
      </c>
      <c r="G107" s="83" t="e">
        <f t="shared" ref="G107:G120" si="197">ROUNDUP(P107*iin/iio,afrind)</f>
        <v>#REF!</v>
      </c>
      <c r="H107" s="83">
        <f>Q151</f>
        <v>0</v>
      </c>
      <c r="I107" s="83">
        <v>0</v>
      </c>
      <c r="J107" s="83">
        <v>0</v>
      </c>
      <c r="K107" s="83" t="e">
        <f t="shared" si="172"/>
        <v>#REF!</v>
      </c>
      <c r="L107" s="84" t="e">
        <f t="shared" si="173"/>
        <v>#REF!</v>
      </c>
      <c r="M107" s="87" t="e">
        <f t="shared" si="174"/>
        <v>#REF!</v>
      </c>
      <c r="N107" s="86" t="e">
        <f t="shared" si="175"/>
        <v>#REF!</v>
      </c>
      <c r="O107" s="57">
        <v>1247000</v>
      </c>
      <c r="P107" s="58">
        <v>0</v>
      </c>
      <c r="Q107" s="58">
        <v>0</v>
      </c>
      <c r="R107" s="58">
        <v>0</v>
      </c>
      <c r="S107" s="58">
        <v>0</v>
      </c>
      <c r="T107" s="32">
        <f t="shared" ref="T107:T129" si="198">SUM(O107:S107)</f>
        <v>1247000</v>
      </c>
      <c r="U107" s="33">
        <v>0</v>
      </c>
      <c r="V107" s="31">
        <v>0</v>
      </c>
      <c r="W107" s="31">
        <v>0</v>
      </c>
      <c r="X107" s="31">
        <v>0</v>
      </c>
      <c r="Y107" s="31">
        <v>0</v>
      </c>
      <c r="Z107" s="32">
        <f t="shared" si="177"/>
        <v>0</v>
      </c>
      <c r="AA107" s="30" t="e">
        <f t="shared" si="178"/>
        <v>#REF!</v>
      </c>
      <c r="AB107" s="31" t="e">
        <f t="shared" si="179"/>
        <v>#REF!</v>
      </c>
      <c r="AC107" s="31">
        <f t="shared" si="180"/>
        <v>0</v>
      </c>
      <c r="AD107" s="31">
        <f t="shared" si="181"/>
        <v>0</v>
      </c>
      <c r="AE107" s="31">
        <f t="shared" si="182"/>
        <v>0</v>
      </c>
      <c r="AF107" s="32" t="e">
        <f t="shared" si="183"/>
        <v>#REF!</v>
      </c>
      <c r="AG107" s="30">
        <f t="shared" si="184"/>
        <v>1247000</v>
      </c>
      <c r="AH107" s="31">
        <f t="shared" si="185"/>
        <v>0</v>
      </c>
      <c r="AI107" s="31">
        <f t="shared" si="186"/>
        <v>0</v>
      </c>
      <c r="AJ107" s="31">
        <f t="shared" si="187"/>
        <v>0</v>
      </c>
      <c r="AK107" s="31">
        <f t="shared" si="188"/>
        <v>0</v>
      </c>
      <c r="AL107" s="31">
        <f t="shared" si="189"/>
        <v>1247000</v>
      </c>
      <c r="AM107" s="31" t="e">
        <f t="shared" si="190"/>
        <v>#REF!</v>
      </c>
      <c r="AN107" s="31" t="e">
        <f t="shared" si="191"/>
        <v>#REF!</v>
      </c>
      <c r="AO107" s="32" t="e">
        <f t="shared" si="192"/>
        <v>#REF!</v>
      </c>
      <c r="AP107" s="114">
        <v>0</v>
      </c>
      <c r="AQ107" s="114">
        <v>0</v>
      </c>
      <c r="AS107" s="51" t="s">
        <v>246</v>
      </c>
      <c r="AT107" s="114" t="e">
        <f t="shared" si="129"/>
        <v>#REF!</v>
      </c>
      <c r="AU107" s="52" t="e">
        <f t="shared" si="193"/>
        <v>#REF!</v>
      </c>
      <c r="AV107" s="161" t="e">
        <f t="shared" si="125"/>
        <v>#REF!</v>
      </c>
      <c r="AW107" s="169">
        <v>-1277127</v>
      </c>
      <c r="AX107" s="169">
        <v>0</v>
      </c>
      <c r="AY107" s="169">
        <v>0</v>
      </c>
      <c r="AZ107" s="187" t="e">
        <f t="shared" si="168"/>
        <v>#REF!</v>
      </c>
      <c r="BA107" s="187"/>
      <c r="BB107" s="187" t="e">
        <f t="shared" si="118"/>
        <v>#REF!</v>
      </c>
      <c r="BC107" s="187" t="e">
        <f t="shared" si="119"/>
        <v>#REF!</v>
      </c>
      <c r="BD107" s="83">
        <f>BQ151</f>
        <v>0</v>
      </c>
      <c r="BE107" s="83">
        <v>0</v>
      </c>
      <c r="BF107" s="83">
        <v>0</v>
      </c>
      <c r="BG107" s="215" t="e">
        <f t="shared" si="120"/>
        <v>#REF!</v>
      </c>
      <c r="BH107" s="187" t="e">
        <f t="shared" si="113"/>
        <v>#REF!</v>
      </c>
      <c r="BI107" s="179" t="e">
        <f t="shared" si="114"/>
        <v>#REF!</v>
      </c>
      <c r="BJ107" s="179" t="e">
        <f t="shared" si="114"/>
        <v>#REF!</v>
      </c>
      <c r="BK107" s="87" t="e">
        <f>ROUND(BI107*0.21,2)</f>
        <v>#REF!</v>
      </c>
      <c r="BL107" s="87" t="e">
        <f t="shared" si="86"/>
        <v>#REF!</v>
      </c>
      <c r="BM107" s="179" t="e">
        <f>BI107+BK107</f>
        <v>#REF!</v>
      </c>
      <c r="BN107" s="194" t="e">
        <f t="shared" si="157"/>
        <v>#REF!</v>
      </c>
      <c r="BO107" s="51" t="s">
        <v>261</v>
      </c>
      <c r="BQ107" s="231"/>
      <c r="BT107" s="231"/>
      <c r="BU107" s="264">
        <v>0</v>
      </c>
      <c r="BV107" s="264">
        <v>0</v>
      </c>
      <c r="BW107" s="231"/>
      <c r="BX107" s="169">
        <f t="shared" si="122"/>
        <v>0</v>
      </c>
      <c r="BY107" s="264">
        <f t="shared" si="123"/>
        <v>0</v>
      </c>
      <c r="BZ107" s="187">
        <f t="shared" si="124"/>
        <v>0</v>
      </c>
    </row>
    <row r="108" spans="1:78" hidden="1" x14ac:dyDescent="0.2">
      <c r="A108" s="138" t="s">
        <v>14</v>
      </c>
      <c r="B108" s="134" t="s">
        <v>67</v>
      </c>
      <c r="C108" s="134" t="s">
        <v>14</v>
      </c>
      <c r="D108" s="134" t="s">
        <v>14</v>
      </c>
      <c r="E108" s="146" t="s">
        <v>14</v>
      </c>
      <c r="F108" s="82" t="e">
        <f t="shared" si="169"/>
        <v>#REF!</v>
      </c>
      <c r="G108" s="83" t="e">
        <f t="shared" si="197"/>
        <v>#REF!</v>
      </c>
      <c r="H108" s="83">
        <f t="shared" ref="H108:H120" si="199">Q108</f>
        <v>0</v>
      </c>
      <c r="I108" s="83">
        <v>0</v>
      </c>
      <c r="J108" s="83">
        <v>0</v>
      </c>
      <c r="K108" s="83" t="e">
        <f t="shared" si="172"/>
        <v>#REF!</v>
      </c>
      <c r="L108" s="84" t="e">
        <f t="shared" si="173"/>
        <v>#REF!</v>
      </c>
      <c r="M108" s="85" t="e">
        <f t="shared" ref="M108:M120" si="200">ROUND(L108*0.097,2)</f>
        <v>#REF!</v>
      </c>
      <c r="N108" s="86" t="e">
        <f t="shared" si="175"/>
        <v>#REF!</v>
      </c>
      <c r="O108" s="57">
        <v>0</v>
      </c>
      <c r="P108" s="58">
        <v>0</v>
      </c>
      <c r="Q108" s="58">
        <v>0</v>
      </c>
      <c r="R108" s="58">
        <v>0</v>
      </c>
      <c r="S108" s="58">
        <v>0</v>
      </c>
      <c r="T108" s="32">
        <f t="shared" si="198"/>
        <v>0</v>
      </c>
      <c r="U108" s="33">
        <v>0</v>
      </c>
      <c r="V108" s="31">
        <v>0</v>
      </c>
      <c r="W108" s="31">
        <v>0</v>
      </c>
      <c r="X108" s="31">
        <v>0</v>
      </c>
      <c r="Y108" s="31">
        <v>0</v>
      </c>
      <c r="Z108" s="32">
        <f t="shared" si="177"/>
        <v>0</v>
      </c>
      <c r="AA108" s="30" t="e">
        <f t="shared" si="178"/>
        <v>#REF!</v>
      </c>
      <c r="AB108" s="31" t="e">
        <f t="shared" si="179"/>
        <v>#REF!</v>
      </c>
      <c r="AC108" s="31">
        <f t="shared" si="180"/>
        <v>0</v>
      </c>
      <c r="AD108" s="31">
        <f t="shared" si="181"/>
        <v>0</v>
      </c>
      <c r="AE108" s="31">
        <f t="shared" si="182"/>
        <v>0</v>
      </c>
      <c r="AF108" s="32" t="e">
        <f t="shared" si="183"/>
        <v>#REF!</v>
      </c>
      <c r="AG108" s="30">
        <f t="shared" si="184"/>
        <v>0</v>
      </c>
      <c r="AH108" s="31">
        <f t="shared" si="185"/>
        <v>0</v>
      </c>
      <c r="AI108" s="31">
        <f t="shared" si="186"/>
        <v>0</v>
      </c>
      <c r="AJ108" s="31">
        <f t="shared" si="187"/>
        <v>0</v>
      </c>
      <c r="AK108" s="31">
        <f t="shared" si="188"/>
        <v>0</v>
      </c>
      <c r="AL108" s="31">
        <f t="shared" si="189"/>
        <v>0</v>
      </c>
      <c r="AM108" s="31" t="e">
        <f t="shared" si="190"/>
        <v>#REF!</v>
      </c>
      <c r="AN108" s="31" t="e">
        <f t="shared" si="191"/>
        <v>#REF!</v>
      </c>
      <c r="AO108" s="32" t="e">
        <f t="shared" si="192"/>
        <v>#REF!</v>
      </c>
      <c r="AT108" s="114">
        <v>0</v>
      </c>
      <c r="AV108" s="161" t="e">
        <f t="shared" ref="AV108:AV120" si="201">ROUNDUP(BO108*ign/igo,afrind)</f>
        <v>#REF!</v>
      </c>
      <c r="AW108" s="169"/>
      <c r="AX108" s="169"/>
      <c r="AY108" s="169">
        <f t="shared" si="117"/>
        <v>0</v>
      </c>
      <c r="AZ108" s="187" t="e">
        <f t="shared" ref="AZ108:AZ120" si="202">ROUNDUP(BP108*iin/iio,afrind)</f>
        <v>#REF!</v>
      </c>
      <c r="BA108" s="187"/>
      <c r="BB108" s="187"/>
      <c r="BC108" s="187"/>
      <c r="BD108" s="83">
        <f t="shared" ref="BD108:BD120" si="203">BQ108</f>
        <v>0</v>
      </c>
      <c r="BE108" s="83">
        <v>0</v>
      </c>
      <c r="BF108" s="83">
        <v>0</v>
      </c>
      <c r="BG108" s="215" t="e">
        <f t="shared" ref="BG108:BG120" si="204">SUM(AV108:BF108)</f>
        <v>#REF!</v>
      </c>
      <c r="BH108" s="226"/>
      <c r="BI108" s="179" t="e">
        <f t="shared" ref="BI108:BI120" si="205">ROUND(BG108*premie/1000,2)</f>
        <v>#REF!</v>
      </c>
      <c r="BJ108" s="179"/>
      <c r="BK108" s="85" t="e">
        <f t="shared" ref="BK108:BK120" si="206">ROUND(BI108*0.097,2)</f>
        <v>#REF!</v>
      </c>
      <c r="BL108" s="176"/>
      <c r="BM108" s="179" t="e">
        <f t="shared" ref="BM108:BM120" si="207">BI108+BK108</f>
        <v>#REF!</v>
      </c>
      <c r="BN108" s="194"/>
      <c r="BQ108" s="231"/>
      <c r="BT108" s="231"/>
      <c r="BU108" s="264">
        <v>0</v>
      </c>
      <c r="BV108" s="264"/>
      <c r="BW108" s="231"/>
      <c r="BX108" s="169">
        <f t="shared" si="122"/>
        <v>0</v>
      </c>
      <c r="BY108" s="264">
        <f t="shared" si="123"/>
        <v>0</v>
      </c>
      <c r="BZ108" s="187">
        <f t="shared" si="124"/>
        <v>0</v>
      </c>
    </row>
    <row r="109" spans="1:78" hidden="1" x14ac:dyDescent="0.2">
      <c r="A109" s="138" t="s">
        <v>14</v>
      </c>
      <c r="B109" s="134" t="s">
        <v>67</v>
      </c>
      <c r="C109" s="134" t="s">
        <v>14</v>
      </c>
      <c r="D109" s="134" t="s">
        <v>14</v>
      </c>
      <c r="E109" s="146" t="s">
        <v>14</v>
      </c>
      <c r="F109" s="82" t="e">
        <f t="shared" si="169"/>
        <v>#REF!</v>
      </c>
      <c r="G109" s="83" t="e">
        <f t="shared" si="197"/>
        <v>#REF!</v>
      </c>
      <c r="H109" s="83">
        <f t="shared" si="199"/>
        <v>0</v>
      </c>
      <c r="I109" s="83">
        <v>0</v>
      </c>
      <c r="J109" s="83">
        <v>0</v>
      </c>
      <c r="K109" s="83" t="e">
        <f t="shared" si="172"/>
        <v>#REF!</v>
      </c>
      <c r="L109" s="84" t="e">
        <f t="shared" si="173"/>
        <v>#REF!</v>
      </c>
      <c r="M109" s="85" t="e">
        <f t="shared" si="200"/>
        <v>#REF!</v>
      </c>
      <c r="N109" s="86" t="e">
        <f t="shared" si="175"/>
        <v>#REF!</v>
      </c>
      <c r="O109" s="57">
        <v>0</v>
      </c>
      <c r="P109" s="58">
        <v>0</v>
      </c>
      <c r="Q109" s="58">
        <v>0</v>
      </c>
      <c r="R109" s="58">
        <v>0</v>
      </c>
      <c r="S109" s="58">
        <v>0</v>
      </c>
      <c r="T109" s="32">
        <f t="shared" si="198"/>
        <v>0</v>
      </c>
      <c r="U109" s="33">
        <v>0</v>
      </c>
      <c r="V109" s="31">
        <v>0</v>
      </c>
      <c r="W109" s="31">
        <v>0</v>
      </c>
      <c r="X109" s="31">
        <v>0</v>
      </c>
      <c r="Y109" s="31">
        <v>0</v>
      </c>
      <c r="Z109" s="32">
        <f t="shared" si="177"/>
        <v>0</v>
      </c>
      <c r="AA109" s="30" t="e">
        <f t="shared" si="178"/>
        <v>#REF!</v>
      </c>
      <c r="AB109" s="31" t="e">
        <f t="shared" si="179"/>
        <v>#REF!</v>
      </c>
      <c r="AC109" s="31">
        <f t="shared" si="180"/>
        <v>0</v>
      </c>
      <c r="AD109" s="31">
        <f t="shared" si="181"/>
        <v>0</v>
      </c>
      <c r="AE109" s="31">
        <f t="shared" si="182"/>
        <v>0</v>
      </c>
      <c r="AF109" s="32" t="e">
        <f t="shared" si="183"/>
        <v>#REF!</v>
      </c>
      <c r="AG109" s="30">
        <f t="shared" si="184"/>
        <v>0</v>
      </c>
      <c r="AH109" s="31">
        <f t="shared" si="185"/>
        <v>0</v>
      </c>
      <c r="AI109" s="31">
        <f t="shared" si="186"/>
        <v>0</v>
      </c>
      <c r="AJ109" s="31">
        <f t="shared" si="187"/>
        <v>0</v>
      </c>
      <c r="AK109" s="31">
        <f t="shared" si="188"/>
        <v>0</v>
      </c>
      <c r="AL109" s="31">
        <f t="shared" si="189"/>
        <v>0</v>
      </c>
      <c r="AM109" s="31" t="e">
        <f t="shared" si="190"/>
        <v>#REF!</v>
      </c>
      <c r="AN109" s="31" t="e">
        <f t="shared" si="191"/>
        <v>#REF!</v>
      </c>
      <c r="AO109" s="32" t="e">
        <f t="shared" si="192"/>
        <v>#REF!</v>
      </c>
      <c r="AT109" s="114">
        <v>0</v>
      </c>
      <c r="AV109" s="161" t="e">
        <f t="shared" si="201"/>
        <v>#REF!</v>
      </c>
      <c r="AW109" s="169"/>
      <c r="AX109" s="169"/>
      <c r="AY109" s="169">
        <f t="shared" si="117"/>
        <v>0</v>
      </c>
      <c r="AZ109" s="187" t="e">
        <f t="shared" si="202"/>
        <v>#REF!</v>
      </c>
      <c r="BA109" s="187"/>
      <c r="BB109" s="187"/>
      <c r="BC109" s="187"/>
      <c r="BD109" s="83">
        <f t="shared" si="203"/>
        <v>0</v>
      </c>
      <c r="BE109" s="83">
        <v>0</v>
      </c>
      <c r="BF109" s="83">
        <v>0</v>
      </c>
      <c r="BG109" s="215" t="e">
        <f t="shared" si="204"/>
        <v>#REF!</v>
      </c>
      <c r="BH109" s="226"/>
      <c r="BI109" s="179" t="e">
        <f t="shared" si="205"/>
        <v>#REF!</v>
      </c>
      <c r="BJ109" s="179"/>
      <c r="BK109" s="85" t="e">
        <f t="shared" si="206"/>
        <v>#REF!</v>
      </c>
      <c r="BL109" s="176"/>
      <c r="BM109" s="179" t="e">
        <f t="shared" si="207"/>
        <v>#REF!</v>
      </c>
      <c r="BN109" s="194"/>
      <c r="BQ109" s="231"/>
      <c r="BT109" s="231"/>
      <c r="BU109" s="264">
        <v>0</v>
      </c>
      <c r="BV109" s="264"/>
      <c r="BW109" s="231"/>
      <c r="BX109" s="169">
        <f t="shared" si="122"/>
        <v>0</v>
      </c>
      <c r="BY109" s="264">
        <f t="shared" si="123"/>
        <v>0</v>
      </c>
      <c r="BZ109" s="187">
        <f t="shared" si="124"/>
        <v>0</v>
      </c>
    </row>
    <row r="110" spans="1:78" hidden="1" x14ac:dyDescent="0.2">
      <c r="A110" s="138" t="s">
        <v>14</v>
      </c>
      <c r="B110" s="134" t="s">
        <v>67</v>
      </c>
      <c r="C110" s="134" t="s">
        <v>14</v>
      </c>
      <c r="D110" s="134" t="s">
        <v>14</v>
      </c>
      <c r="E110" s="146" t="s">
        <v>14</v>
      </c>
      <c r="F110" s="82" t="e">
        <f t="shared" si="169"/>
        <v>#REF!</v>
      </c>
      <c r="G110" s="83" t="e">
        <f t="shared" si="197"/>
        <v>#REF!</v>
      </c>
      <c r="H110" s="83">
        <f t="shared" si="199"/>
        <v>0</v>
      </c>
      <c r="I110" s="83">
        <v>0</v>
      </c>
      <c r="J110" s="83">
        <v>0</v>
      </c>
      <c r="K110" s="83" t="e">
        <f t="shared" si="172"/>
        <v>#REF!</v>
      </c>
      <c r="L110" s="84" t="e">
        <f t="shared" si="173"/>
        <v>#REF!</v>
      </c>
      <c r="M110" s="85" t="e">
        <f t="shared" si="200"/>
        <v>#REF!</v>
      </c>
      <c r="N110" s="86" t="e">
        <f t="shared" si="175"/>
        <v>#REF!</v>
      </c>
      <c r="O110" s="57">
        <v>0</v>
      </c>
      <c r="P110" s="58">
        <v>0</v>
      </c>
      <c r="Q110" s="58">
        <v>0</v>
      </c>
      <c r="R110" s="58">
        <v>0</v>
      </c>
      <c r="S110" s="58">
        <v>0</v>
      </c>
      <c r="T110" s="32">
        <f t="shared" si="198"/>
        <v>0</v>
      </c>
      <c r="U110" s="33">
        <v>0</v>
      </c>
      <c r="V110" s="31">
        <v>0</v>
      </c>
      <c r="W110" s="31">
        <v>0</v>
      </c>
      <c r="X110" s="31">
        <v>0</v>
      </c>
      <c r="Y110" s="31">
        <v>0</v>
      </c>
      <c r="Z110" s="32">
        <f t="shared" si="177"/>
        <v>0</v>
      </c>
      <c r="AA110" s="30" t="e">
        <f t="shared" si="178"/>
        <v>#REF!</v>
      </c>
      <c r="AB110" s="31" t="e">
        <f t="shared" si="179"/>
        <v>#REF!</v>
      </c>
      <c r="AC110" s="31">
        <f t="shared" si="180"/>
        <v>0</v>
      </c>
      <c r="AD110" s="31">
        <f t="shared" si="181"/>
        <v>0</v>
      </c>
      <c r="AE110" s="31">
        <f t="shared" si="182"/>
        <v>0</v>
      </c>
      <c r="AF110" s="32" t="e">
        <f t="shared" si="183"/>
        <v>#REF!</v>
      </c>
      <c r="AG110" s="30">
        <f t="shared" si="184"/>
        <v>0</v>
      </c>
      <c r="AH110" s="31">
        <f t="shared" si="185"/>
        <v>0</v>
      </c>
      <c r="AI110" s="31">
        <f t="shared" si="186"/>
        <v>0</v>
      </c>
      <c r="AJ110" s="31">
        <f t="shared" si="187"/>
        <v>0</v>
      </c>
      <c r="AK110" s="31">
        <f t="shared" si="188"/>
        <v>0</v>
      </c>
      <c r="AL110" s="31">
        <f t="shared" si="189"/>
        <v>0</v>
      </c>
      <c r="AM110" s="31" t="e">
        <f t="shared" si="190"/>
        <v>#REF!</v>
      </c>
      <c r="AN110" s="31" t="e">
        <f t="shared" si="191"/>
        <v>#REF!</v>
      </c>
      <c r="AO110" s="32" t="e">
        <f t="shared" si="192"/>
        <v>#REF!</v>
      </c>
      <c r="AT110" s="114">
        <v>0</v>
      </c>
      <c r="AV110" s="161" t="e">
        <f t="shared" si="201"/>
        <v>#REF!</v>
      </c>
      <c r="AW110" s="169"/>
      <c r="AX110" s="169"/>
      <c r="AY110" s="169">
        <f t="shared" si="117"/>
        <v>0</v>
      </c>
      <c r="AZ110" s="187" t="e">
        <f t="shared" si="202"/>
        <v>#REF!</v>
      </c>
      <c r="BA110" s="187"/>
      <c r="BB110" s="187"/>
      <c r="BC110" s="187"/>
      <c r="BD110" s="83">
        <f t="shared" si="203"/>
        <v>0</v>
      </c>
      <c r="BE110" s="83">
        <v>0</v>
      </c>
      <c r="BF110" s="83">
        <v>0</v>
      </c>
      <c r="BG110" s="215" t="e">
        <f t="shared" si="204"/>
        <v>#REF!</v>
      </c>
      <c r="BH110" s="226"/>
      <c r="BI110" s="179" t="e">
        <f t="shared" si="205"/>
        <v>#REF!</v>
      </c>
      <c r="BJ110" s="179"/>
      <c r="BK110" s="85" t="e">
        <f t="shared" si="206"/>
        <v>#REF!</v>
      </c>
      <c r="BL110" s="176"/>
      <c r="BM110" s="179" t="e">
        <f t="shared" si="207"/>
        <v>#REF!</v>
      </c>
      <c r="BN110" s="194"/>
      <c r="BQ110" s="231"/>
      <c r="BT110" s="231"/>
      <c r="BU110" s="264">
        <v>0</v>
      </c>
      <c r="BV110" s="264"/>
      <c r="BW110" s="231"/>
      <c r="BX110" s="169">
        <f t="shared" si="122"/>
        <v>0</v>
      </c>
      <c r="BY110" s="264">
        <f t="shared" si="123"/>
        <v>0</v>
      </c>
      <c r="BZ110" s="187">
        <f t="shared" si="124"/>
        <v>0</v>
      </c>
    </row>
    <row r="111" spans="1:78" hidden="1" x14ac:dyDescent="0.2">
      <c r="A111" s="138" t="s">
        <v>14</v>
      </c>
      <c r="B111" s="134" t="s">
        <v>67</v>
      </c>
      <c r="C111" s="134" t="s">
        <v>14</v>
      </c>
      <c r="D111" s="134" t="s">
        <v>14</v>
      </c>
      <c r="E111" s="146" t="s">
        <v>14</v>
      </c>
      <c r="F111" s="82" t="e">
        <f t="shared" si="169"/>
        <v>#REF!</v>
      </c>
      <c r="G111" s="83" t="e">
        <f t="shared" si="197"/>
        <v>#REF!</v>
      </c>
      <c r="H111" s="83">
        <f t="shared" si="199"/>
        <v>0</v>
      </c>
      <c r="I111" s="83">
        <v>0</v>
      </c>
      <c r="J111" s="83">
        <v>0</v>
      </c>
      <c r="K111" s="83" t="e">
        <f t="shared" si="172"/>
        <v>#REF!</v>
      </c>
      <c r="L111" s="84" t="e">
        <f t="shared" si="173"/>
        <v>#REF!</v>
      </c>
      <c r="M111" s="85" t="e">
        <f t="shared" si="200"/>
        <v>#REF!</v>
      </c>
      <c r="N111" s="86" t="e">
        <f t="shared" si="175"/>
        <v>#REF!</v>
      </c>
      <c r="O111" s="57">
        <v>0</v>
      </c>
      <c r="P111" s="58">
        <v>0</v>
      </c>
      <c r="Q111" s="58">
        <v>0</v>
      </c>
      <c r="R111" s="58">
        <v>0</v>
      </c>
      <c r="S111" s="58">
        <v>0</v>
      </c>
      <c r="T111" s="32">
        <f t="shared" si="198"/>
        <v>0</v>
      </c>
      <c r="U111" s="33">
        <v>0</v>
      </c>
      <c r="V111" s="31">
        <v>0</v>
      </c>
      <c r="W111" s="31">
        <v>0</v>
      </c>
      <c r="X111" s="31">
        <v>0</v>
      </c>
      <c r="Y111" s="31">
        <v>0</v>
      </c>
      <c r="Z111" s="32">
        <f t="shared" si="177"/>
        <v>0</v>
      </c>
      <c r="AA111" s="30" t="e">
        <f t="shared" si="178"/>
        <v>#REF!</v>
      </c>
      <c r="AB111" s="31" t="e">
        <f t="shared" si="179"/>
        <v>#REF!</v>
      </c>
      <c r="AC111" s="31">
        <f t="shared" si="180"/>
        <v>0</v>
      </c>
      <c r="AD111" s="31">
        <f t="shared" si="181"/>
        <v>0</v>
      </c>
      <c r="AE111" s="31">
        <f t="shared" si="182"/>
        <v>0</v>
      </c>
      <c r="AF111" s="32" t="e">
        <f t="shared" si="183"/>
        <v>#REF!</v>
      </c>
      <c r="AG111" s="30">
        <f t="shared" si="184"/>
        <v>0</v>
      </c>
      <c r="AH111" s="31">
        <f t="shared" si="185"/>
        <v>0</v>
      </c>
      <c r="AI111" s="31">
        <f t="shared" si="186"/>
        <v>0</v>
      </c>
      <c r="AJ111" s="31">
        <f t="shared" si="187"/>
        <v>0</v>
      </c>
      <c r="AK111" s="31">
        <f t="shared" si="188"/>
        <v>0</v>
      </c>
      <c r="AL111" s="31">
        <f t="shared" si="189"/>
        <v>0</v>
      </c>
      <c r="AM111" s="31" t="e">
        <f t="shared" si="190"/>
        <v>#REF!</v>
      </c>
      <c r="AN111" s="31" t="e">
        <f t="shared" si="191"/>
        <v>#REF!</v>
      </c>
      <c r="AO111" s="32" t="e">
        <f t="shared" si="192"/>
        <v>#REF!</v>
      </c>
      <c r="AT111" s="114">
        <v>0</v>
      </c>
      <c r="AV111" s="161" t="e">
        <f t="shared" si="201"/>
        <v>#REF!</v>
      </c>
      <c r="AW111" s="169"/>
      <c r="AX111" s="169"/>
      <c r="AY111" s="169">
        <f t="shared" si="117"/>
        <v>0</v>
      </c>
      <c r="AZ111" s="187" t="e">
        <f t="shared" si="202"/>
        <v>#REF!</v>
      </c>
      <c r="BA111" s="187"/>
      <c r="BB111" s="187"/>
      <c r="BC111" s="187"/>
      <c r="BD111" s="83">
        <f t="shared" si="203"/>
        <v>0</v>
      </c>
      <c r="BE111" s="83">
        <v>0</v>
      </c>
      <c r="BF111" s="83">
        <v>0</v>
      </c>
      <c r="BG111" s="215" t="e">
        <f t="shared" si="204"/>
        <v>#REF!</v>
      </c>
      <c r="BH111" s="226"/>
      <c r="BI111" s="179" t="e">
        <f t="shared" si="205"/>
        <v>#REF!</v>
      </c>
      <c r="BJ111" s="179"/>
      <c r="BK111" s="85" t="e">
        <f t="shared" si="206"/>
        <v>#REF!</v>
      </c>
      <c r="BL111" s="176"/>
      <c r="BM111" s="179" t="e">
        <f t="shared" si="207"/>
        <v>#REF!</v>
      </c>
      <c r="BN111" s="194"/>
      <c r="BQ111" s="231"/>
      <c r="BT111" s="231"/>
      <c r="BU111" s="264">
        <v>0</v>
      </c>
      <c r="BV111" s="264"/>
      <c r="BW111" s="231"/>
      <c r="BX111" s="169">
        <f t="shared" si="122"/>
        <v>0</v>
      </c>
      <c r="BY111" s="264">
        <f t="shared" si="123"/>
        <v>0</v>
      </c>
      <c r="BZ111" s="187">
        <f t="shared" si="124"/>
        <v>0</v>
      </c>
    </row>
    <row r="112" spans="1:78" hidden="1" x14ac:dyDescent="0.2">
      <c r="A112" s="138" t="s">
        <v>14</v>
      </c>
      <c r="B112" s="134" t="s">
        <v>67</v>
      </c>
      <c r="C112" s="134" t="s">
        <v>14</v>
      </c>
      <c r="D112" s="134" t="s">
        <v>14</v>
      </c>
      <c r="E112" s="146" t="s">
        <v>14</v>
      </c>
      <c r="F112" s="82" t="e">
        <f t="shared" si="169"/>
        <v>#REF!</v>
      </c>
      <c r="G112" s="83" t="e">
        <f t="shared" si="197"/>
        <v>#REF!</v>
      </c>
      <c r="H112" s="83">
        <f t="shared" si="199"/>
        <v>0</v>
      </c>
      <c r="I112" s="83">
        <v>0</v>
      </c>
      <c r="J112" s="83">
        <v>0</v>
      </c>
      <c r="K112" s="83" t="e">
        <f t="shared" si="172"/>
        <v>#REF!</v>
      </c>
      <c r="L112" s="84" t="e">
        <f t="shared" si="173"/>
        <v>#REF!</v>
      </c>
      <c r="M112" s="85" t="e">
        <f t="shared" si="200"/>
        <v>#REF!</v>
      </c>
      <c r="N112" s="86" t="e">
        <f t="shared" si="175"/>
        <v>#REF!</v>
      </c>
      <c r="O112" s="57">
        <v>0</v>
      </c>
      <c r="P112" s="58">
        <v>0</v>
      </c>
      <c r="Q112" s="58">
        <v>0</v>
      </c>
      <c r="R112" s="58">
        <v>0</v>
      </c>
      <c r="S112" s="58">
        <v>0</v>
      </c>
      <c r="T112" s="32">
        <f t="shared" si="198"/>
        <v>0</v>
      </c>
      <c r="U112" s="33">
        <v>0</v>
      </c>
      <c r="V112" s="31">
        <v>0</v>
      </c>
      <c r="W112" s="31">
        <v>0</v>
      </c>
      <c r="X112" s="31">
        <v>0</v>
      </c>
      <c r="Y112" s="31">
        <v>0</v>
      </c>
      <c r="Z112" s="32">
        <f t="shared" si="177"/>
        <v>0</v>
      </c>
      <c r="AA112" s="30" t="e">
        <f t="shared" si="178"/>
        <v>#REF!</v>
      </c>
      <c r="AB112" s="31" t="e">
        <f t="shared" si="179"/>
        <v>#REF!</v>
      </c>
      <c r="AC112" s="31">
        <f t="shared" si="180"/>
        <v>0</v>
      </c>
      <c r="AD112" s="31">
        <f t="shared" si="181"/>
        <v>0</v>
      </c>
      <c r="AE112" s="31">
        <f t="shared" si="182"/>
        <v>0</v>
      </c>
      <c r="AF112" s="32" t="e">
        <f t="shared" si="183"/>
        <v>#REF!</v>
      </c>
      <c r="AG112" s="30">
        <f t="shared" si="184"/>
        <v>0</v>
      </c>
      <c r="AH112" s="31">
        <f t="shared" si="185"/>
        <v>0</v>
      </c>
      <c r="AI112" s="31">
        <f t="shared" si="186"/>
        <v>0</v>
      </c>
      <c r="AJ112" s="31">
        <f t="shared" si="187"/>
        <v>0</v>
      </c>
      <c r="AK112" s="31">
        <f t="shared" si="188"/>
        <v>0</v>
      </c>
      <c r="AL112" s="31">
        <f t="shared" si="189"/>
        <v>0</v>
      </c>
      <c r="AM112" s="31" t="e">
        <f t="shared" si="190"/>
        <v>#REF!</v>
      </c>
      <c r="AN112" s="31" t="e">
        <f t="shared" si="191"/>
        <v>#REF!</v>
      </c>
      <c r="AO112" s="32" t="e">
        <f t="shared" si="192"/>
        <v>#REF!</v>
      </c>
      <c r="AT112" s="114">
        <v>0</v>
      </c>
      <c r="AV112" s="161" t="e">
        <f t="shared" si="201"/>
        <v>#REF!</v>
      </c>
      <c r="AW112" s="169"/>
      <c r="AX112" s="169"/>
      <c r="AY112" s="169">
        <f t="shared" si="117"/>
        <v>0</v>
      </c>
      <c r="AZ112" s="187" t="e">
        <f t="shared" si="202"/>
        <v>#REF!</v>
      </c>
      <c r="BA112" s="187"/>
      <c r="BB112" s="187"/>
      <c r="BC112" s="187"/>
      <c r="BD112" s="83">
        <f t="shared" si="203"/>
        <v>0</v>
      </c>
      <c r="BE112" s="83">
        <v>0</v>
      </c>
      <c r="BF112" s="83">
        <v>0</v>
      </c>
      <c r="BG112" s="215" t="e">
        <f t="shared" si="204"/>
        <v>#REF!</v>
      </c>
      <c r="BH112" s="226"/>
      <c r="BI112" s="179" t="e">
        <f t="shared" si="205"/>
        <v>#REF!</v>
      </c>
      <c r="BJ112" s="179"/>
      <c r="BK112" s="85" t="e">
        <f t="shared" si="206"/>
        <v>#REF!</v>
      </c>
      <c r="BL112" s="176"/>
      <c r="BM112" s="179" t="e">
        <f t="shared" si="207"/>
        <v>#REF!</v>
      </c>
      <c r="BN112" s="194"/>
      <c r="BQ112" s="231"/>
      <c r="BT112" s="231"/>
      <c r="BU112" s="264">
        <v>0</v>
      </c>
      <c r="BV112" s="264"/>
      <c r="BW112" s="231"/>
      <c r="BX112" s="169">
        <f t="shared" si="122"/>
        <v>0</v>
      </c>
      <c r="BY112" s="264">
        <f t="shared" si="123"/>
        <v>0</v>
      </c>
      <c r="BZ112" s="187">
        <f t="shared" si="124"/>
        <v>0</v>
      </c>
    </row>
    <row r="113" spans="1:78" hidden="1" x14ac:dyDescent="0.2">
      <c r="A113" s="138" t="s">
        <v>14</v>
      </c>
      <c r="B113" s="134" t="s">
        <v>67</v>
      </c>
      <c r="C113" s="134" t="s">
        <v>14</v>
      </c>
      <c r="D113" s="134" t="s">
        <v>14</v>
      </c>
      <c r="E113" s="146" t="s">
        <v>14</v>
      </c>
      <c r="F113" s="82" t="e">
        <f t="shared" si="169"/>
        <v>#REF!</v>
      </c>
      <c r="G113" s="83" t="e">
        <f t="shared" si="197"/>
        <v>#REF!</v>
      </c>
      <c r="H113" s="83">
        <f t="shared" si="199"/>
        <v>0</v>
      </c>
      <c r="I113" s="83">
        <v>0</v>
      </c>
      <c r="J113" s="83">
        <v>0</v>
      </c>
      <c r="K113" s="83" t="e">
        <f t="shared" si="172"/>
        <v>#REF!</v>
      </c>
      <c r="L113" s="84" t="e">
        <f t="shared" si="173"/>
        <v>#REF!</v>
      </c>
      <c r="M113" s="85" t="e">
        <f t="shared" si="200"/>
        <v>#REF!</v>
      </c>
      <c r="N113" s="86" t="e">
        <f t="shared" si="175"/>
        <v>#REF!</v>
      </c>
      <c r="O113" s="57">
        <v>0</v>
      </c>
      <c r="P113" s="58">
        <v>0</v>
      </c>
      <c r="Q113" s="58">
        <v>0</v>
      </c>
      <c r="R113" s="58">
        <v>0</v>
      </c>
      <c r="S113" s="58">
        <v>0</v>
      </c>
      <c r="T113" s="32">
        <f t="shared" si="198"/>
        <v>0</v>
      </c>
      <c r="U113" s="33">
        <v>0</v>
      </c>
      <c r="V113" s="31">
        <v>0</v>
      </c>
      <c r="W113" s="31">
        <v>0</v>
      </c>
      <c r="X113" s="31">
        <v>0</v>
      </c>
      <c r="Y113" s="31">
        <v>0</v>
      </c>
      <c r="Z113" s="32">
        <f t="shared" si="177"/>
        <v>0</v>
      </c>
      <c r="AA113" s="30" t="e">
        <f t="shared" si="178"/>
        <v>#REF!</v>
      </c>
      <c r="AB113" s="31" t="e">
        <f t="shared" si="179"/>
        <v>#REF!</v>
      </c>
      <c r="AC113" s="31">
        <f t="shared" si="180"/>
        <v>0</v>
      </c>
      <c r="AD113" s="31">
        <f t="shared" si="181"/>
        <v>0</v>
      </c>
      <c r="AE113" s="31">
        <f t="shared" si="182"/>
        <v>0</v>
      </c>
      <c r="AF113" s="32" t="e">
        <f t="shared" si="183"/>
        <v>#REF!</v>
      </c>
      <c r="AG113" s="30">
        <f t="shared" si="184"/>
        <v>0</v>
      </c>
      <c r="AH113" s="31">
        <f t="shared" si="185"/>
        <v>0</v>
      </c>
      <c r="AI113" s="31">
        <f t="shared" si="186"/>
        <v>0</v>
      </c>
      <c r="AJ113" s="31">
        <f t="shared" si="187"/>
        <v>0</v>
      </c>
      <c r="AK113" s="31">
        <f t="shared" si="188"/>
        <v>0</v>
      </c>
      <c r="AL113" s="31">
        <f t="shared" si="189"/>
        <v>0</v>
      </c>
      <c r="AM113" s="31" t="e">
        <f t="shared" si="190"/>
        <v>#REF!</v>
      </c>
      <c r="AN113" s="31" t="e">
        <f t="shared" si="191"/>
        <v>#REF!</v>
      </c>
      <c r="AO113" s="32" t="e">
        <f t="shared" si="192"/>
        <v>#REF!</v>
      </c>
      <c r="AT113" s="114">
        <v>0</v>
      </c>
      <c r="AV113" s="161" t="e">
        <f t="shared" si="201"/>
        <v>#REF!</v>
      </c>
      <c r="AW113" s="169"/>
      <c r="AX113" s="169"/>
      <c r="AY113" s="169">
        <f t="shared" si="117"/>
        <v>0</v>
      </c>
      <c r="AZ113" s="187" t="e">
        <f t="shared" si="202"/>
        <v>#REF!</v>
      </c>
      <c r="BA113" s="187"/>
      <c r="BB113" s="187"/>
      <c r="BC113" s="187"/>
      <c r="BD113" s="83">
        <f t="shared" si="203"/>
        <v>0</v>
      </c>
      <c r="BE113" s="83">
        <v>0</v>
      </c>
      <c r="BF113" s="83">
        <v>0</v>
      </c>
      <c r="BG113" s="215" t="e">
        <f t="shared" si="204"/>
        <v>#REF!</v>
      </c>
      <c r="BH113" s="226"/>
      <c r="BI113" s="179" t="e">
        <f t="shared" si="205"/>
        <v>#REF!</v>
      </c>
      <c r="BJ113" s="179"/>
      <c r="BK113" s="85" t="e">
        <f t="shared" si="206"/>
        <v>#REF!</v>
      </c>
      <c r="BL113" s="176"/>
      <c r="BM113" s="179" t="e">
        <f t="shared" si="207"/>
        <v>#REF!</v>
      </c>
      <c r="BN113" s="194"/>
      <c r="BQ113" s="231"/>
      <c r="BT113" s="231"/>
      <c r="BU113" s="264">
        <v>0</v>
      </c>
      <c r="BV113" s="264"/>
      <c r="BW113" s="231"/>
      <c r="BX113" s="169">
        <f t="shared" si="122"/>
        <v>0</v>
      </c>
      <c r="BY113" s="264">
        <f t="shared" si="123"/>
        <v>0</v>
      </c>
      <c r="BZ113" s="187">
        <f t="shared" si="124"/>
        <v>0</v>
      </c>
    </row>
    <row r="114" spans="1:78" hidden="1" x14ac:dyDescent="0.2">
      <c r="A114" s="138" t="s">
        <v>14</v>
      </c>
      <c r="B114" s="134" t="s">
        <v>67</v>
      </c>
      <c r="C114" s="134" t="s">
        <v>14</v>
      </c>
      <c r="D114" s="134" t="s">
        <v>14</v>
      </c>
      <c r="E114" s="146" t="s">
        <v>14</v>
      </c>
      <c r="F114" s="82" t="e">
        <f t="shared" si="169"/>
        <v>#REF!</v>
      </c>
      <c r="G114" s="83" t="e">
        <f t="shared" si="197"/>
        <v>#REF!</v>
      </c>
      <c r="H114" s="83">
        <f t="shared" si="199"/>
        <v>0</v>
      </c>
      <c r="I114" s="83">
        <v>0</v>
      </c>
      <c r="J114" s="83">
        <v>0</v>
      </c>
      <c r="K114" s="83" t="e">
        <f t="shared" si="172"/>
        <v>#REF!</v>
      </c>
      <c r="L114" s="84" t="e">
        <f t="shared" si="173"/>
        <v>#REF!</v>
      </c>
      <c r="M114" s="85" t="e">
        <f t="shared" si="200"/>
        <v>#REF!</v>
      </c>
      <c r="N114" s="86" t="e">
        <f t="shared" si="175"/>
        <v>#REF!</v>
      </c>
      <c r="O114" s="57">
        <v>0</v>
      </c>
      <c r="P114" s="58">
        <v>0</v>
      </c>
      <c r="Q114" s="58">
        <v>0</v>
      </c>
      <c r="R114" s="58">
        <v>0</v>
      </c>
      <c r="S114" s="58">
        <v>0</v>
      </c>
      <c r="T114" s="32">
        <f t="shared" si="198"/>
        <v>0</v>
      </c>
      <c r="U114" s="33">
        <v>0</v>
      </c>
      <c r="V114" s="31">
        <v>0</v>
      </c>
      <c r="W114" s="31">
        <v>0</v>
      </c>
      <c r="X114" s="31">
        <v>0</v>
      </c>
      <c r="Y114" s="31">
        <v>0</v>
      </c>
      <c r="Z114" s="32">
        <f t="shared" si="177"/>
        <v>0</v>
      </c>
      <c r="AA114" s="30" t="e">
        <f t="shared" si="178"/>
        <v>#REF!</v>
      </c>
      <c r="AB114" s="31" t="e">
        <f t="shared" si="179"/>
        <v>#REF!</v>
      </c>
      <c r="AC114" s="31">
        <f t="shared" si="180"/>
        <v>0</v>
      </c>
      <c r="AD114" s="31">
        <f t="shared" si="181"/>
        <v>0</v>
      </c>
      <c r="AE114" s="31">
        <f t="shared" si="182"/>
        <v>0</v>
      </c>
      <c r="AF114" s="32" t="e">
        <f t="shared" si="183"/>
        <v>#REF!</v>
      </c>
      <c r="AG114" s="30">
        <f t="shared" si="184"/>
        <v>0</v>
      </c>
      <c r="AH114" s="31">
        <f t="shared" si="185"/>
        <v>0</v>
      </c>
      <c r="AI114" s="31">
        <f t="shared" si="186"/>
        <v>0</v>
      </c>
      <c r="AJ114" s="31">
        <f t="shared" si="187"/>
        <v>0</v>
      </c>
      <c r="AK114" s="31">
        <f t="shared" si="188"/>
        <v>0</v>
      </c>
      <c r="AL114" s="31">
        <f t="shared" si="189"/>
        <v>0</v>
      </c>
      <c r="AM114" s="31" t="e">
        <f t="shared" si="190"/>
        <v>#REF!</v>
      </c>
      <c r="AN114" s="31" t="e">
        <f t="shared" si="191"/>
        <v>#REF!</v>
      </c>
      <c r="AO114" s="32" t="e">
        <f t="shared" si="192"/>
        <v>#REF!</v>
      </c>
      <c r="AT114" s="114">
        <v>0</v>
      </c>
      <c r="AV114" s="161" t="e">
        <f t="shared" si="201"/>
        <v>#REF!</v>
      </c>
      <c r="AW114" s="169"/>
      <c r="AX114" s="169"/>
      <c r="AY114" s="169">
        <f t="shared" si="117"/>
        <v>0</v>
      </c>
      <c r="AZ114" s="187" t="e">
        <f t="shared" si="202"/>
        <v>#REF!</v>
      </c>
      <c r="BA114" s="187"/>
      <c r="BB114" s="187"/>
      <c r="BC114" s="187"/>
      <c r="BD114" s="83">
        <f t="shared" si="203"/>
        <v>0</v>
      </c>
      <c r="BE114" s="83">
        <v>0</v>
      </c>
      <c r="BF114" s="83">
        <v>0</v>
      </c>
      <c r="BG114" s="215" t="e">
        <f t="shared" si="204"/>
        <v>#REF!</v>
      </c>
      <c r="BH114" s="226"/>
      <c r="BI114" s="179" t="e">
        <f t="shared" si="205"/>
        <v>#REF!</v>
      </c>
      <c r="BJ114" s="179"/>
      <c r="BK114" s="85" t="e">
        <f t="shared" si="206"/>
        <v>#REF!</v>
      </c>
      <c r="BL114" s="176"/>
      <c r="BM114" s="179" t="e">
        <f t="shared" si="207"/>
        <v>#REF!</v>
      </c>
      <c r="BN114" s="194"/>
      <c r="BQ114" s="231"/>
      <c r="BT114" s="231"/>
      <c r="BU114" s="264">
        <v>0</v>
      </c>
      <c r="BV114" s="264"/>
      <c r="BW114" s="231"/>
      <c r="BX114" s="169">
        <f t="shared" si="122"/>
        <v>0</v>
      </c>
      <c r="BY114" s="264">
        <f t="shared" si="123"/>
        <v>0</v>
      </c>
      <c r="BZ114" s="187">
        <f t="shared" si="124"/>
        <v>0</v>
      </c>
    </row>
    <row r="115" spans="1:78" hidden="1" x14ac:dyDescent="0.2">
      <c r="A115" s="138" t="s">
        <v>14</v>
      </c>
      <c r="B115" s="134" t="s">
        <v>67</v>
      </c>
      <c r="C115" s="134" t="s">
        <v>14</v>
      </c>
      <c r="D115" s="134" t="s">
        <v>14</v>
      </c>
      <c r="E115" s="146" t="s">
        <v>14</v>
      </c>
      <c r="F115" s="82" t="e">
        <f t="shared" si="169"/>
        <v>#REF!</v>
      </c>
      <c r="G115" s="83" t="e">
        <f t="shared" si="197"/>
        <v>#REF!</v>
      </c>
      <c r="H115" s="83">
        <f t="shared" si="199"/>
        <v>0</v>
      </c>
      <c r="I115" s="83">
        <v>0</v>
      </c>
      <c r="J115" s="83">
        <v>0</v>
      </c>
      <c r="K115" s="83" t="e">
        <f t="shared" si="172"/>
        <v>#REF!</v>
      </c>
      <c r="L115" s="84" t="e">
        <f t="shared" si="173"/>
        <v>#REF!</v>
      </c>
      <c r="M115" s="85" t="e">
        <f t="shared" si="200"/>
        <v>#REF!</v>
      </c>
      <c r="N115" s="86" t="e">
        <f t="shared" si="175"/>
        <v>#REF!</v>
      </c>
      <c r="O115" s="57">
        <v>0</v>
      </c>
      <c r="P115" s="58">
        <v>0</v>
      </c>
      <c r="Q115" s="58">
        <v>0</v>
      </c>
      <c r="R115" s="58">
        <v>0</v>
      </c>
      <c r="S115" s="58">
        <v>0</v>
      </c>
      <c r="T115" s="32">
        <f t="shared" si="198"/>
        <v>0</v>
      </c>
      <c r="U115" s="33">
        <v>0</v>
      </c>
      <c r="V115" s="31">
        <v>0</v>
      </c>
      <c r="W115" s="31">
        <v>0</v>
      </c>
      <c r="X115" s="31">
        <v>0</v>
      </c>
      <c r="Y115" s="31">
        <v>0</v>
      </c>
      <c r="Z115" s="32">
        <f t="shared" si="177"/>
        <v>0</v>
      </c>
      <c r="AA115" s="30" t="e">
        <f t="shared" si="178"/>
        <v>#REF!</v>
      </c>
      <c r="AB115" s="31" t="e">
        <f t="shared" si="179"/>
        <v>#REF!</v>
      </c>
      <c r="AC115" s="31">
        <f t="shared" si="180"/>
        <v>0</v>
      </c>
      <c r="AD115" s="31">
        <f t="shared" si="181"/>
        <v>0</v>
      </c>
      <c r="AE115" s="31">
        <f t="shared" si="182"/>
        <v>0</v>
      </c>
      <c r="AF115" s="32" t="e">
        <f t="shared" si="183"/>
        <v>#REF!</v>
      </c>
      <c r="AG115" s="30">
        <f t="shared" si="184"/>
        <v>0</v>
      </c>
      <c r="AH115" s="31">
        <f t="shared" si="185"/>
        <v>0</v>
      </c>
      <c r="AI115" s="31">
        <f t="shared" si="186"/>
        <v>0</v>
      </c>
      <c r="AJ115" s="31">
        <f t="shared" si="187"/>
        <v>0</v>
      </c>
      <c r="AK115" s="31">
        <f t="shared" si="188"/>
        <v>0</v>
      </c>
      <c r="AL115" s="31">
        <f t="shared" si="189"/>
        <v>0</v>
      </c>
      <c r="AM115" s="31" t="e">
        <f t="shared" si="190"/>
        <v>#REF!</v>
      </c>
      <c r="AN115" s="31" t="e">
        <f t="shared" si="191"/>
        <v>#REF!</v>
      </c>
      <c r="AO115" s="32" t="e">
        <f t="shared" si="192"/>
        <v>#REF!</v>
      </c>
      <c r="AT115" s="114">
        <v>0</v>
      </c>
      <c r="AV115" s="161" t="e">
        <f t="shared" si="201"/>
        <v>#REF!</v>
      </c>
      <c r="AW115" s="169"/>
      <c r="AX115" s="169"/>
      <c r="AY115" s="169">
        <f t="shared" si="117"/>
        <v>0</v>
      </c>
      <c r="AZ115" s="187" t="e">
        <f t="shared" si="202"/>
        <v>#REF!</v>
      </c>
      <c r="BA115" s="187"/>
      <c r="BB115" s="187"/>
      <c r="BC115" s="187"/>
      <c r="BD115" s="83">
        <f t="shared" si="203"/>
        <v>0</v>
      </c>
      <c r="BE115" s="83">
        <v>0</v>
      </c>
      <c r="BF115" s="83">
        <v>0</v>
      </c>
      <c r="BG115" s="215" t="e">
        <f t="shared" si="204"/>
        <v>#REF!</v>
      </c>
      <c r="BH115" s="226"/>
      <c r="BI115" s="179" t="e">
        <f t="shared" si="205"/>
        <v>#REF!</v>
      </c>
      <c r="BJ115" s="179"/>
      <c r="BK115" s="85" t="e">
        <f t="shared" si="206"/>
        <v>#REF!</v>
      </c>
      <c r="BL115" s="176"/>
      <c r="BM115" s="179" t="e">
        <f t="shared" si="207"/>
        <v>#REF!</v>
      </c>
      <c r="BN115" s="194"/>
      <c r="BQ115" s="231"/>
      <c r="BT115" s="231"/>
      <c r="BU115" s="264">
        <v>0</v>
      </c>
      <c r="BV115" s="264"/>
      <c r="BW115" s="231"/>
      <c r="BX115" s="169">
        <f t="shared" si="122"/>
        <v>0</v>
      </c>
      <c r="BY115" s="264">
        <f t="shared" si="123"/>
        <v>0</v>
      </c>
      <c r="BZ115" s="187">
        <f t="shared" si="124"/>
        <v>0</v>
      </c>
    </row>
    <row r="116" spans="1:78" hidden="1" x14ac:dyDescent="0.2">
      <c r="A116" s="138" t="s">
        <v>14</v>
      </c>
      <c r="B116" s="134" t="s">
        <v>67</v>
      </c>
      <c r="C116" s="134" t="s">
        <v>14</v>
      </c>
      <c r="D116" s="134" t="s">
        <v>14</v>
      </c>
      <c r="E116" s="146" t="s">
        <v>14</v>
      </c>
      <c r="F116" s="82" t="e">
        <f t="shared" si="169"/>
        <v>#REF!</v>
      </c>
      <c r="G116" s="83" t="e">
        <f t="shared" si="197"/>
        <v>#REF!</v>
      </c>
      <c r="H116" s="83">
        <f t="shared" si="199"/>
        <v>0</v>
      </c>
      <c r="I116" s="83">
        <v>0</v>
      </c>
      <c r="J116" s="83">
        <v>0</v>
      </c>
      <c r="K116" s="83" t="e">
        <f t="shared" si="172"/>
        <v>#REF!</v>
      </c>
      <c r="L116" s="84" t="e">
        <f t="shared" si="173"/>
        <v>#REF!</v>
      </c>
      <c r="M116" s="85" t="e">
        <f t="shared" si="200"/>
        <v>#REF!</v>
      </c>
      <c r="N116" s="86" t="e">
        <f t="shared" si="175"/>
        <v>#REF!</v>
      </c>
      <c r="O116" s="57">
        <v>0</v>
      </c>
      <c r="P116" s="58">
        <v>0</v>
      </c>
      <c r="Q116" s="58">
        <v>0</v>
      </c>
      <c r="R116" s="58">
        <v>0</v>
      </c>
      <c r="S116" s="58">
        <v>0</v>
      </c>
      <c r="T116" s="32">
        <f t="shared" si="198"/>
        <v>0</v>
      </c>
      <c r="U116" s="33">
        <v>0</v>
      </c>
      <c r="V116" s="31">
        <v>0</v>
      </c>
      <c r="W116" s="31">
        <v>0</v>
      </c>
      <c r="X116" s="31">
        <v>0</v>
      </c>
      <c r="Y116" s="31">
        <v>0</v>
      </c>
      <c r="Z116" s="32">
        <f t="shared" si="177"/>
        <v>0</v>
      </c>
      <c r="AA116" s="30" t="e">
        <f t="shared" si="178"/>
        <v>#REF!</v>
      </c>
      <c r="AB116" s="31" t="e">
        <f t="shared" si="179"/>
        <v>#REF!</v>
      </c>
      <c r="AC116" s="31">
        <f t="shared" si="180"/>
        <v>0</v>
      </c>
      <c r="AD116" s="31">
        <f t="shared" si="181"/>
        <v>0</v>
      </c>
      <c r="AE116" s="31">
        <f t="shared" si="182"/>
        <v>0</v>
      </c>
      <c r="AF116" s="32" t="e">
        <f t="shared" si="183"/>
        <v>#REF!</v>
      </c>
      <c r="AG116" s="30">
        <f t="shared" si="184"/>
        <v>0</v>
      </c>
      <c r="AH116" s="31">
        <f t="shared" si="185"/>
        <v>0</v>
      </c>
      <c r="AI116" s="31">
        <f t="shared" si="186"/>
        <v>0</v>
      </c>
      <c r="AJ116" s="31">
        <f t="shared" si="187"/>
        <v>0</v>
      </c>
      <c r="AK116" s="31">
        <f t="shared" si="188"/>
        <v>0</v>
      </c>
      <c r="AL116" s="31">
        <f t="shared" si="189"/>
        <v>0</v>
      </c>
      <c r="AM116" s="31" t="e">
        <f t="shared" si="190"/>
        <v>#REF!</v>
      </c>
      <c r="AN116" s="31" t="e">
        <f t="shared" si="191"/>
        <v>#REF!</v>
      </c>
      <c r="AO116" s="32" t="e">
        <f t="shared" si="192"/>
        <v>#REF!</v>
      </c>
      <c r="AT116" s="114">
        <v>0</v>
      </c>
      <c r="AV116" s="161" t="e">
        <f t="shared" si="201"/>
        <v>#REF!</v>
      </c>
      <c r="AW116" s="169"/>
      <c r="AX116" s="169"/>
      <c r="AY116" s="169">
        <f t="shared" si="117"/>
        <v>0</v>
      </c>
      <c r="AZ116" s="187" t="e">
        <f t="shared" si="202"/>
        <v>#REF!</v>
      </c>
      <c r="BA116" s="187"/>
      <c r="BB116" s="187"/>
      <c r="BC116" s="187"/>
      <c r="BD116" s="83">
        <f t="shared" si="203"/>
        <v>0</v>
      </c>
      <c r="BE116" s="83">
        <v>0</v>
      </c>
      <c r="BF116" s="83">
        <v>0</v>
      </c>
      <c r="BG116" s="215" t="e">
        <f t="shared" si="204"/>
        <v>#REF!</v>
      </c>
      <c r="BH116" s="226"/>
      <c r="BI116" s="179" t="e">
        <f t="shared" si="205"/>
        <v>#REF!</v>
      </c>
      <c r="BJ116" s="179"/>
      <c r="BK116" s="85" t="e">
        <f t="shared" si="206"/>
        <v>#REF!</v>
      </c>
      <c r="BL116" s="176"/>
      <c r="BM116" s="179" t="e">
        <f t="shared" si="207"/>
        <v>#REF!</v>
      </c>
      <c r="BN116" s="194"/>
      <c r="BQ116" s="231"/>
      <c r="BT116" s="231"/>
      <c r="BU116" s="264">
        <v>0</v>
      </c>
      <c r="BV116" s="264"/>
      <c r="BW116" s="231"/>
      <c r="BX116" s="169">
        <f t="shared" si="122"/>
        <v>0</v>
      </c>
      <c r="BY116" s="264">
        <f t="shared" si="123"/>
        <v>0</v>
      </c>
      <c r="BZ116" s="187">
        <f t="shared" si="124"/>
        <v>0</v>
      </c>
    </row>
    <row r="117" spans="1:78" hidden="1" x14ac:dyDescent="0.2">
      <c r="A117" s="138" t="s">
        <v>14</v>
      </c>
      <c r="B117" s="134" t="s">
        <v>67</v>
      </c>
      <c r="C117" s="134" t="s">
        <v>14</v>
      </c>
      <c r="D117" s="134" t="s">
        <v>14</v>
      </c>
      <c r="E117" s="146" t="s">
        <v>14</v>
      </c>
      <c r="F117" s="82" t="e">
        <f t="shared" si="169"/>
        <v>#REF!</v>
      </c>
      <c r="G117" s="83" t="e">
        <f t="shared" si="197"/>
        <v>#REF!</v>
      </c>
      <c r="H117" s="83">
        <f t="shared" si="199"/>
        <v>0</v>
      </c>
      <c r="I117" s="83">
        <v>0</v>
      </c>
      <c r="J117" s="83">
        <v>0</v>
      </c>
      <c r="K117" s="83" t="e">
        <f t="shared" si="172"/>
        <v>#REF!</v>
      </c>
      <c r="L117" s="84" t="e">
        <f t="shared" si="173"/>
        <v>#REF!</v>
      </c>
      <c r="M117" s="85" t="e">
        <f t="shared" si="200"/>
        <v>#REF!</v>
      </c>
      <c r="N117" s="86" t="e">
        <f t="shared" si="175"/>
        <v>#REF!</v>
      </c>
      <c r="O117" s="57">
        <v>0</v>
      </c>
      <c r="P117" s="58">
        <v>0</v>
      </c>
      <c r="Q117" s="58">
        <v>0</v>
      </c>
      <c r="R117" s="58">
        <v>0</v>
      </c>
      <c r="S117" s="58">
        <v>0</v>
      </c>
      <c r="T117" s="32">
        <f t="shared" si="198"/>
        <v>0</v>
      </c>
      <c r="U117" s="33">
        <v>0</v>
      </c>
      <c r="V117" s="31">
        <v>0</v>
      </c>
      <c r="W117" s="31">
        <v>0</v>
      </c>
      <c r="X117" s="31">
        <v>0</v>
      </c>
      <c r="Y117" s="31">
        <v>0</v>
      </c>
      <c r="Z117" s="32">
        <f t="shared" si="177"/>
        <v>0</v>
      </c>
      <c r="AA117" s="30" t="e">
        <f t="shared" si="178"/>
        <v>#REF!</v>
      </c>
      <c r="AB117" s="31" t="e">
        <f t="shared" si="179"/>
        <v>#REF!</v>
      </c>
      <c r="AC117" s="31">
        <f t="shared" si="180"/>
        <v>0</v>
      </c>
      <c r="AD117" s="31">
        <f t="shared" si="181"/>
        <v>0</v>
      </c>
      <c r="AE117" s="31">
        <f t="shared" si="182"/>
        <v>0</v>
      </c>
      <c r="AF117" s="32" t="e">
        <f t="shared" si="183"/>
        <v>#REF!</v>
      </c>
      <c r="AG117" s="30">
        <f t="shared" si="184"/>
        <v>0</v>
      </c>
      <c r="AH117" s="31">
        <f t="shared" si="185"/>
        <v>0</v>
      </c>
      <c r="AI117" s="31">
        <f t="shared" si="186"/>
        <v>0</v>
      </c>
      <c r="AJ117" s="31">
        <f t="shared" si="187"/>
        <v>0</v>
      </c>
      <c r="AK117" s="31">
        <f t="shared" si="188"/>
        <v>0</v>
      </c>
      <c r="AL117" s="31">
        <f t="shared" si="189"/>
        <v>0</v>
      </c>
      <c r="AM117" s="31" t="e">
        <f t="shared" si="190"/>
        <v>#REF!</v>
      </c>
      <c r="AN117" s="31" t="e">
        <f t="shared" si="191"/>
        <v>#REF!</v>
      </c>
      <c r="AO117" s="32" t="e">
        <f t="shared" si="192"/>
        <v>#REF!</v>
      </c>
      <c r="AT117" s="114">
        <v>0</v>
      </c>
      <c r="AV117" s="161" t="e">
        <f t="shared" si="201"/>
        <v>#REF!</v>
      </c>
      <c r="AW117" s="169"/>
      <c r="AX117" s="169"/>
      <c r="AY117" s="169">
        <f t="shared" si="117"/>
        <v>0</v>
      </c>
      <c r="AZ117" s="187" t="e">
        <f t="shared" si="202"/>
        <v>#REF!</v>
      </c>
      <c r="BA117" s="187"/>
      <c r="BB117" s="187"/>
      <c r="BC117" s="187"/>
      <c r="BD117" s="83">
        <f t="shared" si="203"/>
        <v>0</v>
      </c>
      <c r="BE117" s="83">
        <v>0</v>
      </c>
      <c r="BF117" s="83">
        <v>0</v>
      </c>
      <c r="BG117" s="215" t="e">
        <f t="shared" si="204"/>
        <v>#REF!</v>
      </c>
      <c r="BH117" s="226"/>
      <c r="BI117" s="179" t="e">
        <f t="shared" si="205"/>
        <v>#REF!</v>
      </c>
      <c r="BJ117" s="179"/>
      <c r="BK117" s="85" t="e">
        <f t="shared" si="206"/>
        <v>#REF!</v>
      </c>
      <c r="BL117" s="176"/>
      <c r="BM117" s="179" t="e">
        <f t="shared" si="207"/>
        <v>#REF!</v>
      </c>
      <c r="BN117" s="194"/>
      <c r="BQ117" s="231"/>
      <c r="BT117" s="231"/>
      <c r="BU117" s="264">
        <v>0</v>
      </c>
      <c r="BV117" s="264"/>
      <c r="BW117" s="231"/>
      <c r="BX117" s="169">
        <f t="shared" si="122"/>
        <v>0</v>
      </c>
      <c r="BY117" s="264">
        <f t="shared" si="123"/>
        <v>0</v>
      </c>
      <c r="BZ117" s="187">
        <f t="shared" si="124"/>
        <v>0</v>
      </c>
    </row>
    <row r="118" spans="1:78" hidden="1" x14ac:dyDescent="0.2">
      <c r="A118" s="138" t="s">
        <v>14</v>
      </c>
      <c r="B118" s="134" t="s">
        <v>67</v>
      </c>
      <c r="C118" s="134" t="s">
        <v>14</v>
      </c>
      <c r="D118" s="134" t="s">
        <v>14</v>
      </c>
      <c r="E118" s="146" t="s">
        <v>14</v>
      </c>
      <c r="F118" s="82" t="e">
        <f t="shared" si="169"/>
        <v>#REF!</v>
      </c>
      <c r="G118" s="83" t="e">
        <f t="shared" si="197"/>
        <v>#REF!</v>
      </c>
      <c r="H118" s="83">
        <f t="shared" si="199"/>
        <v>0</v>
      </c>
      <c r="I118" s="83">
        <v>0</v>
      </c>
      <c r="J118" s="83">
        <v>0</v>
      </c>
      <c r="K118" s="83" t="e">
        <f t="shared" si="172"/>
        <v>#REF!</v>
      </c>
      <c r="L118" s="84" t="e">
        <f t="shared" si="173"/>
        <v>#REF!</v>
      </c>
      <c r="M118" s="85" t="e">
        <f t="shared" si="200"/>
        <v>#REF!</v>
      </c>
      <c r="N118" s="86" t="e">
        <f t="shared" si="175"/>
        <v>#REF!</v>
      </c>
      <c r="O118" s="57">
        <v>0</v>
      </c>
      <c r="P118" s="58">
        <v>0</v>
      </c>
      <c r="Q118" s="58">
        <v>0</v>
      </c>
      <c r="R118" s="58">
        <v>0</v>
      </c>
      <c r="S118" s="58">
        <v>0</v>
      </c>
      <c r="T118" s="32">
        <f t="shared" si="198"/>
        <v>0</v>
      </c>
      <c r="U118" s="33">
        <v>0</v>
      </c>
      <c r="V118" s="31">
        <v>0</v>
      </c>
      <c r="W118" s="31">
        <v>0</v>
      </c>
      <c r="X118" s="31">
        <v>0</v>
      </c>
      <c r="Y118" s="31">
        <v>0</v>
      </c>
      <c r="Z118" s="32">
        <f t="shared" si="177"/>
        <v>0</v>
      </c>
      <c r="AA118" s="30" t="e">
        <f t="shared" si="178"/>
        <v>#REF!</v>
      </c>
      <c r="AB118" s="31" t="e">
        <f t="shared" si="179"/>
        <v>#REF!</v>
      </c>
      <c r="AC118" s="31">
        <f t="shared" si="180"/>
        <v>0</v>
      </c>
      <c r="AD118" s="31">
        <f t="shared" si="181"/>
        <v>0</v>
      </c>
      <c r="AE118" s="31">
        <f t="shared" si="182"/>
        <v>0</v>
      </c>
      <c r="AF118" s="32" t="e">
        <f t="shared" si="183"/>
        <v>#REF!</v>
      </c>
      <c r="AG118" s="30">
        <f t="shared" si="184"/>
        <v>0</v>
      </c>
      <c r="AH118" s="31">
        <f t="shared" si="185"/>
        <v>0</v>
      </c>
      <c r="AI118" s="31">
        <f t="shared" si="186"/>
        <v>0</v>
      </c>
      <c r="AJ118" s="31">
        <f t="shared" si="187"/>
        <v>0</v>
      </c>
      <c r="AK118" s="31">
        <f t="shared" si="188"/>
        <v>0</v>
      </c>
      <c r="AL118" s="31">
        <f t="shared" si="189"/>
        <v>0</v>
      </c>
      <c r="AM118" s="31" t="e">
        <f t="shared" si="190"/>
        <v>#REF!</v>
      </c>
      <c r="AN118" s="31" t="e">
        <f t="shared" si="191"/>
        <v>#REF!</v>
      </c>
      <c r="AO118" s="32" t="e">
        <f t="shared" si="192"/>
        <v>#REF!</v>
      </c>
      <c r="AT118" s="114">
        <v>0</v>
      </c>
      <c r="AV118" s="161" t="e">
        <f t="shared" si="201"/>
        <v>#REF!</v>
      </c>
      <c r="AW118" s="169"/>
      <c r="AX118" s="169"/>
      <c r="AY118" s="169">
        <f t="shared" si="117"/>
        <v>0</v>
      </c>
      <c r="AZ118" s="187" t="e">
        <f t="shared" si="202"/>
        <v>#REF!</v>
      </c>
      <c r="BA118" s="187"/>
      <c r="BB118" s="187"/>
      <c r="BC118" s="187"/>
      <c r="BD118" s="83">
        <f t="shared" si="203"/>
        <v>0</v>
      </c>
      <c r="BE118" s="83">
        <v>0</v>
      </c>
      <c r="BF118" s="83">
        <v>0</v>
      </c>
      <c r="BG118" s="215" t="e">
        <f t="shared" si="204"/>
        <v>#REF!</v>
      </c>
      <c r="BH118" s="226"/>
      <c r="BI118" s="179" t="e">
        <f t="shared" si="205"/>
        <v>#REF!</v>
      </c>
      <c r="BJ118" s="179"/>
      <c r="BK118" s="85" t="e">
        <f t="shared" si="206"/>
        <v>#REF!</v>
      </c>
      <c r="BL118" s="176"/>
      <c r="BM118" s="179" t="e">
        <f t="shared" si="207"/>
        <v>#REF!</v>
      </c>
      <c r="BN118" s="194"/>
      <c r="BQ118" s="231"/>
      <c r="BT118" s="231"/>
      <c r="BU118" s="264">
        <v>0</v>
      </c>
      <c r="BV118" s="264"/>
      <c r="BW118" s="231"/>
      <c r="BX118" s="169">
        <f t="shared" si="122"/>
        <v>0</v>
      </c>
      <c r="BY118" s="264">
        <f t="shared" si="123"/>
        <v>0</v>
      </c>
      <c r="BZ118" s="187">
        <f t="shared" si="124"/>
        <v>0</v>
      </c>
    </row>
    <row r="119" spans="1:78" hidden="1" x14ac:dyDescent="0.2">
      <c r="A119" s="138" t="s">
        <v>14</v>
      </c>
      <c r="B119" s="134" t="s">
        <v>67</v>
      </c>
      <c r="C119" s="134" t="s">
        <v>14</v>
      </c>
      <c r="D119" s="134" t="s">
        <v>14</v>
      </c>
      <c r="E119" s="146" t="s">
        <v>14</v>
      </c>
      <c r="F119" s="82" t="e">
        <f t="shared" si="169"/>
        <v>#REF!</v>
      </c>
      <c r="G119" s="83" t="e">
        <f t="shared" si="197"/>
        <v>#REF!</v>
      </c>
      <c r="H119" s="83">
        <f t="shared" si="199"/>
        <v>0</v>
      </c>
      <c r="I119" s="83">
        <v>0</v>
      </c>
      <c r="J119" s="83">
        <v>0</v>
      </c>
      <c r="K119" s="83" t="e">
        <f t="shared" si="172"/>
        <v>#REF!</v>
      </c>
      <c r="L119" s="84" t="e">
        <f t="shared" si="173"/>
        <v>#REF!</v>
      </c>
      <c r="M119" s="85" t="e">
        <f t="shared" si="200"/>
        <v>#REF!</v>
      </c>
      <c r="N119" s="86" t="e">
        <f t="shared" si="175"/>
        <v>#REF!</v>
      </c>
      <c r="O119" s="57">
        <v>0</v>
      </c>
      <c r="P119" s="58">
        <v>0</v>
      </c>
      <c r="Q119" s="58">
        <v>0</v>
      </c>
      <c r="R119" s="58">
        <v>0</v>
      </c>
      <c r="S119" s="58">
        <v>0</v>
      </c>
      <c r="T119" s="32">
        <f t="shared" si="198"/>
        <v>0</v>
      </c>
      <c r="U119" s="33">
        <v>0</v>
      </c>
      <c r="V119" s="31">
        <v>0</v>
      </c>
      <c r="W119" s="31">
        <v>0</v>
      </c>
      <c r="X119" s="31">
        <v>0</v>
      </c>
      <c r="Y119" s="31">
        <v>0</v>
      </c>
      <c r="Z119" s="32">
        <f t="shared" si="177"/>
        <v>0</v>
      </c>
      <c r="AA119" s="30" t="e">
        <f t="shared" si="178"/>
        <v>#REF!</v>
      </c>
      <c r="AB119" s="31" t="e">
        <f t="shared" si="179"/>
        <v>#REF!</v>
      </c>
      <c r="AC119" s="31">
        <f t="shared" si="180"/>
        <v>0</v>
      </c>
      <c r="AD119" s="31">
        <f t="shared" si="181"/>
        <v>0</v>
      </c>
      <c r="AE119" s="31">
        <f t="shared" si="182"/>
        <v>0</v>
      </c>
      <c r="AF119" s="32" t="e">
        <f t="shared" si="183"/>
        <v>#REF!</v>
      </c>
      <c r="AG119" s="30">
        <f t="shared" si="184"/>
        <v>0</v>
      </c>
      <c r="AH119" s="31">
        <f t="shared" si="185"/>
        <v>0</v>
      </c>
      <c r="AI119" s="31">
        <f t="shared" si="186"/>
        <v>0</v>
      </c>
      <c r="AJ119" s="31">
        <f t="shared" si="187"/>
        <v>0</v>
      </c>
      <c r="AK119" s="31">
        <f t="shared" si="188"/>
        <v>0</v>
      </c>
      <c r="AL119" s="31">
        <f t="shared" si="189"/>
        <v>0</v>
      </c>
      <c r="AM119" s="31" t="e">
        <f t="shared" si="190"/>
        <v>#REF!</v>
      </c>
      <c r="AN119" s="31" t="e">
        <f t="shared" si="191"/>
        <v>#REF!</v>
      </c>
      <c r="AO119" s="32" t="e">
        <f t="shared" si="192"/>
        <v>#REF!</v>
      </c>
      <c r="AT119" s="114">
        <v>0</v>
      </c>
      <c r="AV119" s="161" t="e">
        <f t="shared" si="201"/>
        <v>#REF!</v>
      </c>
      <c r="AW119" s="169"/>
      <c r="AX119" s="169"/>
      <c r="AY119" s="169">
        <f t="shared" si="117"/>
        <v>0</v>
      </c>
      <c r="AZ119" s="187" t="e">
        <f t="shared" si="202"/>
        <v>#REF!</v>
      </c>
      <c r="BA119" s="187"/>
      <c r="BB119" s="187"/>
      <c r="BC119" s="187"/>
      <c r="BD119" s="83">
        <f t="shared" si="203"/>
        <v>0</v>
      </c>
      <c r="BE119" s="83">
        <v>0</v>
      </c>
      <c r="BF119" s="83">
        <v>0</v>
      </c>
      <c r="BG119" s="215" t="e">
        <f t="shared" si="204"/>
        <v>#REF!</v>
      </c>
      <c r="BH119" s="226"/>
      <c r="BI119" s="179" t="e">
        <f t="shared" si="205"/>
        <v>#REF!</v>
      </c>
      <c r="BJ119" s="179"/>
      <c r="BK119" s="85" t="e">
        <f t="shared" si="206"/>
        <v>#REF!</v>
      </c>
      <c r="BL119" s="176"/>
      <c r="BM119" s="179" t="e">
        <f t="shared" si="207"/>
        <v>#REF!</v>
      </c>
      <c r="BN119" s="194"/>
      <c r="BQ119" s="231"/>
      <c r="BT119" s="231"/>
      <c r="BU119" s="264">
        <v>0</v>
      </c>
      <c r="BV119" s="264"/>
      <c r="BW119" s="231"/>
      <c r="BX119" s="169">
        <f t="shared" si="122"/>
        <v>0</v>
      </c>
      <c r="BY119" s="264">
        <f t="shared" si="123"/>
        <v>0</v>
      </c>
      <c r="BZ119" s="187">
        <f t="shared" si="124"/>
        <v>0</v>
      </c>
    </row>
    <row r="120" spans="1:78" hidden="1" x14ac:dyDescent="0.2">
      <c r="A120" s="138" t="s">
        <v>14</v>
      </c>
      <c r="B120" s="134" t="s">
        <v>67</v>
      </c>
      <c r="C120" s="134" t="s">
        <v>14</v>
      </c>
      <c r="D120" s="134" t="s">
        <v>14</v>
      </c>
      <c r="E120" s="146" t="s">
        <v>14</v>
      </c>
      <c r="F120" s="82" t="e">
        <f t="shared" si="169"/>
        <v>#REF!</v>
      </c>
      <c r="G120" s="83" t="e">
        <f t="shared" si="197"/>
        <v>#REF!</v>
      </c>
      <c r="H120" s="83">
        <f t="shared" si="199"/>
        <v>0</v>
      </c>
      <c r="I120" s="83">
        <v>0</v>
      </c>
      <c r="J120" s="83">
        <v>0</v>
      </c>
      <c r="K120" s="83" t="e">
        <f t="shared" si="172"/>
        <v>#REF!</v>
      </c>
      <c r="L120" s="84" t="e">
        <f t="shared" si="173"/>
        <v>#REF!</v>
      </c>
      <c r="M120" s="85" t="e">
        <f t="shared" si="200"/>
        <v>#REF!</v>
      </c>
      <c r="N120" s="86" t="e">
        <f t="shared" si="175"/>
        <v>#REF!</v>
      </c>
      <c r="O120" s="57">
        <v>0</v>
      </c>
      <c r="P120" s="58">
        <v>0</v>
      </c>
      <c r="Q120" s="58">
        <v>0</v>
      </c>
      <c r="R120" s="58">
        <v>0</v>
      </c>
      <c r="S120" s="58">
        <v>0</v>
      </c>
      <c r="T120" s="32">
        <f t="shared" si="198"/>
        <v>0</v>
      </c>
      <c r="U120" s="33">
        <v>0</v>
      </c>
      <c r="V120" s="31">
        <v>0</v>
      </c>
      <c r="W120" s="31">
        <v>0</v>
      </c>
      <c r="X120" s="31">
        <v>0</v>
      </c>
      <c r="Y120" s="31">
        <v>0</v>
      </c>
      <c r="Z120" s="32">
        <f t="shared" si="177"/>
        <v>0</v>
      </c>
      <c r="AA120" s="30" t="e">
        <f t="shared" si="178"/>
        <v>#REF!</v>
      </c>
      <c r="AB120" s="31" t="e">
        <f t="shared" si="179"/>
        <v>#REF!</v>
      </c>
      <c r="AC120" s="31">
        <f t="shared" si="180"/>
        <v>0</v>
      </c>
      <c r="AD120" s="31">
        <f t="shared" si="181"/>
        <v>0</v>
      </c>
      <c r="AE120" s="31">
        <f t="shared" si="182"/>
        <v>0</v>
      </c>
      <c r="AF120" s="32" t="e">
        <f t="shared" si="183"/>
        <v>#REF!</v>
      </c>
      <c r="AG120" s="30">
        <f t="shared" si="184"/>
        <v>0</v>
      </c>
      <c r="AH120" s="31">
        <f t="shared" si="185"/>
        <v>0</v>
      </c>
      <c r="AI120" s="31">
        <f t="shared" si="186"/>
        <v>0</v>
      </c>
      <c r="AJ120" s="31">
        <f t="shared" si="187"/>
        <v>0</v>
      </c>
      <c r="AK120" s="31">
        <f t="shared" si="188"/>
        <v>0</v>
      </c>
      <c r="AL120" s="31">
        <f t="shared" si="189"/>
        <v>0</v>
      </c>
      <c r="AM120" s="31" t="e">
        <f t="shared" si="190"/>
        <v>#REF!</v>
      </c>
      <c r="AN120" s="31" t="e">
        <f t="shared" si="191"/>
        <v>#REF!</v>
      </c>
      <c r="AO120" s="32" t="e">
        <f t="shared" si="192"/>
        <v>#REF!</v>
      </c>
      <c r="AT120" s="114">
        <v>0</v>
      </c>
      <c r="AV120" s="161" t="e">
        <f t="shared" si="201"/>
        <v>#REF!</v>
      </c>
      <c r="AW120" s="169"/>
      <c r="AX120" s="169"/>
      <c r="AY120" s="169">
        <f t="shared" si="117"/>
        <v>0</v>
      </c>
      <c r="AZ120" s="187" t="e">
        <f t="shared" si="202"/>
        <v>#REF!</v>
      </c>
      <c r="BA120" s="187"/>
      <c r="BB120" s="187"/>
      <c r="BC120" s="187"/>
      <c r="BD120" s="83">
        <f t="shared" si="203"/>
        <v>0</v>
      </c>
      <c r="BE120" s="83">
        <v>0</v>
      </c>
      <c r="BF120" s="83">
        <v>0</v>
      </c>
      <c r="BG120" s="215" t="e">
        <f t="shared" si="204"/>
        <v>#REF!</v>
      </c>
      <c r="BH120" s="226"/>
      <c r="BI120" s="179" t="e">
        <f t="shared" si="205"/>
        <v>#REF!</v>
      </c>
      <c r="BJ120" s="179"/>
      <c r="BK120" s="85" t="e">
        <f t="shared" si="206"/>
        <v>#REF!</v>
      </c>
      <c r="BL120" s="176"/>
      <c r="BM120" s="179" t="e">
        <f t="shared" si="207"/>
        <v>#REF!</v>
      </c>
      <c r="BN120" s="194"/>
      <c r="BQ120" s="231"/>
      <c r="BT120" s="231"/>
      <c r="BU120" s="264">
        <v>0</v>
      </c>
      <c r="BV120" s="264"/>
      <c r="BW120" s="231"/>
      <c r="BX120" s="169">
        <f t="shared" si="122"/>
        <v>0</v>
      </c>
      <c r="BY120" s="264">
        <f t="shared" si="123"/>
        <v>0</v>
      </c>
      <c r="BZ120" s="187">
        <f t="shared" si="124"/>
        <v>0</v>
      </c>
    </row>
    <row r="121" spans="1:78" hidden="1" x14ac:dyDescent="0.2">
      <c r="A121" s="138"/>
      <c r="B121" s="134"/>
      <c r="C121" s="134"/>
      <c r="D121" s="134"/>
      <c r="E121" s="146"/>
      <c r="F121" s="82"/>
      <c r="G121" s="83"/>
      <c r="H121" s="83"/>
      <c r="I121" s="83"/>
      <c r="J121" s="83"/>
      <c r="K121" s="83"/>
      <c r="L121" s="84"/>
      <c r="M121" s="85"/>
      <c r="N121" s="86"/>
      <c r="O121" s="57">
        <v>0</v>
      </c>
      <c r="P121" s="58">
        <v>0</v>
      </c>
      <c r="Q121" s="58">
        <v>0</v>
      </c>
      <c r="R121" s="58">
        <v>0</v>
      </c>
      <c r="S121" s="58">
        <v>0</v>
      </c>
      <c r="T121" s="32">
        <f t="shared" si="198"/>
        <v>0</v>
      </c>
      <c r="U121" s="33"/>
      <c r="V121" s="31"/>
      <c r="W121" s="31"/>
      <c r="X121" s="31"/>
      <c r="Y121" s="31"/>
      <c r="Z121" s="32"/>
      <c r="AA121" s="30">
        <f t="shared" si="178"/>
        <v>0</v>
      </c>
      <c r="AB121" s="31">
        <f t="shared" si="179"/>
        <v>0</v>
      </c>
      <c r="AC121" s="31">
        <f t="shared" si="180"/>
        <v>0</v>
      </c>
      <c r="AD121" s="31">
        <f t="shared" si="181"/>
        <v>0</v>
      </c>
      <c r="AE121" s="31">
        <f t="shared" si="182"/>
        <v>0</v>
      </c>
      <c r="AF121" s="32">
        <f t="shared" si="183"/>
        <v>0</v>
      </c>
      <c r="AG121" s="30">
        <f t="shared" si="184"/>
        <v>0</v>
      </c>
      <c r="AH121" s="31">
        <f t="shared" si="185"/>
        <v>0</v>
      </c>
      <c r="AI121" s="31">
        <f t="shared" si="186"/>
        <v>0</v>
      </c>
      <c r="AJ121" s="31">
        <f t="shared" si="187"/>
        <v>0</v>
      </c>
      <c r="AK121" s="31">
        <f t="shared" si="188"/>
        <v>0</v>
      </c>
      <c r="AL121" s="31">
        <f t="shared" si="189"/>
        <v>0</v>
      </c>
      <c r="AM121" s="31"/>
      <c r="AN121" s="31"/>
      <c r="AO121" s="32"/>
      <c r="AT121" s="114">
        <v>0</v>
      </c>
      <c r="AV121" s="161"/>
      <c r="AW121" s="169"/>
      <c r="AX121" s="169"/>
      <c r="AY121" s="169">
        <f t="shared" si="117"/>
        <v>0</v>
      </c>
      <c r="AZ121" s="187"/>
      <c r="BA121" s="187"/>
      <c r="BB121" s="187"/>
      <c r="BC121" s="187"/>
      <c r="BD121" s="83"/>
      <c r="BE121" s="83"/>
      <c r="BF121" s="83"/>
      <c r="BG121" s="215"/>
      <c r="BH121" s="226"/>
      <c r="BI121" s="179"/>
      <c r="BJ121" s="179"/>
      <c r="BK121" s="85"/>
      <c r="BL121" s="176"/>
      <c r="BM121" s="179"/>
      <c r="BN121" s="194"/>
      <c r="BQ121" s="231"/>
      <c r="BT121" s="231"/>
      <c r="BU121" s="264">
        <v>0</v>
      </c>
      <c r="BV121" s="264"/>
      <c r="BW121" s="231"/>
      <c r="BX121" s="169">
        <f t="shared" si="122"/>
        <v>0</v>
      </c>
      <c r="BY121" s="264">
        <f t="shared" si="123"/>
        <v>0</v>
      </c>
      <c r="BZ121" s="187">
        <f t="shared" si="124"/>
        <v>0</v>
      </c>
    </row>
    <row r="122" spans="1:78" hidden="1" x14ac:dyDescent="0.2">
      <c r="A122" s="138" t="s">
        <v>14</v>
      </c>
      <c r="B122" s="134"/>
      <c r="C122" s="134" t="s">
        <v>14</v>
      </c>
      <c r="D122" s="134" t="s">
        <v>14</v>
      </c>
      <c r="E122" s="140"/>
      <c r="F122" s="82" t="e">
        <f t="shared" ref="F122:F129" si="208">ROUNDUP(O122*ign/igo,afrind)</f>
        <v>#REF!</v>
      </c>
      <c r="G122" s="83" t="e">
        <f t="shared" ref="G122:G129" si="209">ROUNDUP(P122*iin/iio,afrind)</f>
        <v>#REF!</v>
      </c>
      <c r="H122" s="83">
        <f t="shared" ref="H122:H129" si="210">Q122</f>
        <v>0</v>
      </c>
      <c r="I122" s="83">
        <v>0</v>
      </c>
      <c r="J122" s="83">
        <v>0</v>
      </c>
      <c r="K122" s="83" t="e">
        <f t="shared" ref="K122:K129" si="211">SUM(F122:J122)</f>
        <v>#REF!</v>
      </c>
      <c r="L122" s="84" t="e">
        <f t="shared" ref="L122:L129" si="212">ROUND(K122*premie/1000,2)</f>
        <v>#REF!</v>
      </c>
      <c r="M122" s="85" t="e">
        <f t="shared" ref="M122:M129" si="213">ROUND(L122*0.097,2)</f>
        <v>#REF!</v>
      </c>
      <c r="N122" s="86" t="e">
        <f t="shared" ref="N122:N129" si="214">L122+M122</f>
        <v>#REF!</v>
      </c>
      <c r="O122" s="57">
        <v>0</v>
      </c>
      <c r="P122" s="58">
        <v>0</v>
      </c>
      <c r="Q122" s="58">
        <v>0</v>
      </c>
      <c r="R122" s="58">
        <v>0</v>
      </c>
      <c r="S122" s="58">
        <v>0</v>
      </c>
      <c r="T122" s="32">
        <f t="shared" si="198"/>
        <v>0</v>
      </c>
      <c r="U122" s="33">
        <v>0</v>
      </c>
      <c r="V122" s="31">
        <v>0</v>
      </c>
      <c r="W122" s="31">
        <v>0</v>
      </c>
      <c r="X122" s="31">
        <v>0</v>
      </c>
      <c r="Y122" s="31">
        <v>0</v>
      </c>
      <c r="Z122" s="32">
        <f t="shared" ref="Z122:Z129" si="215">SUM(U122:Y122)</f>
        <v>0</v>
      </c>
      <c r="AA122" s="30" t="e">
        <f t="shared" si="178"/>
        <v>#REF!</v>
      </c>
      <c r="AB122" s="31" t="e">
        <f t="shared" si="179"/>
        <v>#REF!</v>
      </c>
      <c r="AC122" s="31">
        <f t="shared" si="180"/>
        <v>0</v>
      </c>
      <c r="AD122" s="31">
        <f t="shared" si="181"/>
        <v>0</v>
      </c>
      <c r="AE122" s="31">
        <f t="shared" si="182"/>
        <v>0</v>
      </c>
      <c r="AF122" s="32" t="e">
        <f t="shared" si="183"/>
        <v>#REF!</v>
      </c>
      <c r="AG122" s="30">
        <f t="shared" si="184"/>
        <v>0</v>
      </c>
      <c r="AH122" s="31">
        <f t="shared" si="185"/>
        <v>0</v>
      </c>
      <c r="AI122" s="31">
        <f t="shared" si="186"/>
        <v>0</v>
      </c>
      <c r="AJ122" s="31">
        <f t="shared" si="187"/>
        <v>0</v>
      </c>
      <c r="AK122" s="31">
        <f t="shared" si="188"/>
        <v>0</v>
      </c>
      <c r="AL122" s="31">
        <f t="shared" si="189"/>
        <v>0</v>
      </c>
      <c r="AM122" s="31" t="e">
        <f t="shared" ref="AM122:AM129" si="216">ROUND(AL122*premie/2000,2)</f>
        <v>#REF!</v>
      </c>
      <c r="AN122" s="31" t="e">
        <f t="shared" ref="AN122:AN129" si="217">ROUND(AM122*0.07,2)</f>
        <v>#REF!</v>
      </c>
      <c r="AO122" s="32" t="e">
        <f t="shared" ref="AO122:AO129" si="218">AM122+AN122</f>
        <v>#REF!</v>
      </c>
      <c r="AT122" s="114">
        <v>0</v>
      </c>
      <c r="AV122" s="161" t="e">
        <f t="shared" ref="AV122:AV129" si="219">ROUNDUP(BO122*ign/igo,afrind)</f>
        <v>#REF!</v>
      </c>
      <c r="AW122" s="169"/>
      <c r="AX122" s="169"/>
      <c r="AY122" s="169">
        <f t="shared" si="117"/>
        <v>0</v>
      </c>
      <c r="AZ122" s="187" t="e">
        <f t="shared" ref="AZ122:AZ129" si="220">ROUNDUP(BP122*iin/iio,afrind)</f>
        <v>#REF!</v>
      </c>
      <c r="BA122" s="187"/>
      <c r="BB122" s="187"/>
      <c r="BC122" s="187"/>
      <c r="BD122" s="83">
        <f t="shared" ref="BD122:BD129" si="221">BQ122</f>
        <v>0</v>
      </c>
      <c r="BE122" s="83">
        <v>0</v>
      </c>
      <c r="BF122" s="83">
        <v>0</v>
      </c>
      <c r="BG122" s="215" t="e">
        <f t="shared" ref="BG122:BG129" si="222">SUM(AV122:BF122)</f>
        <v>#REF!</v>
      </c>
      <c r="BH122" s="226"/>
      <c r="BI122" s="179" t="e">
        <f t="shared" ref="BI122:BI129" si="223">ROUND(BG122*premie/1000,2)</f>
        <v>#REF!</v>
      </c>
      <c r="BJ122" s="179"/>
      <c r="BK122" s="85" t="e">
        <f t="shared" ref="BK122:BK129" si="224">ROUND(BI122*0.097,2)</f>
        <v>#REF!</v>
      </c>
      <c r="BL122" s="176"/>
      <c r="BM122" s="179" t="e">
        <f t="shared" ref="BM122:BM129" si="225">BI122+BK122</f>
        <v>#REF!</v>
      </c>
      <c r="BN122" s="194"/>
      <c r="BQ122" s="231"/>
      <c r="BT122" s="231"/>
      <c r="BU122" s="264">
        <v>0</v>
      </c>
      <c r="BV122" s="264"/>
      <c r="BW122" s="231"/>
      <c r="BX122" s="169">
        <f t="shared" si="122"/>
        <v>0</v>
      </c>
      <c r="BY122" s="264">
        <f t="shared" si="123"/>
        <v>0</v>
      </c>
      <c r="BZ122" s="187">
        <f t="shared" si="124"/>
        <v>0</v>
      </c>
    </row>
    <row r="123" spans="1:78" hidden="1" x14ac:dyDescent="0.2">
      <c r="A123" s="138" t="s">
        <v>14</v>
      </c>
      <c r="B123" s="134"/>
      <c r="C123" s="134" t="s">
        <v>14</v>
      </c>
      <c r="D123" s="134" t="s">
        <v>14</v>
      </c>
      <c r="E123" s="140"/>
      <c r="F123" s="82" t="e">
        <f t="shared" si="208"/>
        <v>#REF!</v>
      </c>
      <c r="G123" s="83" t="e">
        <f t="shared" si="209"/>
        <v>#REF!</v>
      </c>
      <c r="H123" s="83">
        <f t="shared" si="210"/>
        <v>0</v>
      </c>
      <c r="I123" s="83">
        <v>0</v>
      </c>
      <c r="J123" s="83">
        <v>0</v>
      </c>
      <c r="K123" s="83" t="e">
        <f t="shared" si="211"/>
        <v>#REF!</v>
      </c>
      <c r="L123" s="84" t="e">
        <f t="shared" si="212"/>
        <v>#REF!</v>
      </c>
      <c r="M123" s="85" t="e">
        <f t="shared" si="213"/>
        <v>#REF!</v>
      </c>
      <c r="N123" s="86" t="e">
        <f t="shared" si="214"/>
        <v>#REF!</v>
      </c>
      <c r="O123" s="57">
        <v>0</v>
      </c>
      <c r="P123" s="58">
        <v>0</v>
      </c>
      <c r="Q123" s="58">
        <v>0</v>
      </c>
      <c r="R123" s="58">
        <v>0</v>
      </c>
      <c r="S123" s="58">
        <v>0</v>
      </c>
      <c r="T123" s="32">
        <f t="shared" si="198"/>
        <v>0</v>
      </c>
      <c r="U123" s="33">
        <v>0</v>
      </c>
      <c r="V123" s="31">
        <v>0</v>
      </c>
      <c r="W123" s="31">
        <v>0</v>
      </c>
      <c r="X123" s="31">
        <v>0</v>
      </c>
      <c r="Y123" s="31">
        <v>0</v>
      </c>
      <c r="Z123" s="32">
        <f t="shared" si="215"/>
        <v>0</v>
      </c>
      <c r="AA123" s="30" t="e">
        <f t="shared" si="178"/>
        <v>#REF!</v>
      </c>
      <c r="AB123" s="31" t="e">
        <f t="shared" si="179"/>
        <v>#REF!</v>
      </c>
      <c r="AC123" s="31">
        <f t="shared" si="180"/>
        <v>0</v>
      </c>
      <c r="AD123" s="31">
        <f t="shared" si="181"/>
        <v>0</v>
      </c>
      <c r="AE123" s="31">
        <f t="shared" si="182"/>
        <v>0</v>
      </c>
      <c r="AF123" s="32" t="e">
        <f t="shared" si="183"/>
        <v>#REF!</v>
      </c>
      <c r="AG123" s="30">
        <f t="shared" si="184"/>
        <v>0</v>
      </c>
      <c r="AH123" s="31">
        <f t="shared" si="185"/>
        <v>0</v>
      </c>
      <c r="AI123" s="31">
        <f t="shared" si="186"/>
        <v>0</v>
      </c>
      <c r="AJ123" s="31">
        <f t="shared" si="187"/>
        <v>0</v>
      </c>
      <c r="AK123" s="31">
        <f t="shared" si="188"/>
        <v>0</v>
      </c>
      <c r="AL123" s="31">
        <f t="shared" si="189"/>
        <v>0</v>
      </c>
      <c r="AM123" s="31" t="e">
        <f t="shared" si="216"/>
        <v>#REF!</v>
      </c>
      <c r="AN123" s="31" t="e">
        <f t="shared" si="217"/>
        <v>#REF!</v>
      </c>
      <c r="AO123" s="32" t="e">
        <f t="shared" si="218"/>
        <v>#REF!</v>
      </c>
      <c r="AT123" s="114">
        <v>0</v>
      </c>
      <c r="AV123" s="161" t="e">
        <f t="shared" si="219"/>
        <v>#REF!</v>
      </c>
      <c r="AW123" s="169"/>
      <c r="AX123" s="169"/>
      <c r="AY123" s="169">
        <f t="shared" si="117"/>
        <v>0</v>
      </c>
      <c r="AZ123" s="187" t="e">
        <f t="shared" si="220"/>
        <v>#REF!</v>
      </c>
      <c r="BA123" s="187"/>
      <c r="BB123" s="187"/>
      <c r="BC123" s="187"/>
      <c r="BD123" s="83">
        <f t="shared" si="221"/>
        <v>0</v>
      </c>
      <c r="BE123" s="83">
        <v>0</v>
      </c>
      <c r="BF123" s="83">
        <v>0</v>
      </c>
      <c r="BG123" s="215" t="e">
        <f t="shared" si="222"/>
        <v>#REF!</v>
      </c>
      <c r="BH123" s="226"/>
      <c r="BI123" s="179" t="e">
        <f t="shared" si="223"/>
        <v>#REF!</v>
      </c>
      <c r="BJ123" s="179"/>
      <c r="BK123" s="85" t="e">
        <f t="shared" si="224"/>
        <v>#REF!</v>
      </c>
      <c r="BL123" s="176"/>
      <c r="BM123" s="179" t="e">
        <f t="shared" si="225"/>
        <v>#REF!</v>
      </c>
      <c r="BN123" s="194"/>
      <c r="BQ123" s="231"/>
      <c r="BT123" s="231"/>
      <c r="BU123" s="264">
        <v>0</v>
      </c>
      <c r="BV123" s="264"/>
      <c r="BW123" s="231"/>
      <c r="BX123" s="169">
        <f t="shared" si="122"/>
        <v>0</v>
      </c>
      <c r="BY123" s="264">
        <f t="shared" si="123"/>
        <v>0</v>
      </c>
      <c r="BZ123" s="187">
        <f t="shared" si="124"/>
        <v>0</v>
      </c>
    </row>
    <row r="124" spans="1:78" hidden="1" x14ac:dyDescent="0.2">
      <c r="A124" s="138" t="s">
        <v>14</v>
      </c>
      <c r="B124" s="134"/>
      <c r="C124" s="134" t="s">
        <v>14</v>
      </c>
      <c r="D124" s="134" t="s">
        <v>14</v>
      </c>
      <c r="E124" s="140"/>
      <c r="F124" s="82" t="e">
        <f t="shared" si="208"/>
        <v>#REF!</v>
      </c>
      <c r="G124" s="83" t="e">
        <f t="shared" si="209"/>
        <v>#REF!</v>
      </c>
      <c r="H124" s="83">
        <f t="shared" si="210"/>
        <v>0</v>
      </c>
      <c r="I124" s="83">
        <v>0</v>
      </c>
      <c r="J124" s="83">
        <v>0</v>
      </c>
      <c r="K124" s="83" t="e">
        <f t="shared" si="211"/>
        <v>#REF!</v>
      </c>
      <c r="L124" s="84" t="e">
        <f t="shared" si="212"/>
        <v>#REF!</v>
      </c>
      <c r="M124" s="85" t="e">
        <f t="shared" si="213"/>
        <v>#REF!</v>
      </c>
      <c r="N124" s="86" t="e">
        <f t="shared" si="214"/>
        <v>#REF!</v>
      </c>
      <c r="O124" s="57">
        <v>0</v>
      </c>
      <c r="P124" s="58">
        <v>0</v>
      </c>
      <c r="Q124" s="58">
        <v>0</v>
      </c>
      <c r="R124" s="58">
        <v>0</v>
      </c>
      <c r="S124" s="58">
        <v>0</v>
      </c>
      <c r="T124" s="32">
        <f t="shared" si="198"/>
        <v>0</v>
      </c>
      <c r="U124" s="33">
        <v>0</v>
      </c>
      <c r="V124" s="31">
        <v>0</v>
      </c>
      <c r="W124" s="31">
        <v>0</v>
      </c>
      <c r="X124" s="31">
        <v>0</v>
      </c>
      <c r="Y124" s="31">
        <v>0</v>
      </c>
      <c r="Z124" s="32">
        <f t="shared" si="215"/>
        <v>0</v>
      </c>
      <c r="AA124" s="30" t="e">
        <f t="shared" si="178"/>
        <v>#REF!</v>
      </c>
      <c r="AB124" s="31" t="e">
        <f t="shared" si="179"/>
        <v>#REF!</v>
      </c>
      <c r="AC124" s="31">
        <f t="shared" si="180"/>
        <v>0</v>
      </c>
      <c r="AD124" s="31">
        <f t="shared" si="181"/>
        <v>0</v>
      </c>
      <c r="AE124" s="31">
        <f t="shared" si="182"/>
        <v>0</v>
      </c>
      <c r="AF124" s="32" t="e">
        <f t="shared" si="183"/>
        <v>#REF!</v>
      </c>
      <c r="AG124" s="30">
        <f t="shared" si="184"/>
        <v>0</v>
      </c>
      <c r="AH124" s="31">
        <f t="shared" si="185"/>
        <v>0</v>
      </c>
      <c r="AI124" s="31">
        <f t="shared" si="186"/>
        <v>0</v>
      </c>
      <c r="AJ124" s="31">
        <f t="shared" si="187"/>
        <v>0</v>
      </c>
      <c r="AK124" s="31">
        <f t="shared" si="188"/>
        <v>0</v>
      </c>
      <c r="AL124" s="31">
        <f t="shared" si="189"/>
        <v>0</v>
      </c>
      <c r="AM124" s="31" t="e">
        <f t="shared" si="216"/>
        <v>#REF!</v>
      </c>
      <c r="AN124" s="31" t="e">
        <f t="shared" si="217"/>
        <v>#REF!</v>
      </c>
      <c r="AO124" s="32" t="e">
        <f t="shared" si="218"/>
        <v>#REF!</v>
      </c>
      <c r="AT124" s="114">
        <v>0</v>
      </c>
      <c r="AV124" s="161" t="e">
        <f t="shared" si="219"/>
        <v>#REF!</v>
      </c>
      <c r="AW124" s="169"/>
      <c r="AX124" s="169"/>
      <c r="AY124" s="169">
        <f t="shared" si="117"/>
        <v>0</v>
      </c>
      <c r="AZ124" s="187" t="e">
        <f t="shared" si="220"/>
        <v>#REF!</v>
      </c>
      <c r="BA124" s="187"/>
      <c r="BB124" s="187"/>
      <c r="BC124" s="187"/>
      <c r="BD124" s="83">
        <f t="shared" si="221"/>
        <v>0</v>
      </c>
      <c r="BE124" s="83">
        <v>0</v>
      </c>
      <c r="BF124" s="83">
        <v>0</v>
      </c>
      <c r="BG124" s="215" t="e">
        <f t="shared" si="222"/>
        <v>#REF!</v>
      </c>
      <c r="BH124" s="226"/>
      <c r="BI124" s="179" t="e">
        <f t="shared" si="223"/>
        <v>#REF!</v>
      </c>
      <c r="BJ124" s="179"/>
      <c r="BK124" s="85" t="e">
        <f t="shared" si="224"/>
        <v>#REF!</v>
      </c>
      <c r="BL124" s="176"/>
      <c r="BM124" s="179" t="e">
        <f t="shared" si="225"/>
        <v>#REF!</v>
      </c>
      <c r="BN124" s="194"/>
      <c r="BQ124" s="231"/>
      <c r="BT124" s="231"/>
      <c r="BU124" s="264">
        <v>0</v>
      </c>
      <c r="BV124" s="264"/>
      <c r="BW124" s="231"/>
      <c r="BX124" s="169">
        <f t="shared" si="122"/>
        <v>0</v>
      </c>
      <c r="BY124" s="264">
        <f t="shared" si="123"/>
        <v>0</v>
      </c>
      <c r="BZ124" s="187">
        <f t="shared" si="124"/>
        <v>0</v>
      </c>
    </row>
    <row r="125" spans="1:78" hidden="1" x14ac:dyDescent="0.2">
      <c r="A125" s="138" t="s">
        <v>14</v>
      </c>
      <c r="B125" s="134"/>
      <c r="C125" s="134" t="s">
        <v>14</v>
      </c>
      <c r="D125" s="134" t="s">
        <v>14</v>
      </c>
      <c r="E125" s="140"/>
      <c r="F125" s="82" t="e">
        <f t="shared" si="208"/>
        <v>#REF!</v>
      </c>
      <c r="G125" s="83" t="e">
        <f t="shared" si="209"/>
        <v>#REF!</v>
      </c>
      <c r="H125" s="83">
        <f t="shared" si="210"/>
        <v>0</v>
      </c>
      <c r="I125" s="83">
        <v>0</v>
      </c>
      <c r="J125" s="83">
        <v>0</v>
      </c>
      <c r="K125" s="83" t="e">
        <f t="shared" si="211"/>
        <v>#REF!</v>
      </c>
      <c r="L125" s="84" t="e">
        <f t="shared" si="212"/>
        <v>#REF!</v>
      </c>
      <c r="M125" s="85" t="e">
        <f t="shared" si="213"/>
        <v>#REF!</v>
      </c>
      <c r="N125" s="86" t="e">
        <f t="shared" si="214"/>
        <v>#REF!</v>
      </c>
      <c r="O125" s="57">
        <v>0</v>
      </c>
      <c r="P125" s="58">
        <v>0</v>
      </c>
      <c r="Q125" s="58">
        <v>0</v>
      </c>
      <c r="R125" s="58">
        <v>0</v>
      </c>
      <c r="S125" s="58">
        <v>0</v>
      </c>
      <c r="T125" s="32">
        <f t="shared" si="198"/>
        <v>0</v>
      </c>
      <c r="U125" s="33">
        <v>0</v>
      </c>
      <c r="V125" s="31">
        <v>0</v>
      </c>
      <c r="W125" s="31">
        <v>0</v>
      </c>
      <c r="X125" s="31">
        <v>0</v>
      </c>
      <c r="Y125" s="31">
        <v>0</v>
      </c>
      <c r="Z125" s="32">
        <f t="shared" si="215"/>
        <v>0</v>
      </c>
      <c r="AA125" s="30" t="e">
        <f t="shared" si="178"/>
        <v>#REF!</v>
      </c>
      <c r="AB125" s="31" t="e">
        <f t="shared" si="179"/>
        <v>#REF!</v>
      </c>
      <c r="AC125" s="31">
        <f t="shared" si="180"/>
        <v>0</v>
      </c>
      <c r="AD125" s="31">
        <f t="shared" si="181"/>
        <v>0</v>
      </c>
      <c r="AE125" s="31">
        <f t="shared" si="182"/>
        <v>0</v>
      </c>
      <c r="AF125" s="32" t="e">
        <f t="shared" si="183"/>
        <v>#REF!</v>
      </c>
      <c r="AG125" s="30">
        <f t="shared" si="184"/>
        <v>0</v>
      </c>
      <c r="AH125" s="31">
        <f t="shared" si="185"/>
        <v>0</v>
      </c>
      <c r="AI125" s="31">
        <f t="shared" si="186"/>
        <v>0</v>
      </c>
      <c r="AJ125" s="31">
        <f t="shared" si="187"/>
        <v>0</v>
      </c>
      <c r="AK125" s="31">
        <f t="shared" si="188"/>
        <v>0</v>
      </c>
      <c r="AL125" s="31">
        <f t="shared" si="189"/>
        <v>0</v>
      </c>
      <c r="AM125" s="31" t="e">
        <f t="shared" si="216"/>
        <v>#REF!</v>
      </c>
      <c r="AN125" s="31" t="e">
        <f t="shared" si="217"/>
        <v>#REF!</v>
      </c>
      <c r="AO125" s="32" t="e">
        <f t="shared" si="218"/>
        <v>#REF!</v>
      </c>
      <c r="AT125" s="114">
        <v>0</v>
      </c>
      <c r="AV125" s="161" t="e">
        <f t="shared" si="219"/>
        <v>#REF!</v>
      </c>
      <c r="AW125" s="169"/>
      <c r="AX125" s="169"/>
      <c r="AY125" s="169">
        <f t="shared" si="117"/>
        <v>0</v>
      </c>
      <c r="AZ125" s="187" t="e">
        <f t="shared" si="220"/>
        <v>#REF!</v>
      </c>
      <c r="BA125" s="187"/>
      <c r="BB125" s="187"/>
      <c r="BC125" s="187"/>
      <c r="BD125" s="83">
        <f t="shared" si="221"/>
        <v>0</v>
      </c>
      <c r="BE125" s="83">
        <v>0</v>
      </c>
      <c r="BF125" s="83">
        <v>0</v>
      </c>
      <c r="BG125" s="215" t="e">
        <f t="shared" si="222"/>
        <v>#REF!</v>
      </c>
      <c r="BH125" s="226"/>
      <c r="BI125" s="179" t="e">
        <f t="shared" si="223"/>
        <v>#REF!</v>
      </c>
      <c r="BJ125" s="179"/>
      <c r="BK125" s="85" t="e">
        <f t="shared" si="224"/>
        <v>#REF!</v>
      </c>
      <c r="BL125" s="176"/>
      <c r="BM125" s="179" t="e">
        <f t="shared" si="225"/>
        <v>#REF!</v>
      </c>
      <c r="BN125" s="194"/>
      <c r="BQ125" s="231"/>
      <c r="BT125" s="231"/>
      <c r="BU125" s="264">
        <v>0</v>
      </c>
      <c r="BV125" s="264"/>
      <c r="BW125" s="231"/>
      <c r="BX125" s="169">
        <f t="shared" si="122"/>
        <v>0</v>
      </c>
      <c r="BY125" s="264">
        <f t="shared" si="123"/>
        <v>0</v>
      </c>
      <c r="BZ125" s="187">
        <f t="shared" si="124"/>
        <v>0</v>
      </c>
    </row>
    <row r="126" spans="1:78" hidden="1" x14ac:dyDescent="0.2">
      <c r="A126" s="138" t="s">
        <v>14</v>
      </c>
      <c r="B126" s="134"/>
      <c r="C126" s="134" t="s">
        <v>14</v>
      </c>
      <c r="D126" s="134" t="s">
        <v>14</v>
      </c>
      <c r="E126" s="140"/>
      <c r="F126" s="82" t="e">
        <f t="shared" si="208"/>
        <v>#REF!</v>
      </c>
      <c r="G126" s="83" t="e">
        <f t="shared" si="209"/>
        <v>#REF!</v>
      </c>
      <c r="H126" s="83">
        <f t="shared" si="210"/>
        <v>0</v>
      </c>
      <c r="I126" s="83">
        <v>0</v>
      </c>
      <c r="J126" s="83">
        <v>0</v>
      </c>
      <c r="K126" s="83" t="e">
        <f t="shared" si="211"/>
        <v>#REF!</v>
      </c>
      <c r="L126" s="84" t="e">
        <f t="shared" si="212"/>
        <v>#REF!</v>
      </c>
      <c r="M126" s="85" t="e">
        <f t="shared" si="213"/>
        <v>#REF!</v>
      </c>
      <c r="N126" s="86" t="e">
        <f t="shared" si="214"/>
        <v>#REF!</v>
      </c>
      <c r="O126" s="57">
        <v>0</v>
      </c>
      <c r="P126" s="58">
        <v>0</v>
      </c>
      <c r="Q126" s="58">
        <v>0</v>
      </c>
      <c r="R126" s="58">
        <v>0</v>
      </c>
      <c r="S126" s="58">
        <v>0</v>
      </c>
      <c r="T126" s="32">
        <f t="shared" si="198"/>
        <v>0</v>
      </c>
      <c r="U126" s="33">
        <v>0</v>
      </c>
      <c r="V126" s="31">
        <v>0</v>
      </c>
      <c r="W126" s="31">
        <v>0</v>
      </c>
      <c r="X126" s="31">
        <v>0</v>
      </c>
      <c r="Y126" s="31">
        <v>0</v>
      </c>
      <c r="Z126" s="32">
        <f t="shared" si="215"/>
        <v>0</v>
      </c>
      <c r="AA126" s="30" t="e">
        <f t="shared" si="178"/>
        <v>#REF!</v>
      </c>
      <c r="AB126" s="31" t="e">
        <f t="shared" si="179"/>
        <v>#REF!</v>
      </c>
      <c r="AC126" s="31">
        <f t="shared" si="180"/>
        <v>0</v>
      </c>
      <c r="AD126" s="31">
        <f t="shared" si="181"/>
        <v>0</v>
      </c>
      <c r="AE126" s="31">
        <f t="shared" si="182"/>
        <v>0</v>
      </c>
      <c r="AF126" s="32" t="e">
        <f t="shared" si="183"/>
        <v>#REF!</v>
      </c>
      <c r="AG126" s="30">
        <f t="shared" si="184"/>
        <v>0</v>
      </c>
      <c r="AH126" s="31">
        <f t="shared" si="185"/>
        <v>0</v>
      </c>
      <c r="AI126" s="31">
        <f t="shared" si="186"/>
        <v>0</v>
      </c>
      <c r="AJ126" s="31">
        <f t="shared" si="187"/>
        <v>0</v>
      </c>
      <c r="AK126" s="31">
        <f t="shared" si="188"/>
        <v>0</v>
      </c>
      <c r="AL126" s="31">
        <f t="shared" si="189"/>
        <v>0</v>
      </c>
      <c r="AM126" s="31" t="e">
        <f t="shared" si="216"/>
        <v>#REF!</v>
      </c>
      <c r="AN126" s="31" t="e">
        <f t="shared" si="217"/>
        <v>#REF!</v>
      </c>
      <c r="AO126" s="32" t="e">
        <f t="shared" si="218"/>
        <v>#REF!</v>
      </c>
      <c r="AT126" s="114">
        <v>0</v>
      </c>
      <c r="AV126" s="161" t="e">
        <f t="shared" si="219"/>
        <v>#REF!</v>
      </c>
      <c r="AW126" s="169"/>
      <c r="AX126" s="169"/>
      <c r="AY126" s="169">
        <f t="shared" si="117"/>
        <v>0</v>
      </c>
      <c r="AZ126" s="187" t="e">
        <f t="shared" si="220"/>
        <v>#REF!</v>
      </c>
      <c r="BA126" s="187"/>
      <c r="BB126" s="187"/>
      <c r="BC126" s="187"/>
      <c r="BD126" s="83">
        <f t="shared" si="221"/>
        <v>0</v>
      </c>
      <c r="BE126" s="83">
        <v>0</v>
      </c>
      <c r="BF126" s="83">
        <v>0</v>
      </c>
      <c r="BG126" s="215" t="e">
        <f t="shared" si="222"/>
        <v>#REF!</v>
      </c>
      <c r="BH126" s="226"/>
      <c r="BI126" s="179" t="e">
        <f t="shared" si="223"/>
        <v>#REF!</v>
      </c>
      <c r="BJ126" s="179"/>
      <c r="BK126" s="85" t="e">
        <f t="shared" si="224"/>
        <v>#REF!</v>
      </c>
      <c r="BL126" s="176"/>
      <c r="BM126" s="179" t="e">
        <f t="shared" si="225"/>
        <v>#REF!</v>
      </c>
      <c r="BN126" s="194"/>
      <c r="BQ126" s="231"/>
      <c r="BT126" s="231"/>
      <c r="BU126" s="264">
        <v>0</v>
      </c>
      <c r="BV126" s="264"/>
      <c r="BW126" s="231"/>
      <c r="BX126" s="169">
        <f t="shared" si="122"/>
        <v>0</v>
      </c>
      <c r="BY126" s="264">
        <f t="shared" si="123"/>
        <v>0</v>
      </c>
      <c r="BZ126" s="187">
        <f t="shared" si="124"/>
        <v>0</v>
      </c>
    </row>
    <row r="127" spans="1:78" hidden="1" x14ac:dyDescent="0.2">
      <c r="A127" s="138" t="s">
        <v>14</v>
      </c>
      <c r="B127" s="134"/>
      <c r="C127" s="134" t="s">
        <v>14</v>
      </c>
      <c r="D127" s="134" t="s">
        <v>14</v>
      </c>
      <c r="E127" s="140"/>
      <c r="F127" s="82" t="e">
        <f t="shared" si="208"/>
        <v>#REF!</v>
      </c>
      <c r="G127" s="83" t="e">
        <f t="shared" si="209"/>
        <v>#REF!</v>
      </c>
      <c r="H127" s="83">
        <f t="shared" si="210"/>
        <v>0</v>
      </c>
      <c r="I127" s="83">
        <v>0</v>
      </c>
      <c r="J127" s="83">
        <v>0</v>
      </c>
      <c r="K127" s="83" t="e">
        <f t="shared" si="211"/>
        <v>#REF!</v>
      </c>
      <c r="L127" s="84" t="e">
        <f t="shared" si="212"/>
        <v>#REF!</v>
      </c>
      <c r="M127" s="85" t="e">
        <f t="shared" si="213"/>
        <v>#REF!</v>
      </c>
      <c r="N127" s="86" t="e">
        <f t="shared" si="214"/>
        <v>#REF!</v>
      </c>
      <c r="O127" s="57">
        <v>0</v>
      </c>
      <c r="P127" s="58">
        <v>0</v>
      </c>
      <c r="Q127" s="58">
        <v>0</v>
      </c>
      <c r="R127" s="58">
        <v>0</v>
      </c>
      <c r="S127" s="58">
        <v>0</v>
      </c>
      <c r="T127" s="32">
        <f t="shared" si="198"/>
        <v>0</v>
      </c>
      <c r="U127" s="33">
        <v>0</v>
      </c>
      <c r="V127" s="31">
        <v>0</v>
      </c>
      <c r="W127" s="31">
        <v>0</v>
      </c>
      <c r="X127" s="31">
        <v>0</v>
      </c>
      <c r="Y127" s="31">
        <v>0</v>
      </c>
      <c r="Z127" s="32">
        <f t="shared" si="215"/>
        <v>0</v>
      </c>
      <c r="AA127" s="30" t="e">
        <f t="shared" si="178"/>
        <v>#REF!</v>
      </c>
      <c r="AB127" s="31" t="e">
        <f t="shared" si="179"/>
        <v>#REF!</v>
      </c>
      <c r="AC127" s="31">
        <f t="shared" si="180"/>
        <v>0</v>
      </c>
      <c r="AD127" s="31">
        <f t="shared" si="181"/>
        <v>0</v>
      </c>
      <c r="AE127" s="31">
        <f t="shared" si="182"/>
        <v>0</v>
      </c>
      <c r="AF127" s="32" t="e">
        <f t="shared" si="183"/>
        <v>#REF!</v>
      </c>
      <c r="AG127" s="30">
        <f t="shared" si="184"/>
        <v>0</v>
      </c>
      <c r="AH127" s="31">
        <f t="shared" si="185"/>
        <v>0</v>
      </c>
      <c r="AI127" s="31">
        <f t="shared" si="186"/>
        <v>0</v>
      </c>
      <c r="AJ127" s="31">
        <f t="shared" si="187"/>
        <v>0</v>
      </c>
      <c r="AK127" s="31">
        <f t="shared" si="188"/>
        <v>0</v>
      </c>
      <c r="AL127" s="31">
        <f t="shared" si="189"/>
        <v>0</v>
      </c>
      <c r="AM127" s="31" t="e">
        <f t="shared" si="216"/>
        <v>#REF!</v>
      </c>
      <c r="AN127" s="31" t="e">
        <f t="shared" si="217"/>
        <v>#REF!</v>
      </c>
      <c r="AO127" s="32" t="e">
        <f t="shared" si="218"/>
        <v>#REF!</v>
      </c>
      <c r="AT127" s="114">
        <v>0</v>
      </c>
      <c r="AV127" s="161" t="e">
        <f t="shared" si="219"/>
        <v>#REF!</v>
      </c>
      <c r="AW127" s="169"/>
      <c r="AX127" s="169"/>
      <c r="AY127" s="169">
        <f t="shared" si="117"/>
        <v>0</v>
      </c>
      <c r="AZ127" s="187" t="e">
        <f t="shared" si="220"/>
        <v>#REF!</v>
      </c>
      <c r="BA127" s="187"/>
      <c r="BB127" s="187"/>
      <c r="BC127" s="187"/>
      <c r="BD127" s="83">
        <f t="shared" si="221"/>
        <v>0</v>
      </c>
      <c r="BE127" s="83">
        <v>0</v>
      </c>
      <c r="BF127" s="83">
        <v>0</v>
      </c>
      <c r="BG127" s="215" t="e">
        <f t="shared" si="222"/>
        <v>#REF!</v>
      </c>
      <c r="BH127" s="226"/>
      <c r="BI127" s="179" t="e">
        <f t="shared" si="223"/>
        <v>#REF!</v>
      </c>
      <c r="BJ127" s="179"/>
      <c r="BK127" s="85" t="e">
        <f t="shared" si="224"/>
        <v>#REF!</v>
      </c>
      <c r="BL127" s="176"/>
      <c r="BM127" s="179" t="e">
        <f t="shared" si="225"/>
        <v>#REF!</v>
      </c>
      <c r="BN127" s="194"/>
      <c r="BQ127" s="231"/>
      <c r="BT127" s="231"/>
      <c r="BU127" s="264">
        <v>0</v>
      </c>
      <c r="BV127" s="264"/>
      <c r="BW127" s="231"/>
      <c r="BX127" s="169">
        <f t="shared" si="122"/>
        <v>0</v>
      </c>
      <c r="BY127" s="264">
        <f t="shared" si="123"/>
        <v>0</v>
      </c>
      <c r="BZ127" s="187">
        <f t="shared" si="124"/>
        <v>0</v>
      </c>
    </row>
    <row r="128" spans="1:78" hidden="1" x14ac:dyDescent="0.2">
      <c r="A128" s="138" t="s">
        <v>14</v>
      </c>
      <c r="B128" s="134"/>
      <c r="C128" s="134" t="s">
        <v>14</v>
      </c>
      <c r="D128" s="134" t="s">
        <v>14</v>
      </c>
      <c r="E128" s="140"/>
      <c r="F128" s="82" t="e">
        <f t="shared" si="208"/>
        <v>#REF!</v>
      </c>
      <c r="G128" s="83" t="e">
        <f t="shared" si="209"/>
        <v>#REF!</v>
      </c>
      <c r="H128" s="83">
        <f t="shared" si="210"/>
        <v>0</v>
      </c>
      <c r="I128" s="83">
        <v>0</v>
      </c>
      <c r="J128" s="83">
        <v>0</v>
      </c>
      <c r="K128" s="83" t="e">
        <f t="shared" si="211"/>
        <v>#REF!</v>
      </c>
      <c r="L128" s="84" t="e">
        <f t="shared" si="212"/>
        <v>#REF!</v>
      </c>
      <c r="M128" s="85" t="e">
        <f t="shared" si="213"/>
        <v>#REF!</v>
      </c>
      <c r="N128" s="86" t="e">
        <f t="shared" si="214"/>
        <v>#REF!</v>
      </c>
      <c r="O128" s="57">
        <v>0</v>
      </c>
      <c r="P128" s="58">
        <v>0</v>
      </c>
      <c r="Q128" s="58">
        <v>0</v>
      </c>
      <c r="R128" s="58">
        <v>0</v>
      </c>
      <c r="S128" s="58">
        <v>0</v>
      </c>
      <c r="T128" s="32">
        <f t="shared" si="198"/>
        <v>0</v>
      </c>
      <c r="U128" s="33">
        <v>0</v>
      </c>
      <c r="V128" s="31">
        <v>0</v>
      </c>
      <c r="W128" s="31">
        <v>0</v>
      </c>
      <c r="X128" s="31">
        <v>0</v>
      </c>
      <c r="Y128" s="31">
        <v>0</v>
      </c>
      <c r="Z128" s="32">
        <f t="shared" si="215"/>
        <v>0</v>
      </c>
      <c r="AA128" s="30" t="e">
        <f t="shared" si="178"/>
        <v>#REF!</v>
      </c>
      <c r="AB128" s="31" t="e">
        <f t="shared" si="179"/>
        <v>#REF!</v>
      </c>
      <c r="AC128" s="31">
        <f t="shared" si="180"/>
        <v>0</v>
      </c>
      <c r="AD128" s="31">
        <f t="shared" si="181"/>
        <v>0</v>
      </c>
      <c r="AE128" s="31">
        <f t="shared" si="182"/>
        <v>0</v>
      </c>
      <c r="AF128" s="32" t="e">
        <f t="shared" si="183"/>
        <v>#REF!</v>
      </c>
      <c r="AG128" s="30">
        <f t="shared" si="184"/>
        <v>0</v>
      </c>
      <c r="AH128" s="31">
        <f t="shared" si="185"/>
        <v>0</v>
      </c>
      <c r="AI128" s="31">
        <f t="shared" si="186"/>
        <v>0</v>
      </c>
      <c r="AJ128" s="31">
        <f t="shared" si="187"/>
        <v>0</v>
      </c>
      <c r="AK128" s="31">
        <f t="shared" si="188"/>
        <v>0</v>
      </c>
      <c r="AL128" s="31">
        <f t="shared" si="189"/>
        <v>0</v>
      </c>
      <c r="AM128" s="31" t="e">
        <f t="shared" si="216"/>
        <v>#REF!</v>
      </c>
      <c r="AN128" s="31" t="e">
        <f t="shared" si="217"/>
        <v>#REF!</v>
      </c>
      <c r="AO128" s="32" t="e">
        <f t="shared" si="218"/>
        <v>#REF!</v>
      </c>
      <c r="AT128" s="114">
        <v>0</v>
      </c>
      <c r="AV128" s="161" t="e">
        <f t="shared" si="219"/>
        <v>#REF!</v>
      </c>
      <c r="AW128" s="169"/>
      <c r="AX128" s="169"/>
      <c r="AY128" s="169">
        <f t="shared" si="117"/>
        <v>0</v>
      </c>
      <c r="AZ128" s="187" t="e">
        <f t="shared" si="220"/>
        <v>#REF!</v>
      </c>
      <c r="BA128" s="187"/>
      <c r="BB128" s="187"/>
      <c r="BC128" s="187"/>
      <c r="BD128" s="83">
        <f t="shared" si="221"/>
        <v>0</v>
      </c>
      <c r="BE128" s="83">
        <v>0</v>
      </c>
      <c r="BF128" s="83">
        <v>0</v>
      </c>
      <c r="BG128" s="215" t="e">
        <f t="shared" si="222"/>
        <v>#REF!</v>
      </c>
      <c r="BH128" s="226"/>
      <c r="BI128" s="179" t="e">
        <f t="shared" si="223"/>
        <v>#REF!</v>
      </c>
      <c r="BJ128" s="179"/>
      <c r="BK128" s="85" t="e">
        <f t="shared" si="224"/>
        <v>#REF!</v>
      </c>
      <c r="BL128" s="176"/>
      <c r="BM128" s="179" t="e">
        <f t="shared" si="225"/>
        <v>#REF!</v>
      </c>
      <c r="BN128" s="194"/>
      <c r="BQ128" s="231"/>
      <c r="BT128" s="231"/>
      <c r="BU128" s="264">
        <v>0</v>
      </c>
      <c r="BV128" s="264"/>
      <c r="BW128" s="231"/>
      <c r="BX128" s="169">
        <f t="shared" si="122"/>
        <v>0</v>
      </c>
      <c r="BY128" s="264">
        <f t="shared" si="123"/>
        <v>0</v>
      </c>
      <c r="BZ128" s="187">
        <f t="shared" si="124"/>
        <v>0</v>
      </c>
    </row>
    <row r="129" spans="1:81" hidden="1" x14ac:dyDescent="0.2">
      <c r="A129" s="138" t="s">
        <v>14</v>
      </c>
      <c r="B129" s="134"/>
      <c r="C129" s="134" t="s">
        <v>14</v>
      </c>
      <c r="D129" s="134" t="s">
        <v>14</v>
      </c>
      <c r="E129" s="140"/>
      <c r="F129" s="82" t="e">
        <f t="shared" si="208"/>
        <v>#REF!</v>
      </c>
      <c r="G129" s="83" t="e">
        <f t="shared" si="209"/>
        <v>#REF!</v>
      </c>
      <c r="H129" s="83">
        <f t="shared" si="210"/>
        <v>0</v>
      </c>
      <c r="I129" s="83">
        <v>0</v>
      </c>
      <c r="J129" s="83">
        <v>0</v>
      </c>
      <c r="K129" s="83" t="e">
        <f t="shared" si="211"/>
        <v>#REF!</v>
      </c>
      <c r="L129" s="84" t="e">
        <f t="shared" si="212"/>
        <v>#REF!</v>
      </c>
      <c r="M129" s="85" t="e">
        <f t="shared" si="213"/>
        <v>#REF!</v>
      </c>
      <c r="N129" s="86" t="e">
        <f t="shared" si="214"/>
        <v>#REF!</v>
      </c>
      <c r="O129" s="57">
        <v>0</v>
      </c>
      <c r="P129" s="58">
        <v>0</v>
      </c>
      <c r="Q129" s="58">
        <v>0</v>
      </c>
      <c r="R129" s="58">
        <v>0</v>
      </c>
      <c r="S129" s="58">
        <v>0</v>
      </c>
      <c r="T129" s="32">
        <f t="shared" si="198"/>
        <v>0</v>
      </c>
      <c r="U129" s="33">
        <v>0</v>
      </c>
      <c r="V129" s="31">
        <v>0</v>
      </c>
      <c r="W129" s="31">
        <v>0</v>
      </c>
      <c r="X129" s="31">
        <v>0</v>
      </c>
      <c r="Y129" s="31">
        <v>0</v>
      </c>
      <c r="Z129" s="32">
        <f t="shared" si="215"/>
        <v>0</v>
      </c>
      <c r="AA129" s="30" t="e">
        <f t="shared" si="178"/>
        <v>#REF!</v>
      </c>
      <c r="AB129" s="31" t="e">
        <f t="shared" si="179"/>
        <v>#REF!</v>
      </c>
      <c r="AC129" s="31">
        <f t="shared" si="180"/>
        <v>0</v>
      </c>
      <c r="AD129" s="31">
        <f t="shared" si="181"/>
        <v>0</v>
      </c>
      <c r="AE129" s="31">
        <f t="shared" si="182"/>
        <v>0</v>
      </c>
      <c r="AF129" s="32" t="e">
        <f t="shared" si="183"/>
        <v>#REF!</v>
      </c>
      <c r="AG129" s="30">
        <f t="shared" si="184"/>
        <v>0</v>
      </c>
      <c r="AH129" s="31">
        <f t="shared" si="185"/>
        <v>0</v>
      </c>
      <c r="AI129" s="31">
        <f t="shared" si="186"/>
        <v>0</v>
      </c>
      <c r="AJ129" s="31">
        <f t="shared" si="187"/>
        <v>0</v>
      </c>
      <c r="AK129" s="31">
        <f t="shared" si="188"/>
        <v>0</v>
      </c>
      <c r="AL129" s="31">
        <f t="shared" si="189"/>
        <v>0</v>
      </c>
      <c r="AM129" s="31" t="e">
        <f t="shared" si="216"/>
        <v>#REF!</v>
      </c>
      <c r="AN129" s="31" t="e">
        <f t="shared" si="217"/>
        <v>#REF!</v>
      </c>
      <c r="AO129" s="32" t="e">
        <f t="shared" si="218"/>
        <v>#REF!</v>
      </c>
      <c r="AT129" s="114">
        <v>0</v>
      </c>
      <c r="AV129" s="161" t="e">
        <f t="shared" si="219"/>
        <v>#REF!</v>
      </c>
      <c r="AW129" s="169"/>
      <c r="AX129" s="169"/>
      <c r="AY129" s="169">
        <f t="shared" si="117"/>
        <v>0</v>
      </c>
      <c r="AZ129" s="187" t="e">
        <f t="shared" si="220"/>
        <v>#REF!</v>
      </c>
      <c r="BA129" s="187"/>
      <c r="BB129" s="187"/>
      <c r="BC129" s="187"/>
      <c r="BD129" s="83">
        <f t="shared" si="221"/>
        <v>0</v>
      </c>
      <c r="BE129" s="83">
        <v>0</v>
      </c>
      <c r="BF129" s="83">
        <v>0</v>
      </c>
      <c r="BG129" s="215" t="e">
        <f t="shared" si="222"/>
        <v>#REF!</v>
      </c>
      <c r="BH129" s="226"/>
      <c r="BI129" s="179" t="e">
        <f t="shared" si="223"/>
        <v>#REF!</v>
      </c>
      <c r="BJ129" s="179"/>
      <c r="BK129" s="85" t="e">
        <f t="shared" si="224"/>
        <v>#REF!</v>
      </c>
      <c r="BL129" s="176"/>
      <c r="BM129" s="179" t="e">
        <f t="shared" si="225"/>
        <v>#REF!</v>
      </c>
      <c r="BN129" s="194"/>
      <c r="BQ129" s="231"/>
      <c r="BT129" s="231"/>
      <c r="BU129" s="264">
        <v>0</v>
      </c>
      <c r="BV129" s="264"/>
      <c r="BW129" s="231"/>
      <c r="BX129" s="169">
        <f t="shared" si="122"/>
        <v>0</v>
      </c>
      <c r="BY129" s="264">
        <f t="shared" si="123"/>
        <v>0</v>
      </c>
      <c r="BZ129" s="187">
        <f t="shared" si="124"/>
        <v>0</v>
      </c>
    </row>
    <row r="130" spans="1:81" ht="96" x14ac:dyDescent="0.2">
      <c r="A130" s="138"/>
      <c r="B130" s="134" t="s">
        <v>275</v>
      </c>
      <c r="C130" s="134" t="s">
        <v>276</v>
      </c>
      <c r="D130" s="134" t="s">
        <v>277</v>
      </c>
      <c r="E130" s="206"/>
      <c r="F130" s="82"/>
      <c r="G130" s="85"/>
      <c r="H130" s="85"/>
      <c r="I130" s="85"/>
      <c r="J130" s="85"/>
      <c r="K130" s="85"/>
      <c r="L130" s="176"/>
      <c r="M130" s="85"/>
      <c r="N130" s="176"/>
      <c r="O130" s="57"/>
      <c r="P130" s="57"/>
      <c r="Q130" s="57"/>
      <c r="R130" s="57"/>
      <c r="S130" s="57"/>
      <c r="T130" s="184"/>
      <c r="U130" s="33"/>
      <c r="V130" s="33"/>
      <c r="W130" s="33"/>
      <c r="X130" s="33"/>
      <c r="Y130" s="33"/>
      <c r="Z130" s="184"/>
      <c r="AA130" s="30"/>
      <c r="AB130" s="33"/>
      <c r="AC130" s="33"/>
      <c r="AD130" s="33"/>
      <c r="AE130" s="33"/>
      <c r="AF130" s="184"/>
      <c r="AG130" s="30"/>
      <c r="AH130" s="33"/>
      <c r="AI130" s="33"/>
      <c r="AJ130" s="33"/>
      <c r="AK130" s="33"/>
      <c r="AL130" s="33"/>
      <c r="AM130" s="33"/>
      <c r="AN130" s="33"/>
      <c r="AO130" s="184"/>
      <c r="AV130" s="161"/>
      <c r="AW130" s="169"/>
      <c r="AX130" s="169"/>
      <c r="AY130" s="169"/>
      <c r="AZ130" s="169"/>
      <c r="BA130" s="169">
        <v>200000</v>
      </c>
      <c r="BB130" s="169"/>
      <c r="BC130" s="169">
        <v>200000</v>
      </c>
      <c r="BD130" s="85"/>
      <c r="BE130" s="85">
        <v>0</v>
      </c>
      <c r="BF130" s="85"/>
      <c r="BG130" s="217"/>
      <c r="BH130" s="201">
        <v>200000</v>
      </c>
      <c r="BI130" s="176"/>
      <c r="BJ130" s="179"/>
      <c r="BK130" s="85"/>
      <c r="BL130" s="176"/>
      <c r="BM130" s="176"/>
      <c r="BN130" s="194"/>
      <c r="BO130" s="51" t="s">
        <v>278</v>
      </c>
      <c r="BQ130" s="231"/>
      <c r="BR130" s="263"/>
      <c r="BS130" s="51"/>
      <c r="BT130" s="276" t="s">
        <v>306</v>
      </c>
      <c r="BU130" s="266"/>
      <c r="BV130" s="266">
        <v>200000</v>
      </c>
      <c r="BW130" s="231"/>
      <c r="BX130" s="169">
        <f t="shared" ref="BX130:BX131" si="226">(121.1/119)*BU130</f>
        <v>0</v>
      </c>
      <c r="BY130" s="264">
        <f t="shared" ref="BY130:BY131" si="227">(114.7/113.8)*BV130</f>
        <v>201581.7223198594</v>
      </c>
      <c r="BZ130" s="187">
        <f t="shared" ref="BZ130:BZ131" si="228">SUM(BX130,BY130)</f>
        <v>201581.7223198594</v>
      </c>
      <c r="CC130" s="263"/>
    </row>
    <row r="131" spans="1:81" x14ac:dyDescent="0.2">
      <c r="A131" s="138"/>
      <c r="B131" s="134"/>
      <c r="C131" s="134"/>
      <c r="D131" s="150"/>
      <c r="E131" s="206"/>
      <c r="F131" s="82"/>
      <c r="G131" s="85"/>
      <c r="H131" s="85"/>
      <c r="I131" s="85"/>
      <c r="J131" s="85"/>
      <c r="K131" s="85"/>
      <c r="L131" s="176"/>
      <c r="M131" s="85"/>
      <c r="N131" s="176"/>
      <c r="O131" s="57"/>
      <c r="P131" s="57"/>
      <c r="Q131" s="57"/>
      <c r="R131" s="57"/>
      <c r="S131" s="57"/>
      <c r="T131" s="184"/>
      <c r="U131" s="33"/>
      <c r="V131" s="33"/>
      <c r="W131" s="33"/>
      <c r="X131" s="33"/>
      <c r="Y131" s="33"/>
      <c r="Z131" s="184"/>
      <c r="AA131" s="30"/>
      <c r="AB131" s="33"/>
      <c r="AC131" s="33"/>
      <c r="AD131" s="33"/>
      <c r="AE131" s="33"/>
      <c r="AF131" s="184"/>
      <c r="AG131" s="30"/>
      <c r="AH131" s="33"/>
      <c r="AI131" s="33"/>
      <c r="AJ131" s="33"/>
      <c r="AK131" s="33"/>
      <c r="AL131" s="33"/>
      <c r="AM131" s="33"/>
      <c r="AN131" s="33"/>
      <c r="AO131" s="184"/>
      <c r="AV131" s="161"/>
      <c r="AW131" s="169"/>
      <c r="AX131" s="169"/>
      <c r="AY131" s="169"/>
      <c r="AZ131" s="169"/>
      <c r="BA131" s="169"/>
      <c r="BB131" s="169"/>
      <c r="BC131" s="169"/>
      <c r="BD131" s="85"/>
      <c r="BE131" s="85"/>
      <c r="BF131" s="85"/>
      <c r="BG131" s="217"/>
      <c r="BH131" s="201"/>
      <c r="BI131" s="176"/>
      <c r="BJ131" s="179"/>
      <c r="BK131" s="85"/>
      <c r="BL131" s="176"/>
      <c r="BM131" s="176"/>
      <c r="BN131" s="194"/>
      <c r="BQ131" s="231"/>
      <c r="BT131" s="231"/>
      <c r="BU131" s="264"/>
      <c r="BV131" s="264"/>
      <c r="BW131" s="231"/>
      <c r="BX131" s="169">
        <f t="shared" si="226"/>
        <v>0</v>
      </c>
      <c r="BY131" s="264">
        <f t="shared" si="227"/>
        <v>0</v>
      </c>
      <c r="BZ131" s="187">
        <f t="shared" si="228"/>
        <v>0</v>
      </c>
    </row>
    <row r="132" spans="1:81" s="41" customFormat="1" ht="12.75" thickBot="1" x14ac:dyDescent="0.25">
      <c r="A132" s="142" t="s">
        <v>137</v>
      </c>
      <c r="B132" s="143"/>
      <c r="C132" s="143"/>
      <c r="D132" s="144"/>
      <c r="E132" s="145"/>
      <c r="F132" s="37" t="e">
        <f t="shared" ref="F132:AO132" si="229">SUM(F65:F129)</f>
        <v>#REF!</v>
      </c>
      <c r="G132" s="37" t="e">
        <f t="shared" si="229"/>
        <v>#REF!</v>
      </c>
      <c r="H132" s="37" t="e">
        <f t="shared" si="229"/>
        <v>#REF!</v>
      </c>
      <c r="I132" s="37">
        <f t="shared" si="229"/>
        <v>0</v>
      </c>
      <c r="J132" s="37">
        <f t="shared" si="229"/>
        <v>0</v>
      </c>
      <c r="K132" s="37" t="e">
        <f t="shared" si="229"/>
        <v>#REF!</v>
      </c>
      <c r="L132" s="37" t="e">
        <f t="shared" si="229"/>
        <v>#REF!</v>
      </c>
      <c r="M132" s="37" t="e">
        <f t="shared" si="229"/>
        <v>#REF!</v>
      </c>
      <c r="N132" s="37" t="e">
        <f t="shared" si="229"/>
        <v>#REF!</v>
      </c>
      <c r="O132" s="37">
        <f t="shared" si="229"/>
        <v>21510000</v>
      </c>
      <c r="P132" s="37">
        <f t="shared" si="229"/>
        <v>9113000</v>
      </c>
      <c r="Q132" s="37">
        <f t="shared" si="229"/>
        <v>0</v>
      </c>
      <c r="R132" s="37">
        <f t="shared" si="229"/>
        <v>0</v>
      </c>
      <c r="S132" s="37">
        <f t="shared" si="229"/>
        <v>0</v>
      </c>
      <c r="T132" s="37">
        <f t="shared" si="229"/>
        <v>29955000</v>
      </c>
      <c r="U132" s="37">
        <f t="shared" si="229"/>
        <v>19595000</v>
      </c>
      <c r="V132" s="37">
        <f t="shared" si="229"/>
        <v>9039000</v>
      </c>
      <c r="W132" s="37">
        <f t="shared" si="229"/>
        <v>0</v>
      </c>
      <c r="X132" s="37">
        <f t="shared" si="229"/>
        <v>0</v>
      </c>
      <c r="Y132" s="37">
        <f t="shared" si="229"/>
        <v>0</v>
      </c>
      <c r="Z132" s="37">
        <f t="shared" si="229"/>
        <v>28634000</v>
      </c>
      <c r="AA132" s="37" t="e">
        <f t="shared" si="229"/>
        <v>#REF!</v>
      </c>
      <c r="AB132" s="37" t="e">
        <f t="shared" si="229"/>
        <v>#REF!</v>
      </c>
      <c r="AC132" s="37" t="e">
        <f t="shared" si="229"/>
        <v>#REF!</v>
      </c>
      <c r="AD132" s="37">
        <f t="shared" si="229"/>
        <v>0</v>
      </c>
      <c r="AE132" s="37">
        <f t="shared" si="229"/>
        <v>0</v>
      </c>
      <c r="AF132" s="37" t="e">
        <f t="shared" si="229"/>
        <v>#REF!</v>
      </c>
      <c r="AG132" s="37">
        <f t="shared" si="229"/>
        <v>1915000</v>
      </c>
      <c r="AH132" s="37">
        <f t="shared" si="229"/>
        <v>74000</v>
      </c>
      <c r="AI132" s="37">
        <f t="shared" si="229"/>
        <v>0</v>
      </c>
      <c r="AJ132" s="37">
        <f t="shared" si="229"/>
        <v>0</v>
      </c>
      <c r="AK132" s="37">
        <f t="shared" si="229"/>
        <v>0</v>
      </c>
      <c r="AL132" s="37">
        <f t="shared" si="229"/>
        <v>1989000</v>
      </c>
      <c r="AM132" s="37" t="e">
        <f t="shared" si="229"/>
        <v>#REF!</v>
      </c>
      <c r="AN132" s="37" t="e">
        <f t="shared" si="229"/>
        <v>#REF!</v>
      </c>
      <c r="AO132" s="37" t="e">
        <f t="shared" si="229"/>
        <v>#REF!</v>
      </c>
      <c r="AP132" s="125"/>
      <c r="AQ132" s="117"/>
      <c r="AT132" s="127" t="e">
        <f>SUM(AT65:AT129)</f>
        <v>#REF!</v>
      </c>
      <c r="AU132" s="126" t="e">
        <f>SUM(AU65:AU129)</f>
        <v>#REF!</v>
      </c>
      <c r="AV132" s="162" t="e">
        <f>SUM(AV65:AV129)</f>
        <v>#REF!</v>
      </c>
      <c r="AW132" s="162"/>
      <c r="AX132" s="162" t="e">
        <f>SUM(AX65:AX129)</f>
        <v>#REF!</v>
      </c>
      <c r="AY132" s="162" t="e">
        <f>SUM(AY65:AY129)</f>
        <v>#REF!</v>
      </c>
      <c r="AZ132" s="162" t="e">
        <f>SUM(AZ65:AZ129)</f>
        <v>#REF!</v>
      </c>
      <c r="BA132" s="162"/>
      <c r="BB132" s="162" t="e">
        <f>SUM(BB65:BB131)</f>
        <v>#REF!</v>
      </c>
      <c r="BC132" s="162" t="e">
        <f>SUM(BC65:BC131)</f>
        <v>#REF!</v>
      </c>
      <c r="BD132" s="37">
        <f>SUM(BD65:BD129)</f>
        <v>0</v>
      </c>
      <c r="BE132" s="37">
        <f>SUM(BE65:BE130)</f>
        <v>0</v>
      </c>
      <c r="BF132" s="37">
        <f>SUM(BF65:BF129)</f>
        <v>0</v>
      </c>
      <c r="BG132" s="218" t="e">
        <f>SUM(BG63:BG129)</f>
        <v>#REF!</v>
      </c>
      <c r="BH132" s="162" t="e">
        <f>SUM(BH65:BH131)</f>
        <v>#REF!</v>
      </c>
      <c r="BI132" s="185" t="e">
        <f>SUM(BI64:BI129)</f>
        <v>#REF!</v>
      </c>
      <c r="BJ132" s="38" t="e">
        <f>SUM(BJ65:BJ129)</f>
        <v>#REF!</v>
      </c>
      <c r="BK132" s="37" t="e">
        <f>SUM(BK64:BK129)</f>
        <v>#REF!</v>
      </c>
      <c r="BL132" s="37" t="e">
        <f>SUM(BI132:BK132)</f>
        <v>#REF!</v>
      </c>
      <c r="BM132" s="185" t="e">
        <f>SUM(BM64:BM129)</f>
        <v>#REF!</v>
      </c>
      <c r="BN132" s="199" t="e">
        <f>SUM(BN65:BN129)</f>
        <v>#REF!</v>
      </c>
      <c r="BQ132" s="232"/>
      <c r="BR132" s="273"/>
      <c r="BS132" s="274"/>
      <c r="BT132" s="270"/>
      <c r="BU132" s="225">
        <f>SUM(BU65:BU131)</f>
        <v>20118107.87671233</v>
      </c>
      <c r="BV132" s="269">
        <f>SUM(BV65:BV131)</f>
        <v>9220776.5957446825</v>
      </c>
      <c r="BW132" s="270"/>
      <c r="BX132" s="170">
        <f>SUM(BX64:BX131)</f>
        <v>20473133.309830777</v>
      </c>
      <c r="BY132" s="170">
        <f>SUM(BY64:BY131)</f>
        <v>9293700.1364843119</v>
      </c>
      <c r="BZ132" s="162">
        <f>SUM(BX132,BY132)</f>
        <v>29766833.446315087</v>
      </c>
    </row>
    <row r="133" spans="1:81" ht="12.75" thickTop="1" x14ac:dyDescent="0.2">
      <c r="A133" s="138"/>
      <c r="B133" s="134"/>
      <c r="C133" s="134"/>
      <c r="D133" s="147"/>
      <c r="E133" s="140"/>
      <c r="F133" s="30"/>
      <c r="G133" s="31"/>
      <c r="H133" s="31"/>
      <c r="I133" s="31"/>
      <c r="J133" s="31"/>
      <c r="K133" s="31"/>
      <c r="L133" s="73"/>
      <c r="M133" s="33"/>
      <c r="N133" s="32"/>
      <c r="O133" s="57"/>
      <c r="P133" s="58"/>
      <c r="Q133" s="58"/>
      <c r="R133" s="58"/>
      <c r="S133" s="58"/>
      <c r="T133" s="32"/>
      <c r="U133" s="33"/>
      <c r="V133" s="31"/>
      <c r="W133" s="31"/>
      <c r="X133" s="31"/>
      <c r="Y133" s="31"/>
      <c r="Z133" s="32"/>
      <c r="AA133" s="30"/>
      <c r="AB133" s="31"/>
      <c r="AC133" s="31"/>
      <c r="AD133" s="31"/>
      <c r="AE133" s="31"/>
      <c r="AF133" s="32"/>
      <c r="AG133" s="30"/>
      <c r="AH133" s="31"/>
      <c r="AI133" s="31"/>
      <c r="AJ133" s="31"/>
      <c r="AK133" s="31"/>
      <c r="AL133" s="31"/>
      <c r="AM133" s="31"/>
      <c r="AN133" s="31"/>
      <c r="AO133" s="32"/>
      <c r="AV133" s="163"/>
      <c r="AW133" s="171"/>
      <c r="AX133" s="171"/>
      <c r="AY133" s="171"/>
      <c r="AZ133" s="202"/>
      <c r="BA133" s="202"/>
      <c r="BB133" s="202"/>
      <c r="BC133" s="202"/>
      <c r="BD133" s="31"/>
      <c r="BE133" s="31"/>
      <c r="BF133" s="31"/>
      <c r="BG133" s="219"/>
      <c r="BH133" s="227"/>
      <c r="BI133" s="181"/>
      <c r="BJ133" s="181"/>
      <c r="BK133" s="33"/>
      <c r="BL133" s="184"/>
      <c r="BM133" s="181"/>
      <c r="BN133" s="197"/>
      <c r="BQ133" s="231"/>
      <c r="BT133" s="231"/>
      <c r="BU133" s="264"/>
      <c r="BV133" s="264"/>
      <c r="BW133" s="231"/>
      <c r="BX133" s="171"/>
      <c r="BZ133" s="227"/>
    </row>
    <row r="134" spans="1:81" x14ac:dyDescent="0.2">
      <c r="A134" s="138"/>
      <c r="B134" s="134"/>
      <c r="C134" s="134"/>
      <c r="D134" s="134"/>
      <c r="E134" s="140"/>
      <c r="F134" s="30"/>
      <c r="G134" s="31"/>
      <c r="H134" s="31"/>
      <c r="I134" s="31"/>
      <c r="J134" s="31"/>
      <c r="K134" s="31"/>
      <c r="L134" s="73"/>
      <c r="M134" s="33"/>
      <c r="N134" s="32"/>
      <c r="O134" s="57"/>
      <c r="P134" s="58"/>
      <c r="Q134" s="58"/>
      <c r="R134" s="58"/>
      <c r="S134" s="58"/>
      <c r="T134" s="32"/>
      <c r="U134" s="33"/>
      <c r="V134" s="31"/>
      <c r="W134" s="31"/>
      <c r="X134" s="31"/>
      <c r="Y134" s="31"/>
      <c r="Z134" s="32"/>
      <c r="AA134" s="30"/>
      <c r="AB134" s="31"/>
      <c r="AC134" s="31"/>
      <c r="AD134" s="31"/>
      <c r="AE134" s="31"/>
      <c r="AF134" s="32"/>
      <c r="AG134" s="30"/>
      <c r="AH134" s="31"/>
      <c r="AI134" s="31"/>
      <c r="AJ134" s="31"/>
      <c r="AK134" s="31"/>
      <c r="AL134" s="31"/>
      <c r="AM134" s="31"/>
      <c r="AN134" s="31"/>
      <c r="AO134" s="32"/>
      <c r="AV134" s="163"/>
      <c r="AW134" s="171"/>
      <c r="AX134" s="171"/>
      <c r="AY134" s="171"/>
      <c r="AZ134" s="202"/>
      <c r="BA134" s="202"/>
      <c r="BB134" s="202"/>
      <c r="BC134" s="202"/>
      <c r="BD134" s="31"/>
      <c r="BE134" s="31"/>
      <c r="BF134" s="31"/>
      <c r="BG134" s="219"/>
      <c r="BH134" s="227"/>
      <c r="BI134" s="181"/>
      <c r="BJ134" s="181"/>
      <c r="BK134" s="33"/>
      <c r="BL134" s="184"/>
      <c r="BM134" s="181"/>
      <c r="BN134" s="197"/>
      <c r="BQ134" s="231"/>
      <c r="BT134" s="231"/>
      <c r="BU134" s="264"/>
      <c r="BV134" s="264"/>
      <c r="BW134" s="231"/>
      <c r="BX134" s="171"/>
      <c r="BZ134" s="227"/>
    </row>
    <row r="135" spans="1:81" s="17" customFormat="1" x14ac:dyDescent="0.2">
      <c r="A135" s="135" t="s">
        <v>14</v>
      </c>
      <c r="B135" s="135" t="s">
        <v>28</v>
      </c>
      <c r="C135" s="136"/>
      <c r="D135" s="136"/>
      <c r="E135" s="137"/>
      <c r="F135" s="77"/>
      <c r="G135" s="78"/>
      <c r="H135" s="78"/>
      <c r="I135" s="78"/>
      <c r="J135" s="78"/>
      <c r="K135" s="78"/>
      <c r="L135" s="79"/>
      <c r="M135" s="80"/>
      <c r="N135" s="81"/>
      <c r="O135" s="55"/>
      <c r="P135" s="56"/>
      <c r="Q135" s="56"/>
      <c r="R135" s="56"/>
      <c r="S135" s="56"/>
      <c r="T135" s="27"/>
      <c r="U135" s="29"/>
      <c r="V135" s="26"/>
      <c r="W135" s="26"/>
      <c r="X135" s="26"/>
      <c r="Y135" s="26"/>
      <c r="Z135" s="27"/>
      <c r="AA135" s="25"/>
      <c r="AB135" s="26"/>
      <c r="AC135" s="26"/>
      <c r="AD135" s="26"/>
      <c r="AE135" s="26"/>
      <c r="AF135" s="27"/>
      <c r="AG135" s="25"/>
      <c r="AH135" s="26"/>
      <c r="AI135" s="26"/>
      <c r="AJ135" s="26"/>
      <c r="AK135" s="26"/>
      <c r="AL135" s="26"/>
      <c r="AM135" s="26"/>
      <c r="AN135" s="28"/>
      <c r="AO135" s="27"/>
      <c r="AP135" s="125"/>
      <c r="AQ135" s="117"/>
      <c r="AT135" s="114"/>
      <c r="AU135" s="129"/>
      <c r="AV135" s="164"/>
      <c r="AW135" s="172"/>
      <c r="AX135" s="172"/>
      <c r="AY135" s="172"/>
      <c r="AZ135" s="200"/>
      <c r="BA135" s="200"/>
      <c r="BB135" s="200"/>
      <c r="BC135" s="200"/>
      <c r="BD135" s="78"/>
      <c r="BE135" s="78"/>
      <c r="BF135" s="78"/>
      <c r="BG135" s="214"/>
      <c r="BH135" s="224"/>
      <c r="BI135" s="178"/>
      <c r="BJ135" s="178"/>
      <c r="BK135" s="80"/>
      <c r="BL135" s="189"/>
      <c r="BM135" s="178"/>
      <c r="BN135" s="193"/>
      <c r="BQ135" s="29"/>
      <c r="BT135" s="29"/>
      <c r="BU135" s="267"/>
      <c r="BV135" s="267"/>
      <c r="BW135" s="29"/>
      <c r="BX135" s="172"/>
      <c r="BY135" s="272"/>
      <c r="BZ135" s="224"/>
    </row>
    <row r="136" spans="1:81" s="17" customFormat="1" ht="27.75" customHeight="1" x14ac:dyDescent="0.2">
      <c r="A136" s="135"/>
      <c r="B136" s="148" t="s">
        <v>100</v>
      </c>
      <c r="C136" s="148" t="s">
        <v>119</v>
      </c>
      <c r="D136" s="148" t="s">
        <v>33</v>
      </c>
      <c r="E136" s="149" t="s">
        <v>193</v>
      </c>
      <c r="F136" s="92">
        <v>17792000</v>
      </c>
      <c r="G136" s="93" t="e">
        <f>ROUNDUP(P136*iin/iio,afrind)</f>
        <v>#REF!</v>
      </c>
      <c r="H136" s="93">
        <f>Q136</f>
        <v>0</v>
      </c>
      <c r="I136" s="93">
        <v>0</v>
      </c>
      <c r="J136" s="93">
        <v>0</v>
      </c>
      <c r="K136" s="93" t="e">
        <f>SUM(F136:J136)</f>
        <v>#REF!</v>
      </c>
      <c r="L136" s="94" t="e">
        <f>ROUND(K136*premie/1000,2)</f>
        <v>#REF!</v>
      </c>
      <c r="M136" s="85" t="e">
        <f>ROUND(L136*0.21,2)</f>
        <v>#REF!</v>
      </c>
      <c r="N136" s="95" t="e">
        <f>L136+M136</f>
        <v>#REF!</v>
      </c>
      <c r="O136" s="55"/>
      <c r="P136" s="56"/>
      <c r="Q136" s="56"/>
      <c r="R136" s="56"/>
      <c r="S136" s="56"/>
      <c r="T136" s="27"/>
      <c r="U136" s="29"/>
      <c r="V136" s="26"/>
      <c r="W136" s="26"/>
      <c r="X136" s="26"/>
      <c r="Y136" s="26"/>
      <c r="Z136" s="27"/>
      <c r="AA136" s="25"/>
      <c r="AB136" s="26"/>
      <c r="AC136" s="26"/>
      <c r="AD136" s="26"/>
      <c r="AE136" s="26"/>
      <c r="AF136" s="27"/>
      <c r="AG136" s="25"/>
      <c r="AH136" s="26"/>
      <c r="AI136" s="26"/>
      <c r="AJ136" s="26"/>
      <c r="AK136" s="26"/>
      <c r="AL136" s="26"/>
      <c r="AM136" s="26"/>
      <c r="AN136" s="28"/>
      <c r="AO136" s="27"/>
      <c r="AP136" s="117" t="s">
        <v>241</v>
      </c>
      <c r="AQ136" s="117">
        <v>0</v>
      </c>
      <c r="AS136" s="96" t="s">
        <v>242</v>
      </c>
      <c r="AT136" s="117">
        <f t="shared" ref="AT136:AU139" si="230">F136</f>
        <v>17792000</v>
      </c>
      <c r="AU136" s="117" t="e">
        <f t="shared" si="230"/>
        <v>#REF!</v>
      </c>
      <c r="AV136" s="165">
        <f t="shared" ref="AV136:AV157" si="231" xml:space="preserve"> 118.2/116.8*AT136</f>
        <v>18005260.273972604</v>
      </c>
      <c r="AW136" s="173"/>
      <c r="AX136" s="173">
        <f>AV136+AW136</f>
        <v>18005260.273972604</v>
      </c>
      <c r="AY136" s="173">
        <f>AX136*119/118.2</f>
        <v>18127123.287671234</v>
      </c>
      <c r="AZ136" s="203" t="e">
        <f t="shared" ref="AZ136:AZ157" si="232">113.8/112.8*AU136</f>
        <v>#REF!</v>
      </c>
      <c r="BA136" s="203"/>
      <c r="BB136" s="203" t="e">
        <f>AZ136+BA136</f>
        <v>#REF!</v>
      </c>
      <c r="BC136" s="203" t="e">
        <f>BB136*113.8/113.8</f>
        <v>#REF!</v>
      </c>
      <c r="BD136" s="93">
        <f>BQ136</f>
        <v>0</v>
      </c>
      <c r="BE136" s="93">
        <v>0</v>
      </c>
      <c r="BF136" s="93">
        <v>0</v>
      </c>
      <c r="BG136" s="215" t="e">
        <f t="shared" ref="BG136:BG157" si="233">AV136+AZ136+BD136+BE136+BF136</f>
        <v>#REF!</v>
      </c>
      <c r="BH136" s="187" t="e">
        <f t="shared" ref="BH136:BH157" si="234">AY136+BC136+BD136+BE136+BF136</f>
        <v>#REF!</v>
      </c>
      <c r="BI136" s="182" t="e">
        <f>ROUND(BG136*0.4632/1000,2)</f>
        <v>#REF!</v>
      </c>
      <c r="BJ136" s="179" t="e">
        <f t="shared" ref="BJ136:BJ157" si="235">ROUND(BH136*0.4632/1000,2)</f>
        <v>#REF!</v>
      </c>
      <c r="BK136" s="85" t="e">
        <f t="shared" ref="BK136:BL154" si="236">ROUND(BI136*0.21,2)</f>
        <v>#REF!</v>
      </c>
      <c r="BL136" s="87" t="e">
        <f t="shared" si="236"/>
        <v>#REF!</v>
      </c>
      <c r="BM136" s="182" t="e">
        <f t="shared" ref="BM136:BN154" si="237">BI136+BK136</f>
        <v>#REF!</v>
      </c>
      <c r="BN136" s="194" t="e">
        <f t="shared" si="237"/>
        <v>#REF!</v>
      </c>
      <c r="BQ136" s="29"/>
      <c r="BT136" s="29"/>
      <c r="BU136" s="272">
        <v>18127123.287671234</v>
      </c>
      <c r="BV136" s="267">
        <v>0</v>
      </c>
      <c r="BW136" s="29"/>
      <c r="BX136" s="173">
        <f>(121.1/119)*BU136</f>
        <v>18447013.698630139</v>
      </c>
      <c r="BY136" s="272">
        <f>(114.7/113.8)*BV136</f>
        <v>0</v>
      </c>
      <c r="BZ136" s="187">
        <f>SUM(BX136,BY136)</f>
        <v>18447013.698630139</v>
      </c>
    </row>
    <row r="137" spans="1:81" ht="36" x14ac:dyDescent="0.2">
      <c r="A137" s="138">
        <v>630930</v>
      </c>
      <c r="B137" s="134" t="s">
        <v>68</v>
      </c>
      <c r="C137" s="134" t="s">
        <v>69</v>
      </c>
      <c r="D137" s="134" t="s">
        <v>33</v>
      </c>
      <c r="E137" s="140" t="s">
        <v>197</v>
      </c>
      <c r="F137" s="82" t="e">
        <f>ROUNDUP(O137*ign/igo,afrind)</f>
        <v>#REF!</v>
      </c>
      <c r="G137" s="83" t="e">
        <f>ROUNDUP(P137*iin/iio,afrind)</f>
        <v>#REF!</v>
      </c>
      <c r="H137" s="83">
        <v>0</v>
      </c>
      <c r="I137" s="83">
        <v>0</v>
      </c>
      <c r="J137" s="83">
        <v>0</v>
      </c>
      <c r="K137" s="83" t="e">
        <f>SUM(F137:J137)</f>
        <v>#REF!</v>
      </c>
      <c r="L137" s="84" t="e">
        <f>ROUND(K137*premie/1000,2)</f>
        <v>#REF!</v>
      </c>
      <c r="M137" s="85" t="e">
        <f>ROUND(L137*0.21,2)</f>
        <v>#REF!</v>
      </c>
      <c r="N137" s="86" t="e">
        <f>L137+M137</f>
        <v>#REF!</v>
      </c>
      <c r="O137" s="57">
        <v>2238000</v>
      </c>
      <c r="P137" s="58">
        <v>469000</v>
      </c>
      <c r="Q137" s="58"/>
      <c r="R137" s="58">
        <v>0</v>
      </c>
      <c r="S137" s="58">
        <v>0</v>
      </c>
      <c r="T137" s="32">
        <f t="shared" ref="T137:T164" si="238">SUM(O137:S137)</f>
        <v>2707000</v>
      </c>
      <c r="U137" s="33">
        <v>2238000</v>
      </c>
      <c r="V137" s="31">
        <v>469000</v>
      </c>
      <c r="W137" s="31">
        <v>0</v>
      </c>
      <c r="X137" s="31">
        <v>0</v>
      </c>
      <c r="Y137" s="31">
        <v>0</v>
      </c>
      <c r="Z137" s="32">
        <f t="shared" ref="Z137:Z179" si="239">SUM(U137:Y137)</f>
        <v>2707000</v>
      </c>
      <c r="AA137" s="30" t="e">
        <f t="shared" ref="AA137:AE140" si="240">F137-O137</f>
        <v>#REF!</v>
      </c>
      <c r="AB137" s="31" t="e">
        <f t="shared" si="240"/>
        <v>#REF!</v>
      </c>
      <c r="AC137" s="31">
        <f t="shared" si="240"/>
        <v>0</v>
      </c>
      <c r="AD137" s="31">
        <f t="shared" si="240"/>
        <v>0</v>
      </c>
      <c r="AE137" s="31">
        <f t="shared" si="240"/>
        <v>0</v>
      </c>
      <c r="AF137" s="32" t="e">
        <f t="shared" ref="AF137:AF179" si="241">SUM(AA137:AE137)</f>
        <v>#REF!</v>
      </c>
      <c r="AG137" s="30">
        <f t="shared" ref="AG137:AG179" si="242">O137-U137</f>
        <v>0</v>
      </c>
      <c r="AH137" s="31">
        <f t="shared" ref="AH137:AH179" si="243">P137-V137</f>
        <v>0</v>
      </c>
      <c r="AI137" s="31">
        <f t="shared" ref="AI137:AI179" si="244">Q137-W137</f>
        <v>0</v>
      </c>
      <c r="AJ137" s="31">
        <f t="shared" ref="AJ137:AJ179" si="245">R137-X137</f>
        <v>0</v>
      </c>
      <c r="AK137" s="31">
        <f t="shared" ref="AK137:AK179" si="246">S137-Y137</f>
        <v>0</v>
      </c>
      <c r="AL137" s="31">
        <f t="shared" ref="AL137:AL179" si="247">SUM(AG137:AK137)</f>
        <v>0</v>
      </c>
      <c r="AM137" s="31" t="e">
        <f t="shared" ref="AM137:AM179" si="248">ROUND(AL137*premie/2000,2)</f>
        <v>#REF!</v>
      </c>
      <c r="AN137" s="31" t="e">
        <f t="shared" ref="AN137:AN179" si="249">ROUND(AM137*0.07,2)</f>
        <v>#REF!</v>
      </c>
      <c r="AO137" s="32" t="e">
        <f t="shared" ref="AO137:AO179" si="250">AM137+AN137</f>
        <v>#REF!</v>
      </c>
      <c r="AP137" s="114">
        <v>0</v>
      </c>
      <c r="AQ137" s="117">
        <v>0</v>
      </c>
      <c r="AT137" s="117" t="e">
        <f t="shared" si="230"/>
        <v>#REF!</v>
      </c>
      <c r="AU137" s="117" t="e">
        <f t="shared" si="230"/>
        <v>#REF!</v>
      </c>
      <c r="AV137" s="165" t="e">
        <f t="shared" si="231"/>
        <v>#REF!</v>
      </c>
      <c r="AW137" s="173"/>
      <c r="AX137" s="173" t="e">
        <f t="shared" ref="AX137:AX157" si="251">AV137+AW137</f>
        <v>#REF!</v>
      </c>
      <c r="AY137" s="173" t="e">
        <f t="shared" ref="AY137:AY157" si="252">AX137*119/118.2</f>
        <v>#REF!</v>
      </c>
      <c r="AZ137" s="203" t="e">
        <f t="shared" si="232"/>
        <v>#REF!</v>
      </c>
      <c r="BA137" s="203"/>
      <c r="BB137" s="203" t="e">
        <f t="shared" ref="BB137:BB157" si="253">AZ137+BA137</f>
        <v>#REF!</v>
      </c>
      <c r="BC137" s="203" t="e">
        <f t="shared" ref="BC137:BC157" si="254">BB137*113.8/113.8</f>
        <v>#REF!</v>
      </c>
      <c r="BD137" s="83">
        <v>0</v>
      </c>
      <c r="BE137" s="83">
        <v>0</v>
      </c>
      <c r="BF137" s="83">
        <v>0</v>
      </c>
      <c r="BG137" s="215" t="e">
        <f t="shared" si="233"/>
        <v>#REF!</v>
      </c>
      <c r="BH137" s="187" t="e">
        <f t="shared" si="234"/>
        <v>#REF!</v>
      </c>
      <c r="BI137" s="182" t="e">
        <f t="shared" ref="BI137:BI157" si="255">ROUND(BG137*0.4632/1000,2)</f>
        <v>#REF!</v>
      </c>
      <c r="BJ137" s="179" t="e">
        <f t="shared" si="235"/>
        <v>#REF!</v>
      </c>
      <c r="BK137" s="85" t="e">
        <f>ROUND(BI137*0.21,2)</f>
        <v>#REF!</v>
      </c>
      <c r="BL137" s="87" t="e">
        <f t="shared" si="236"/>
        <v>#REF!</v>
      </c>
      <c r="BM137" s="179" t="e">
        <f t="shared" si="237"/>
        <v>#REF!</v>
      </c>
      <c r="BN137" s="194" t="e">
        <f t="shared" si="237"/>
        <v>#REF!</v>
      </c>
      <c r="BQ137" s="231"/>
      <c r="BT137" s="231"/>
      <c r="BU137" s="264">
        <v>2296455.4794520549</v>
      </c>
      <c r="BV137" s="264">
        <v>473157.80141843978</v>
      </c>
      <c r="BW137" s="231"/>
      <c r="BX137" s="173">
        <f t="shared" ref="BX137:BX157" si="256">(121.1/119)*BU137</f>
        <v>2336981.1643835618</v>
      </c>
      <c r="BY137" s="272">
        <f t="shared" ref="BY137:BY179" si="257">(114.7/113.8)*BV137</f>
        <v>476899.82269503555</v>
      </c>
      <c r="BZ137" s="187">
        <f t="shared" ref="BZ137:BZ157" si="258">SUM(BX137,BY137)</f>
        <v>2813880.9870785973</v>
      </c>
    </row>
    <row r="138" spans="1:81" ht="36" x14ac:dyDescent="0.2">
      <c r="A138" s="138">
        <v>630930</v>
      </c>
      <c r="B138" s="134" t="s">
        <v>70</v>
      </c>
      <c r="C138" s="134" t="s">
        <v>71</v>
      </c>
      <c r="D138" s="134" t="s">
        <v>133</v>
      </c>
      <c r="E138" s="140" t="s">
        <v>170</v>
      </c>
      <c r="F138" s="82" t="e">
        <f>ROUNDUP(O138*ign/igo,afrind)</f>
        <v>#REF!</v>
      </c>
      <c r="G138" s="83" t="e">
        <f>ROUNDUP(P138*iin/iio,afrind)</f>
        <v>#REF!</v>
      </c>
      <c r="H138" s="83">
        <f>Q138</f>
        <v>0</v>
      </c>
      <c r="I138" s="83">
        <v>0</v>
      </c>
      <c r="J138" s="83">
        <v>0</v>
      </c>
      <c r="K138" s="83" t="e">
        <f>SUM(F138:J138)</f>
        <v>#REF!</v>
      </c>
      <c r="L138" s="84" t="e">
        <f>ROUND(K138*premie/1000,2)</f>
        <v>#REF!</v>
      </c>
      <c r="M138" s="85" t="e">
        <f>ROUND(L138*0.21,2)</f>
        <v>#REF!</v>
      </c>
      <c r="N138" s="86" t="e">
        <f>L138+M138</f>
        <v>#REF!</v>
      </c>
      <c r="O138" s="57">
        <v>1147000</v>
      </c>
      <c r="P138" s="58">
        <v>257000</v>
      </c>
      <c r="Q138" s="58"/>
      <c r="R138" s="58">
        <v>0</v>
      </c>
      <c r="S138" s="58">
        <v>0</v>
      </c>
      <c r="T138" s="32">
        <f t="shared" si="238"/>
        <v>1404000</v>
      </c>
      <c r="U138" s="33">
        <v>1147000</v>
      </c>
      <c r="V138" s="31">
        <v>257000</v>
      </c>
      <c r="W138" s="31">
        <v>0</v>
      </c>
      <c r="X138" s="31">
        <v>0</v>
      </c>
      <c r="Y138" s="31">
        <v>0</v>
      </c>
      <c r="Z138" s="32">
        <f t="shared" si="239"/>
        <v>1404000</v>
      </c>
      <c r="AA138" s="30" t="e">
        <f t="shared" si="240"/>
        <v>#REF!</v>
      </c>
      <c r="AB138" s="31" t="e">
        <f t="shared" si="240"/>
        <v>#REF!</v>
      </c>
      <c r="AC138" s="31">
        <f t="shared" si="240"/>
        <v>0</v>
      </c>
      <c r="AD138" s="31">
        <f t="shared" si="240"/>
        <v>0</v>
      </c>
      <c r="AE138" s="31">
        <f t="shared" si="240"/>
        <v>0</v>
      </c>
      <c r="AF138" s="32" t="e">
        <f t="shared" si="241"/>
        <v>#REF!</v>
      </c>
      <c r="AG138" s="30">
        <f t="shared" si="242"/>
        <v>0</v>
      </c>
      <c r="AH138" s="31">
        <f t="shared" si="243"/>
        <v>0</v>
      </c>
      <c r="AI138" s="31">
        <f t="shared" si="244"/>
        <v>0</v>
      </c>
      <c r="AJ138" s="31">
        <f t="shared" si="245"/>
        <v>0</v>
      </c>
      <c r="AK138" s="31">
        <f t="shared" si="246"/>
        <v>0</v>
      </c>
      <c r="AL138" s="31">
        <f t="shared" si="247"/>
        <v>0</v>
      </c>
      <c r="AM138" s="31" t="e">
        <f t="shared" si="248"/>
        <v>#REF!</v>
      </c>
      <c r="AN138" s="31" t="e">
        <f t="shared" si="249"/>
        <v>#REF!</v>
      </c>
      <c r="AO138" s="32" t="e">
        <f t="shared" si="250"/>
        <v>#REF!</v>
      </c>
      <c r="AP138" s="114">
        <v>0</v>
      </c>
      <c r="AQ138" s="117">
        <v>0</v>
      </c>
      <c r="AT138" s="117" t="e">
        <f t="shared" si="230"/>
        <v>#REF!</v>
      </c>
      <c r="AU138" s="117" t="e">
        <f t="shared" si="230"/>
        <v>#REF!</v>
      </c>
      <c r="AV138" s="165" t="e">
        <f t="shared" si="231"/>
        <v>#REF!</v>
      </c>
      <c r="AW138" s="173"/>
      <c r="AX138" s="173" t="e">
        <f t="shared" si="251"/>
        <v>#REF!</v>
      </c>
      <c r="AY138" s="173" t="e">
        <f t="shared" si="252"/>
        <v>#REF!</v>
      </c>
      <c r="AZ138" s="203" t="e">
        <f t="shared" si="232"/>
        <v>#REF!</v>
      </c>
      <c r="BA138" s="203"/>
      <c r="BB138" s="203" t="e">
        <f t="shared" si="253"/>
        <v>#REF!</v>
      </c>
      <c r="BC138" s="203" t="e">
        <f t="shared" si="254"/>
        <v>#REF!</v>
      </c>
      <c r="BD138" s="83">
        <f t="shared" ref="BD138:BD140" si="259">BQ138</f>
        <v>0</v>
      </c>
      <c r="BE138" s="83">
        <v>0</v>
      </c>
      <c r="BF138" s="83">
        <v>0</v>
      </c>
      <c r="BG138" s="215" t="e">
        <f t="shared" si="233"/>
        <v>#REF!</v>
      </c>
      <c r="BH138" s="187" t="e">
        <f t="shared" si="234"/>
        <v>#REF!</v>
      </c>
      <c r="BI138" s="182" t="e">
        <f t="shared" si="255"/>
        <v>#REF!</v>
      </c>
      <c r="BJ138" s="179" t="e">
        <f t="shared" si="235"/>
        <v>#REF!</v>
      </c>
      <c r="BK138" s="85" t="e">
        <f t="shared" ref="BK138:BK140" si="260">ROUND(BI138*0.21,2)</f>
        <v>#REF!</v>
      </c>
      <c r="BL138" s="87" t="e">
        <f t="shared" si="236"/>
        <v>#REF!</v>
      </c>
      <c r="BM138" s="179" t="e">
        <f t="shared" si="237"/>
        <v>#REF!</v>
      </c>
      <c r="BN138" s="194" t="e">
        <f t="shared" si="237"/>
        <v>#REF!</v>
      </c>
      <c r="BQ138" s="231"/>
      <c r="BT138" s="231"/>
      <c r="BU138" s="264">
        <v>1176755.1369863015</v>
      </c>
      <c r="BV138" s="264">
        <v>259278.36879432626</v>
      </c>
      <c r="BW138" s="231"/>
      <c r="BX138" s="173">
        <f t="shared" si="256"/>
        <v>1197521.4041095891</v>
      </c>
      <c r="BY138" s="272">
        <f t="shared" si="257"/>
        <v>261328.90070921989</v>
      </c>
      <c r="BZ138" s="187">
        <f t="shared" si="258"/>
        <v>1458850.304818809</v>
      </c>
    </row>
    <row r="139" spans="1:81" ht="36" x14ac:dyDescent="0.2">
      <c r="A139" s="138">
        <v>630930</v>
      </c>
      <c r="B139" s="134" t="s">
        <v>72</v>
      </c>
      <c r="C139" s="134" t="s">
        <v>73</v>
      </c>
      <c r="D139" s="134" t="s">
        <v>126</v>
      </c>
      <c r="E139" s="140" t="s">
        <v>166</v>
      </c>
      <c r="F139" s="82" t="e">
        <f>ROUNDUP(O139*ign/igo,afrind)</f>
        <v>#REF!</v>
      </c>
      <c r="G139" s="83" t="e">
        <f>ROUNDUP(P139*iin/iio,afrind)</f>
        <v>#REF!</v>
      </c>
      <c r="H139" s="83">
        <f>Q139</f>
        <v>0</v>
      </c>
      <c r="I139" s="83">
        <v>0</v>
      </c>
      <c r="J139" s="83">
        <v>0</v>
      </c>
      <c r="K139" s="83" t="e">
        <f>SUM(F139:J139)</f>
        <v>#REF!</v>
      </c>
      <c r="L139" s="84" t="e">
        <f>ROUND(K139*premie/1000,2)</f>
        <v>#REF!</v>
      </c>
      <c r="M139" s="85" t="e">
        <f>ROUND(L139*0.21,2)</f>
        <v>#REF!</v>
      </c>
      <c r="N139" s="86" t="e">
        <f>L139+M139</f>
        <v>#REF!</v>
      </c>
      <c r="O139" s="57">
        <v>1882000</v>
      </c>
      <c r="P139" s="58">
        <v>441000</v>
      </c>
      <c r="Q139" s="58"/>
      <c r="R139" s="58">
        <v>0</v>
      </c>
      <c r="S139" s="58">
        <v>0</v>
      </c>
      <c r="T139" s="32">
        <f t="shared" si="238"/>
        <v>2323000</v>
      </c>
      <c r="U139" s="33">
        <v>1882000</v>
      </c>
      <c r="V139" s="31">
        <v>441000</v>
      </c>
      <c r="W139" s="31">
        <v>0</v>
      </c>
      <c r="X139" s="31">
        <v>0</v>
      </c>
      <c r="Y139" s="31">
        <v>0</v>
      </c>
      <c r="Z139" s="32">
        <f t="shared" si="239"/>
        <v>2323000</v>
      </c>
      <c r="AA139" s="30" t="e">
        <f t="shared" si="240"/>
        <v>#REF!</v>
      </c>
      <c r="AB139" s="31" t="e">
        <f t="shared" si="240"/>
        <v>#REF!</v>
      </c>
      <c r="AC139" s="31">
        <f t="shared" si="240"/>
        <v>0</v>
      </c>
      <c r="AD139" s="31">
        <f t="shared" si="240"/>
        <v>0</v>
      </c>
      <c r="AE139" s="31">
        <f t="shared" si="240"/>
        <v>0</v>
      </c>
      <c r="AF139" s="32" t="e">
        <f t="shared" si="241"/>
        <v>#REF!</v>
      </c>
      <c r="AG139" s="30">
        <f t="shared" si="242"/>
        <v>0</v>
      </c>
      <c r="AH139" s="31">
        <f t="shared" si="243"/>
        <v>0</v>
      </c>
      <c r="AI139" s="31">
        <f t="shared" si="244"/>
        <v>0</v>
      </c>
      <c r="AJ139" s="31">
        <f t="shared" si="245"/>
        <v>0</v>
      </c>
      <c r="AK139" s="31">
        <f t="shared" si="246"/>
        <v>0</v>
      </c>
      <c r="AL139" s="31">
        <f t="shared" si="247"/>
        <v>0</v>
      </c>
      <c r="AM139" s="31" t="e">
        <f t="shared" si="248"/>
        <v>#REF!</v>
      </c>
      <c r="AN139" s="31" t="e">
        <f t="shared" si="249"/>
        <v>#REF!</v>
      </c>
      <c r="AO139" s="32" t="e">
        <f t="shared" si="250"/>
        <v>#REF!</v>
      </c>
      <c r="AP139" s="114">
        <v>0</v>
      </c>
      <c r="AQ139" s="117">
        <v>0</v>
      </c>
      <c r="AT139" s="117" t="e">
        <f t="shared" si="230"/>
        <v>#REF!</v>
      </c>
      <c r="AU139" s="117" t="e">
        <f t="shared" si="230"/>
        <v>#REF!</v>
      </c>
      <c r="AV139" s="165" t="e">
        <f t="shared" si="231"/>
        <v>#REF!</v>
      </c>
      <c r="AW139" s="173"/>
      <c r="AX139" s="173" t="e">
        <f t="shared" si="251"/>
        <v>#REF!</v>
      </c>
      <c r="AY139" s="173" t="e">
        <f t="shared" si="252"/>
        <v>#REF!</v>
      </c>
      <c r="AZ139" s="203" t="e">
        <f t="shared" si="232"/>
        <v>#REF!</v>
      </c>
      <c r="BA139" s="203"/>
      <c r="BB139" s="203" t="e">
        <f t="shared" si="253"/>
        <v>#REF!</v>
      </c>
      <c r="BC139" s="203" t="e">
        <f t="shared" si="254"/>
        <v>#REF!</v>
      </c>
      <c r="BD139" s="83">
        <f t="shared" si="259"/>
        <v>0</v>
      </c>
      <c r="BE139" s="83">
        <v>0</v>
      </c>
      <c r="BF139" s="83">
        <v>0</v>
      </c>
      <c r="BG139" s="215" t="e">
        <f t="shared" si="233"/>
        <v>#REF!</v>
      </c>
      <c r="BH139" s="187" t="e">
        <f t="shared" si="234"/>
        <v>#REF!</v>
      </c>
      <c r="BI139" s="182" t="e">
        <f t="shared" si="255"/>
        <v>#REF!</v>
      </c>
      <c r="BJ139" s="179" t="e">
        <f t="shared" si="235"/>
        <v>#REF!</v>
      </c>
      <c r="BK139" s="85" t="e">
        <f t="shared" si="260"/>
        <v>#REF!</v>
      </c>
      <c r="BL139" s="87" t="e">
        <f t="shared" si="236"/>
        <v>#REF!</v>
      </c>
      <c r="BM139" s="179" t="e">
        <f t="shared" si="237"/>
        <v>#REF!</v>
      </c>
      <c r="BN139" s="194" t="e">
        <f t="shared" si="237"/>
        <v>#REF!</v>
      </c>
      <c r="BQ139" s="231"/>
      <c r="BT139" s="231"/>
      <c r="BU139" s="264">
        <v>1930693.4931506852</v>
      </c>
      <c r="BV139" s="264">
        <v>444909.57446808508</v>
      </c>
      <c r="BW139" s="231"/>
      <c r="BX139" s="173">
        <f t="shared" si="256"/>
        <v>1964764.5547945206</v>
      </c>
      <c r="BY139" s="272">
        <f t="shared" si="257"/>
        <v>448428.19148936169</v>
      </c>
      <c r="BZ139" s="187">
        <f t="shared" si="258"/>
        <v>2413192.7462838823</v>
      </c>
    </row>
    <row r="140" spans="1:81" ht="36" x14ac:dyDescent="0.2">
      <c r="A140" s="138">
        <v>630930</v>
      </c>
      <c r="B140" s="134" t="s">
        <v>74</v>
      </c>
      <c r="C140" s="134" t="s">
        <v>75</v>
      </c>
      <c r="D140" s="134" t="s">
        <v>125</v>
      </c>
      <c r="E140" s="140" t="s">
        <v>174</v>
      </c>
      <c r="F140" s="82" t="e">
        <f>ROUNDUP(O140*ign/igo,afrind)</f>
        <v>#REF!</v>
      </c>
      <c r="G140" s="83" t="e">
        <f>ROUNDUP(P140*iin/iio,afrind)</f>
        <v>#REF!</v>
      </c>
      <c r="H140" s="83">
        <f>Q140</f>
        <v>0</v>
      </c>
      <c r="I140" s="83">
        <v>0</v>
      </c>
      <c r="J140" s="83">
        <v>0</v>
      </c>
      <c r="K140" s="83" t="e">
        <f>SUM(F140:J140)</f>
        <v>#REF!</v>
      </c>
      <c r="L140" s="84" t="e">
        <f>ROUND(K140*premie/1000,2)</f>
        <v>#REF!</v>
      </c>
      <c r="M140" s="85" t="e">
        <f>ROUND(L140*0.21,2)</f>
        <v>#REF!</v>
      </c>
      <c r="N140" s="86" t="e">
        <f>L140+M140</f>
        <v>#REF!</v>
      </c>
      <c r="O140" s="57">
        <v>1330000</v>
      </c>
      <c r="P140" s="58">
        <v>317000</v>
      </c>
      <c r="Q140" s="58"/>
      <c r="R140" s="58">
        <v>0</v>
      </c>
      <c r="S140" s="58">
        <v>0</v>
      </c>
      <c r="T140" s="32">
        <f t="shared" si="238"/>
        <v>1647000</v>
      </c>
      <c r="U140" s="33">
        <v>1330000</v>
      </c>
      <c r="V140" s="31">
        <v>317000</v>
      </c>
      <c r="W140" s="31">
        <v>0</v>
      </c>
      <c r="X140" s="31">
        <v>0</v>
      </c>
      <c r="Y140" s="31">
        <v>0</v>
      </c>
      <c r="Z140" s="32">
        <f t="shared" si="239"/>
        <v>1647000</v>
      </c>
      <c r="AA140" s="30" t="e">
        <f t="shared" si="240"/>
        <v>#REF!</v>
      </c>
      <c r="AB140" s="31" t="e">
        <f t="shared" si="240"/>
        <v>#REF!</v>
      </c>
      <c r="AC140" s="31">
        <f t="shared" si="240"/>
        <v>0</v>
      </c>
      <c r="AD140" s="31">
        <f t="shared" si="240"/>
        <v>0</v>
      </c>
      <c r="AE140" s="31">
        <f t="shared" si="240"/>
        <v>0</v>
      </c>
      <c r="AF140" s="32" t="e">
        <f t="shared" si="241"/>
        <v>#REF!</v>
      </c>
      <c r="AG140" s="30">
        <f t="shared" si="242"/>
        <v>0</v>
      </c>
      <c r="AH140" s="31">
        <f t="shared" si="243"/>
        <v>0</v>
      </c>
      <c r="AI140" s="31">
        <f t="shared" si="244"/>
        <v>0</v>
      </c>
      <c r="AJ140" s="31">
        <f t="shared" si="245"/>
        <v>0</v>
      </c>
      <c r="AK140" s="31">
        <f t="shared" si="246"/>
        <v>0</v>
      </c>
      <c r="AL140" s="31">
        <f t="shared" si="247"/>
        <v>0</v>
      </c>
      <c r="AM140" s="31" t="e">
        <f t="shared" si="248"/>
        <v>#REF!</v>
      </c>
      <c r="AN140" s="31" t="e">
        <f t="shared" si="249"/>
        <v>#REF!</v>
      </c>
      <c r="AO140" s="32" t="e">
        <f t="shared" si="250"/>
        <v>#REF!</v>
      </c>
      <c r="AP140" s="114">
        <v>0</v>
      </c>
      <c r="AQ140" s="115">
        <v>-320000</v>
      </c>
      <c r="AS140" s="51" t="s">
        <v>243</v>
      </c>
      <c r="AT140" s="117" t="e">
        <f t="shared" ref="AT140:AT157" si="261">F140</f>
        <v>#REF!</v>
      </c>
      <c r="AU140" s="114">
        <v>0</v>
      </c>
      <c r="AV140" s="165" t="e">
        <f t="shared" si="231"/>
        <v>#REF!</v>
      </c>
      <c r="AW140" s="262">
        <v>-1356062</v>
      </c>
      <c r="AX140" s="173" t="e">
        <f t="shared" si="251"/>
        <v>#REF!</v>
      </c>
      <c r="AY140" s="173" t="e">
        <f t="shared" si="252"/>
        <v>#REF!</v>
      </c>
      <c r="AZ140" s="203">
        <f t="shared" si="232"/>
        <v>0</v>
      </c>
      <c r="BA140" s="203"/>
      <c r="BB140" s="203">
        <f t="shared" si="253"/>
        <v>0</v>
      </c>
      <c r="BC140" s="203">
        <f t="shared" si="254"/>
        <v>0</v>
      </c>
      <c r="BD140" s="83">
        <f t="shared" si="259"/>
        <v>0</v>
      </c>
      <c r="BE140" s="83">
        <v>0</v>
      </c>
      <c r="BF140" s="83">
        <v>0</v>
      </c>
      <c r="BG140" s="215" t="e">
        <f t="shared" si="233"/>
        <v>#REF!</v>
      </c>
      <c r="BH140" s="187" t="e">
        <f t="shared" si="234"/>
        <v>#REF!</v>
      </c>
      <c r="BI140" s="182" t="e">
        <f t="shared" si="255"/>
        <v>#REF!</v>
      </c>
      <c r="BJ140" s="179" t="e">
        <f t="shared" si="235"/>
        <v>#REF!</v>
      </c>
      <c r="BK140" s="85" t="e">
        <f t="shared" si="260"/>
        <v>#REF!</v>
      </c>
      <c r="BL140" s="87" t="e">
        <f t="shared" si="236"/>
        <v>#REF!</v>
      </c>
      <c r="BM140" s="179" t="e">
        <f t="shared" si="237"/>
        <v>#REF!</v>
      </c>
      <c r="BN140" s="194" t="e">
        <f t="shared" si="237"/>
        <v>#REF!</v>
      </c>
      <c r="BO140" s="51" t="s">
        <v>262</v>
      </c>
      <c r="BQ140" s="231"/>
      <c r="BR140" s="51" t="s">
        <v>281</v>
      </c>
      <c r="BS140" s="51"/>
      <c r="BT140" s="231"/>
      <c r="BU140" s="266">
        <v>0</v>
      </c>
      <c r="BV140" s="266">
        <v>0</v>
      </c>
      <c r="BW140" s="231"/>
      <c r="BX140" s="173">
        <f t="shared" si="256"/>
        <v>0</v>
      </c>
      <c r="BY140" s="272">
        <f t="shared" si="257"/>
        <v>0</v>
      </c>
      <c r="BZ140" s="187">
        <f t="shared" si="258"/>
        <v>0</v>
      </c>
    </row>
    <row r="141" spans="1:81" ht="36" x14ac:dyDescent="0.2">
      <c r="A141" s="138">
        <v>630900</v>
      </c>
      <c r="B141" s="134" t="s">
        <v>76</v>
      </c>
      <c r="C141" s="134" t="s">
        <v>77</v>
      </c>
      <c r="D141" s="134" t="s">
        <v>128</v>
      </c>
      <c r="E141" s="140" t="s">
        <v>199</v>
      </c>
      <c r="F141" s="82" t="e">
        <f t="shared" ref="F141:F179" si="262">ROUNDUP(O141*ign/igo,afrind)</f>
        <v>#REF!</v>
      </c>
      <c r="G141" s="83" t="e">
        <f t="shared" ref="G141:G179" si="263">ROUNDUP(P141*iin/iio,afrind)</f>
        <v>#REF!</v>
      </c>
      <c r="H141" s="83">
        <f t="shared" ref="H141:H179" si="264">Q141</f>
        <v>0</v>
      </c>
      <c r="I141" s="83">
        <v>0</v>
      </c>
      <c r="J141" s="83">
        <v>0</v>
      </c>
      <c r="K141" s="83" t="e">
        <f t="shared" ref="K141:K179" si="265">SUM(F141:J141)</f>
        <v>#REF!</v>
      </c>
      <c r="L141" s="84" t="e">
        <f t="shared" ref="L141:L179" si="266">ROUND(K141*premie/1000,2)</f>
        <v>#REF!</v>
      </c>
      <c r="M141" s="85" t="e">
        <f t="shared" ref="M141:M157" si="267">ROUND(L141*0.21,2)</f>
        <v>#REF!</v>
      </c>
      <c r="N141" s="86" t="e">
        <f t="shared" ref="N141:N179" si="268">L141+M141</f>
        <v>#REF!</v>
      </c>
      <c r="O141" s="57">
        <v>1909000</v>
      </c>
      <c r="P141" s="58">
        <v>474000</v>
      </c>
      <c r="Q141" s="58"/>
      <c r="R141" s="58">
        <v>0</v>
      </c>
      <c r="S141" s="58">
        <v>0</v>
      </c>
      <c r="T141" s="32">
        <f t="shared" si="238"/>
        <v>2383000</v>
      </c>
      <c r="U141" s="33">
        <v>1909000</v>
      </c>
      <c r="V141" s="31">
        <v>474000</v>
      </c>
      <c r="W141" s="31">
        <v>0</v>
      </c>
      <c r="X141" s="31">
        <v>0</v>
      </c>
      <c r="Y141" s="31">
        <v>0</v>
      </c>
      <c r="Z141" s="32">
        <f t="shared" si="239"/>
        <v>2383000</v>
      </c>
      <c r="AA141" s="30" t="e">
        <f t="shared" ref="AA141:AA179" si="269">F141-O141</f>
        <v>#REF!</v>
      </c>
      <c r="AB141" s="31" t="e">
        <f t="shared" ref="AB141:AB179" si="270">G141-P141</f>
        <v>#REF!</v>
      </c>
      <c r="AC141" s="31">
        <f t="shared" ref="AC141:AC179" si="271">H141-Q141</f>
        <v>0</v>
      </c>
      <c r="AD141" s="31">
        <f t="shared" ref="AD141:AD179" si="272">I141-R141</f>
        <v>0</v>
      </c>
      <c r="AE141" s="31">
        <f t="shared" ref="AE141:AE179" si="273">J141-S141</f>
        <v>0</v>
      </c>
      <c r="AF141" s="32" t="e">
        <f t="shared" si="241"/>
        <v>#REF!</v>
      </c>
      <c r="AG141" s="30">
        <f t="shared" si="242"/>
        <v>0</v>
      </c>
      <c r="AH141" s="31">
        <f t="shared" si="243"/>
        <v>0</v>
      </c>
      <c r="AI141" s="31">
        <f t="shared" si="244"/>
        <v>0</v>
      </c>
      <c r="AJ141" s="31">
        <f t="shared" si="245"/>
        <v>0</v>
      </c>
      <c r="AK141" s="31">
        <f t="shared" si="246"/>
        <v>0</v>
      </c>
      <c r="AL141" s="31">
        <f t="shared" si="247"/>
        <v>0</v>
      </c>
      <c r="AM141" s="31" t="e">
        <f t="shared" si="248"/>
        <v>#REF!</v>
      </c>
      <c r="AN141" s="31" t="e">
        <f t="shared" si="249"/>
        <v>#REF!</v>
      </c>
      <c r="AO141" s="32" t="e">
        <f t="shared" si="250"/>
        <v>#REF!</v>
      </c>
      <c r="AP141" s="114">
        <v>0</v>
      </c>
      <c r="AQ141" s="114">
        <v>0</v>
      </c>
      <c r="AT141" s="117" t="e">
        <f t="shared" si="261"/>
        <v>#REF!</v>
      </c>
      <c r="AU141" s="114" t="e">
        <f t="shared" ref="AU141:AU157" si="274">G141</f>
        <v>#REF!</v>
      </c>
      <c r="AV141" s="165" t="e">
        <f t="shared" si="231"/>
        <v>#REF!</v>
      </c>
      <c r="AW141" s="173"/>
      <c r="AX141" s="173" t="e">
        <f t="shared" si="251"/>
        <v>#REF!</v>
      </c>
      <c r="AY141" s="173" t="e">
        <f t="shared" si="252"/>
        <v>#REF!</v>
      </c>
      <c r="AZ141" s="203" t="e">
        <f t="shared" si="232"/>
        <v>#REF!</v>
      </c>
      <c r="BA141" s="203"/>
      <c r="BB141" s="203" t="e">
        <f t="shared" si="253"/>
        <v>#REF!</v>
      </c>
      <c r="BC141" s="203" t="e">
        <f t="shared" si="254"/>
        <v>#REF!</v>
      </c>
      <c r="BD141" s="83">
        <f t="shared" ref="BD141:BD166" si="275">BQ141</f>
        <v>0</v>
      </c>
      <c r="BE141" s="83">
        <v>0</v>
      </c>
      <c r="BF141" s="83">
        <v>0</v>
      </c>
      <c r="BG141" s="215" t="e">
        <f t="shared" si="233"/>
        <v>#REF!</v>
      </c>
      <c r="BH141" s="187" t="e">
        <f t="shared" si="234"/>
        <v>#REF!</v>
      </c>
      <c r="BI141" s="182" t="e">
        <f t="shared" si="255"/>
        <v>#REF!</v>
      </c>
      <c r="BJ141" s="179" t="e">
        <f t="shared" si="235"/>
        <v>#REF!</v>
      </c>
      <c r="BK141" s="85" t="e">
        <f t="shared" ref="BK141:BL157" si="276">ROUND(BI141*0.21,2)</f>
        <v>#REF!</v>
      </c>
      <c r="BL141" s="87" t="e">
        <f t="shared" si="236"/>
        <v>#REF!</v>
      </c>
      <c r="BM141" s="179" t="e">
        <f t="shared" ref="BM141:BM142" si="277">BI141+BK141</f>
        <v>#REF!</v>
      </c>
      <c r="BN141" s="194" t="e">
        <f t="shared" si="237"/>
        <v>#REF!</v>
      </c>
      <c r="BQ141" s="231"/>
      <c r="BT141" s="231"/>
      <c r="BU141" s="264">
        <v>1958202.0547945206</v>
      </c>
      <c r="BV141" s="264">
        <v>478202.1276595745</v>
      </c>
      <c r="BW141" s="231"/>
      <c r="BX141" s="173">
        <f t="shared" si="256"/>
        <v>1992758.5616438356</v>
      </c>
      <c r="BY141" s="272">
        <f t="shared" si="257"/>
        <v>481984.04255319154</v>
      </c>
      <c r="BZ141" s="187">
        <f t="shared" si="258"/>
        <v>2474742.6041970272</v>
      </c>
    </row>
    <row r="142" spans="1:81" ht="36" x14ac:dyDescent="0.2">
      <c r="A142" s="138">
        <v>630900</v>
      </c>
      <c r="B142" s="134" t="s">
        <v>78</v>
      </c>
      <c r="C142" s="134" t="s">
        <v>112</v>
      </c>
      <c r="D142" s="134" t="s">
        <v>127</v>
      </c>
      <c r="E142" s="140" t="s">
        <v>199</v>
      </c>
      <c r="F142" s="82" t="e">
        <f t="shared" si="262"/>
        <v>#REF!</v>
      </c>
      <c r="G142" s="83" t="e">
        <f t="shared" si="263"/>
        <v>#REF!</v>
      </c>
      <c r="H142" s="83">
        <f t="shared" si="264"/>
        <v>0</v>
      </c>
      <c r="I142" s="83">
        <v>0</v>
      </c>
      <c r="J142" s="83">
        <v>0</v>
      </c>
      <c r="K142" s="83" t="e">
        <f t="shared" si="265"/>
        <v>#REF!</v>
      </c>
      <c r="L142" s="84" t="e">
        <f t="shared" si="266"/>
        <v>#REF!</v>
      </c>
      <c r="M142" s="85" t="e">
        <f t="shared" si="267"/>
        <v>#REF!</v>
      </c>
      <c r="N142" s="86" t="e">
        <f t="shared" si="268"/>
        <v>#REF!</v>
      </c>
      <c r="O142" s="57">
        <v>1498000</v>
      </c>
      <c r="P142" s="58">
        <v>312000</v>
      </c>
      <c r="Q142" s="58"/>
      <c r="R142" s="58">
        <v>0</v>
      </c>
      <c r="S142" s="58">
        <v>0</v>
      </c>
      <c r="T142" s="32">
        <f t="shared" si="238"/>
        <v>1810000</v>
      </c>
      <c r="U142" s="33">
        <v>1498000</v>
      </c>
      <c r="V142" s="31">
        <v>312000</v>
      </c>
      <c r="W142" s="31">
        <v>0</v>
      </c>
      <c r="X142" s="31">
        <v>0</v>
      </c>
      <c r="Y142" s="31">
        <v>0</v>
      </c>
      <c r="Z142" s="32">
        <f t="shared" si="239"/>
        <v>1810000</v>
      </c>
      <c r="AA142" s="30" t="e">
        <f t="shared" si="269"/>
        <v>#REF!</v>
      </c>
      <c r="AB142" s="31" t="e">
        <f t="shared" si="270"/>
        <v>#REF!</v>
      </c>
      <c r="AC142" s="31">
        <f t="shared" si="271"/>
        <v>0</v>
      </c>
      <c r="AD142" s="31">
        <f t="shared" si="272"/>
        <v>0</v>
      </c>
      <c r="AE142" s="31">
        <f t="shared" si="273"/>
        <v>0</v>
      </c>
      <c r="AF142" s="32" t="e">
        <f t="shared" si="241"/>
        <v>#REF!</v>
      </c>
      <c r="AG142" s="30">
        <f t="shared" si="242"/>
        <v>0</v>
      </c>
      <c r="AH142" s="31">
        <f t="shared" si="243"/>
        <v>0</v>
      </c>
      <c r="AI142" s="31">
        <f t="shared" si="244"/>
        <v>0</v>
      </c>
      <c r="AJ142" s="31">
        <f t="shared" si="245"/>
        <v>0</v>
      </c>
      <c r="AK142" s="31">
        <f t="shared" si="246"/>
        <v>0</v>
      </c>
      <c r="AL142" s="31">
        <f t="shared" si="247"/>
        <v>0</v>
      </c>
      <c r="AM142" s="31" t="e">
        <f t="shared" si="248"/>
        <v>#REF!</v>
      </c>
      <c r="AN142" s="31" t="e">
        <f t="shared" si="249"/>
        <v>#REF!</v>
      </c>
      <c r="AO142" s="32" t="e">
        <f t="shared" si="250"/>
        <v>#REF!</v>
      </c>
      <c r="AP142" s="114">
        <v>0</v>
      </c>
      <c r="AQ142" s="114">
        <v>0</v>
      </c>
      <c r="AT142" s="117" t="e">
        <f t="shared" si="261"/>
        <v>#REF!</v>
      </c>
      <c r="AU142" s="114" t="e">
        <f t="shared" si="274"/>
        <v>#REF!</v>
      </c>
      <c r="AV142" s="165" t="e">
        <f t="shared" si="231"/>
        <v>#REF!</v>
      </c>
      <c r="AW142" s="173"/>
      <c r="AX142" s="173" t="e">
        <f t="shared" si="251"/>
        <v>#REF!</v>
      </c>
      <c r="AY142" s="173" t="e">
        <f t="shared" si="252"/>
        <v>#REF!</v>
      </c>
      <c r="AZ142" s="203" t="e">
        <f t="shared" si="232"/>
        <v>#REF!</v>
      </c>
      <c r="BA142" s="203"/>
      <c r="BB142" s="203" t="e">
        <f t="shared" si="253"/>
        <v>#REF!</v>
      </c>
      <c r="BC142" s="203" t="e">
        <f t="shared" si="254"/>
        <v>#REF!</v>
      </c>
      <c r="BD142" s="83">
        <f t="shared" si="275"/>
        <v>0</v>
      </c>
      <c r="BE142" s="83">
        <v>0</v>
      </c>
      <c r="BF142" s="83">
        <v>0</v>
      </c>
      <c r="BG142" s="215" t="e">
        <f t="shared" si="233"/>
        <v>#REF!</v>
      </c>
      <c r="BH142" s="187" t="e">
        <f t="shared" si="234"/>
        <v>#REF!</v>
      </c>
      <c r="BI142" s="182" t="e">
        <f t="shared" si="255"/>
        <v>#REF!</v>
      </c>
      <c r="BJ142" s="179" t="e">
        <f t="shared" si="235"/>
        <v>#REF!</v>
      </c>
      <c r="BK142" s="85" t="e">
        <f t="shared" si="276"/>
        <v>#REF!</v>
      </c>
      <c r="BL142" s="87" t="e">
        <f t="shared" si="236"/>
        <v>#REF!</v>
      </c>
      <c r="BM142" s="179" t="e">
        <f t="shared" si="277"/>
        <v>#REF!</v>
      </c>
      <c r="BN142" s="194" t="e">
        <f t="shared" si="237"/>
        <v>#REF!</v>
      </c>
      <c r="BQ142" s="231"/>
      <c r="BT142" s="231"/>
      <c r="BU142" s="264">
        <v>1537422.9452054794</v>
      </c>
      <c r="BV142" s="264">
        <v>314765.95744680852</v>
      </c>
      <c r="BW142" s="231"/>
      <c r="BX142" s="173">
        <f t="shared" si="256"/>
        <v>1564553.9383561641</v>
      </c>
      <c r="BY142" s="272">
        <f t="shared" si="257"/>
        <v>317255.31914893619</v>
      </c>
      <c r="BZ142" s="187">
        <f t="shared" si="258"/>
        <v>1881809.2575051002</v>
      </c>
    </row>
    <row r="143" spans="1:81" ht="36" x14ac:dyDescent="0.2">
      <c r="A143" s="138">
        <v>630900</v>
      </c>
      <c r="B143" s="134" t="s">
        <v>79</v>
      </c>
      <c r="C143" s="134" t="s">
        <v>62</v>
      </c>
      <c r="D143" s="134" t="s">
        <v>132</v>
      </c>
      <c r="E143" s="140" t="s">
        <v>172</v>
      </c>
      <c r="F143" s="82" t="e">
        <f t="shared" si="262"/>
        <v>#REF!</v>
      </c>
      <c r="G143" s="83" t="e">
        <f t="shared" si="263"/>
        <v>#REF!</v>
      </c>
      <c r="H143" s="83">
        <f t="shared" si="264"/>
        <v>0</v>
      </c>
      <c r="I143" s="83">
        <v>0</v>
      </c>
      <c r="J143" s="83">
        <v>0</v>
      </c>
      <c r="K143" s="83" t="e">
        <f t="shared" si="265"/>
        <v>#REF!</v>
      </c>
      <c r="L143" s="84" t="e">
        <f t="shared" si="266"/>
        <v>#REF!</v>
      </c>
      <c r="M143" s="85" t="e">
        <f t="shared" si="267"/>
        <v>#REF!</v>
      </c>
      <c r="N143" s="86" t="e">
        <f t="shared" si="268"/>
        <v>#REF!</v>
      </c>
      <c r="O143" s="57">
        <v>1163000</v>
      </c>
      <c r="P143" s="58">
        <v>246000</v>
      </c>
      <c r="Q143" s="58"/>
      <c r="R143" s="58">
        <v>0</v>
      </c>
      <c r="S143" s="58">
        <v>0</v>
      </c>
      <c r="T143" s="32">
        <f t="shared" si="238"/>
        <v>1409000</v>
      </c>
      <c r="U143" s="33">
        <v>1163000</v>
      </c>
      <c r="V143" s="31">
        <v>246000</v>
      </c>
      <c r="W143" s="31">
        <v>0</v>
      </c>
      <c r="X143" s="31">
        <v>0</v>
      </c>
      <c r="Y143" s="31">
        <v>0</v>
      </c>
      <c r="Z143" s="32">
        <f t="shared" si="239"/>
        <v>1409000</v>
      </c>
      <c r="AA143" s="30" t="e">
        <f t="shared" si="269"/>
        <v>#REF!</v>
      </c>
      <c r="AB143" s="31" t="e">
        <f t="shared" si="270"/>
        <v>#REF!</v>
      </c>
      <c r="AC143" s="31">
        <f t="shared" si="271"/>
        <v>0</v>
      </c>
      <c r="AD143" s="31">
        <f t="shared" si="272"/>
        <v>0</v>
      </c>
      <c r="AE143" s="31">
        <f t="shared" si="273"/>
        <v>0</v>
      </c>
      <c r="AF143" s="32" t="e">
        <f t="shared" si="241"/>
        <v>#REF!</v>
      </c>
      <c r="AG143" s="30">
        <f t="shared" si="242"/>
        <v>0</v>
      </c>
      <c r="AH143" s="31">
        <f t="shared" si="243"/>
        <v>0</v>
      </c>
      <c r="AI143" s="31">
        <f t="shared" si="244"/>
        <v>0</v>
      </c>
      <c r="AJ143" s="31">
        <f t="shared" si="245"/>
        <v>0</v>
      </c>
      <c r="AK143" s="31">
        <f t="shared" si="246"/>
        <v>0</v>
      </c>
      <c r="AL143" s="31">
        <f t="shared" si="247"/>
        <v>0</v>
      </c>
      <c r="AM143" s="31" t="e">
        <f t="shared" si="248"/>
        <v>#REF!</v>
      </c>
      <c r="AN143" s="31" t="e">
        <f t="shared" si="249"/>
        <v>#REF!</v>
      </c>
      <c r="AO143" s="32" t="e">
        <f t="shared" si="250"/>
        <v>#REF!</v>
      </c>
      <c r="AP143" s="114">
        <v>0</v>
      </c>
      <c r="AQ143" s="114">
        <v>0</v>
      </c>
      <c r="AT143" s="117" t="e">
        <f t="shared" si="261"/>
        <v>#REF!</v>
      </c>
      <c r="AU143" s="114" t="e">
        <f t="shared" si="274"/>
        <v>#REF!</v>
      </c>
      <c r="AV143" s="165" t="e">
        <f t="shared" si="231"/>
        <v>#REF!</v>
      </c>
      <c r="AW143" s="173"/>
      <c r="AX143" s="173" t="e">
        <f t="shared" si="251"/>
        <v>#REF!</v>
      </c>
      <c r="AY143" s="173" t="e">
        <f t="shared" si="252"/>
        <v>#REF!</v>
      </c>
      <c r="AZ143" s="203" t="e">
        <f t="shared" si="232"/>
        <v>#REF!</v>
      </c>
      <c r="BA143" s="203"/>
      <c r="BB143" s="203" t="e">
        <f t="shared" si="253"/>
        <v>#REF!</v>
      </c>
      <c r="BC143" s="203" t="e">
        <f t="shared" si="254"/>
        <v>#REF!</v>
      </c>
      <c r="BD143" s="83">
        <f t="shared" si="275"/>
        <v>0</v>
      </c>
      <c r="BE143" s="83">
        <v>0</v>
      </c>
      <c r="BF143" s="83">
        <v>0</v>
      </c>
      <c r="BG143" s="215" t="e">
        <f t="shared" si="233"/>
        <v>#REF!</v>
      </c>
      <c r="BH143" s="187" t="e">
        <f t="shared" si="234"/>
        <v>#REF!</v>
      </c>
      <c r="BI143" s="182" t="e">
        <f t="shared" si="255"/>
        <v>#REF!</v>
      </c>
      <c r="BJ143" s="179" t="e">
        <f t="shared" si="235"/>
        <v>#REF!</v>
      </c>
      <c r="BK143" s="85" t="e">
        <f t="shared" si="276"/>
        <v>#REF!</v>
      </c>
      <c r="BL143" s="87" t="e">
        <f t="shared" si="236"/>
        <v>#REF!</v>
      </c>
      <c r="BM143" s="179" t="e">
        <f>BI143+BK143</f>
        <v>#REF!</v>
      </c>
      <c r="BN143" s="194" t="e">
        <f t="shared" si="237"/>
        <v>#REF!</v>
      </c>
      <c r="BQ143" s="231"/>
      <c r="BT143" s="231"/>
      <c r="BU143" s="264">
        <v>1193056.506849315</v>
      </c>
      <c r="BV143" s="264">
        <v>248180.85106382982</v>
      </c>
      <c r="BW143" s="231"/>
      <c r="BX143" s="173">
        <f t="shared" si="256"/>
        <v>1214110.4452054794</v>
      </c>
      <c r="BY143" s="272">
        <f t="shared" si="257"/>
        <v>250143.61702127662</v>
      </c>
      <c r="BZ143" s="187">
        <f t="shared" si="258"/>
        <v>1464254.062226756</v>
      </c>
    </row>
    <row r="144" spans="1:81" ht="48" x14ac:dyDescent="0.2">
      <c r="A144" s="138">
        <v>630900</v>
      </c>
      <c r="B144" s="134" t="s">
        <v>80</v>
      </c>
      <c r="C144" s="134" t="s">
        <v>81</v>
      </c>
      <c r="D144" s="134" t="s">
        <v>130</v>
      </c>
      <c r="E144" s="140" t="s">
        <v>176</v>
      </c>
      <c r="F144" s="82" t="e">
        <f t="shared" si="262"/>
        <v>#REF!</v>
      </c>
      <c r="G144" s="83" t="e">
        <f t="shared" si="263"/>
        <v>#REF!</v>
      </c>
      <c r="H144" s="83">
        <f t="shared" si="264"/>
        <v>0</v>
      </c>
      <c r="I144" s="83">
        <v>0</v>
      </c>
      <c r="J144" s="83">
        <v>0</v>
      </c>
      <c r="K144" s="83" t="e">
        <f t="shared" si="265"/>
        <v>#REF!</v>
      </c>
      <c r="L144" s="84" t="e">
        <f t="shared" si="266"/>
        <v>#REF!</v>
      </c>
      <c r="M144" s="85" t="e">
        <f t="shared" si="267"/>
        <v>#REF!</v>
      </c>
      <c r="N144" s="86" t="e">
        <f t="shared" si="268"/>
        <v>#REF!</v>
      </c>
      <c r="O144" s="57">
        <v>780000</v>
      </c>
      <c r="P144" s="58">
        <v>224000</v>
      </c>
      <c r="Q144" s="58"/>
      <c r="R144" s="58">
        <v>0</v>
      </c>
      <c r="S144" s="58">
        <v>0</v>
      </c>
      <c r="T144" s="32">
        <f t="shared" si="238"/>
        <v>1004000</v>
      </c>
      <c r="U144" s="33">
        <v>780000</v>
      </c>
      <c r="V144" s="31">
        <v>224000</v>
      </c>
      <c r="W144" s="31">
        <v>0</v>
      </c>
      <c r="X144" s="31">
        <v>0</v>
      </c>
      <c r="Y144" s="31">
        <v>0</v>
      </c>
      <c r="Z144" s="32">
        <f t="shared" si="239"/>
        <v>1004000</v>
      </c>
      <c r="AA144" s="30" t="e">
        <f t="shared" si="269"/>
        <v>#REF!</v>
      </c>
      <c r="AB144" s="31" t="e">
        <f t="shared" si="270"/>
        <v>#REF!</v>
      </c>
      <c r="AC144" s="31">
        <f t="shared" si="271"/>
        <v>0</v>
      </c>
      <c r="AD144" s="31">
        <f t="shared" si="272"/>
        <v>0</v>
      </c>
      <c r="AE144" s="31">
        <f t="shared" si="273"/>
        <v>0</v>
      </c>
      <c r="AF144" s="32" t="e">
        <f t="shared" si="241"/>
        <v>#REF!</v>
      </c>
      <c r="AG144" s="30">
        <f t="shared" si="242"/>
        <v>0</v>
      </c>
      <c r="AH144" s="31">
        <f t="shared" si="243"/>
        <v>0</v>
      </c>
      <c r="AI144" s="31">
        <f t="shared" si="244"/>
        <v>0</v>
      </c>
      <c r="AJ144" s="31">
        <f t="shared" si="245"/>
        <v>0</v>
      </c>
      <c r="AK144" s="31">
        <f t="shared" si="246"/>
        <v>0</v>
      </c>
      <c r="AL144" s="31">
        <f t="shared" si="247"/>
        <v>0</v>
      </c>
      <c r="AM144" s="31" t="e">
        <f t="shared" si="248"/>
        <v>#REF!</v>
      </c>
      <c r="AN144" s="31" t="e">
        <f t="shared" si="249"/>
        <v>#REF!</v>
      </c>
      <c r="AO144" s="32" t="e">
        <f t="shared" si="250"/>
        <v>#REF!</v>
      </c>
      <c r="AP144" s="114">
        <v>0</v>
      </c>
      <c r="AQ144" s="114">
        <v>0</v>
      </c>
      <c r="AT144" s="117" t="e">
        <f t="shared" si="261"/>
        <v>#REF!</v>
      </c>
      <c r="AU144" s="114" t="e">
        <f t="shared" si="274"/>
        <v>#REF!</v>
      </c>
      <c r="AV144" s="165" t="e">
        <f t="shared" si="231"/>
        <v>#REF!</v>
      </c>
      <c r="AW144" s="173"/>
      <c r="AX144" s="173" t="e">
        <f t="shared" si="251"/>
        <v>#REF!</v>
      </c>
      <c r="AY144" s="173" t="e">
        <f t="shared" si="252"/>
        <v>#REF!</v>
      </c>
      <c r="AZ144" s="203" t="e">
        <f t="shared" si="232"/>
        <v>#REF!</v>
      </c>
      <c r="BA144" s="203"/>
      <c r="BB144" s="203" t="e">
        <f t="shared" si="253"/>
        <v>#REF!</v>
      </c>
      <c r="BC144" s="203" t="e">
        <f t="shared" si="254"/>
        <v>#REF!</v>
      </c>
      <c r="BD144" s="83">
        <f t="shared" si="275"/>
        <v>0</v>
      </c>
      <c r="BE144" s="83">
        <v>0</v>
      </c>
      <c r="BF144" s="83">
        <v>0</v>
      </c>
      <c r="BG144" s="215" t="e">
        <f t="shared" si="233"/>
        <v>#REF!</v>
      </c>
      <c r="BH144" s="187" t="e">
        <f t="shared" si="234"/>
        <v>#REF!</v>
      </c>
      <c r="BI144" s="182" t="e">
        <f t="shared" si="255"/>
        <v>#REF!</v>
      </c>
      <c r="BJ144" s="179" t="e">
        <f t="shared" si="235"/>
        <v>#REF!</v>
      </c>
      <c r="BK144" s="85" t="e">
        <f t="shared" si="276"/>
        <v>#REF!</v>
      </c>
      <c r="BL144" s="87" t="e">
        <f t="shared" si="236"/>
        <v>#REF!</v>
      </c>
      <c r="BM144" s="179" t="e">
        <f t="shared" ref="BM144:BN166" si="278">BI144+BK144</f>
        <v>#REF!</v>
      </c>
      <c r="BN144" s="194" t="e">
        <f t="shared" si="237"/>
        <v>#REF!</v>
      </c>
      <c r="BO144" s="157" t="s">
        <v>259</v>
      </c>
      <c r="BQ144" s="231"/>
      <c r="BR144" s="51" t="s">
        <v>280</v>
      </c>
      <c r="BS144" s="51" t="s">
        <v>301</v>
      </c>
      <c r="BT144" s="231"/>
      <c r="BU144" s="266">
        <v>0</v>
      </c>
      <c r="BV144" s="266">
        <v>0</v>
      </c>
      <c r="BW144" s="231"/>
      <c r="BX144" s="173">
        <f t="shared" si="256"/>
        <v>0</v>
      </c>
      <c r="BY144" s="272">
        <f t="shared" si="257"/>
        <v>0</v>
      </c>
      <c r="BZ144" s="187">
        <f t="shared" si="258"/>
        <v>0</v>
      </c>
    </row>
    <row r="145" spans="1:78" ht="36" x14ac:dyDescent="0.2">
      <c r="A145" s="138">
        <v>630900</v>
      </c>
      <c r="B145" s="134" t="s">
        <v>82</v>
      </c>
      <c r="C145" s="134" t="s">
        <v>83</v>
      </c>
      <c r="D145" s="134" t="s">
        <v>126</v>
      </c>
      <c r="E145" s="140" t="s">
        <v>163</v>
      </c>
      <c r="F145" s="82" t="e">
        <f t="shared" si="262"/>
        <v>#REF!</v>
      </c>
      <c r="G145" s="83" t="e">
        <f t="shared" si="263"/>
        <v>#REF!</v>
      </c>
      <c r="H145" s="83">
        <f t="shared" si="264"/>
        <v>0</v>
      </c>
      <c r="I145" s="83">
        <v>0</v>
      </c>
      <c r="J145" s="83">
        <v>0</v>
      </c>
      <c r="K145" s="83" t="e">
        <f t="shared" si="265"/>
        <v>#REF!</v>
      </c>
      <c r="L145" s="84" t="e">
        <f t="shared" si="266"/>
        <v>#REF!</v>
      </c>
      <c r="M145" s="85" t="e">
        <f t="shared" si="267"/>
        <v>#REF!</v>
      </c>
      <c r="N145" s="86" t="e">
        <f t="shared" si="268"/>
        <v>#REF!</v>
      </c>
      <c r="O145" s="57">
        <v>2065000</v>
      </c>
      <c r="P145" s="58">
        <v>654000</v>
      </c>
      <c r="Q145" s="58"/>
      <c r="R145" s="58">
        <v>0</v>
      </c>
      <c r="S145" s="58">
        <v>0</v>
      </c>
      <c r="T145" s="32">
        <f t="shared" si="238"/>
        <v>2719000</v>
      </c>
      <c r="U145" s="33">
        <v>2065000</v>
      </c>
      <c r="V145" s="31">
        <v>654000</v>
      </c>
      <c r="W145" s="31">
        <v>0</v>
      </c>
      <c r="X145" s="31">
        <v>0</v>
      </c>
      <c r="Y145" s="31">
        <v>0</v>
      </c>
      <c r="Z145" s="32">
        <f t="shared" si="239"/>
        <v>2719000</v>
      </c>
      <c r="AA145" s="30" t="e">
        <f t="shared" si="269"/>
        <v>#REF!</v>
      </c>
      <c r="AB145" s="31" t="e">
        <f t="shared" si="270"/>
        <v>#REF!</v>
      </c>
      <c r="AC145" s="31">
        <f t="shared" si="271"/>
        <v>0</v>
      </c>
      <c r="AD145" s="31">
        <f t="shared" si="272"/>
        <v>0</v>
      </c>
      <c r="AE145" s="31">
        <f t="shared" si="273"/>
        <v>0</v>
      </c>
      <c r="AF145" s="32" t="e">
        <f t="shared" si="241"/>
        <v>#REF!</v>
      </c>
      <c r="AG145" s="30">
        <f t="shared" si="242"/>
        <v>0</v>
      </c>
      <c r="AH145" s="31">
        <f t="shared" si="243"/>
        <v>0</v>
      </c>
      <c r="AI145" s="31">
        <f t="shared" si="244"/>
        <v>0</v>
      </c>
      <c r="AJ145" s="31">
        <f t="shared" si="245"/>
        <v>0</v>
      </c>
      <c r="AK145" s="31">
        <f t="shared" si="246"/>
        <v>0</v>
      </c>
      <c r="AL145" s="31">
        <f t="shared" si="247"/>
        <v>0</v>
      </c>
      <c r="AM145" s="31" t="e">
        <f t="shared" si="248"/>
        <v>#REF!</v>
      </c>
      <c r="AN145" s="31" t="e">
        <f t="shared" si="249"/>
        <v>#REF!</v>
      </c>
      <c r="AO145" s="32" t="e">
        <f t="shared" si="250"/>
        <v>#REF!</v>
      </c>
      <c r="AP145" s="114">
        <v>0</v>
      </c>
      <c r="AQ145" s="114">
        <v>0</v>
      </c>
      <c r="AT145" s="117" t="e">
        <f t="shared" si="261"/>
        <v>#REF!</v>
      </c>
      <c r="AU145" s="114" t="e">
        <f t="shared" si="274"/>
        <v>#REF!</v>
      </c>
      <c r="AV145" s="165" t="e">
        <f t="shared" si="231"/>
        <v>#REF!</v>
      </c>
      <c r="AW145" s="173"/>
      <c r="AX145" s="173" t="e">
        <f t="shared" si="251"/>
        <v>#REF!</v>
      </c>
      <c r="AY145" s="173" t="e">
        <f t="shared" si="252"/>
        <v>#REF!</v>
      </c>
      <c r="AZ145" s="203" t="e">
        <f t="shared" si="232"/>
        <v>#REF!</v>
      </c>
      <c r="BA145" s="203"/>
      <c r="BB145" s="203" t="e">
        <f t="shared" si="253"/>
        <v>#REF!</v>
      </c>
      <c r="BC145" s="203" t="e">
        <f t="shared" si="254"/>
        <v>#REF!</v>
      </c>
      <c r="BD145" s="83">
        <f t="shared" si="275"/>
        <v>0</v>
      </c>
      <c r="BE145" s="83">
        <v>0</v>
      </c>
      <c r="BF145" s="83">
        <v>0</v>
      </c>
      <c r="BG145" s="215" t="e">
        <f t="shared" si="233"/>
        <v>#REF!</v>
      </c>
      <c r="BH145" s="187" t="e">
        <f t="shared" si="234"/>
        <v>#REF!</v>
      </c>
      <c r="BI145" s="182" t="e">
        <f t="shared" si="255"/>
        <v>#REF!</v>
      </c>
      <c r="BJ145" s="179" t="e">
        <f t="shared" si="235"/>
        <v>#REF!</v>
      </c>
      <c r="BK145" s="85" t="e">
        <f t="shared" si="276"/>
        <v>#REF!</v>
      </c>
      <c r="BL145" s="87" t="e">
        <f t="shared" si="236"/>
        <v>#REF!</v>
      </c>
      <c r="BM145" s="179" t="e">
        <f t="shared" si="278"/>
        <v>#REF!</v>
      </c>
      <c r="BN145" s="194" t="e">
        <f t="shared" si="237"/>
        <v>#REF!</v>
      </c>
      <c r="BQ145" s="231"/>
      <c r="BS145" s="51" t="s">
        <v>293</v>
      </c>
      <c r="BT145" s="231"/>
      <c r="BU145" s="264">
        <v>2118159.2465753425</v>
      </c>
      <c r="BV145" s="266">
        <f>659797.872340425+187649</f>
        <v>847446.87234042503</v>
      </c>
      <c r="BW145" s="231"/>
      <c r="BX145" s="173">
        <f t="shared" si="256"/>
        <v>2155538.5273972601</v>
      </c>
      <c r="BY145" s="272">
        <f t="shared" si="257"/>
        <v>854149.00050480454</v>
      </c>
      <c r="BZ145" s="187">
        <f t="shared" si="258"/>
        <v>3009687.5279020648</v>
      </c>
    </row>
    <row r="146" spans="1:78" ht="48" x14ac:dyDescent="0.2">
      <c r="A146" s="138">
        <v>630900</v>
      </c>
      <c r="B146" s="134" t="s">
        <v>84</v>
      </c>
      <c r="C146" s="134" t="s">
        <v>85</v>
      </c>
      <c r="D146" s="134" t="s">
        <v>134</v>
      </c>
      <c r="E146" s="140" t="s">
        <v>200</v>
      </c>
      <c r="F146" s="82" t="e">
        <f t="shared" si="262"/>
        <v>#REF!</v>
      </c>
      <c r="G146" s="83" t="e">
        <f t="shared" si="263"/>
        <v>#REF!</v>
      </c>
      <c r="H146" s="83">
        <f t="shared" si="264"/>
        <v>0</v>
      </c>
      <c r="I146" s="83">
        <v>0</v>
      </c>
      <c r="J146" s="83">
        <v>0</v>
      </c>
      <c r="K146" s="83" t="e">
        <f t="shared" si="265"/>
        <v>#REF!</v>
      </c>
      <c r="L146" s="84" t="e">
        <f t="shared" si="266"/>
        <v>#REF!</v>
      </c>
      <c r="M146" s="85" t="e">
        <f t="shared" si="267"/>
        <v>#REF!</v>
      </c>
      <c r="N146" s="86" t="e">
        <f t="shared" si="268"/>
        <v>#REF!</v>
      </c>
      <c r="O146" s="57">
        <v>1303000</v>
      </c>
      <c r="P146" s="58">
        <v>186000</v>
      </c>
      <c r="Q146" s="58"/>
      <c r="R146" s="58">
        <v>0</v>
      </c>
      <c r="S146" s="58">
        <v>0</v>
      </c>
      <c r="T146" s="32">
        <f t="shared" si="238"/>
        <v>1489000</v>
      </c>
      <c r="U146" s="33">
        <v>1303000</v>
      </c>
      <c r="V146" s="31">
        <v>186000</v>
      </c>
      <c r="W146" s="31">
        <v>0</v>
      </c>
      <c r="X146" s="31">
        <v>0</v>
      </c>
      <c r="Y146" s="31">
        <v>0</v>
      </c>
      <c r="Z146" s="32">
        <f t="shared" si="239"/>
        <v>1489000</v>
      </c>
      <c r="AA146" s="30" t="e">
        <f t="shared" si="269"/>
        <v>#REF!</v>
      </c>
      <c r="AB146" s="31" t="e">
        <f t="shared" si="270"/>
        <v>#REF!</v>
      </c>
      <c r="AC146" s="31">
        <f t="shared" si="271"/>
        <v>0</v>
      </c>
      <c r="AD146" s="31">
        <f t="shared" si="272"/>
        <v>0</v>
      </c>
      <c r="AE146" s="31">
        <f t="shared" si="273"/>
        <v>0</v>
      </c>
      <c r="AF146" s="32" t="e">
        <f t="shared" si="241"/>
        <v>#REF!</v>
      </c>
      <c r="AG146" s="30">
        <f t="shared" si="242"/>
        <v>0</v>
      </c>
      <c r="AH146" s="31">
        <f t="shared" si="243"/>
        <v>0</v>
      </c>
      <c r="AI146" s="31">
        <f t="shared" si="244"/>
        <v>0</v>
      </c>
      <c r="AJ146" s="31">
        <f t="shared" si="245"/>
        <v>0</v>
      </c>
      <c r="AK146" s="31">
        <f t="shared" si="246"/>
        <v>0</v>
      </c>
      <c r="AL146" s="31">
        <f t="shared" si="247"/>
        <v>0</v>
      </c>
      <c r="AM146" s="31" t="e">
        <f t="shared" si="248"/>
        <v>#REF!</v>
      </c>
      <c r="AN146" s="31" t="e">
        <f t="shared" si="249"/>
        <v>#REF!</v>
      </c>
      <c r="AO146" s="32" t="e">
        <f t="shared" si="250"/>
        <v>#REF!</v>
      </c>
      <c r="AP146" s="114">
        <v>0</v>
      </c>
      <c r="AQ146" s="114">
        <v>0</v>
      </c>
      <c r="AT146" s="117" t="e">
        <f t="shared" si="261"/>
        <v>#REF!</v>
      </c>
      <c r="AU146" s="114" t="e">
        <f t="shared" si="274"/>
        <v>#REF!</v>
      </c>
      <c r="AV146" s="165" t="e">
        <f t="shared" si="231"/>
        <v>#REF!</v>
      </c>
      <c r="AW146" s="173"/>
      <c r="AX146" s="173" t="e">
        <f t="shared" si="251"/>
        <v>#REF!</v>
      </c>
      <c r="AY146" s="173" t="e">
        <f t="shared" si="252"/>
        <v>#REF!</v>
      </c>
      <c r="AZ146" s="203" t="e">
        <f t="shared" si="232"/>
        <v>#REF!</v>
      </c>
      <c r="BA146" s="203"/>
      <c r="BB146" s="203" t="e">
        <f t="shared" si="253"/>
        <v>#REF!</v>
      </c>
      <c r="BC146" s="203" t="e">
        <f t="shared" si="254"/>
        <v>#REF!</v>
      </c>
      <c r="BD146" s="83">
        <f t="shared" si="275"/>
        <v>0</v>
      </c>
      <c r="BE146" s="83">
        <v>0</v>
      </c>
      <c r="BF146" s="83">
        <v>0</v>
      </c>
      <c r="BG146" s="215" t="e">
        <f t="shared" si="233"/>
        <v>#REF!</v>
      </c>
      <c r="BH146" s="187" t="e">
        <f t="shared" si="234"/>
        <v>#REF!</v>
      </c>
      <c r="BI146" s="182" t="e">
        <f t="shared" si="255"/>
        <v>#REF!</v>
      </c>
      <c r="BJ146" s="179" t="e">
        <f t="shared" si="235"/>
        <v>#REF!</v>
      </c>
      <c r="BK146" s="85" t="e">
        <f t="shared" si="276"/>
        <v>#REF!</v>
      </c>
      <c r="BL146" s="87" t="e">
        <f t="shared" si="236"/>
        <v>#REF!</v>
      </c>
      <c r="BM146" s="179" t="e">
        <f t="shared" si="278"/>
        <v>#REF!</v>
      </c>
      <c r="BN146" s="194" t="e">
        <f t="shared" si="237"/>
        <v>#REF!</v>
      </c>
      <c r="BO146" s="51" t="s">
        <v>263</v>
      </c>
      <c r="BQ146" s="231"/>
      <c r="BR146" s="51" t="s">
        <v>280</v>
      </c>
      <c r="BS146" s="51" t="s">
        <v>302</v>
      </c>
      <c r="BT146" s="231"/>
      <c r="BU146" s="266">
        <v>0</v>
      </c>
      <c r="BV146" s="266">
        <v>0</v>
      </c>
      <c r="BW146" s="231"/>
      <c r="BX146" s="173">
        <f t="shared" si="256"/>
        <v>0</v>
      </c>
      <c r="BY146" s="272">
        <f t="shared" si="257"/>
        <v>0</v>
      </c>
      <c r="BZ146" s="187">
        <f t="shared" si="258"/>
        <v>0</v>
      </c>
    </row>
    <row r="147" spans="1:78" s="106" customFormat="1" x14ac:dyDescent="0.2">
      <c r="A147" s="240"/>
      <c r="B147" s="281" t="s">
        <v>297</v>
      </c>
      <c r="C147" s="133"/>
      <c r="D147" s="133"/>
      <c r="E147" s="242"/>
      <c r="F147" s="243"/>
      <c r="G147" s="244"/>
      <c r="H147" s="244"/>
      <c r="I147" s="244"/>
      <c r="J147" s="244"/>
      <c r="K147" s="244"/>
      <c r="L147" s="245"/>
      <c r="M147" s="248"/>
      <c r="N147" s="247"/>
      <c r="O147" s="248"/>
      <c r="P147" s="244"/>
      <c r="Q147" s="244"/>
      <c r="R147" s="244"/>
      <c r="S147" s="244"/>
      <c r="T147" s="249"/>
      <c r="U147" s="250"/>
      <c r="V147" s="251"/>
      <c r="W147" s="251"/>
      <c r="X147" s="251"/>
      <c r="Y147" s="251"/>
      <c r="Z147" s="249"/>
      <c r="AA147" s="252"/>
      <c r="AB147" s="251"/>
      <c r="AC147" s="251"/>
      <c r="AD147" s="251"/>
      <c r="AE147" s="251"/>
      <c r="AF147" s="249"/>
      <c r="AG147" s="252"/>
      <c r="AH147" s="251"/>
      <c r="AI147" s="251"/>
      <c r="AJ147" s="251"/>
      <c r="AK147" s="251"/>
      <c r="AL147" s="251"/>
      <c r="AM147" s="251"/>
      <c r="AN147" s="251"/>
      <c r="AO147" s="249"/>
      <c r="AP147" s="116"/>
      <c r="AQ147" s="116"/>
      <c r="AR147" s="253"/>
      <c r="AS147" s="253"/>
      <c r="AT147" s="282"/>
      <c r="AU147" s="116"/>
      <c r="AV147" s="283"/>
      <c r="AW147" s="262"/>
      <c r="AX147" s="262"/>
      <c r="AY147" s="262"/>
      <c r="AZ147" s="284"/>
      <c r="BA147" s="284"/>
      <c r="BB147" s="284"/>
      <c r="BC147" s="284"/>
      <c r="BD147" s="244"/>
      <c r="BE147" s="244"/>
      <c r="BF147" s="244"/>
      <c r="BG147" s="258"/>
      <c r="BH147" s="257"/>
      <c r="BI147" s="285"/>
      <c r="BJ147" s="191"/>
      <c r="BK147" s="248"/>
      <c r="BL147" s="246"/>
      <c r="BM147" s="191"/>
      <c r="BN147" s="259"/>
      <c r="BO147" s="132"/>
      <c r="BQ147" s="233"/>
      <c r="BR147" s="132"/>
      <c r="BS147" s="132"/>
      <c r="BT147" s="233"/>
      <c r="BU147" s="268">
        <v>5000000</v>
      </c>
      <c r="BV147" s="271"/>
      <c r="BW147" s="233"/>
      <c r="BX147" s="173">
        <f t="shared" si="256"/>
        <v>5088235.2941176463</v>
      </c>
      <c r="BY147" s="272">
        <f t="shared" si="257"/>
        <v>0</v>
      </c>
      <c r="BZ147" s="187">
        <f t="shared" si="258"/>
        <v>5088235.2941176463</v>
      </c>
    </row>
    <row r="148" spans="1:78" s="106" customFormat="1" ht="96" x14ac:dyDescent="0.2">
      <c r="A148" s="240">
        <v>630900</v>
      </c>
      <c r="B148" s="133" t="s">
        <v>296</v>
      </c>
      <c r="C148" s="133" t="s">
        <v>86</v>
      </c>
      <c r="D148" s="133" t="s">
        <v>33</v>
      </c>
      <c r="E148" s="242" t="s">
        <v>201</v>
      </c>
      <c r="F148" s="243" t="e">
        <f t="shared" si="262"/>
        <v>#REF!</v>
      </c>
      <c r="G148" s="244" t="e">
        <f t="shared" si="263"/>
        <v>#REF!</v>
      </c>
      <c r="H148" s="244">
        <f t="shared" si="264"/>
        <v>0</v>
      </c>
      <c r="I148" s="244">
        <v>0</v>
      </c>
      <c r="J148" s="244">
        <v>0</v>
      </c>
      <c r="K148" s="244" t="e">
        <f t="shared" si="265"/>
        <v>#REF!</v>
      </c>
      <c r="L148" s="245" t="e">
        <f t="shared" si="266"/>
        <v>#REF!</v>
      </c>
      <c r="M148" s="248" t="e">
        <f t="shared" si="267"/>
        <v>#REF!</v>
      </c>
      <c r="N148" s="247" t="e">
        <f t="shared" si="268"/>
        <v>#REF!</v>
      </c>
      <c r="O148" s="248">
        <v>2584000</v>
      </c>
      <c r="P148" s="244">
        <v>398000</v>
      </c>
      <c r="Q148" s="244"/>
      <c r="R148" s="244">
        <v>0</v>
      </c>
      <c r="S148" s="244">
        <v>0</v>
      </c>
      <c r="T148" s="249">
        <f t="shared" si="238"/>
        <v>2982000</v>
      </c>
      <c r="U148" s="250">
        <v>2584000</v>
      </c>
      <c r="V148" s="251">
        <v>398000</v>
      </c>
      <c r="W148" s="251">
        <v>0</v>
      </c>
      <c r="X148" s="251">
        <v>0</v>
      </c>
      <c r="Y148" s="251">
        <v>0</v>
      </c>
      <c r="Z148" s="249">
        <f t="shared" si="239"/>
        <v>2982000</v>
      </c>
      <c r="AA148" s="252" t="e">
        <f t="shared" si="269"/>
        <v>#REF!</v>
      </c>
      <c r="AB148" s="251" t="e">
        <f t="shared" si="270"/>
        <v>#REF!</v>
      </c>
      <c r="AC148" s="251">
        <f t="shared" si="271"/>
        <v>0</v>
      </c>
      <c r="AD148" s="251">
        <f t="shared" si="272"/>
        <v>0</v>
      </c>
      <c r="AE148" s="251">
        <f t="shared" si="273"/>
        <v>0</v>
      </c>
      <c r="AF148" s="249" t="e">
        <f t="shared" si="241"/>
        <v>#REF!</v>
      </c>
      <c r="AG148" s="252">
        <f t="shared" si="242"/>
        <v>0</v>
      </c>
      <c r="AH148" s="251">
        <f t="shared" si="243"/>
        <v>0</v>
      </c>
      <c r="AI148" s="251">
        <f t="shared" si="244"/>
        <v>0</v>
      </c>
      <c r="AJ148" s="251">
        <f t="shared" si="245"/>
        <v>0</v>
      </c>
      <c r="AK148" s="251">
        <f t="shared" si="246"/>
        <v>0</v>
      </c>
      <c r="AL148" s="251">
        <f t="shared" si="247"/>
        <v>0</v>
      </c>
      <c r="AM148" s="251" t="e">
        <f t="shared" si="248"/>
        <v>#REF!</v>
      </c>
      <c r="AN148" s="251" t="e">
        <f t="shared" si="249"/>
        <v>#REF!</v>
      </c>
      <c r="AO148" s="249" t="e">
        <f t="shared" si="250"/>
        <v>#REF!</v>
      </c>
      <c r="AP148" s="116">
        <v>0</v>
      </c>
      <c r="AQ148" s="116">
        <v>-402000</v>
      </c>
      <c r="AR148" s="253"/>
      <c r="AS148" s="107" t="s">
        <v>249</v>
      </c>
      <c r="AT148" s="282" t="e">
        <f t="shared" si="261"/>
        <v>#REF!</v>
      </c>
      <c r="AU148" s="116" t="e">
        <f t="shared" si="274"/>
        <v>#REF!</v>
      </c>
      <c r="AV148" s="283" t="e">
        <f t="shared" si="231"/>
        <v>#REF!</v>
      </c>
      <c r="AW148" s="262"/>
      <c r="AX148" s="262" t="e">
        <f t="shared" si="251"/>
        <v>#REF!</v>
      </c>
      <c r="AY148" s="262" t="e">
        <f t="shared" si="252"/>
        <v>#REF!</v>
      </c>
      <c r="AZ148" s="284">
        <v>0</v>
      </c>
      <c r="BA148" s="284"/>
      <c r="BB148" s="284">
        <f t="shared" si="253"/>
        <v>0</v>
      </c>
      <c r="BC148" s="284">
        <f t="shared" si="254"/>
        <v>0</v>
      </c>
      <c r="BD148" s="244">
        <f t="shared" si="275"/>
        <v>0</v>
      </c>
      <c r="BE148" s="244">
        <v>0</v>
      </c>
      <c r="BF148" s="244">
        <v>0</v>
      </c>
      <c r="BG148" s="258" t="e">
        <f t="shared" si="233"/>
        <v>#REF!</v>
      </c>
      <c r="BH148" s="257" t="e">
        <f t="shared" si="234"/>
        <v>#REF!</v>
      </c>
      <c r="BI148" s="285" t="e">
        <f t="shared" si="255"/>
        <v>#REF!</v>
      </c>
      <c r="BJ148" s="191" t="e">
        <f t="shared" si="235"/>
        <v>#REF!</v>
      </c>
      <c r="BK148" s="248" t="e">
        <f t="shared" si="276"/>
        <v>#REF!</v>
      </c>
      <c r="BL148" s="246" t="e">
        <f t="shared" si="236"/>
        <v>#REF!</v>
      </c>
      <c r="BM148" s="191" t="e">
        <f t="shared" si="278"/>
        <v>#REF!</v>
      </c>
      <c r="BN148" s="259" t="e">
        <f t="shared" si="237"/>
        <v>#REF!</v>
      </c>
      <c r="BO148" s="107" t="s">
        <v>265</v>
      </c>
      <c r="BQ148" s="233"/>
      <c r="BR148" s="107" t="s">
        <v>284</v>
      </c>
      <c r="BS148" s="107" t="s">
        <v>283</v>
      </c>
      <c r="BT148" s="233"/>
      <c r="BU148" s="271"/>
      <c r="BV148" s="268">
        <v>733445</v>
      </c>
      <c r="BW148" s="233"/>
      <c r="BX148" s="173">
        <f t="shared" si="256"/>
        <v>0</v>
      </c>
      <c r="BY148" s="272">
        <f t="shared" si="257"/>
        <v>739245.53163444635</v>
      </c>
      <c r="BZ148" s="187">
        <f t="shared" si="258"/>
        <v>739245.53163444635</v>
      </c>
    </row>
    <row r="149" spans="1:78" s="106" customFormat="1" ht="24" x14ac:dyDescent="0.2">
      <c r="A149" s="240" t="s">
        <v>291</v>
      </c>
      <c r="B149" s="133" t="s">
        <v>282</v>
      </c>
      <c r="C149" s="133" t="s">
        <v>86</v>
      </c>
      <c r="D149" s="133" t="s">
        <v>33</v>
      </c>
      <c r="E149" s="242"/>
      <c r="F149" s="243"/>
      <c r="G149" s="244"/>
      <c r="H149" s="244"/>
      <c r="I149" s="244"/>
      <c r="J149" s="244"/>
      <c r="K149" s="244"/>
      <c r="L149" s="245"/>
      <c r="M149" s="248"/>
      <c r="N149" s="247"/>
      <c r="O149" s="248"/>
      <c r="P149" s="244"/>
      <c r="Q149" s="244"/>
      <c r="R149" s="244"/>
      <c r="S149" s="244"/>
      <c r="T149" s="249"/>
      <c r="U149" s="250"/>
      <c r="V149" s="251"/>
      <c r="W149" s="251"/>
      <c r="X149" s="251"/>
      <c r="Y149" s="251"/>
      <c r="Z149" s="249"/>
      <c r="AA149" s="252"/>
      <c r="AB149" s="251"/>
      <c r="AC149" s="251"/>
      <c r="AD149" s="251"/>
      <c r="AE149" s="251"/>
      <c r="AF149" s="249"/>
      <c r="AG149" s="252"/>
      <c r="AH149" s="251"/>
      <c r="AI149" s="251"/>
      <c r="AJ149" s="251"/>
      <c r="AK149" s="251"/>
      <c r="AL149" s="251"/>
      <c r="AM149" s="251"/>
      <c r="AN149" s="251"/>
      <c r="AO149" s="249"/>
      <c r="AP149" s="116"/>
      <c r="AQ149" s="116"/>
      <c r="AR149" s="253"/>
      <c r="AS149" s="107"/>
      <c r="AT149" s="282"/>
      <c r="AU149" s="116"/>
      <c r="AV149" s="283"/>
      <c r="AW149" s="262"/>
      <c r="AX149" s="262"/>
      <c r="AY149" s="262"/>
      <c r="AZ149" s="284"/>
      <c r="BA149" s="284"/>
      <c r="BB149" s="284"/>
      <c r="BC149" s="284"/>
      <c r="BD149" s="244"/>
      <c r="BE149" s="244"/>
      <c r="BF149" s="244"/>
      <c r="BG149" s="258"/>
      <c r="BH149" s="257"/>
      <c r="BI149" s="285"/>
      <c r="BJ149" s="191"/>
      <c r="BK149" s="248"/>
      <c r="BL149" s="246"/>
      <c r="BM149" s="191"/>
      <c r="BN149" s="259"/>
      <c r="BO149" s="132"/>
      <c r="BQ149" s="233"/>
      <c r="BR149" s="107" t="s">
        <v>285</v>
      </c>
      <c r="BS149" s="107" t="s">
        <v>287</v>
      </c>
      <c r="BT149" s="233"/>
      <c r="BU149" s="268"/>
      <c r="BV149" s="268">
        <v>35000</v>
      </c>
      <c r="BW149" s="233"/>
      <c r="BX149" s="173">
        <f t="shared" si="256"/>
        <v>0</v>
      </c>
      <c r="BY149" s="272">
        <f t="shared" si="257"/>
        <v>35276.801405975399</v>
      </c>
      <c r="BZ149" s="187">
        <f t="shared" si="258"/>
        <v>35276.801405975399</v>
      </c>
    </row>
    <row r="150" spans="1:78" s="106" customFormat="1" ht="24" x14ac:dyDescent="0.2">
      <c r="A150" s="240" t="s">
        <v>291</v>
      </c>
      <c r="B150" s="286" t="s">
        <v>286</v>
      </c>
      <c r="C150" s="133" t="s">
        <v>86</v>
      </c>
      <c r="D150" s="133" t="s">
        <v>33</v>
      </c>
      <c r="E150" s="242"/>
      <c r="F150" s="243"/>
      <c r="G150" s="244"/>
      <c r="H150" s="244"/>
      <c r="I150" s="244"/>
      <c r="J150" s="244"/>
      <c r="K150" s="244"/>
      <c r="L150" s="245"/>
      <c r="M150" s="248"/>
      <c r="N150" s="247"/>
      <c r="O150" s="248"/>
      <c r="P150" s="244"/>
      <c r="Q150" s="244"/>
      <c r="R150" s="244"/>
      <c r="S150" s="244"/>
      <c r="T150" s="249"/>
      <c r="U150" s="250"/>
      <c r="V150" s="251"/>
      <c r="W150" s="251"/>
      <c r="X150" s="251"/>
      <c r="Y150" s="251"/>
      <c r="Z150" s="249"/>
      <c r="AA150" s="252"/>
      <c r="AB150" s="251"/>
      <c r="AC150" s="251"/>
      <c r="AD150" s="251"/>
      <c r="AE150" s="251"/>
      <c r="AF150" s="249"/>
      <c r="AG150" s="252"/>
      <c r="AH150" s="251"/>
      <c r="AI150" s="251"/>
      <c r="AJ150" s="251"/>
      <c r="AK150" s="251"/>
      <c r="AL150" s="251"/>
      <c r="AM150" s="251"/>
      <c r="AN150" s="251"/>
      <c r="AO150" s="249"/>
      <c r="AP150" s="116"/>
      <c r="AQ150" s="116"/>
      <c r="AR150" s="253"/>
      <c r="AS150" s="107"/>
      <c r="AT150" s="282"/>
      <c r="AU150" s="116"/>
      <c r="AV150" s="283"/>
      <c r="AW150" s="262"/>
      <c r="AX150" s="262"/>
      <c r="AY150" s="262"/>
      <c r="AZ150" s="284"/>
      <c r="BA150" s="284"/>
      <c r="BB150" s="284"/>
      <c r="BC150" s="284"/>
      <c r="BD150" s="244"/>
      <c r="BE150" s="244"/>
      <c r="BF150" s="244"/>
      <c r="BG150" s="258"/>
      <c r="BH150" s="257"/>
      <c r="BI150" s="285"/>
      <c r="BJ150" s="191"/>
      <c r="BK150" s="248"/>
      <c r="BL150" s="246"/>
      <c r="BM150" s="191"/>
      <c r="BN150" s="259"/>
      <c r="BO150" s="132"/>
      <c r="BQ150" s="233"/>
      <c r="BR150" s="107" t="s">
        <v>285</v>
      </c>
      <c r="BS150" s="107" t="s">
        <v>288</v>
      </c>
      <c r="BT150" s="233"/>
      <c r="BU150" s="268"/>
      <c r="BV150" s="268">
        <v>60000</v>
      </c>
      <c r="BW150" s="233"/>
      <c r="BX150" s="173">
        <f t="shared" si="256"/>
        <v>0</v>
      </c>
      <c r="BY150" s="272">
        <f t="shared" si="257"/>
        <v>60474.51669595782</v>
      </c>
      <c r="BZ150" s="187">
        <f t="shared" si="258"/>
        <v>60474.51669595782</v>
      </c>
    </row>
    <row r="151" spans="1:78" ht="36" x14ac:dyDescent="0.2">
      <c r="A151" s="138">
        <v>630900</v>
      </c>
      <c r="B151" s="134" t="s">
        <v>87</v>
      </c>
      <c r="C151" s="134" t="s">
        <v>88</v>
      </c>
      <c r="D151" s="134" t="s">
        <v>33</v>
      </c>
      <c r="E151" s="140" t="s">
        <v>202</v>
      </c>
      <c r="F151" s="82" t="e">
        <f t="shared" si="262"/>
        <v>#REF!</v>
      </c>
      <c r="G151" s="83" t="e">
        <f t="shared" si="263"/>
        <v>#REF!</v>
      </c>
      <c r="H151" s="83">
        <f t="shared" si="264"/>
        <v>0</v>
      </c>
      <c r="I151" s="83">
        <v>0</v>
      </c>
      <c r="J151" s="83">
        <v>0</v>
      </c>
      <c r="K151" s="83" t="e">
        <f t="shared" si="265"/>
        <v>#REF!</v>
      </c>
      <c r="L151" s="84" t="e">
        <f t="shared" si="266"/>
        <v>#REF!</v>
      </c>
      <c r="M151" s="85" t="e">
        <f t="shared" si="267"/>
        <v>#REF!</v>
      </c>
      <c r="N151" s="86" t="e">
        <f t="shared" si="268"/>
        <v>#REF!</v>
      </c>
      <c r="O151" s="57">
        <v>2049000</v>
      </c>
      <c r="P151" s="58">
        <v>506000</v>
      </c>
      <c r="Q151" s="58"/>
      <c r="R151" s="58">
        <v>0</v>
      </c>
      <c r="S151" s="58">
        <v>0</v>
      </c>
      <c r="T151" s="32">
        <f t="shared" si="238"/>
        <v>2555000</v>
      </c>
      <c r="U151" s="33">
        <v>2049000</v>
      </c>
      <c r="V151" s="31">
        <v>506000</v>
      </c>
      <c r="W151" s="31">
        <v>0</v>
      </c>
      <c r="X151" s="31">
        <v>0</v>
      </c>
      <c r="Y151" s="31">
        <v>0</v>
      </c>
      <c r="Z151" s="32">
        <f t="shared" si="239"/>
        <v>2555000</v>
      </c>
      <c r="AA151" s="30" t="e">
        <f t="shared" si="269"/>
        <v>#REF!</v>
      </c>
      <c r="AB151" s="31" t="e">
        <f t="shared" si="270"/>
        <v>#REF!</v>
      </c>
      <c r="AC151" s="31">
        <f t="shared" si="271"/>
        <v>0</v>
      </c>
      <c r="AD151" s="31">
        <f t="shared" si="272"/>
        <v>0</v>
      </c>
      <c r="AE151" s="31">
        <f t="shared" si="273"/>
        <v>0</v>
      </c>
      <c r="AF151" s="32" t="e">
        <f t="shared" si="241"/>
        <v>#REF!</v>
      </c>
      <c r="AG151" s="30">
        <f t="shared" si="242"/>
        <v>0</v>
      </c>
      <c r="AH151" s="31">
        <f t="shared" si="243"/>
        <v>0</v>
      </c>
      <c r="AI151" s="31">
        <f t="shared" si="244"/>
        <v>0</v>
      </c>
      <c r="AJ151" s="31">
        <f t="shared" si="245"/>
        <v>0</v>
      </c>
      <c r="AK151" s="31">
        <f t="shared" si="246"/>
        <v>0</v>
      </c>
      <c r="AL151" s="31">
        <f t="shared" si="247"/>
        <v>0</v>
      </c>
      <c r="AM151" s="31" t="e">
        <f t="shared" si="248"/>
        <v>#REF!</v>
      </c>
      <c r="AN151" s="31" t="e">
        <f t="shared" si="249"/>
        <v>#REF!</v>
      </c>
      <c r="AO151" s="32" t="e">
        <f t="shared" si="250"/>
        <v>#REF!</v>
      </c>
      <c r="AP151" s="114">
        <v>0</v>
      </c>
      <c r="AQ151" s="114">
        <v>0</v>
      </c>
      <c r="AT151" s="117" t="e">
        <f t="shared" si="261"/>
        <v>#REF!</v>
      </c>
      <c r="AU151" s="114" t="e">
        <f t="shared" si="274"/>
        <v>#REF!</v>
      </c>
      <c r="AV151" s="165" t="e">
        <f t="shared" si="231"/>
        <v>#REF!</v>
      </c>
      <c r="AW151" s="173"/>
      <c r="AX151" s="173" t="e">
        <f t="shared" si="251"/>
        <v>#REF!</v>
      </c>
      <c r="AY151" s="173" t="e">
        <f t="shared" si="252"/>
        <v>#REF!</v>
      </c>
      <c r="AZ151" s="203" t="e">
        <f t="shared" si="232"/>
        <v>#REF!</v>
      </c>
      <c r="BA151" s="203"/>
      <c r="BB151" s="203" t="e">
        <f t="shared" si="253"/>
        <v>#REF!</v>
      </c>
      <c r="BC151" s="203" t="e">
        <f t="shared" si="254"/>
        <v>#REF!</v>
      </c>
      <c r="BD151" s="83">
        <f t="shared" si="275"/>
        <v>0</v>
      </c>
      <c r="BE151" s="83">
        <v>0</v>
      </c>
      <c r="BF151" s="83">
        <v>0</v>
      </c>
      <c r="BG151" s="215" t="e">
        <f t="shared" si="233"/>
        <v>#REF!</v>
      </c>
      <c r="BH151" s="187" t="e">
        <f t="shared" si="234"/>
        <v>#REF!</v>
      </c>
      <c r="BI151" s="182" t="e">
        <f t="shared" si="255"/>
        <v>#REF!</v>
      </c>
      <c r="BJ151" s="179" t="e">
        <f t="shared" si="235"/>
        <v>#REF!</v>
      </c>
      <c r="BK151" s="85" t="e">
        <f t="shared" si="276"/>
        <v>#REF!</v>
      </c>
      <c r="BL151" s="87" t="e">
        <f t="shared" si="236"/>
        <v>#REF!</v>
      </c>
      <c r="BM151" s="179" t="e">
        <f t="shared" si="278"/>
        <v>#REF!</v>
      </c>
      <c r="BN151" s="194" t="e">
        <f t="shared" si="237"/>
        <v>#REF!</v>
      </c>
      <c r="BQ151" s="231"/>
      <c r="BS151" s="237" t="s">
        <v>294</v>
      </c>
      <c r="BT151" s="231"/>
      <c r="BU151" s="264">
        <v>2101857.8767123292</v>
      </c>
      <c r="BV151" s="266">
        <f>510485.815602837+225986</f>
        <v>736471.81560283701</v>
      </c>
      <c r="BW151" s="231"/>
      <c r="BX151" s="173">
        <f t="shared" si="256"/>
        <v>2138949.48630137</v>
      </c>
      <c r="BY151" s="272">
        <f t="shared" si="257"/>
        <v>742296.2851462689</v>
      </c>
      <c r="BZ151" s="187">
        <f t="shared" si="258"/>
        <v>2881245.771447639</v>
      </c>
    </row>
    <row r="152" spans="1:78" ht="60" x14ac:dyDescent="0.2">
      <c r="A152" s="138">
        <v>630900</v>
      </c>
      <c r="B152" s="134" t="s">
        <v>251</v>
      </c>
      <c r="C152" s="134" t="s">
        <v>89</v>
      </c>
      <c r="D152" s="134" t="s">
        <v>33</v>
      </c>
      <c r="E152" s="140" t="s">
        <v>202</v>
      </c>
      <c r="F152" s="82" t="e">
        <f t="shared" si="262"/>
        <v>#REF!</v>
      </c>
      <c r="G152" s="83" t="e">
        <f t="shared" si="263"/>
        <v>#REF!</v>
      </c>
      <c r="H152" s="83">
        <f t="shared" si="264"/>
        <v>0</v>
      </c>
      <c r="I152" s="83">
        <v>0</v>
      </c>
      <c r="J152" s="83">
        <v>0</v>
      </c>
      <c r="K152" s="83" t="e">
        <f t="shared" si="265"/>
        <v>#REF!</v>
      </c>
      <c r="L152" s="84" t="e">
        <f t="shared" si="266"/>
        <v>#REF!</v>
      </c>
      <c r="M152" s="85" t="e">
        <f t="shared" si="267"/>
        <v>#REF!</v>
      </c>
      <c r="N152" s="86" t="e">
        <f t="shared" si="268"/>
        <v>#REF!</v>
      </c>
      <c r="O152" s="57">
        <v>1476000</v>
      </c>
      <c r="P152" s="58">
        <v>322000</v>
      </c>
      <c r="Q152" s="58"/>
      <c r="R152" s="58">
        <v>0</v>
      </c>
      <c r="S152" s="58">
        <v>0</v>
      </c>
      <c r="T152" s="32">
        <f t="shared" si="238"/>
        <v>1798000</v>
      </c>
      <c r="U152" s="33">
        <v>1476000</v>
      </c>
      <c r="V152" s="31">
        <v>322000</v>
      </c>
      <c r="W152" s="31">
        <v>0</v>
      </c>
      <c r="X152" s="31">
        <v>0</v>
      </c>
      <c r="Y152" s="31">
        <v>0</v>
      </c>
      <c r="Z152" s="32">
        <f t="shared" si="239"/>
        <v>1798000</v>
      </c>
      <c r="AA152" s="30" t="e">
        <f t="shared" si="269"/>
        <v>#REF!</v>
      </c>
      <c r="AB152" s="31" t="e">
        <f t="shared" si="270"/>
        <v>#REF!</v>
      </c>
      <c r="AC152" s="31">
        <f t="shared" si="271"/>
        <v>0</v>
      </c>
      <c r="AD152" s="31">
        <f t="shared" si="272"/>
        <v>0</v>
      </c>
      <c r="AE152" s="31">
        <f t="shared" si="273"/>
        <v>0</v>
      </c>
      <c r="AF152" s="32" t="e">
        <f t="shared" si="241"/>
        <v>#REF!</v>
      </c>
      <c r="AG152" s="30">
        <f t="shared" si="242"/>
        <v>0</v>
      </c>
      <c r="AH152" s="31">
        <f t="shared" si="243"/>
        <v>0</v>
      </c>
      <c r="AI152" s="31">
        <f t="shared" si="244"/>
        <v>0</v>
      </c>
      <c r="AJ152" s="31">
        <f t="shared" si="245"/>
        <v>0</v>
      </c>
      <c r="AK152" s="31">
        <f t="shared" si="246"/>
        <v>0</v>
      </c>
      <c r="AL152" s="31">
        <f t="shared" si="247"/>
        <v>0</v>
      </c>
      <c r="AM152" s="31" t="e">
        <f t="shared" si="248"/>
        <v>#REF!</v>
      </c>
      <c r="AN152" s="31" t="e">
        <f t="shared" si="249"/>
        <v>#REF!</v>
      </c>
      <c r="AO152" s="32" t="e">
        <f t="shared" si="250"/>
        <v>#REF!</v>
      </c>
      <c r="AP152" s="114">
        <v>0</v>
      </c>
      <c r="AQ152" s="114">
        <v>201000</v>
      </c>
      <c r="AS152" s="51" t="s">
        <v>244</v>
      </c>
      <c r="AT152" s="117" t="e">
        <f t="shared" si="261"/>
        <v>#REF!</v>
      </c>
      <c r="AU152" s="114" t="e">
        <f t="shared" si="274"/>
        <v>#REF!</v>
      </c>
      <c r="AV152" s="165" t="e">
        <f t="shared" si="231"/>
        <v>#REF!</v>
      </c>
      <c r="AW152" s="173"/>
      <c r="AX152" s="173" t="e">
        <f t="shared" si="251"/>
        <v>#REF!</v>
      </c>
      <c r="AY152" s="173" t="e">
        <f t="shared" si="252"/>
        <v>#REF!</v>
      </c>
      <c r="AZ152" s="203">
        <v>530663.12</v>
      </c>
      <c r="BA152" s="203"/>
      <c r="BB152" s="203">
        <f t="shared" si="253"/>
        <v>530663.12</v>
      </c>
      <c r="BC152" s="203">
        <f t="shared" si="254"/>
        <v>530663.12</v>
      </c>
      <c r="BD152" s="83">
        <f t="shared" si="275"/>
        <v>0</v>
      </c>
      <c r="BE152" s="83">
        <v>0</v>
      </c>
      <c r="BF152" s="83">
        <v>0</v>
      </c>
      <c r="BG152" s="215" t="e">
        <f t="shared" si="233"/>
        <v>#REF!</v>
      </c>
      <c r="BH152" s="187" t="e">
        <f t="shared" si="234"/>
        <v>#REF!</v>
      </c>
      <c r="BI152" s="182" t="e">
        <f t="shared" si="255"/>
        <v>#REF!</v>
      </c>
      <c r="BJ152" s="179" t="e">
        <f t="shared" si="235"/>
        <v>#REF!</v>
      </c>
      <c r="BK152" s="85" t="e">
        <f t="shared" si="276"/>
        <v>#REF!</v>
      </c>
      <c r="BL152" s="87" t="e">
        <f t="shared" si="236"/>
        <v>#REF!</v>
      </c>
      <c r="BM152" s="191" t="e">
        <f t="shared" si="278"/>
        <v>#REF!</v>
      </c>
      <c r="BN152" s="194" t="e">
        <f t="shared" si="237"/>
        <v>#REF!</v>
      </c>
      <c r="BO152" s="107" t="s">
        <v>264</v>
      </c>
      <c r="BQ152" s="231"/>
      <c r="BR152" s="51" t="s">
        <v>280</v>
      </c>
      <c r="BS152" s="51" t="s">
        <v>303</v>
      </c>
      <c r="BT152" s="231"/>
      <c r="BU152" s="266">
        <v>0</v>
      </c>
      <c r="BV152" s="266">
        <v>0</v>
      </c>
      <c r="BW152" s="231"/>
      <c r="BX152" s="173">
        <f t="shared" si="256"/>
        <v>0</v>
      </c>
      <c r="BY152" s="272">
        <f t="shared" si="257"/>
        <v>0</v>
      </c>
      <c r="BZ152" s="187">
        <f t="shared" si="258"/>
        <v>0</v>
      </c>
    </row>
    <row r="153" spans="1:78" ht="36" x14ac:dyDescent="0.2">
      <c r="A153" s="138">
        <v>630900</v>
      </c>
      <c r="B153" s="134" t="s">
        <v>90</v>
      </c>
      <c r="C153" s="134" t="s">
        <v>91</v>
      </c>
      <c r="D153" s="134" t="s">
        <v>133</v>
      </c>
      <c r="E153" s="140" t="s">
        <v>203</v>
      </c>
      <c r="F153" s="82" t="e">
        <f t="shared" si="262"/>
        <v>#REF!</v>
      </c>
      <c r="G153" s="83" t="e">
        <f t="shared" si="263"/>
        <v>#REF!</v>
      </c>
      <c r="H153" s="83">
        <f t="shared" si="264"/>
        <v>0</v>
      </c>
      <c r="I153" s="83">
        <v>0</v>
      </c>
      <c r="J153" s="83">
        <v>0</v>
      </c>
      <c r="K153" s="83" t="e">
        <f t="shared" si="265"/>
        <v>#REF!</v>
      </c>
      <c r="L153" s="84" t="e">
        <f t="shared" si="266"/>
        <v>#REF!</v>
      </c>
      <c r="M153" s="85" t="e">
        <f t="shared" si="267"/>
        <v>#REF!</v>
      </c>
      <c r="N153" s="86" t="e">
        <f t="shared" si="268"/>
        <v>#REF!</v>
      </c>
      <c r="O153" s="57">
        <v>1444000</v>
      </c>
      <c r="P153" s="58">
        <v>350000</v>
      </c>
      <c r="Q153" s="58"/>
      <c r="R153" s="58">
        <v>0</v>
      </c>
      <c r="S153" s="58">
        <v>0</v>
      </c>
      <c r="T153" s="32">
        <f t="shared" si="238"/>
        <v>1794000</v>
      </c>
      <c r="U153" s="33">
        <v>1444000</v>
      </c>
      <c r="V153" s="31">
        <v>350000</v>
      </c>
      <c r="W153" s="31">
        <v>0</v>
      </c>
      <c r="X153" s="31">
        <v>0</v>
      </c>
      <c r="Y153" s="31">
        <v>0</v>
      </c>
      <c r="Z153" s="32">
        <f t="shared" si="239"/>
        <v>1794000</v>
      </c>
      <c r="AA153" s="30" t="e">
        <f t="shared" si="269"/>
        <v>#REF!</v>
      </c>
      <c r="AB153" s="31" t="e">
        <f t="shared" si="270"/>
        <v>#REF!</v>
      </c>
      <c r="AC153" s="31">
        <f t="shared" si="271"/>
        <v>0</v>
      </c>
      <c r="AD153" s="31">
        <f t="shared" si="272"/>
        <v>0</v>
      </c>
      <c r="AE153" s="31">
        <f t="shared" si="273"/>
        <v>0</v>
      </c>
      <c r="AF153" s="32" t="e">
        <f t="shared" si="241"/>
        <v>#REF!</v>
      </c>
      <c r="AG153" s="30">
        <f t="shared" si="242"/>
        <v>0</v>
      </c>
      <c r="AH153" s="31">
        <f t="shared" si="243"/>
        <v>0</v>
      </c>
      <c r="AI153" s="31">
        <f t="shared" si="244"/>
        <v>0</v>
      </c>
      <c r="AJ153" s="31">
        <f t="shared" si="245"/>
        <v>0</v>
      </c>
      <c r="AK153" s="31">
        <f t="shared" si="246"/>
        <v>0</v>
      </c>
      <c r="AL153" s="31">
        <f t="shared" si="247"/>
        <v>0</v>
      </c>
      <c r="AM153" s="31" t="e">
        <f t="shared" si="248"/>
        <v>#REF!</v>
      </c>
      <c r="AN153" s="31" t="e">
        <f t="shared" si="249"/>
        <v>#REF!</v>
      </c>
      <c r="AO153" s="32" t="e">
        <f t="shared" si="250"/>
        <v>#REF!</v>
      </c>
      <c r="AP153" s="114">
        <v>0</v>
      </c>
      <c r="AQ153" s="114">
        <v>0</v>
      </c>
      <c r="AT153" s="117" t="e">
        <f t="shared" si="261"/>
        <v>#REF!</v>
      </c>
      <c r="AU153" s="114" t="e">
        <f t="shared" si="274"/>
        <v>#REF!</v>
      </c>
      <c r="AV153" s="165" t="e">
        <f t="shared" si="231"/>
        <v>#REF!</v>
      </c>
      <c r="AW153" s="173"/>
      <c r="AX153" s="173" t="e">
        <f t="shared" si="251"/>
        <v>#REF!</v>
      </c>
      <c r="AY153" s="173" t="e">
        <f t="shared" si="252"/>
        <v>#REF!</v>
      </c>
      <c r="AZ153" s="203" t="e">
        <f t="shared" si="232"/>
        <v>#REF!</v>
      </c>
      <c r="BA153" s="203"/>
      <c r="BB153" s="203" t="e">
        <f t="shared" si="253"/>
        <v>#REF!</v>
      </c>
      <c r="BC153" s="203" t="e">
        <f t="shared" si="254"/>
        <v>#REF!</v>
      </c>
      <c r="BD153" s="83">
        <f t="shared" si="275"/>
        <v>0</v>
      </c>
      <c r="BE153" s="83">
        <v>0</v>
      </c>
      <c r="BF153" s="83">
        <v>0</v>
      </c>
      <c r="BG153" s="215" t="e">
        <f t="shared" si="233"/>
        <v>#REF!</v>
      </c>
      <c r="BH153" s="187" t="e">
        <f t="shared" si="234"/>
        <v>#REF!</v>
      </c>
      <c r="BI153" s="182" t="e">
        <f t="shared" si="255"/>
        <v>#REF!</v>
      </c>
      <c r="BJ153" s="179" t="e">
        <f t="shared" si="235"/>
        <v>#REF!</v>
      </c>
      <c r="BK153" s="85" t="e">
        <f t="shared" si="276"/>
        <v>#REF!</v>
      </c>
      <c r="BL153" s="87" t="e">
        <f t="shared" si="236"/>
        <v>#REF!</v>
      </c>
      <c r="BM153" s="179" t="e">
        <f t="shared" si="278"/>
        <v>#REF!</v>
      </c>
      <c r="BN153" s="194" t="e">
        <f t="shared" si="237"/>
        <v>#REF!</v>
      </c>
      <c r="BQ153" s="231"/>
      <c r="BT153" s="231"/>
      <c r="BU153" s="264">
        <v>1481386.9863013697</v>
      </c>
      <c r="BV153" s="264">
        <v>353102.83687943267</v>
      </c>
      <c r="BW153" s="231"/>
      <c r="BX153" s="173">
        <f t="shared" si="256"/>
        <v>1507529.109589041</v>
      </c>
      <c r="BY153" s="272">
        <f t="shared" si="257"/>
        <v>355895.39007092203</v>
      </c>
      <c r="BZ153" s="187">
        <f t="shared" si="258"/>
        <v>1863424.499659963</v>
      </c>
    </row>
    <row r="154" spans="1:78" ht="60" x14ac:dyDescent="0.2">
      <c r="A154" s="138">
        <v>630900</v>
      </c>
      <c r="B154" s="134" t="s">
        <v>309</v>
      </c>
      <c r="C154" s="134" t="s">
        <v>92</v>
      </c>
      <c r="D154" s="134" t="s">
        <v>131</v>
      </c>
      <c r="E154" s="140" t="s">
        <v>174</v>
      </c>
      <c r="F154" s="82" t="e">
        <f t="shared" si="262"/>
        <v>#REF!</v>
      </c>
      <c r="G154" s="83" t="e">
        <f t="shared" si="263"/>
        <v>#REF!</v>
      </c>
      <c r="H154" s="83">
        <f t="shared" si="264"/>
        <v>0</v>
      </c>
      <c r="I154" s="83">
        <v>0</v>
      </c>
      <c r="J154" s="83">
        <v>0</v>
      </c>
      <c r="K154" s="83" t="e">
        <f t="shared" si="265"/>
        <v>#REF!</v>
      </c>
      <c r="L154" s="84" t="e">
        <f t="shared" si="266"/>
        <v>#REF!</v>
      </c>
      <c r="M154" s="85" t="e">
        <f t="shared" si="267"/>
        <v>#REF!</v>
      </c>
      <c r="N154" s="86" t="e">
        <f t="shared" si="268"/>
        <v>#REF!</v>
      </c>
      <c r="O154" s="57">
        <v>969000</v>
      </c>
      <c r="P154" s="58">
        <v>191000</v>
      </c>
      <c r="Q154" s="58"/>
      <c r="R154" s="58">
        <v>0</v>
      </c>
      <c r="S154" s="58">
        <v>0</v>
      </c>
      <c r="T154" s="32">
        <f t="shared" si="238"/>
        <v>1160000</v>
      </c>
      <c r="U154" s="33">
        <v>969000</v>
      </c>
      <c r="V154" s="31">
        <v>191000</v>
      </c>
      <c r="W154" s="31">
        <v>0</v>
      </c>
      <c r="X154" s="31">
        <v>0</v>
      </c>
      <c r="Y154" s="31">
        <v>0</v>
      </c>
      <c r="Z154" s="32">
        <f t="shared" si="239"/>
        <v>1160000</v>
      </c>
      <c r="AA154" s="30" t="e">
        <f t="shared" si="269"/>
        <v>#REF!</v>
      </c>
      <c r="AB154" s="31" t="e">
        <f t="shared" si="270"/>
        <v>#REF!</v>
      </c>
      <c r="AC154" s="31">
        <f t="shared" si="271"/>
        <v>0</v>
      </c>
      <c r="AD154" s="31">
        <f t="shared" si="272"/>
        <v>0</v>
      </c>
      <c r="AE154" s="31">
        <f t="shared" si="273"/>
        <v>0</v>
      </c>
      <c r="AF154" s="32" t="e">
        <f t="shared" si="241"/>
        <v>#REF!</v>
      </c>
      <c r="AG154" s="30">
        <f t="shared" si="242"/>
        <v>0</v>
      </c>
      <c r="AH154" s="31">
        <f t="shared" si="243"/>
        <v>0</v>
      </c>
      <c r="AI154" s="31">
        <f t="shared" si="244"/>
        <v>0</v>
      </c>
      <c r="AJ154" s="31">
        <f t="shared" si="245"/>
        <v>0</v>
      </c>
      <c r="AK154" s="31">
        <f t="shared" si="246"/>
        <v>0</v>
      </c>
      <c r="AL154" s="31">
        <f t="shared" si="247"/>
        <v>0</v>
      </c>
      <c r="AM154" s="31" t="e">
        <f t="shared" si="248"/>
        <v>#REF!</v>
      </c>
      <c r="AN154" s="31" t="e">
        <f t="shared" si="249"/>
        <v>#REF!</v>
      </c>
      <c r="AO154" s="32" t="e">
        <f t="shared" si="250"/>
        <v>#REF!</v>
      </c>
      <c r="AP154" s="114">
        <v>0</v>
      </c>
      <c r="AQ154" s="114">
        <v>0</v>
      </c>
      <c r="AT154" s="117" t="e">
        <f t="shared" si="261"/>
        <v>#REF!</v>
      </c>
      <c r="AU154" s="114" t="e">
        <f t="shared" si="274"/>
        <v>#REF!</v>
      </c>
      <c r="AV154" s="165" t="e">
        <f t="shared" si="231"/>
        <v>#REF!</v>
      </c>
      <c r="AW154" s="173"/>
      <c r="AX154" s="173" t="e">
        <f t="shared" si="251"/>
        <v>#REF!</v>
      </c>
      <c r="AY154" s="173" t="e">
        <f t="shared" si="252"/>
        <v>#REF!</v>
      </c>
      <c r="AZ154" s="203" t="e">
        <f t="shared" si="232"/>
        <v>#REF!</v>
      </c>
      <c r="BA154" s="203"/>
      <c r="BB154" s="203" t="e">
        <f t="shared" si="253"/>
        <v>#REF!</v>
      </c>
      <c r="BC154" s="203" t="e">
        <f t="shared" si="254"/>
        <v>#REF!</v>
      </c>
      <c r="BD154" s="83">
        <f t="shared" si="275"/>
        <v>0</v>
      </c>
      <c r="BE154" s="83">
        <v>0</v>
      </c>
      <c r="BF154" s="83">
        <v>0</v>
      </c>
      <c r="BG154" s="215" t="e">
        <f t="shared" si="233"/>
        <v>#REF!</v>
      </c>
      <c r="BH154" s="187" t="e">
        <f t="shared" si="234"/>
        <v>#REF!</v>
      </c>
      <c r="BI154" s="182" t="e">
        <f t="shared" si="255"/>
        <v>#REF!</v>
      </c>
      <c r="BJ154" s="179" t="e">
        <f t="shared" si="235"/>
        <v>#REF!</v>
      </c>
      <c r="BK154" s="85" t="e">
        <f t="shared" si="276"/>
        <v>#REF!</v>
      </c>
      <c r="BL154" s="87" t="e">
        <f t="shared" si="236"/>
        <v>#REF!</v>
      </c>
      <c r="BM154" s="179" t="e">
        <f t="shared" si="278"/>
        <v>#REF!</v>
      </c>
      <c r="BN154" s="194" t="e">
        <f t="shared" si="237"/>
        <v>#REF!</v>
      </c>
      <c r="BQ154" s="231"/>
      <c r="BS154" s="51" t="s">
        <v>312</v>
      </c>
      <c r="BT154" s="276" t="s">
        <v>311</v>
      </c>
      <c r="BU154" s="264">
        <v>994383.56164383562</v>
      </c>
      <c r="BV154" s="266">
        <f>192693.262411348+173525</f>
        <v>366218.262411348</v>
      </c>
      <c r="BW154" s="231"/>
      <c r="BX154" s="173">
        <f t="shared" si="256"/>
        <v>1011931.506849315</v>
      </c>
      <c r="BY154" s="272">
        <f t="shared" si="257"/>
        <v>369114.54040932877</v>
      </c>
      <c r="BZ154" s="187">
        <f t="shared" si="258"/>
        <v>1381046.0472586439</v>
      </c>
    </row>
    <row r="155" spans="1:78" x14ac:dyDescent="0.2">
      <c r="A155" s="138">
        <v>630900</v>
      </c>
      <c r="B155" s="134" t="s">
        <v>145</v>
      </c>
      <c r="C155" s="134" t="s">
        <v>93</v>
      </c>
      <c r="D155" s="134" t="s">
        <v>126</v>
      </c>
      <c r="E155" s="140"/>
      <c r="F155" s="82" t="e">
        <f t="shared" si="262"/>
        <v>#REF!</v>
      </c>
      <c r="G155" s="83" t="e">
        <f t="shared" si="263"/>
        <v>#REF!</v>
      </c>
      <c r="H155" s="83">
        <f t="shared" si="264"/>
        <v>0</v>
      </c>
      <c r="I155" s="83">
        <v>0</v>
      </c>
      <c r="J155" s="83">
        <v>0</v>
      </c>
      <c r="K155" s="83" t="e">
        <f t="shared" si="265"/>
        <v>#REF!</v>
      </c>
      <c r="L155" s="84" t="e">
        <f t="shared" si="266"/>
        <v>#REF!</v>
      </c>
      <c r="M155" s="85" t="e">
        <f t="shared" si="267"/>
        <v>#REF!</v>
      </c>
      <c r="N155" s="86" t="e">
        <f t="shared" si="268"/>
        <v>#REF!</v>
      </c>
      <c r="O155" s="57">
        <v>0</v>
      </c>
      <c r="P155" s="58">
        <v>9000</v>
      </c>
      <c r="Q155" s="58"/>
      <c r="R155" s="58">
        <v>0</v>
      </c>
      <c r="S155" s="58">
        <v>0</v>
      </c>
      <c r="T155" s="32">
        <f t="shared" si="238"/>
        <v>9000</v>
      </c>
      <c r="U155" s="33">
        <v>0</v>
      </c>
      <c r="V155" s="31">
        <v>9000</v>
      </c>
      <c r="W155" s="31">
        <v>0</v>
      </c>
      <c r="X155" s="31">
        <v>0</v>
      </c>
      <c r="Y155" s="31">
        <v>0</v>
      </c>
      <c r="Z155" s="32">
        <f t="shared" si="239"/>
        <v>9000</v>
      </c>
      <c r="AA155" s="30" t="e">
        <f t="shared" si="269"/>
        <v>#REF!</v>
      </c>
      <c r="AB155" s="31" t="e">
        <f t="shared" si="270"/>
        <v>#REF!</v>
      </c>
      <c r="AC155" s="31">
        <f t="shared" si="271"/>
        <v>0</v>
      </c>
      <c r="AD155" s="31">
        <f t="shared" si="272"/>
        <v>0</v>
      </c>
      <c r="AE155" s="31">
        <f t="shared" si="273"/>
        <v>0</v>
      </c>
      <c r="AF155" s="32" t="e">
        <f t="shared" si="241"/>
        <v>#REF!</v>
      </c>
      <c r="AG155" s="30">
        <f t="shared" si="242"/>
        <v>0</v>
      </c>
      <c r="AH155" s="31">
        <f t="shared" si="243"/>
        <v>0</v>
      </c>
      <c r="AI155" s="31">
        <f t="shared" si="244"/>
        <v>0</v>
      </c>
      <c r="AJ155" s="31">
        <f t="shared" si="245"/>
        <v>0</v>
      </c>
      <c r="AK155" s="31">
        <f t="shared" si="246"/>
        <v>0</v>
      </c>
      <c r="AL155" s="31">
        <f t="shared" si="247"/>
        <v>0</v>
      </c>
      <c r="AM155" s="31" t="e">
        <f t="shared" si="248"/>
        <v>#REF!</v>
      </c>
      <c r="AN155" s="31" t="e">
        <f t="shared" si="249"/>
        <v>#REF!</v>
      </c>
      <c r="AO155" s="32" t="e">
        <f t="shared" si="250"/>
        <v>#REF!</v>
      </c>
      <c r="AP155" s="114">
        <v>0</v>
      </c>
      <c r="AQ155" s="114">
        <v>0</v>
      </c>
      <c r="AT155" s="117" t="e">
        <f t="shared" si="261"/>
        <v>#REF!</v>
      </c>
      <c r="AU155" s="114" t="e">
        <f t="shared" si="274"/>
        <v>#REF!</v>
      </c>
      <c r="AV155" s="165" t="e">
        <f t="shared" si="231"/>
        <v>#REF!</v>
      </c>
      <c r="AW155" s="173"/>
      <c r="AX155" s="173" t="e">
        <f t="shared" si="251"/>
        <v>#REF!</v>
      </c>
      <c r="AY155" s="173" t="e">
        <f t="shared" si="252"/>
        <v>#REF!</v>
      </c>
      <c r="AZ155" s="203" t="e">
        <f t="shared" si="232"/>
        <v>#REF!</v>
      </c>
      <c r="BA155" s="203"/>
      <c r="BB155" s="203" t="e">
        <f t="shared" si="253"/>
        <v>#REF!</v>
      </c>
      <c r="BC155" s="203" t="e">
        <f t="shared" si="254"/>
        <v>#REF!</v>
      </c>
      <c r="BD155" s="83">
        <f t="shared" si="275"/>
        <v>0</v>
      </c>
      <c r="BE155" s="83">
        <v>0</v>
      </c>
      <c r="BF155" s="83">
        <v>0</v>
      </c>
      <c r="BG155" s="215" t="e">
        <f t="shared" si="233"/>
        <v>#REF!</v>
      </c>
      <c r="BH155" s="187" t="e">
        <f t="shared" si="234"/>
        <v>#REF!</v>
      </c>
      <c r="BI155" s="182" t="e">
        <f t="shared" si="255"/>
        <v>#REF!</v>
      </c>
      <c r="BJ155" s="179" t="e">
        <f t="shared" si="235"/>
        <v>#REF!</v>
      </c>
      <c r="BK155" s="85" t="e">
        <f t="shared" si="276"/>
        <v>#REF!</v>
      </c>
      <c r="BL155" s="87" t="e">
        <f t="shared" si="276"/>
        <v>#REF!</v>
      </c>
      <c r="BM155" s="179" t="e">
        <f t="shared" si="278"/>
        <v>#REF!</v>
      </c>
      <c r="BN155" s="194" t="e">
        <f t="shared" si="278"/>
        <v>#REF!</v>
      </c>
      <c r="BQ155" s="231"/>
      <c r="BT155" s="231"/>
      <c r="BU155" s="264">
        <v>0</v>
      </c>
      <c r="BV155" s="264">
        <v>9079.7872340425547</v>
      </c>
      <c r="BW155" s="231"/>
      <c r="BX155" s="173">
        <f t="shared" si="256"/>
        <v>0</v>
      </c>
      <c r="BY155" s="272">
        <f t="shared" si="257"/>
        <v>9151.5957446808534</v>
      </c>
      <c r="BZ155" s="187">
        <f t="shared" si="258"/>
        <v>9151.5957446808534</v>
      </c>
    </row>
    <row r="156" spans="1:78" ht="36" x14ac:dyDescent="0.2">
      <c r="A156" s="138">
        <v>630910</v>
      </c>
      <c r="B156" s="134" t="s">
        <v>94</v>
      </c>
      <c r="C156" s="134" t="s">
        <v>95</v>
      </c>
      <c r="D156" s="134" t="s">
        <v>33</v>
      </c>
      <c r="E156" s="140" t="s">
        <v>204</v>
      </c>
      <c r="F156" s="82" t="e">
        <f t="shared" si="262"/>
        <v>#REF!</v>
      </c>
      <c r="G156" s="83" t="e">
        <f t="shared" si="263"/>
        <v>#REF!</v>
      </c>
      <c r="H156" s="83">
        <f t="shared" si="264"/>
        <v>0</v>
      </c>
      <c r="I156" s="83">
        <v>0</v>
      </c>
      <c r="J156" s="83">
        <v>0</v>
      </c>
      <c r="K156" s="83" t="e">
        <f t="shared" si="265"/>
        <v>#REF!</v>
      </c>
      <c r="L156" s="84" t="e">
        <f t="shared" si="266"/>
        <v>#REF!</v>
      </c>
      <c r="M156" s="85" t="e">
        <f t="shared" si="267"/>
        <v>#REF!</v>
      </c>
      <c r="N156" s="86" t="e">
        <f t="shared" si="268"/>
        <v>#REF!</v>
      </c>
      <c r="O156" s="57">
        <v>2270000</v>
      </c>
      <c r="P156" s="58">
        <v>279000</v>
      </c>
      <c r="Q156" s="58"/>
      <c r="R156" s="58">
        <v>0</v>
      </c>
      <c r="S156" s="58">
        <v>0</v>
      </c>
      <c r="T156" s="32">
        <f t="shared" si="238"/>
        <v>2549000</v>
      </c>
      <c r="U156" s="33">
        <v>2270000</v>
      </c>
      <c r="V156" s="31">
        <v>279000</v>
      </c>
      <c r="W156" s="31">
        <v>0</v>
      </c>
      <c r="X156" s="31">
        <v>0</v>
      </c>
      <c r="Y156" s="31">
        <v>0</v>
      </c>
      <c r="Z156" s="32">
        <f t="shared" si="239"/>
        <v>2549000</v>
      </c>
      <c r="AA156" s="30" t="e">
        <f t="shared" si="269"/>
        <v>#REF!</v>
      </c>
      <c r="AB156" s="31" t="e">
        <f t="shared" si="270"/>
        <v>#REF!</v>
      </c>
      <c r="AC156" s="31">
        <f t="shared" si="271"/>
        <v>0</v>
      </c>
      <c r="AD156" s="31">
        <f t="shared" si="272"/>
        <v>0</v>
      </c>
      <c r="AE156" s="31">
        <f t="shared" si="273"/>
        <v>0</v>
      </c>
      <c r="AF156" s="32" t="e">
        <f t="shared" si="241"/>
        <v>#REF!</v>
      </c>
      <c r="AG156" s="30">
        <f t="shared" si="242"/>
        <v>0</v>
      </c>
      <c r="AH156" s="31">
        <f t="shared" si="243"/>
        <v>0</v>
      </c>
      <c r="AI156" s="31">
        <f t="shared" si="244"/>
        <v>0</v>
      </c>
      <c r="AJ156" s="31">
        <f t="shared" si="245"/>
        <v>0</v>
      </c>
      <c r="AK156" s="31">
        <f t="shared" si="246"/>
        <v>0</v>
      </c>
      <c r="AL156" s="31">
        <f t="shared" si="247"/>
        <v>0</v>
      </c>
      <c r="AM156" s="31" t="e">
        <f t="shared" si="248"/>
        <v>#REF!</v>
      </c>
      <c r="AN156" s="31" t="e">
        <f t="shared" si="249"/>
        <v>#REF!</v>
      </c>
      <c r="AO156" s="32" t="e">
        <f t="shared" si="250"/>
        <v>#REF!</v>
      </c>
      <c r="AP156" s="114">
        <v>0</v>
      </c>
      <c r="AQ156" s="114">
        <v>0</v>
      </c>
      <c r="AT156" s="117" t="e">
        <f t="shared" si="261"/>
        <v>#REF!</v>
      </c>
      <c r="AU156" s="114" t="e">
        <f t="shared" si="274"/>
        <v>#REF!</v>
      </c>
      <c r="AV156" s="165" t="e">
        <f t="shared" si="231"/>
        <v>#REF!</v>
      </c>
      <c r="AW156" s="173"/>
      <c r="AX156" s="173" t="e">
        <f t="shared" si="251"/>
        <v>#REF!</v>
      </c>
      <c r="AY156" s="173" t="e">
        <f t="shared" si="252"/>
        <v>#REF!</v>
      </c>
      <c r="AZ156" s="203" t="e">
        <f t="shared" si="232"/>
        <v>#REF!</v>
      </c>
      <c r="BA156" s="203"/>
      <c r="BB156" s="203" t="e">
        <f t="shared" si="253"/>
        <v>#REF!</v>
      </c>
      <c r="BC156" s="203" t="e">
        <f t="shared" si="254"/>
        <v>#REF!</v>
      </c>
      <c r="BD156" s="83">
        <f t="shared" si="275"/>
        <v>0</v>
      </c>
      <c r="BE156" s="83">
        <v>0</v>
      </c>
      <c r="BF156" s="83">
        <v>0</v>
      </c>
      <c r="BG156" s="215" t="e">
        <f t="shared" si="233"/>
        <v>#REF!</v>
      </c>
      <c r="BH156" s="187" t="e">
        <f t="shared" si="234"/>
        <v>#REF!</v>
      </c>
      <c r="BI156" s="182" t="e">
        <f t="shared" si="255"/>
        <v>#REF!</v>
      </c>
      <c r="BJ156" s="179" t="e">
        <f t="shared" si="235"/>
        <v>#REF!</v>
      </c>
      <c r="BK156" s="85" t="e">
        <f t="shared" si="276"/>
        <v>#REF!</v>
      </c>
      <c r="BL156" s="87" t="e">
        <f t="shared" si="276"/>
        <v>#REF!</v>
      </c>
      <c r="BM156" s="179" t="e">
        <f t="shared" si="278"/>
        <v>#REF!</v>
      </c>
      <c r="BN156" s="194" t="e">
        <f t="shared" si="278"/>
        <v>#REF!</v>
      </c>
      <c r="BQ156" s="231"/>
      <c r="BT156" s="231"/>
      <c r="BU156" s="264">
        <v>2329058.219178082</v>
      </c>
      <c r="BV156" s="264">
        <v>281473.40425531915</v>
      </c>
      <c r="BW156" s="231"/>
      <c r="BX156" s="173">
        <f t="shared" si="256"/>
        <v>2370159.246575342</v>
      </c>
      <c r="BY156" s="272">
        <f t="shared" si="257"/>
        <v>283699.4680851064</v>
      </c>
      <c r="BZ156" s="187">
        <f t="shared" si="258"/>
        <v>2653858.7146604485</v>
      </c>
    </row>
    <row r="157" spans="1:78" ht="36" x14ac:dyDescent="0.2">
      <c r="A157" s="138">
        <v>630940</v>
      </c>
      <c r="B157" s="134" t="s">
        <v>135</v>
      </c>
      <c r="C157" s="134" t="s">
        <v>136</v>
      </c>
      <c r="D157" s="134" t="s">
        <v>97</v>
      </c>
      <c r="E157" s="140" t="s">
        <v>205</v>
      </c>
      <c r="F157" s="90" t="e">
        <f t="shared" si="262"/>
        <v>#REF!</v>
      </c>
      <c r="G157" s="90" t="e">
        <f t="shared" si="263"/>
        <v>#REF!</v>
      </c>
      <c r="H157" s="90">
        <f t="shared" si="264"/>
        <v>0</v>
      </c>
      <c r="I157" s="90">
        <v>0</v>
      </c>
      <c r="J157" s="90">
        <v>0</v>
      </c>
      <c r="K157" s="90" t="e">
        <f t="shared" si="265"/>
        <v>#REF!</v>
      </c>
      <c r="L157" s="84" t="e">
        <f t="shared" si="266"/>
        <v>#REF!</v>
      </c>
      <c r="M157" s="85" t="e">
        <f t="shared" si="267"/>
        <v>#REF!</v>
      </c>
      <c r="N157" s="90" t="e">
        <f t="shared" si="268"/>
        <v>#REF!</v>
      </c>
      <c r="O157" s="57">
        <v>3946000</v>
      </c>
      <c r="P157" s="58">
        <v>1001000</v>
      </c>
      <c r="Q157" s="58">
        <v>0</v>
      </c>
      <c r="R157" s="58">
        <v>0</v>
      </c>
      <c r="S157" s="58">
        <v>0</v>
      </c>
      <c r="T157" s="32">
        <f t="shared" si="238"/>
        <v>4947000</v>
      </c>
      <c r="U157" s="33">
        <v>3946000</v>
      </c>
      <c r="V157" s="31">
        <v>1001000</v>
      </c>
      <c r="W157" s="31">
        <v>0</v>
      </c>
      <c r="X157" s="31">
        <v>0</v>
      </c>
      <c r="Y157" s="31">
        <v>0</v>
      </c>
      <c r="Z157" s="32">
        <f t="shared" si="239"/>
        <v>4947000</v>
      </c>
      <c r="AA157" s="30" t="e">
        <f t="shared" si="269"/>
        <v>#REF!</v>
      </c>
      <c r="AB157" s="31" t="e">
        <f t="shared" si="270"/>
        <v>#REF!</v>
      </c>
      <c r="AC157" s="31">
        <f t="shared" si="271"/>
        <v>0</v>
      </c>
      <c r="AD157" s="31">
        <f t="shared" si="272"/>
        <v>0</v>
      </c>
      <c r="AE157" s="31">
        <f t="shared" si="273"/>
        <v>0</v>
      </c>
      <c r="AF157" s="32" t="e">
        <f t="shared" si="241"/>
        <v>#REF!</v>
      </c>
      <c r="AG157" s="30">
        <f t="shared" si="242"/>
        <v>0</v>
      </c>
      <c r="AH157" s="31">
        <f t="shared" si="243"/>
        <v>0</v>
      </c>
      <c r="AI157" s="31">
        <f t="shared" si="244"/>
        <v>0</v>
      </c>
      <c r="AJ157" s="31">
        <f t="shared" si="245"/>
        <v>0</v>
      </c>
      <c r="AK157" s="31">
        <f t="shared" si="246"/>
        <v>0</v>
      </c>
      <c r="AL157" s="31">
        <f t="shared" si="247"/>
        <v>0</v>
      </c>
      <c r="AM157" s="31" t="e">
        <f t="shared" si="248"/>
        <v>#REF!</v>
      </c>
      <c r="AN157" s="31" t="e">
        <f t="shared" si="249"/>
        <v>#REF!</v>
      </c>
      <c r="AO157" s="32" t="e">
        <f t="shared" si="250"/>
        <v>#REF!</v>
      </c>
      <c r="AP157" s="114">
        <v>0</v>
      </c>
      <c r="AQ157" s="114">
        <v>0</v>
      </c>
      <c r="AT157" s="117" t="e">
        <f t="shared" si="261"/>
        <v>#REF!</v>
      </c>
      <c r="AU157" s="114" t="e">
        <f t="shared" si="274"/>
        <v>#REF!</v>
      </c>
      <c r="AV157" s="165" t="e">
        <f t="shared" si="231"/>
        <v>#REF!</v>
      </c>
      <c r="AW157" s="173"/>
      <c r="AX157" s="173" t="e">
        <f t="shared" si="251"/>
        <v>#REF!</v>
      </c>
      <c r="AY157" s="173" t="e">
        <f t="shared" si="252"/>
        <v>#REF!</v>
      </c>
      <c r="AZ157" s="203" t="e">
        <f t="shared" si="232"/>
        <v>#REF!</v>
      </c>
      <c r="BA157" s="204"/>
      <c r="BB157" s="203" t="e">
        <f t="shared" si="253"/>
        <v>#REF!</v>
      </c>
      <c r="BC157" s="203" t="e">
        <f t="shared" si="254"/>
        <v>#REF!</v>
      </c>
      <c r="BD157" s="90">
        <f t="shared" si="275"/>
        <v>0</v>
      </c>
      <c r="BE157" s="90">
        <v>0</v>
      </c>
      <c r="BF157" s="90">
        <v>0</v>
      </c>
      <c r="BG157" s="215" t="e">
        <f t="shared" si="233"/>
        <v>#REF!</v>
      </c>
      <c r="BH157" s="187" t="e">
        <f t="shared" si="234"/>
        <v>#REF!</v>
      </c>
      <c r="BI157" s="182" t="e">
        <f t="shared" si="255"/>
        <v>#REF!</v>
      </c>
      <c r="BJ157" s="179" t="e">
        <f t="shared" si="235"/>
        <v>#REF!</v>
      </c>
      <c r="BK157" s="85" t="e">
        <f t="shared" si="276"/>
        <v>#REF!</v>
      </c>
      <c r="BL157" s="87" t="e">
        <f t="shared" si="276"/>
        <v>#REF!</v>
      </c>
      <c r="BM157" s="90" t="e">
        <f t="shared" si="278"/>
        <v>#REF!</v>
      </c>
      <c r="BN157" s="194" t="e">
        <f t="shared" si="278"/>
        <v>#REF!</v>
      </c>
      <c r="BQ157" s="231"/>
      <c r="BT157" s="231"/>
      <c r="BU157" s="264">
        <v>4047833.9041095898</v>
      </c>
      <c r="BV157" s="264">
        <v>1009874.1134751774</v>
      </c>
      <c r="BW157" s="231"/>
      <c r="BX157" s="173">
        <f t="shared" si="256"/>
        <v>4119266.267123288</v>
      </c>
      <c r="BY157" s="272">
        <f t="shared" si="257"/>
        <v>1017860.815602837</v>
      </c>
      <c r="BZ157" s="187">
        <f t="shared" si="258"/>
        <v>5137127.0827261247</v>
      </c>
    </row>
    <row r="158" spans="1:78" hidden="1" x14ac:dyDescent="0.2">
      <c r="A158" s="138" t="s">
        <v>14</v>
      </c>
      <c r="B158" s="134" t="s">
        <v>67</v>
      </c>
      <c r="C158" s="134" t="s">
        <v>14</v>
      </c>
      <c r="D158" s="134" t="s">
        <v>14</v>
      </c>
      <c r="E158" s="140"/>
      <c r="F158" s="82" t="e">
        <f t="shared" si="262"/>
        <v>#REF!</v>
      </c>
      <c r="G158" s="83" t="e">
        <f t="shared" si="263"/>
        <v>#REF!</v>
      </c>
      <c r="H158" s="83">
        <f t="shared" si="264"/>
        <v>0</v>
      </c>
      <c r="I158" s="83">
        <v>0</v>
      </c>
      <c r="J158" s="83">
        <v>0</v>
      </c>
      <c r="K158" s="83" t="e">
        <f t="shared" si="265"/>
        <v>#REF!</v>
      </c>
      <c r="L158" s="84" t="e">
        <f t="shared" si="266"/>
        <v>#REF!</v>
      </c>
      <c r="M158" s="85" t="e">
        <f t="shared" ref="M158:M163" si="279">ROUND(L158*0.097,2)</f>
        <v>#REF!</v>
      </c>
      <c r="N158" s="86" t="e">
        <f t="shared" si="268"/>
        <v>#REF!</v>
      </c>
      <c r="O158" s="57">
        <v>0</v>
      </c>
      <c r="P158" s="58">
        <v>0</v>
      </c>
      <c r="Q158" s="58">
        <v>0</v>
      </c>
      <c r="R158" s="58">
        <v>0</v>
      </c>
      <c r="S158" s="58">
        <v>0</v>
      </c>
      <c r="T158" s="32">
        <f t="shared" si="238"/>
        <v>0</v>
      </c>
      <c r="U158" s="33">
        <v>0</v>
      </c>
      <c r="V158" s="31">
        <v>0</v>
      </c>
      <c r="W158" s="31">
        <v>0</v>
      </c>
      <c r="X158" s="31">
        <v>0</v>
      </c>
      <c r="Y158" s="31">
        <v>0</v>
      </c>
      <c r="Z158" s="32">
        <f t="shared" si="239"/>
        <v>0</v>
      </c>
      <c r="AA158" s="30" t="e">
        <f t="shared" si="269"/>
        <v>#REF!</v>
      </c>
      <c r="AB158" s="31" t="e">
        <f t="shared" si="270"/>
        <v>#REF!</v>
      </c>
      <c r="AC158" s="31">
        <f t="shared" si="271"/>
        <v>0</v>
      </c>
      <c r="AD158" s="31">
        <f t="shared" si="272"/>
        <v>0</v>
      </c>
      <c r="AE158" s="31">
        <f t="shared" si="273"/>
        <v>0</v>
      </c>
      <c r="AF158" s="32" t="e">
        <f t="shared" si="241"/>
        <v>#REF!</v>
      </c>
      <c r="AG158" s="30">
        <f t="shared" si="242"/>
        <v>0</v>
      </c>
      <c r="AH158" s="31">
        <f t="shared" si="243"/>
        <v>0</v>
      </c>
      <c r="AI158" s="31">
        <f t="shared" si="244"/>
        <v>0</v>
      </c>
      <c r="AJ158" s="31">
        <f t="shared" si="245"/>
        <v>0</v>
      </c>
      <c r="AK158" s="31">
        <f t="shared" si="246"/>
        <v>0</v>
      </c>
      <c r="AL158" s="31">
        <f t="shared" si="247"/>
        <v>0</v>
      </c>
      <c r="AM158" s="31" t="e">
        <f t="shared" si="248"/>
        <v>#REF!</v>
      </c>
      <c r="AN158" s="31" t="e">
        <f t="shared" si="249"/>
        <v>#REF!</v>
      </c>
      <c r="AO158" s="32" t="e">
        <f t="shared" si="250"/>
        <v>#REF!</v>
      </c>
      <c r="AV158" s="161" t="e">
        <f t="shared" ref="AV158:AV166" si="280">ROUNDUP(BO158*ign/igo,afrind)</f>
        <v>#REF!</v>
      </c>
      <c r="AW158" s="169"/>
      <c r="AX158" s="169"/>
      <c r="AY158" s="169"/>
      <c r="AZ158" s="187" t="e">
        <f t="shared" ref="AZ158:AZ166" si="281">ROUNDUP(BP158*iin/iio,afrind)</f>
        <v>#REF!</v>
      </c>
      <c r="BA158" s="187"/>
      <c r="BB158" s="187"/>
      <c r="BC158" s="187"/>
      <c r="BD158" s="83">
        <f t="shared" si="275"/>
        <v>0</v>
      </c>
      <c r="BE158" s="83">
        <v>0</v>
      </c>
      <c r="BF158" s="83">
        <v>0</v>
      </c>
      <c r="BG158" s="215" t="e">
        <f t="shared" ref="BG158:BG179" si="282">SUM(AV158:BF158)</f>
        <v>#REF!</v>
      </c>
      <c r="BH158" s="226"/>
      <c r="BI158" s="179" t="e">
        <f t="shared" ref="BI158:BI179" si="283">ROUND(BG158*premie/1000,2)</f>
        <v>#REF!</v>
      </c>
      <c r="BJ158" s="179"/>
      <c r="BK158" s="85" t="e">
        <f t="shared" ref="BK158:BK163" si="284">ROUND(BI158*0.097,2)</f>
        <v>#REF!</v>
      </c>
      <c r="BL158" s="176"/>
      <c r="BM158" s="179" t="e">
        <f t="shared" si="278"/>
        <v>#REF!</v>
      </c>
      <c r="BN158" s="194"/>
      <c r="BQ158" s="231"/>
      <c r="BT158" s="231"/>
      <c r="BW158" s="231"/>
      <c r="BX158" s="173">
        <f t="shared" ref="BX158:BX179" si="285">(123.1/121)*BU158</f>
        <v>0</v>
      </c>
      <c r="BY158" s="267">
        <f t="shared" si="257"/>
        <v>0</v>
      </c>
      <c r="BZ158" s="226"/>
    </row>
    <row r="159" spans="1:78" hidden="1" x14ac:dyDescent="0.2">
      <c r="A159" s="138" t="s">
        <v>14</v>
      </c>
      <c r="B159" s="134" t="s">
        <v>67</v>
      </c>
      <c r="C159" s="134" t="s">
        <v>14</v>
      </c>
      <c r="D159" s="134" t="s">
        <v>14</v>
      </c>
      <c r="E159" s="140"/>
      <c r="F159" s="82" t="e">
        <f t="shared" si="262"/>
        <v>#REF!</v>
      </c>
      <c r="G159" s="83" t="e">
        <f t="shared" si="263"/>
        <v>#REF!</v>
      </c>
      <c r="H159" s="83">
        <f t="shared" si="264"/>
        <v>0</v>
      </c>
      <c r="I159" s="83">
        <v>0</v>
      </c>
      <c r="J159" s="83">
        <v>0</v>
      </c>
      <c r="K159" s="83" t="e">
        <f t="shared" si="265"/>
        <v>#REF!</v>
      </c>
      <c r="L159" s="84" t="e">
        <f t="shared" si="266"/>
        <v>#REF!</v>
      </c>
      <c r="M159" s="85" t="e">
        <f t="shared" si="279"/>
        <v>#REF!</v>
      </c>
      <c r="N159" s="86" t="e">
        <f t="shared" si="268"/>
        <v>#REF!</v>
      </c>
      <c r="O159" s="57">
        <v>0</v>
      </c>
      <c r="P159" s="58">
        <v>0</v>
      </c>
      <c r="Q159" s="58">
        <v>0</v>
      </c>
      <c r="R159" s="58">
        <v>0</v>
      </c>
      <c r="S159" s="58">
        <v>0</v>
      </c>
      <c r="T159" s="32">
        <f t="shared" si="238"/>
        <v>0</v>
      </c>
      <c r="U159" s="33">
        <v>0</v>
      </c>
      <c r="V159" s="31">
        <v>0</v>
      </c>
      <c r="W159" s="31">
        <v>0</v>
      </c>
      <c r="X159" s="31">
        <v>0</v>
      </c>
      <c r="Y159" s="31">
        <v>0</v>
      </c>
      <c r="Z159" s="32">
        <f t="shared" si="239"/>
        <v>0</v>
      </c>
      <c r="AA159" s="30" t="e">
        <f t="shared" si="269"/>
        <v>#REF!</v>
      </c>
      <c r="AB159" s="31" t="e">
        <f t="shared" si="270"/>
        <v>#REF!</v>
      </c>
      <c r="AC159" s="31">
        <f t="shared" si="271"/>
        <v>0</v>
      </c>
      <c r="AD159" s="31">
        <f t="shared" si="272"/>
        <v>0</v>
      </c>
      <c r="AE159" s="31">
        <f t="shared" si="273"/>
        <v>0</v>
      </c>
      <c r="AF159" s="32" t="e">
        <f t="shared" si="241"/>
        <v>#REF!</v>
      </c>
      <c r="AG159" s="30">
        <f t="shared" si="242"/>
        <v>0</v>
      </c>
      <c r="AH159" s="31">
        <f t="shared" si="243"/>
        <v>0</v>
      </c>
      <c r="AI159" s="31">
        <f t="shared" si="244"/>
        <v>0</v>
      </c>
      <c r="AJ159" s="31">
        <f t="shared" si="245"/>
        <v>0</v>
      </c>
      <c r="AK159" s="31">
        <f t="shared" si="246"/>
        <v>0</v>
      </c>
      <c r="AL159" s="31">
        <f t="shared" si="247"/>
        <v>0</v>
      </c>
      <c r="AM159" s="31" t="e">
        <f t="shared" si="248"/>
        <v>#REF!</v>
      </c>
      <c r="AN159" s="31" t="e">
        <f t="shared" si="249"/>
        <v>#REF!</v>
      </c>
      <c r="AO159" s="32" t="e">
        <f t="shared" si="250"/>
        <v>#REF!</v>
      </c>
      <c r="AV159" s="161" t="e">
        <f t="shared" si="280"/>
        <v>#REF!</v>
      </c>
      <c r="AW159" s="169"/>
      <c r="AX159" s="169"/>
      <c r="AY159" s="169"/>
      <c r="AZ159" s="187" t="e">
        <f t="shared" si="281"/>
        <v>#REF!</v>
      </c>
      <c r="BA159" s="187"/>
      <c r="BB159" s="187"/>
      <c r="BC159" s="187"/>
      <c r="BD159" s="83">
        <f t="shared" si="275"/>
        <v>0</v>
      </c>
      <c r="BE159" s="83">
        <v>0</v>
      </c>
      <c r="BF159" s="83">
        <v>0</v>
      </c>
      <c r="BG159" s="215" t="e">
        <f t="shared" si="282"/>
        <v>#REF!</v>
      </c>
      <c r="BH159" s="226"/>
      <c r="BI159" s="179" t="e">
        <f t="shared" si="283"/>
        <v>#REF!</v>
      </c>
      <c r="BJ159" s="179"/>
      <c r="BK159" s="85" t="e">
        <f t="shared" si="284"/>
        <v>#REF!</v>
      </c>
      <c r="BL159" s="176"/>
      <c r="BM159" s="179" t="e">
        <f t="shared" si="278"/>
        <v>#REF!</v>
      </c>
      <c r="BN159" s="194"/>
      <c r="BQ159" s="231"/>
      <c r="BT159" s="231"/>
      <c r="BW159" s="231"/>
      <c r="BX159" s="173">
        <f t="shared" si="285"/>
        <v>0</v>
      </c>
      <c r="BY159" s="267">
        <f t="shared" si="257"/>
        <v>0</v>
      </c>
      <c r="BZ159" s="226"/>
    </row>
    <row r="160" spans="1:78" hidden="1" x14ac:dyDescent="0.2">
      <c r="A160" s="138" t="s">
        <v>14</v>
      </c>
      <c r="B160" s="134" t="s">
        <v>67</v>
      </c>
      <c r="C160" s="134" t="s">
        <v>14</v>
      </c>
      <c r="D160" s="134" t="s">
        <v>14</v>
      </c>
      <c r="E160" s="140"/>
      <c r="F160" s="82" t="e">
        <f t="shared" si="262"/>
        <v>#REF!</v>
      </c>
      <c r="G160" s="83" t="e">
        <f t="shared" si="263"/>
        <v>#REF!</v>
      </c>
      <c r="H160" s="83">
        <f t="shared" si="264"/>
        <v>0</v>
      </c>
      <c r="I160" s="83">
        <v>0</v>
      </c>
      <c r="J160" s="83">
        <v>0</v>
      </c>
      <c r="K160" s="83" t="e">
        <f t="shared" si="265"/>
        <v>#REF!</v>
      </c>
      <c r="L160" s="84" t="e">
        <f t="shared" si="266"/>
        <v>#REF!</v>
      </c>
      <c r="M160" s="85" t="e">
        <f t="shared" si="279"/>
        <v>#REF!</v>
      </c>
      <c r="N160" s="86" t="e">
        <f t="shared" si="268"/>
        <v>#REF!</v>
      </c>
      <c r="O160" s="57">
        <v>0</v>
      </c>
      <c r="P160" s="58">
        <v>0</v>
      </c>
      <c r="Q160" s="58">
        <v>0</v>
      </c>
      <c r="R160" s="58">
        <v>0</v>
      </c>
      <c r="S160" s="58">
        <v>0</v>
      </c>
      <c r="T160" s="32">
        <f t="shared" si="238"/>
        <v>0</v>
      </c>
      <c r="U160" s="33">
        <v>0</v>
      </c>
      <c r="V160" s="31">
        <v>0</v>
      </c>
      <c r="W160" s="31">
        <v>0</v>
      </c>
      <c r="X160" s="31">
        <v>0</v>
      </c>
      <c r="Y160" s="31">
        <v>0</v>
      </c>
      <c r="Z160" s="32">
        <f t="shared" si="239"/>
        <v>0</v>
      </c>
      <c r="AA160" s="30" t="e">
        <f t="shared" si="269"/>
        <v>#REF!</v>
      </c>
      <c r="AB160" s="31" t="e">
        <f t="shared" si="270"/>
        <v>#REF!</v>
      </c>
      <c r="AC160" s="31">
        <f t="shared" si="271"/>
        <v>0</v>
      </c>
      <c r="AD160" s="31">
        <f t="shared" si="272"/>
        <v>0</v>
      </c>
      <c r="AE160" s="31">
        <f t="shared" si="273"/>
        <v>0</v>
      </c>
      <c r="AF160" s="32" t="e">
        <f t="shared" si="241"/>
        <v>#REF!</v>
      </c>
      <c r="AG160" s="30">
        <f t="shared" si="242"/>
        <v>0</v>
      </c>
      <c r="AH160" s="31">
        <f t="shared" si="243"/>
        <v>0</v>
      </c>
      <c r="AI160" s="31">
        <f t="shared" si="244"/>
        <v>0</v>
      </c>
      <c r="AJ160" s="31">
        <f t="shared" si="245"/>
        <v>0</v>
      </c>
      <c r="AK160" s="31">
        <f t="shared" si="246"/>
        <v>0</v>
      </c>
      <c r="AL160" s="31">
        <f t="shared" si="247"/>
        <v>0</v>
      </c>
      <c r="AM160" s="31" t="e">
        <f t="shared" si="248"/>
        <v>#REF!</v>
      </c>
      <c r="AN160" s="31" t="e">
        <f t="shared" si="249"/>
        <v>#REF!</v>
      </c>
      <c r="AO160" s="32" t="e">
        <f t="shared" si="250"/>
        <v>#REF!</v>
      </c>
      <c r="AV160" s="161" t="e">
        <f t="shared" si="280"/>
        <v>#REF!</v>
      </c>
      <c r="AW160" s="169"/>
      <c r="AX160" s="169"/>
      <c r="AY160" s="169"/>
      <c r="AZ160" s="187" t="e">
        <f t="shared" si="281"/>
        <v>#REF!</v>
      </c>
      <c r="BA160" s="187"/>
      <c r="BB160" s="187"/>
      <c r="BC160" s="187"/>
      <c r="BD160" s="83">
        <f t="shared" si="275"/>
        <v>0</v>
      </c>
      <c r="BE160" s="83">
        <v>0</v>
      </c>
      <c r="BF160" s="83">
        <v>0</v>
      </c>
      <c r="BG160" s="215" t="e">
        <f t="shared" si="282"/>
        <v>#REF!</v>
      </c>
      <c r="BH160" s="226"/>
      <c r="BI160" s="179" t="e">
        <f t="shared" si="283"/>
        <v>#REF!</v>
      </c>
      <c r="BJ160" s="179"/>
      <c r="BK160" s="85" t="e">
        <f t="shared" si="284"/>
        <v>#REF!</v>
      </c>
      <c r="BL160" s="176"/>
      <c r="BM160" s="179" t="e">
        <f t="shared" si="278"/>
        <v>#REF!</v>
      </c>
      <c r="BN160" s="194"/>
      <c r="BQ160" s="231"/>
      <c r="BT160" s="231"/>
      <c r="BW160" s="231"/>
      <c r="BX160" s="173">
        <f t="shared" si="285"/>
        <v>0</v>
      </c>
      <c r="BY160" s="267">
        <f t="shared" si="257"/>
        <v>0</v>
      </c>
      <c r="BZ160" s="226"/>
    </row>
    <row r="161" spans="1:78" hidden="1" x14ac:dyDescent="0.2">
      <c r="A161" s="138" t="s">
        <v>14</v>
      </c>
      <c r="B161" s="134" t="s">
        <v>67</v>
      </c>
      <c r="C161" s="134" t="s">
        <v>14</v>
      </c>
      <c r="D161" s="134" t="s">
        <v>14</v>
      </c>
      <c r="E161" s="140"/>
      <c r="F161" s="82" t="e">
        <f t="shared" si="262"/>
        <v>#REF!</v>
      </c>
      <c r="G161" s="83" t="e">
        <f t="shared" si="263"/>
        <v>#REF!</v>
      </c>
      <c r="H161" s="83">
        <f t="shared" si="264"/>
        <v>0</v>
      </c>
      <c r="I161" s="83">
        <v>0</v>
      </c>
      <c r="J161" s="83">
        <v>0</v>
      </c>
      <c r="K161" s="83" t="e">
        <f t="shared" si="265"/>
        <v>#REF!</v>
      </c>
      <c r="L161" s="84" t="e">
        <f t="shared" si="266"/>
        <v>#REF!</v>
      </c>
      <c r="M161" s="85" t="e">
        <f t="shared" si="279"/>
        <v>#REF!</v>
      </c>
      <c r="N161" s="86" t="e">
        <f t="shared" si="268"/>
        <v>#REF!</v>
      </c>
      <c r="O161" s="57">
        <v>0</v>
      </c>
      <c r="P161" s="58">
        <v>0</v>
      </c>
      <c r="Q161" s="58">
        <v>0</v>
      </c>
      <c r="R161" s="58">
        <v>0</v>
      </c>
      <c r="S161" s="58">
        <v>0</v>
      </c>
      <c r="T161" s="32">
        <f t="shared" si="238"/>
        <v>0</v>
      </c>
      <c r="U161" s="33">
        <v>0</v>
      </c>
      <c r="V161" s="31">
        <v>0</v>
      </c>
      <c r="W161" s="31">
        <v>0</v>
      </c>
      <c r="X161" s="31">
        <v>0</v>
      </c>
      <c r="Y161" s="31">
        <v>0</v>
      </c>
      <c r="Z161" s="32">
        <f t="shared" si="239"/>
        <v>0</v>
      </c>
      <c r="AA161" s="30" t="e">
        <f t="shared" si="269"/>
        <v>#REF!</v>
      </c>
      <c r="AB161" s="31" t="e">
        <f t="shared" si="270"/>
        <v>#REF!</v>
      </c>
      <c r="AC161" s="31">
        <f t="shared" si="271"/>
        <v>0</v>
      </c>
      <c r="AD161" s="31">
        <f t="shared" si="272"/>
        <v>0</v>
      </c>
      <c r="AE161" s="31">
        <f t="shared" si="273"/>
        <v>0</v>
      </c>
      <c r="AF161" s="32" t="e">
        <f t="shared" si="241"/>
        <v>#REF!</v>
      </c>
      <c r="AG161" s="30">
        <f t="shared" si="242"/>
        <v>0</v>
      </c>
      <c r="AH161" s="31">
        <f t="shared" si="243"/>
        <v>0</v>
      </c>
      <c r="AI161" s="31">
        <f t="shared" si="244"/>
        <v>0</v>
      </c>
      <c r="AJ161" s="31">
        <f t="shared" si="245"/>
        <v>0</v>
      </c>
      <c r="AK161" s="31">
        <f t="shared" si="246"/>
        <v>0</v>
      </c>
      <c r="AL161" s="31">
        <f t="shared" si="247"/>
        <v>0</v>
      </c>
      <c r="AM161" s="31" t="e">
        <f t="shared" si="248"/>
        <v>#REF!</v>
      </c>
      <c r="AN161" s="31" t="e">
        <f t="shared" si="249"/>
        <v>#REF!</v>
      </c>
      <c r="AO161" s="32" t="e">
        <f t="shared" si="250"/>
        <v>#REF!</v>
      </c>
      <c r="AV161" s="161" t="e">
        <f t="shared" si="280"/>
        <v>#REF!</v>
      </c>
      <c r="AW161" s="169"/>
      <c r="AX161" s="169"/>
      <c r="AY161" s="169"/>
      <c r="AZ161" s="187" t="e">
        <f t="shared" si="281"/>
        <v>#REF!</v>
      </c>
      <c r="BA161" s="187"/>
      <c r="BB161" s="187"/>
      <c r="BC161" s="187"/>
      <c r="BD161" s="83">
        <f t="shared" si="275"/>
        <v>0</v>
      </c>
      <c r="BE161" s="83">
        <v>0</v>
      </c>
      <c r="BF161" s="83">
        <v>0</v>
      </c>
      <c r="BG161" s="215" t="e">
        <f t="shared" si="282"/>
        <v>#REF!</v>
      </c>
      <c r="BH161" s="226"/>
      <c r="BI161" s="179" t="e">
        <f t="shared" si="283"/>
        <v>#REF!</v>
      </c>
      <c r="BJ161" s="179"/>
      <c r="BK161" s="85" t="e">
        <f t="shared" si="284"/>
        <v>#REF!</v>
      </c>
      <c r="BL161" s="176"/>
      <c r="BM161" s="179" t="e">
        <f t="shared" si="278"/>
        <v>#REF!</v>
      </c>
      <c r="BN161" s="194"/>
      <c r="BQ161" s="231"/>
      <c r="BT161" s="231"/>
      <c r="BW161" s="231"/>
      <c r="BX161" s="173">
        <f t="shared" si="285"/>
        <v>0</v>
      </c>
      <c r="BY161" s="267">
        <f t="shared" si="257"/>
        <v>0</v>
      </c>
      <c r="BZ161" s="226"/>
    </row>
    <row r="162" spans="1:78" hidden="1" x14ac:dyDescent="0.2">
      <c r="A162" s="138" t="s">
        <v>14</v>
      </c>
      <c r="B162" s="134" t="s">
        <v>67</v>
      </c>
      <c r="C162" s="134" t="s">
        <v>14</v>
      </c>
      <c r="D162" s="134" t="s">
        <v>14</v>
      </c>
      <c r="E162" s="140"/>
      <c r="F162" s="82" t="e">
        <f t="shared" si="262"/>
        <v>#REF!</v>
      </c>
      <c r="G162" s="83" t="e">
        <f t="shared" si="263"/>
        <v>#REF!</v>
      </c>
      <c r="H162" s="83">
        <f t="shared" si="264"/>
        <v>0</v>
      </c>
      <c r="I162" s="83">
        <v>0</v>
      </c>
      <c r="J162" s="83">
        <v>0</v>
      </c>
      <c r="K162" s="83" t="e">
        <f t="shared" si="265"/>
        <v>#REF!</v>
      </c>
      <c r="L162" s="84" t="e">
        <f t="shared" si="266"/>
        <v>#REF!</v>
      </c>
      <c r="M162" s="85" t="e">
        <f t="shared" si="279"/>
        <v>#REF!</v>
      </c>
      <c r="N162" s="86" t="e">
        <f t="shared" si="268"/>
        <v>#REF!</v>
      </c>
      <c r="O162" s="57">
        <v>0</v>
      </c>
      <c r="P162" s="58">
        <v>0</v>
      </c>
      <c r="Q162" s="58">
        <v>0</v>
      </c>
      <c r="R162" s="58">
        <v>0</v>
      </c>
      <c r="S162" s="58">
        <v>0</v>
      </c>
      <c r="T162" s="32">
        <f t="shared" si="238"/>
        <v>0</v>
      </c>
      <c r="U162" s="33">
        <v>0</v>
      </c>
      <c r="V162" s="31">
        <v>0</v>
      </c>
      <c r="W162" s="31">
        <v>0</v>
      </c>
      <c r="X162" s="31">
        <v>0</v>
      </c>
      <c r="Y162" s="31">
        <v>0</v>
      </c>
      <c r="Z162" s="32">
        <f t="shared" si="239"/>
        <v>0</v>
      </c>
      <c r="AA162" s="30" t="e">
        <f t="shared" si="269"/>
        <v>#REF!</v>
      </c>
      <c r="AB162" s="31" t="e">
        <f t="shared" si="270"/>
        <v>#REF!</v>
      </c>
      <c r="AC162" s="31">
        <f t="shared" si="271"/>
        <v>0</v>
      </c>
      <c r="AD162" s="31">
        <f t="shared" si="272"/>
        <v>0</v>
      </c>
      <c r="AE162" s="31">
        <f t="shared" si="273"/>
        <v>0</v>
      </c>
      <c r="AF162" s="32" t="e">
        <f t="shared" si="241"/>
        <v>#REF!</v>
      </c>
      <c r="AG162" s="30">
        <f t="shared" si="242"/>
        <v>0</v>
      </c>
      <c r="AH162" s="31">
        <f t="shared" si="243"/>
        <v>0</v>
      </c>
      <c r="AI162" s="31">
        <f t="shared" si="244"/>
        <v>0</v>
      </c>
      <c r="AJ162" s="31">
        <f t="shared" si="245"/>
        <v>0</v>
      </c>
      <c r="AK162" s="31">
        <f t="shared" si="246"/>
        <v>0</v>
      </c>
      <c r="AL162" s="31">
        <f t="shared" si="247"/>
        <v>0</v>
      </c>
      <c r="AM162" s="31" t="e">
        <f t="shared" si="248"/>
        <v>#REF!</v>
      </c>
      <c r="AN162" s="31" t="e">
        <f t="shared" si="249"/>
        <v>#REF!</v>
      </c>
      <c r="AO162" s="32" t="e">
        <f t="shared" si="250"/>
        <v>#REF!</v>
      </c>
      <c r="AV162" s="161" t="e">
        <f t="shared" si="280"/>
        <v>#REF!</v>
      </c>
      <c r="AW162" s="169"/>
      <c r="AX162" s="169"/>
      <c r="AY162" s="169"/>
      <c r="AZ162" s="187" t="e">
        <f t="shared" si="281"/>
        <v>#REF!</v>
      </c>
      <c r="BA162" s="187"/>
      <c r="BB162" s="187"/>
      <c r="BC162" s="187"/>
      <c r="BD162" s="83">
        <f t="shared" si="275"/>
        <v>0</v>
      </c>
      <c r="BE162" s="83">
        <v>0</v>
      </c>
      <c r="BF162" s="83">
        <v>0</v>
      </c>
      <c r="BG162" s="215" t="e">
        <f t="shared" si="282"/>
        <v>#REF!</v>
      </c>
      <c r="BH162" s="226"/>
      <c r="BI162" s="179" t="e">
        <f t="shared" si="283"/>
        <v>#REF!</v>
      </c>
      <c r="BJ162" s="179"/>
      <c r="BK162" s="85" t="e">
        <f t="shared" si="284"/>
        <v>#REF!</v>
      </c>
      <c r="BL162" s="176"/>
      <c r="BM162" s="179" t="e">
        <f t="shared" si="278"/>
        <v>#REF!</v>
      </c>
      <c r="BN162" s="194"/>
      <c r="BQ162" s="231"/>
      <c r="BT162" s="231"/>
      <c r="BW162" s="231"/>
      <c r="BX162" s="173">
        <f t="shared" si="285"/>
        <v>0</v>
      </c>
      <c r="BY162" s="267">
        <f t="shared" si="257"/>
        <v>0</v>
      </c>
      <c r="BZ162" s="226"/>
    </row>
    <row r="163" spans="1:78" hidden="1" x14ac:dyDescent="0.2">
      <c r="A163" s="138" t="s">
        <v>14</v>
      </c>
      <c r="B163" s="134" t="s">
        <v>67</v>
      </c>
      <c r="C163" s="134" t="s">
        <v>14</v>
      </c>
      <c r="D163" s="134" t="s">
        <v>14</v>
      </c>
      <c r="E163" s="140"/>
      <c r="F163" s="82" t="e">
        <f t="shared" si="262"/>
        <v>#REF!</v>
      </c>
      <c r="G163" s="83" t="e">
        <f t="shared" si="263"/>
        <v>#REF!</v>
      </c>
      <c r="H163" s="83">
        <f t="shared" si="264"/>
        <v>0</v>
      </c>
      <c r="I163" s="83">
        <v>0</v>
      </c>
      <c r="J163" s="83">
        <v>0</v>
      </c>
      <c r="K163" s="83" t="e">
        <f t="shared" si="265"/>
        <v>#REF!</v>
      </c>
      <c r="L163" s="84" t="e">
        <f t="shared" si="266"/>
        <v>#REF!</v>
      </c>
      <c r="M163" s="85" t="e">
        <f t="shared" si="279"/>
        <v>#REF!</v>
      </c>
      <c r="N163" s="86" t="e">
        <f t="shared" si="268"/>
        <v>#REF!</v>
      </c>
      <c r="O163" s="57">
        <v>0</v>
      </c>
      <c r="P163" s="58">
        <v>0</v>
      </c>
      <c r="Q163" s="58">
        <v>0</v>
      </c>
      <c r="R163" s="58">
        <v>0</v>
      </c>
      <c r="S163" s="58">
        <v>0</v>
      </c>
      <c r="T163" s="32">
        <f t="shared" si="238"/>
        <v>0</v>
      </c>
      <c r="U163" s="33">
        <v>0</v>
      </c>
      <c r="V163" s="31">
        <v>0</v>
      </c>
      <c r="W163" s="31">
        <v>0</v>
      </c>
      <c r="X163" s="31">
        <v>0</v>
      </c>
      <c r="Y163" s="31">
        <v>0</v>
      </c>
      <c r="Z163" s="32">
        <f t="shared" si="239"/>
        <v>0</v>
      </c>
      <c r="AA163" s="30" t="e">
        <f t="shared" si="269"/>
        <v>#REF!</v>
      </c>
      <c r="AB163" s="31" t="e">
        <f t="shared" si="270"/>
        <v>#REF!</v>
      </c>
      <c r="AC163" s="31">
        <f t="shared" si="271"/>
        <v>0</v>
      </c>
      <c r="AD163" s="31">
        <f t="shared" si="272"/>
        <v>0</v>
      </c>
      <c r="AE163" s="31">
        <f t="shared" si="273"/>
        <v>0</v>
      </c>
      <c r="AF163" s="32" t="e">
        <f t="shared" si="241"/>
        <v>#REF!</v>
      </c>
      <c r="AG163" s="30">
        <f t="shared" si="242"/>
        <v>0</v>
      </c>
      <c r="AH163" s="31">
        <f t="shared" si="243"/>
        <v>0</v>
      </c>
      <c r="AI163" s="31">
        <f t="shared" si="244"/>
        <v>0</v>
      </c>
      <c r="AJ163" s="31">
        <f t="shared" si="245"/>
        <v>0</v>
      </c>
      <c r="AK163" s="31">
        <f t="shared" si="246"/>
        <v>0</v>
      </c>
      <c r="AL163" s="31">
        <f t="shared" si="247"/>
        <v>0</v>
      </c>
      <c r="AM163" s="31" t="e">
        <f t="shared" si="248"/>
        <v>#REF!</v>
      </c>
      <c r="AN163" s="31" t="e">
        <f t="shared" si="249"/>
        <v>#REF!</v>
      </c>
      <c r="AO163" s="32" t="e">
        <f t="shared" si="250"/>
        <v>#REF!</v>
      </c>
      <c r="AV163" s="161" t="e">
        <f t="shared" si="280"/>
        <v>#REF!</v>
      </c>
      <c r="AW163" s="169"/>
      <c r="AX163" s="169"/>
      <c r="AY163" s="169"/>
      <c r="AZ163" s="187" t="e">
        <f t="shared" si="281"/>
        <v>#REF!</v>
      </c>
      <c r="BA163" s="187"/>
      <c r="BB163" s="187"/>
      <c r="BC163" s="187"/>
      <c r="BD163" s="83">
        <f t="shared" si="275"/>
        <v>0</v>
      </c>
      <c r="BE163" s="83">
        <v>0</v>
      </c>
      <c r="BF163" s="83">
        <v>0</v>
      </c>
      <c r="BG163" s="215" t="e">
        <f t="shared" si="282"/>
        <v>#REF!</v>
      </c>
      <c r="BH163" s="226"/>
      <c r="BI163" s="179" t="e">
        <f t="shared" si="283"/>
        <v>#REF!</v>
      </c>
      <c r="BJ163" s="179"/>
      <c r="BK163" s="85" t="e">
        <f t="shared" si="284"/>
        <v>#REF!</v>
      </c>
      <c r="BL163" s="176"/>
      <c r="BM163" s="179" t="e">
        <f t="shared" si="278"/>
        <v>#REF!</v>
      </c>
      <c r="BN163" s="194"/>
      <c r="BQ163" s="231"/>
      <c r="BT163" s="231"/>
      <c r="BW163" s="231"/>
      <c r="BX163" s="173">
        <f t="shared" si="285"/>
        <v>0</v>
      </c>
      <c r="BY163" s="267">
        <f t="shared" si="257"/>
        <v>0</v>
      </c>
      <c r="BZ163" s="226"/>
    </row>
    <row r="164" spans="1:78" hidden="1" x14ac:dyDescent="0.2">
      <c r="A164" s="138" t="s">
        <v>14</v>
      </c>
      <c r="B164" s="134" t="s">
        <v>67</v>
      </c>
      <c r="C164" s="134" t="s">
        <v>14</v>
      </c>
      <c r="D164" s="134" t="s">
        <v>14</v>
      </c>
      <c r="E164" s="140"/>
      <c r="F164" s="82" t="e">
        <f t="shared" si="262"/>
        <v>#REF!</v>
      </c>
      <c r="G164" s="83" t="e">
        <f t="shared" si="263"/>
        <v>#REF!</v>
      </c>
      <c r="H164" s="83">
        <f t="shared" si="264"/>
        <v>0</v>
      </c>
      <c r="I164" s="83">
        <v>0</v>
      </c>
      <c r="J164" s="83">
        <v>0</v>
      </c>
      <c r="K164" s="83" t="e">
        <f t="shared" si="265"/>
        <v>#REF!</v>
      </c>
      <c r="L164" s="84" t="e">
        <f t="shared" si="266"/>
        <v>#REF!</v>
      </c>
      <c r="M164" s="85" t="e">
        <f t="shared" ref="M164:M179" si="286">ROUND(L164*0.21,2)</f>
        <v>#REF!</v>
      </c>
      <c r="N164" s="86" t="e">
        <f t="shared" si="268"/>
        <v>#REF!</v>
      </c>
      <c r="O164" s="57">
        <v>0</v>
      </c>
      <c r="P164" s="58">
        <v>0</v>
      </c>
      <c r="Q164" s="58">
        <v>0</v>
      </c>
      <c r="R164" s="58">
        <v>0</v>
      </c>
      <c r="S164" s="58">
        <v>0</v>
      </c>
      <c r="T164" s="32">
        <f t="shared" si="238"/>
        <v>0</v>
      </c>
      <c r="U164" s="33">
        <v>0</v>
      </c>
      <c r="V164" s="31">
        <v>0</v>
      </c>
      <c r="W164" s="31">
        <v>0</v>
      </c>
      <c r="X164" s="31">
        <v>0</v>
      </c>
      <c r="Y164" s="31">
        <v>0</v>
      </c>
      <c r="Z164" s="32">
        <f t="shared" si="239"/>
        <v>0</v>
      </c>
      <c r="AA164" s="30" t="e">
        <f t="shared" si="269"/>
        <v>#REF!</v>
      </c>
      <c r="AB164" s="31" t="e">
        <f t="shared" si="270"/>
        <v>#REF!</v>
      </c>
      <c r="AC164" s="31">
        <f t="shared" si="271"/>
        <v>0</v>
      </c>
      <c r="AD164" s="31">
        <f t="shared" si="272"/>
        <v>0</v>
      </c>
      <c r="AE164" s="31">
        <f t="shared" si="273"/>
        <v>0</v>
      </c>
      <c r="AF164" s="32" t="e">
        <f t="shared" si="241"/>
        <v>#REF!</v>
      </c>
      <c r="AG164" s="30">
        <f t="shared" si="242"/>
        <v>0</v>
      </c>
      <c r="AH164" s="31">
        <f t="shared" si="243"/>
        <v>0</v>
      </c>
      <c r="AI164" s="31">
        <f t="shared" si="244"/>
        <v>0</v>
      </c>
      <c r="AJ164" s="31">
        <f t="shared" si="245"/>
        <v>0</v>
      </c>
      <c r="AK164" s="31">
        <f t="shared" si="246"/>
        <v>0</v>
      </c>
      <c r="AL164" s="31">
        <f t="shared" si="247"/>
        <v>0</v>
      </c>
      <c r="AM164" s="31" t="e">
        <f t="shared" si="248"/>
        <v>#REF!</v>
      </c>
      <c r="AN164" s="31" t="e">
        <f t="shared" si="249"/>
        <v>#REF!</v>
      </c>
      <c r="AO164" s="32" t="e">
        <f t="shared" si="250"/>
        <v>#REF!</v>
      </c>
      <c r="AV164" s="161" t="e">
        <f t="shared" si="280"/>
        <v>#REF!</v>
      </c>
      <c r="AW164" s="169"/>
      <c r="AX164" s="169"/>
      <c r="AY164" s="169"/>
      <c r="AZ164" s="187" t="e">
        <f t="shared" si="281"/>
        <v>#REF!</v>
      </c>
      <c r="BA164" s="187"/>
      <c r="BB164" s="187"/>
      <c r="BC164" s="187"/>
      <c r="BD164" s="83">
        <f t="shared" si="275"/>
        <v>0</v>
      </c>
      <c r="BE164" s="83">
        <v>0</v>
      </c>
      <c r="BF164" s="83">
        <v>0</v>
      </c>
      <c r="BG164" s="215" t="e">
        <f t="shared" si="282"/>
        <v>#REF!</v>
      </c>
      <c r="BH164" s="226"/>
      <c r="BI164" s="179" t="e">
        <f t="shared" si="283"/>
        <v>#REF!</v>
      </c>
      <c r="BJ164" s="179"/>
      <c r="BK164" s="85" t="e">
        <f t="shared" ref="BK164:BK179" si="287">ROUND(BI164*0.21,2)</f>
        <v>#REF!</v>
      </c>
      <c r="BL164" s="176"/>
      <c r="BM164" s="179" t="e">
        <f t="shared" si="278"/>
        <v>#REF!</v>
      </c>
      <c r="BN164" s="194"/>
      <c r="BQ164" s="231"/>
      <c r="BT164" s="231"/>
      <c r="BW164" s="231"/>
      <c r="BX164" s="173">
        <f t="shared" si="285"/>
        <v>0</v>
      </c>
      <c r="BY164" s="267">
        <f t="shared" si="257"/>
        <v>0</v>
      </c>
      <c r="BZ164" s="226"/>
    </row>
    <row r="165" spans="1:78" hidden="1" x14ac:dyDescent="0.2">
      <c r="A165" s="138"/>
      <c r="B165" s="134" t="s">
        <v>67</v>
      </c>
      <c r="C165" s="134"/>
      <c r="D165" s="134"/>
      <c r="E165" s="140"/>
      <c r="F165" s="82" t="e">
        <f t="shared" si="262"/>
        <v>#REF!</v>
      </c>
      <c r="G165" s="83" t="e">
        <f t="shared" si="263"/>
        <v>#REF!</v>
      </c>
      <c r="H165" s="83">
        <f t="shared" si="264"/>
        <v>0</v>
      </c>
      <c r="I165" s="83">
        <v>0</v>
      </c>
      <c r="J165" s="83">
        <v>0</v>
      </c>
      <c r="K165" s="83" t="e">
        <f t="shared" si="265"/>
        <v>#REF!</v>
      </c>
      <c r="L165" s="84" t="e">
        <f t="shared" si="266"/>
        <v>#REF!</v>
      </c>
      <c r="M165" s="85" t="e">
        <f t="shared" si="286"/>
        <v>#REF!</v>
      </c>
      <c r="N165" s="86" t="e">
        <f t="shared" si="268"/>
        <v>#REF!</v>
      </c>
      <c r="O165" s="57">
        <v>0</v>
      </c>
      <c r="P165" s="58">
        <v>0</v>
      </c>
      <c r="Q165" s="58">
        <v>0</v>
      </c>
      <c r="R165" s="58">
        <v>0</v>
      </c>
      <c r="S165" s="58">
        <v>0</v>
      </c>
      <c r="T165" s="32">
        <f>SUM(P165:S165)</f>
        <v>0</v>
      </c>
      <c r="U165" s="33">
        <v>0</v>
      </c>
      <c r="V165" s="31">
        <v>0</v>
      </c>
      <c r="W165" s="31">
        <v>0</v>
      </c>
      <c r="X165" s="31">
        <v>0</v>
      </c>
      <c r="Y165" s="31">
        <v>0</v>
      </c>
      <c r="Z165" s="32">
        <f t="shared" si="239"/>
        <v>0</v>
      </c>
      <c r="AA165" s="30" t="e">
        <f t="shared" si="269"/>
        <v>#REF!</v>
      </c>
      <c r="AB165" s="31" t="e">
        <f t="shared" si="270"/>
        <v>#REF!</v>
      </c>
      <c r="AC165" s="31">
        <f t="shared" si="271"/>
        <v>0</v>
      </c>
      <c r="AD165" s="31">
        <f t="shared" si="272"/>
        <v>0</v>
      </c>
      <c r="AE165" s="31">
        <f t="shared" si="273"/>
        <v>0</v>
      </c>
      <c r="AF165" s="32" t="e">
        <f t="shared" si="241"/>
        <v>#REF!</v>
      </c>
      <c r="AG165" s="30">
        <f t="shared" si="242"/>
        <v>0</v>
      </c>
      <c r="AH165" s="31">
        <f t="shared" si="243"/>
        <v>0</v>
      </c>
      <c r="AI165" s="31">
        <f t="shared" si="244"/>
        <v>0</v>
      </c>
      <c r="AJ165" s="31">
        <f t="shared" si="245"/>
        <v>0</v>
      </c>
      <c r="AK165" s="31">
        <f t="shared" si="246"/>
        <v>0</v>
      </c>
      <c r="AL165" s="31">
        <f t="shared" si="247"/>
        <v>0</v>
      </c>
      <c r="AM165" s="31" t="e">
        <f t="shared" si="248"/>
        <v>#REF!</v>
      </c>
      <c r="AN165" s="31" t="e">
        <f t="shared" si="249"/>
        <v>#REF!</v>
      </c>
      <c r="AO165" s="32" t="e">
        <f t="shared" si="250"/>
        <v>#REF!</v>
      </c>
      <c r="AV165" s="161" t="e">
        <f t="shared" si="280"/>
        <v>#REF!</v>
      </c>
      <c r="AW165" s="169"/>
      <c r="AX165" s="169"/>
      <c r="AY165" s="169"/>
      <c r="AZ165" s="187" t="e">
        <f t="shared" si="281"/>
        <v>#REF!</v>
      </c>
      <c r="BA165" s="187"/>
      <c r="BB165" s="187"/>
      <c r="BC165" s="187"/>
      <c r="BD165" s="83">
        <f t="shared" si="275"/>
        <v>0</v>
      </c>
      <c r="BE165" s="83">
        <v>0</v>
      </c>
      <c r="BF165" s="83">
        <v>0</v>
      </c>
      <c r="BG165" s="215" t="e">
        <f t="shared" si="282"/>
        <v>#REF!</v>
      </c>
      <c r="BH165" s="226"/>
      <c r="BI165" s="179" t="e">
        <f t="shared" si="283"/>
        <v>#REF!</v>
      </c>
      <c r="BJ165" s="179"/>
      <c r="BK165" s="85" t="e">
        <f t="shared" si="287"/>
        <v>#REF!</v>
      </c>
      <c r="BL165" s="176"/>
      <c r="BM165" s="179" t="e">
        <f t="shared" si="278"/>
        <v>#REF!</v>
      </c>
      <c r="BN165" s="194"/>
      <c r="BQ165" s="231"/>
      <c r="BT165" s="231"/>
      <c r="BW165" s="231"/>
      <c r="BX165" s="173">
        <f t="shared" si="285"/>
        <v>0</v>
      </c>
      <c r="BY165" s="267">
        <f t="shared" si="257"/>
        <v>0</v>
      </c>
      <c r="BZ165" s="226"/>
    </row>
    <row r="166" spans="1:78" hidden="1" x14ac:dyDescent="0.2">
      <c r="A166" s="138" t="s">
        <v>14</v>
      </c>
      <c r="B166" s="134" t="s">
        <v>67</v>
      </c>
      <c r="C166" s="134" t="s">
        <v>14</v>
      </c>
      <c r="D166" s="134" t="s">
        <v>14</v>
      </c>
      <c r="E166" s="140"/>
      <c r="F166" s="82" t="e">
        <f t="shared" si="262"/>
        <v>#REF!</v>
      </c>
      <c r="G166" s="83" t="e">
        <f t="shared" si="263"/>
        <v>#REF!</v>
      </c>
      <c r="H166" s="83">
        <f t="shared" si="264"/>
        <v>0</v>
      </c>
      <c r="I166" s="83">
        <v>0</v>
      </c>
      <c r="J166" s="83">
        <v>0</v>
      </c>
      <c r="K166" s="83" t="e">
        <f t="shared" si="265"/>
        <v>#REF!</v>
      </c>
      <c r="L166" s="84" t="e">
        <f t="shared" si="266"/>
        <v>#REF!</v>
      </c>
      <c r="M166" s="85" t="e">
        <f t="shared" si="286"/>
        <v>#REF!</v>
      </c>
      <c r="N166" s="86" t="e">
        <f t="shared" si="268"/>
        <v>#REF!</v>
      </c>
      <c r="O166" s="57">
        <v>0</v>
      </c>
      <c r="P166" s="58">
        <v>0</v>
      </c>
      <c r="Q166" s="58">
        <v>0</v>
      </c>
      <c r="R166" s="58">
        <v>0</v>
      </c>
      <c r="S166" s="58">
        <v>0</v>
      </c>
      <c r="T166" s="32">
        <f t="shared" ref="T166:T179" si="288">SUM(O166:S166)</f>
        <v>0</v>
      </c>
      <c r="U166" s="33">
        <v>0</v>
      </c>
      <c r="V166" s="31">
        <v>0</v>
      </c>
      <c r="W166" s="31">
        <v>0</v>
      </c>
      <c r="X166" s="31">
        <v>0</v>
      </c>
      <c r="Y166" s="31">
        <v>0</v>
      </c>
      <c r="Z166" s="32">
        <f t="shared" si="239"/>
        <v>0</v>
      </c>
      <c r="AA166" s="30" t="e">
        <f t="shared" si="269"/>
        <v>#REF!</v>
      </c>
      <c r="AB166" s="31" t="e">
        <f t="shared" si="270"/>
        <v>#REF!</v>
      </c>
      <c r="AC166" s="31">
        <f t="shared" si="271"/>
        <v>0</v>
      </c>
      <c r="AD166" s="31">
        <f t="shared" si="272"/>
        <v>0</v>
      </c>
      <c r="AE166" s="31">
        <f t="shared" si="273"/>
        <v>0</v>
      </c>
      <c r="AF166" s="32" t="e">
        <f t="shared" si="241"/>
        <v>#REF!</v>
      </c>
      <c r="AG166" s="30">
        <f t="shared" si="242"/>
        <v>0</v>
      </c>
      <c r="AH166" s="31">
        <f t="shared" si="243"/>
        <v>0</v>
      </c>
      <c r="AI166" s="31">
        <f t="shared" si="244"/>
        <v>0</v>
      </c>
      <c r="AJ166" s="31">
        <f t="shared" si="245"/>
        <v>0</v>
      </c>
      <c r="AK166" s="31">
        <f t="shared" si="246"/>
        <v>0</v>
      </c>
      <c r="AL166" s="31">
        <f t="shared" si="247"/>
        <v>0</v>
      </c>
      <c r="AM166" s="31" t="e">
        <f t="shared" si="248"/>
        <v>#REF!</v>
      </c>
      <c r="AN166" s="31" t="e">
        <f t="shared" si="249"/>
        <v>#REF!</v>
      </c>
      <c r="AO166" s="32" t="e">
        <f t="shared" si="250"/>
        <v>#REF!</v>
      </c>
      <c r="AV166" s="161" t="e">
        <f t="shared" si="280"/>
        <v>#REF!</v>
      </c>
      <c r="AW166" s="169"/>
      <c r="AX166" s="169"/>
      <c r="AY166" s="169"/>
      <c r="AZ166" s="187" t="e">
        <f t="shared" si="281"/>
        <v>#REF!</v>
      </c>
      <c r="BA166" s="187"/>
      <c r="BB166" s="187"/>
      <c r="BC166" s="187"/>
      <c r="BD166" s="83">
        <f t="shared" si="275"/>
        <v>0</v>
      </c>
      <c r="BE166" s="83">
        <v>0</v>
      </c>
      <c r="BF166" s="83">
        <v>0</v>
      </c>
      <c r="BG166" s="215" t="e">
        <f t="shared" si="282"/>
        <v>#REF!</v>
      </c>
      <c r="BH166" s="226"/>
      <c r="BI166" s="179" t="e">
        <f t="shared" si="283"/>
        <v>#REF!</v>
      </c>
      <c r="BJ166" s="179"/>
      <c r="BK166" s="85" t="e">
        <f t="shared" si="287"/>
        <v>#REF!</v>
      </c>
      <c r="BL166" s="176"/>
      <c r="BM166" s="179" t="e">
        <f t="shared" si="278"/>
        <v>#REF!</v>
      </c>
      <c r="BN166" s="194"/>
      <c r="BQ166" s="231"/>
      <c r="BT166" s="231"/>
      <c r="BW166" s="231"/>
      <c r="BX166" s="173">
        <f t="shared" si="285"/>
        <v>0</v>
      </c>
      <c r="BY166" s="267">
        <f t="shared" si="257"/>
        <v>0</v>
      </c>
      <c r="BZ166" s="226"/>
    </row>
    <row r="167" spans="1:78" hidden="1" x14ac:dyDescent="0.2">
      <c r="A167" s="138" t="s">
        <v>14</v>
      </c>
      <c r="B167" s="134" t="s">
        <v>67</v>
      </c>
      <c r="C167" s="134" t="s">
        <v>14</v>
      </c>
      <c r="D167" s="134" t="s">
        <v>14</v>
      </c>
      <c r="E167" s="140"/>
      <c r="F167" s="82" t="e">
        <f t="shared" si="262"/>
        <v>#REF!</v>
      </c>
      <c r="G167" s="83" t="e">
        <f t="shared" si="263"/>
        <v>#REF!</v>
      </c>
      <c r="H167" s="83">
        <f t="shared" si="264"/>
        <v>0</v>
      </c>
      <c r="I167" s="83">
        <v>0</v>
      </c>
      <c r="J167" s="83">
        <v>0</v>
      </c>
      <c r="K167" s="83" t="e">
        <f t="shared" si="265"/>
        <v>#REF!</v>
      </c>
      <c r="L167" s="84" t="e">
        <f t="shared" si="266"/>
        <v>#REF!</v>
      </c>
      <c r="M167" s="85" t="e">
        <f t="shared" si="286"/>
        <v>#REF!</v>
      </c>
      <c r="N167" s="86" t="e">
        <f t="shared" si="268"/>
        <v>#REF!</v>
      </c>
      <c r="O167" s="57">
        <v>0</v>
      </c>
      <c r="P167" s="58">
        <v>0</v>
      </c>
      <c r="Q167" s="58">
        <v>0</v>
      </c>
      <c r="R167" s="58">
        <v>0</v>
      </c>
      <c r="S167" s="58">
        <v>0</v>
      </c>
      <c r="T167" s="32">
        <f t="shared" si="288"/>
        <v>0</v>
      </c>
      <c r="U167" s="33">
        <v>0</v>
      </c>
      <c r="V167" s="31">
        <v>0</v>
      </c>
      <c r="W167" s="31">
        <v>0</v>
      </c>
      <c r="X167" s="31">
        <v>0</v>
      </c>
      <c r="Y167" s="31">
        <v>0</v>
      </c>
      <c r="Z167" s="32">
        <f t="shared" si="239"/>
        <v>0</v>
      </c>
      <c r="AA167" s="30" t="e">
        <f t="shared" si="269"/>
        <v>#REF!</v>
      </c>
      <c r="AB167" s="31" t="e">
        <f t="shared" si="270"/>
        <v>#REF!</v>
      </c>
      <c r="AC167" s="31">
        <f t="shared" si="271"/>
        <v>0</v>
      </c>
      <c r="AD167" s="31">
        <f t="shared" si="272"/>
        <v>0</v>
      </c>
      <c r="AE167" s="31">
        <f t="shared" si="273"/>
        <v>0</v>
      </c>
      <c r="AF167" s="32" t="e">
        <f t="shared" si="241"/>
        <v>#REF!</v>
      </c>
      <c r="AG167" s="30">
        <f t="shared" si="242"/>
        <v>0</v>
      </c>
      <c r="AH167" s="31">
        <f t="shared" si="243"/>
        <v>0</v>
      </c>
      <c r="AI167" s="31">
        <f t="shared" si="244"/>
        <v>0</v>
      </c>
      <c r="AJ167" s="31">
        <f t="shared" si="245"/>
        <v>0</v>
      </c>
      <c r="AK167" s="31">
        <f t="shared" si="246"/>
        <v>0</v>
      </c>
      <c r="AL167" s="31">
        <f t="shared" si="247"/>
        <v>0</v>
      </c>
      <c r="AM167" s="31" t="e">
        <f t="shared" si="248"/>
        <v>#REF!</v>
      </c>
      <c r="AN167" s="31" t="e">
        <f t="shared" si="249"/>
        <v>#REF!</v>
      </c>
      <c r="AO167" s="32" t="e">
        <f t="shared" si="250"/>
        <v>#REF!</v>
      </c>
      <c r="AV167" s="161" t="e">
        <f>ROUNDUP(BO167*ign/igo,afrind)</f>
        <v>#REF!</v>
      </c>
      <c r="AW167" s="169"/>
      <c r="AX167" s="169"/>
      <c r="AY167" s="169"/>
      <c r="AZ167" s="187" t="e">
        <f>ROUNDUP(BP167*iin/iio,afrind)</f>
        <v>#REF!</v>
      </c>
      <c r="BA167" s="187"/>
      <c r="BB167" s="187"/>
      <c r="BC167" s="187"/>
      <c r="BD167" s="83">
        <f>BQ167</f>
        <v>0</v>
      </c>
      <c r="BE167" s="83">
        <v>0</v>
      </c>
      <c r="BF167" s="83">
        <v>0</v>
      </c>
      <c r="BG167" s="215" t="e">
        <f t="shared" si="282"/>
        <v>#REF!</v>
      </c>
      <c r="BH167" s="226"/>
      <c r="BI167" s="179" t="e">
        <f t="shared" si="283"/>
        <v>#REF!</v>
      </c>
      <c r="BJ167" s="179"/>
      <c r="BK167" s="85" t="e">
        <f t="shared" si="287"/>
        <v>#REF!</v>
      </c>
      <c r="BL167" s="176"/>
      <c r="BM167" s="179" t="e">
        <f>BI167+BK167</f>
        <v>#REF!</v>
      </c>
      <c r="BN167" s="194"/>
      <c r="BQ167" s="231"/>
      <c r="BT167" s="231"/>
      <c r="BW167" s="231"/>
      <c r="BX167" s="173">
        <f t="shared" si="285"/>
        <v>0</v>
      </c>
      <c r="BY167" s="267">
        <f t="shared" si="257"/>
        <v>0</v>
      </c>
      <c r="BZ167" s="226"/>
    </row>
    <row r="168" spans="1:78" hidden="1" x14ac:dyDescent="0.2">
      <c r="A168" s="138" t="s">
        <v>14</v>
      </c>
      <c r="B168" s="134" t="s">
        <v>67</v>
      </c>
      <c r="C168" s="134" t="s">
        <v>14</v>
      </c>
      <c r="D168" s="134" t="s">
        <v>14</v>
      </c>
      <c r="E168" s="140"/>
      <c r="F168" s="82" t="e">
        <f t="shared" si="262"/>
        <v>#REF!</v>
      </c>
      <c r="G168" s="83" t="e">
        <f t="shared" si="263"/>
        <v>#REF!</v>
      </c>
      <c r="H168" s="83">
        <f t="shared" si="264"/>
        <v>0</v>
      </c>
      <c r="I168" s="83">
        <v>0</v>
      </c>
      <c r="J168" s="83">
        <v>0</v>
      </c>
      <c r="K168" s="83" t="e">
        <f t="shared" si="265"/>
        <v>#REF!</v>
      </c>
      <c r="L168" s="84" t="e">
        <f t="shared" si="266"/>
        <v>#REF!</v>
      </c>
      <c r="M168" s="85" t="e">
        <f t="shared" si="286"/>
        <v>#REF!</v>
      </c>
      <c r="N168" s="86" t="e">
        <f t="shared" si="268"/>
        <v>#REF!</v>
      </c>
      <c r="O168" s="57">
        <v>0</v>
      </c>
      <c r="P168" s="58">
        <v>0</v>
      </c>
      <c r="Q168" s="58">
        <v>0</v>
      </c>
      <c r="R168" s="58">
        <v>0</v>
      </c>
      <c r="S168" s="58">
        <v>0</v>
      </c>
      <c r="T168" s="32">
        <f t="shared" si="288"/>
        <v>0</v>
      </c>
      <c r="U168" s="33">
        <v>0</v>
      </c>
      <c r="V168" s="31">
        <v>0</v>
      </c>
      <c r="W168" s="31">
        <v>0</v>
      </c>
      <c r="X168" s="31">
        <v>0</v>
      </c>
      <c r="Y168" s="31">
        <v>0</v>
      </c>
      <c r="Z168" s="32">
        <f t="shared" si="239"/>
        <v>0</v>
      </c>
      <c r="AA168" s="30" t="e">
        <f t="shared" si="269"/>
        <v>#REF!</v>
      </c>
      <c r="AB168" s="31" t="e">
        <f t="shared" si="270"/>
        <v>#REF!</v>
      </c>
      <c r="AC168" s="31">
        <f t="shared" si="271"/>
        <v>0</v>
      </c>
      <c r="AD168" s="31">
        <f t="shared" si="272"/>
        <v>0</v>
      </c>
      <c r="AE168" s="31">
        <f t="shared" si="273"/>
        <v>0</v>
      </c>
      <c r="AF168" s="32" t="e">
        <f t="shared" si="241"/>
        <v>#REF!</v>
      </c>
      <c r="AG168" s="30">
        <f t="shared" si="242"/>
        <v>0</v>
      </c>
      <c r="AH168" s="31">
        <f t="shared" si="243"/>
        <v>0</v>
      </c>
      <c r="AI168" s="31">
        <f t="shared" si="244"/>
        <v>0</v>
      </c>
      <c r="AJ168" s="31">
        <f t="shared" si="245"/>
        <v>0</v>
      </c>
      <c r="AK168" s="31">
        <f t="shared" si="246"/>
        <v>0</v>
      </c>
      <c r="AL168" s="31">
        <f t="shared" si="247"/>
        <v>0</v>
      </c>
      <c r="AM168" s="31" t="e">
        <f t="shared" si="248"/>
        <v>#REF!</v>
      </c>
      <c r="AN168" s="31" t="e">
        <f t="shared" si="249"/>
        <v>#REF!</v>
      </c>
      <c r="AO168" s="32" t="e">
        <f t="shared" si="250"/>
        <v>#REF!</v>
      </c>
      <c r="AV168" s="161" t="e">
        <f>ROUNDUP(BO168*ign/igo,afrind)</f>
        <v>#REF!</v>
      </c>
      <c r="AW168" s="169"/>
      <c r="AX168" s="169"/>
      <c r="AY168" s="169"/>
      <c r="AZ168" s="187" t="e">
        <f>ROUNDUP(BP168*iin/iio,afrind)</f>
        <v>#REF!</v>
      </c>
      <c r="BA168" s="187"/>
      <c r="BB168" s="187"/>
      <c r="BC168" s="187"/>
      <c r="BD168" s="83">
        <f>BQ168</f>
        <v>0</v>
      </c>
      <c r="BE168" s="83">
        <v>0</v>
      </c>
      <c r="BF168" s="83">
        <v>0</v>
      </c>
      <c r="BG168" s="215" t="e">
        <f t="shared" si="282"/>
        <v>#REF!</v>
      </c>
      <c r="BH168" s="226"/>
      <c r="BI168" s="179" t="e">
        <f t="shared" si="283"/>
        <v>#REF!</v>
      </c>
      <c r="BJ168" s="179"/>
      <c r="BK168" s="85" t="e">
        <f t="shared" si="287"/>
        <v>#REF!</v>
      </c>
      <c r="BL168" s="176"/>
      <c r="BM168" s="179" t="e">
        <f>BI168+BK168</f>
        <v>#REF!</v>
      </c>
      <c r="BN168" s="194"/>
      <c r="BQ168" s="231"/>
      <c r="BT168" s="231"/>
      <c r="BW168" s="231"/>
      <c r="BX168" s="173">
        <f t="shared" si="285"/>
        <v>0</v>
      </c>
      <c r="BY168" s="267">
        <f t="shared" si="257"/>
        <v>0</v>
      </c>
      <c r="BZ168" s="226"/>
    </row>
    <row r="169" spans="1:78" hidden="1" x14ac:dyDescent="0.2">
      <c r="A169" s="138" t="s">
        <v>14</v>
      </c>
      <c r="B169" s="134" t="s">
        <v>67</v>
      </c>
      <c r="C169" s="134" t="s">
        <v>14</v>
      </c>
      <c r="D169" s="134" t="s">
        <v>14</v>
      </c>
      <c r="E169" s="140"/>
      <c r="F169" s="82" t="e">
        <f t="shared" si="262"/>
        <v>#REF!</v>
      </c>
      <c r="G169" s="83" t="e">
        <f t="shared" si="263"/>
        <v>#REF!</v>
      </c>
      <c r="H169" s="83">
        <f t="shared" si="264"/>
        <v>0</v>
      </c>
      <c r="I169" s="83">
        <v>0</v>
      </c>
      <c r="J169" s="83">
        <v>0</v>
      </c>
      <c r="K169" s="83" t="e">
        <f t="shared" si="265"/>
        <v>#REF!</v>
      </c>
      <c r="L169" s="84" t="e">
        <f t="shared" si="266"/>
        <v>#REF!</v>
      </c>
      <c r="M169" s="85" t="e">
        <f t="shared" si="286"/>
        <v>#REF!</v>
      </c>
      <c r="N169" s="86" t="e">
        <f t="shared" si="268"/>
        <v>#REF!</v>
      </c>
      <c r="O169" s="57">
        <v>0</v>
      </c>
      <c r="P169" s="58">
        <v>0</v>
      </c>
      <c r="Q169" s="58">
        <v>0</v>
      </c>
      <c r="R169" s="58">
        <v>0</v>
      </c>
      <c r="S169" s="58">
        <v>0</v>
      </c>
      <c r="T169" s="32">
        <f t="shared" si="288"/>
        <v>0</v>
      </c>
      <c r="U169" s="33">
        <v>0</v>
      </c>
      <c r="V169" s="31">
        <v>0</v>
      </c>
      <c r="W169" s="31">
        <v>0</v>
      </c>
      <c r="X169" s="31">
        <v>0</v>
      </c>
      <c r="Y169" s="31">
        <v>0</v>
      </c>
      <c r="Z169" s="32">
        <f t="shared" si="239"/>
        <v>0</v>
      </c>
      <c r="AA169" s="30" t="e">
        <f t="shared" si="269"/>
        <v>#REF!</v>
      </c>
      <c r="AB169" s="31" t="e">
        <f t="shared" si="270"/>
        <v>#REF!</v>
      </c>
      <c r="AC169" s="31">
        <f t="shared" si="271"/>
        <v>0</v>
      </c>
      <c r="AD169" s="31">
        <f t="shared" si="272"/>
        <v>0</v>
      </c>
      <c r="AE169" s="31">
        <f t="shared" si="273"/>
        <v>0</v>
      </c>
      <c r="AF169" s="32" t="e">
        <f t="shared" si="241"/>
        <v>#REF!</v>
      </c>
      <c r="AG169" s="30">
        <f t="shared" si="242"/>
        <v>0</v>
      </c>
      <c r="AH169" s="31">
        <f t="shared" si="243"/>
        <v>0</v>
      </c>
      <c r="AI169" s="31">
        <f t="shared" si="244"/>
        <v>0</v>
      </c>
      <c r="AJ169" s="31">
        <f t="shared" si="245"/>
        <v>0</v>
      </c>
      <c r="AK169" s="31">
        <f t="shared" si="246"/>
        <v>0</v>
      </c>
      <c r="AL169" s="31">
        <f t="shared" si="247"/>
        <v>0</v>
      </c>
      <c r="AM169" s="31" t="e">
        <f t="shared" si="248"/>
        <v>#REF!</v>
      </c>
      <c r="AN169" s="31" t="e">
        <f t="shared" si="249"/>
        <v>#REF!</v>
      </c>
      <c r="AO169" s="32" t="e">
        <f t="shared" si="250"/>
        <v>#REF!</v>
      </c>
      <c r="AV169" s="161" t="e">
        <f>ROUNDUP(BO169*ign/igo,afrind)</f>
        <v>#REF!</v>
      </c>
      <c r="AW169" s="169"/>
      <c r="AX169" s="169"/>
      <c r="AY169" s="169"/>
      <c r="AZ169" s="187" t="e">
        <f>ROUNDUP(BP169*iin/iio,afrind)</f>
        <v>#REF!</v>
      </c>
      <c r="BA169" s="187"/>
      <c r="BB169" s="187"/>
      <c r="BC169" s="187"/>
      <c r="BD169" s="83">
        <f>BQ169</f>
        <v>0</v>
      </c>
      <c r="BE169" s="83">
        <v>0</v>
      </c>
      <c r="BF169" s="83">
        <v>0</v>
      </c>
      <c r="BG169" s="215" t="e">
        <f t="shared" si="282"/>
        <v>#REF!</v>
      </c>
      <c r="BH169" s="226"/>
      <c r="BI169" s="179" t="e">
        <f t="shared" si="283"/>
        <v>#REF!</v>
      </c>
      <c r="BJ169" s="179"/>
      <c r="BK169" s="85" t="e">
        <f t="shared" si="287"/>
        <v>#REF!</v>
      </c>
      <c r="BL169" s="176"/>
      <c r="BM169" s="179" t="e">
        <f>BI169+BK169</f>
        <v>#REF!</v>
      </c>
      <c r="BN169" s="194"/>
      <c r="BQ169" s="231"/>
      <c r="BT169" s="231"/>
      <c r="BW169" s="231"/>
      <c r="BX169" s="173">
        <f t="shared" si="285"/>
        <v>0</v>
      </c>
      <c r="BY169" s="267">
        <f t="shared" si="257"/>
        <v>0</v>
      </c>
      <c r="BZ169" s="226"/>
    </row>
    <row r="170" spans="1:78" hidden="1" x14ac:dyDescent="0.2">
      <c r="A170" s="138" t="s">
        <v>14</v>
      </c>
      <c r="B170" s="134" t="s">
        <v>67</v>
      </c>
      <c r="C170" s="134" t="s">
        <v>14</v>
      </c>
      <c r="D170" s="134" t="s">
        <v>14</v>
      </c>
      <c r="E170" s="140"/>
      <c r="F170" s="82" t="e">
        <f t="shared" si="262"/>
        <v>#REF!</v>
      </c>
      <c r="G170" s="83" t="e">
        <f t="shared" si="263"/>
        <v>#REF!</v>
      </c>
      <c r="H170" s="83">
        <f t="shared" si="264"/>
        <v>0</v>
      </c>
      <c r="I170" s="83">
        <v>0</v>
      </c>
      <c r="J170" s="83">
        <v>0</v>
      </c>
      <c r="K170" s="83" t="e">
        <f t="shared" si="265"/>
        <v>#REF!</v>
      </c>
      <c r="L170" s="84" t="e">
        <f t="shared" si="266"/>
        <v>#REF!</v>
      </c>
      <c r="M170" s="85" t="e">
        <f t="shared" si="286"/>
        <v>#REF!</v>
      </c>
      <c r="N170" s="86" t="e">
        <f t="shared" si="268"/>
        <v>#REF!</v>
      </c>
      <c r="O170" s="57">
        <v>0</v>
      </c>
      <c r="P170" s="58">
        <v>0</v>
      </c>
      <c r="Q170" s="58">
        <v>0</v>
      </c>
      <c r="R170" s="58">
        <v>0</v>
      </c>
      <c r="S170" s="58">
        <v>0</v>
      </c>
      <c r="T170" s="32">
        <f t="shared" si="288"/>
        <v>0</v>
      </c>
      <c r="U170" s="33">
        <v>0</v>
      </c>
      <c r="V170" s="31">
        <v>0</v>
      </c>
      <c r="W170" s="31">
        <v>0</v>
      </c>
      <c r="X170" s="31">
        <v>0</v>
      </c>
      <c r="Y170" s="31">
        <v>0</v>
      </c>
      <c r="Z170" s="32">
        <f t="shared" si="239"/>
        <v>0</v>
      </c>
      <c r="AA170" s="30" t="e">
        <f t="shared" si="269"/>
        <v>#REF!</v>
      </c>
      <c r="AB170" s="31" t="e">
        <f t="shared" si="270"/>
        <v>#REF!</v>
      </c>
      <c r="AC170" s="31">
        <f t="shared" si="271"/>
        <v>0</v>
      </c>
      <c r="AD170" s="31">
        <f t="shared" si="272"/>
        <v>0</v>
      </c>
      <c r="AE170" s="31">
        <f t="shared" si="273"/>
        <v>0</v>
      </c>
      <c r="AF170" s="32" t="e">
        <f t="shared" si="241"/>
        <v>#REF!</v>
      </c>
      <c r="AG170" s="30">
        <f t="shared" si="242"/>
        <v>0</v>
      </c>
      <c r="AH170" s="31">
        <f t="shared" si="243"/>
        <v>0</v>
      </c>
      <c r="AI170" s="31">
        <f t="shared" si="244"/>
        <v>0</v>
      </c>
      <c r="AJ170" s="31">
        <f t="shared" si="245"/>
        <v>0</v>
      </c>
      <c r="AK170" s="31">
        <f t="shared" si="246"/>
        <v>0</v>
      </c>
      <c r="AL170" s="31">
        <f t="shared" si="247"/>
        <v>0</v>
      </c>
      <c r="AM170" s="31" t="e">
        <f t="shared" si="248"/>
        <v>#REF!</v>
      </c>
      <c r="AN170" s="31" t="e">
        <f t="shared" si="249"/>
        <v>#REF!</v>
      </c>
      <c r="AO170" s="32" t="e">
        <f t="shared" si="250"/>
        <v>#REF!</v>
      </c>
      <c r="AV170" s="161" t="e">
        <f>ROUNDUP(BO170*ign/igo,afrind)</f>
        <v>#REF!</v>
      </c>
      <c r="AW170" s="169"/>
      <c r="AX170" s="169"/>
      <c r="AY170" s="169"/>
      <c r="AZ170" s="187" t="e">
        <f>ROUNDUP(BP170*iin/iio,afrind)</f>
        <v>#REF!</v>
      </c>
      <c r="BA170" s="187"/>
      <c r="BB170" s="187"/>
      <c r="BC170" s="187"/>
      <c r="BD170" s="83">
        <f>BQ170</f>
        <v>0</v>
      </c>
      <c r="BE170" s="83">
        <v>0</v>
      </c>
      <c r="BF170" s="83">
        <v>0</v>
      </c>
      <c r="BG170" s="215" t="e">
        <f t="shared" si="282"/>
        <v>#REF!</v>
      </c>
      <c r="BH170" s="226"/>
      <c r="BI170" s="179" t="e">
        <f t="shared" si="283"/>
        <v>#REF!</v>
      </c>
      <c r="BJ170" s="179"/>
      <c r="BK170" s="85" t="e">
        <f t="shared" si="287"/>
        <v>#REF!</v>
      </c>
      <c r="BL170" s="176"/>
      <c r="BM170" s="179" t="e">
        <f>BI170+BK170</f>
        <v>#REF!</v>
      </c>
      <c r="BN170" s="194"/>
      <c r="BQ170" s="231"/>
      <c r="BT170" s="231"/>
      <c r="BW170" s="231"/>
      <c r="BX170" s="173">
        <f t="shared" si="285"/>
        <v>0</v>
      </c>
      <c r="BY170" s="267">
        <f t="shared" si="257"/>
        <v>0</v>
      </c>
      <c r="BZ170" s="226"/>
    </row>
    <row r="171" spans="1:78" hidden="1" x14ac:dyDescent="0.2">
      <c r="A171" s="138" t="s">
        <v>14</v>
      </c>
      <c r="B171" s="134" t="s">
        <v>67</v>
      </c>
      <c r="C171" s="134" t="s">
        <v>14</v>
      </c>
      <c r="D171" s="134" t="s">
        <v>14</v>
      </c>
      <c r="E171" s="140"/>
      <c r="F171" s="82" t="e">
        <f t="shared" si="262"/>
        <v>#REF!</v>
      </c>
      <c r="G171" s="83" t="e">
        <f t="shared" si="263"/>
        <v>#REF!</v>
      </c>
      <c r="H171" s="83">
        <f t="shared" si="264"/>
        <v>0</v>
      </c>
      <c r="I171" s="83">
        <v>0</v>
      </c>
      <c r="J171" s="83">
        <v>0</v>
      </c>
      <c r="K171" s="83" t="e">
        <f t="shared" si="265"/>
        <v>#REF!</v>
      </c>
      <c r="L171" s="84" t="e">
        <f t="shared" si="266"/>
        <v>#REF!</v>
      </c>
      <c r="M171" s="85" t="e">
        <f t="shared" si="286"/>
        <v>#REF!</v>
      </c>
      <c r="N171" s="86" t="e">
        <f t="shared" si="268"/>
        <v>#REF!</v>
      </c>
      <c r="O171" s="57">
        <v>0</v>
      </c>
      <c r="P171" s="58">
        <v>0</v>
      </c>
      <c r="Q171" s="58">
        <v>0</v>
      </c>
      <c r="R171" s="58">
        <v>0</v>
      </c>
      <c r="S171" s="58">
        <v>0</v>
      </c>
      <c r="T171" s="32">
        <f t="shared" si="288"/>
        <v>0</v>
      </c>
      <c r="U171" s="33">
        <v>0</v>
      </c>
      <c r="V171" s="31">
        <v>0</v>
      </c>
      <c r="W171" s="31">
        <v>0</v>
      </c>
      <c r="X171" s="31">
        <v>0</v>
      </c>
      <c r="Y171" s="31">
        <v>0</v>
      </c>
      <c r="Z171" s="32">
        <f t="shared" si="239"/>
        <v>0</v>
      </c>
      <c r="AA171" s="30" t="e">
        <f t="shared" si="269"/>
        <v>#REF!</v>
      </c>
      <c r="AB171" s="31" t="e">
        <f t="shared" si="270"/>
        <v>#REF!</v>
      </c>
      <c r="AC171" s="31">
        <f t="shared" si="271"/>
        <v>0</v>
      </c>
      <c r="AD171" s="31">
        <f t="shared" si="272"/>
        <v>0</v>
      </c>
      <c r="AE171" s="31">
        <f t="shared" si="273"/>
        <v>0</v>
      </c>
      <c r="AF171" s="32" t="e">
        <f t="shared" si="241"/>
        <v>#REF!</v>
      </c>
      <c r="AG171" s="30">
        <f t="shared" si="242"/>
        <v>0</v>
      </c>
      <c r="AH171" s="31">
        <f t="shared" si="243"/>
        <v>0</v>
      </c>
      <c r="AI171" s="31">
        <f t="shared" si="244"/>
        <v>0</v>
      </c>
      <c r="AJ171" s="31">
        <f t="shared" si="245"/>
        <v>0</v>
      </c>
      <c r="AK171" s="31">
        <f t="shared" si="246"/>
        <v>0</v>
      </c>
      <c r="AL171" s="31">
        <f t="shared" si="247"/>
        <v>0</v>
      </c>
      <c r="AM171" s="31" t="e">
        <f t="shared" si="248"/>
        <v>#REF!</v>
      </c>
      <c r="AN171" s="31" t="e">
        <f t="shared" si="249"/>
        <v>#REF!</v>
      </c>
      <c r="AO171" s="32" t="e">
        <f t="shared" si="250"/>
        <v>#REF!</v>
      </c>
      <c r="AV171" s="161" t="e">
        <f t="shared" ref="AV171:AV179" si="289">ROUNDUP(BO171*ign/igo,afrind)</f>
        <v>#REF!</v>
      </c>
      <c r="AW171" s="169"/>
      <c r="AX171" s="169"/>
      <c r="AY171" s="169"/>
      <c r="AZ171" s="187" t="e">
        <f t="shared" ref="AZ171:AZ179" si="290">ROUNDUP(BP171*iin/iio,afrind)</f>
        <v>#REF!</v>
      </c>
      <c r="BA171" s="187"/>
      <c r="BB171" s="187"/>
      <c r="BC171" s="187"/>
      <c r="BD171" s="83">
        <f t="shared" ref="BD171:BD179" si="291">BQ171</f>
        <v>0</v>
      </c>
      <c r="BE171" s="83">
        <v>0</v>
      </c>
      <c r="BF171" s="83">
        <v>0</v>
      </c>
      <c r="BG171" s="215" t="e">
        <f t="shared" si="282"/>
        <v>#REF!</v>
      </c>
      <c r="BH171" s="226"/>
      <c r="BI171" s="179" t="e">
        <f t="shared" si="283"/>
        <v>#REF!</v>
      </c>
      <c r="BJ171" s="179"/>
      <c r="BK171" s="85" t="e">
        <f t="shared" si="287"/>
        <v>#REF!</v>
      </c>
      <c r="BL171" s="176"/>
      <c r="BM171" s="179" t="e">
        <f t="shared" ref="BM171:BM179" si="292">BI171+BK171</f>
        <v>#REF!</v>
      </c>
      <c r="BN171" s="194"/>
      <c r="BQ171" s="231"/>
      <c r="BT171" s="231"/>
      <c r="BW171" s="231"/>
      <c r="BX171" s="173">
        <f t="shared" si="285"/>
        <v>0</v>
      </c>
      <c r="BY171" s="267">
        <f t="shared" si="257"/>
        <v>0</v>
      </c>
      <c r="BZ171" s="226"/>
    </row>
    <row r="172" spans="1:78" hidden="1" x14ac:dyDescent="0.2">
      <c r="A172" s="138" t="s">
        <v>14</v>
      </c>
      <c r="B172" s="134" t="s">
        <v>67</v>
      </c>
      <c r="C172" s="134" t="s">
        <v>14</v>
      </c>
      <c r="D172" s="134" t="s">
        <v>14</v>
      </c>
      <c r="E172" s="140"/>
      <c r="F172" s="82" t="e">
        <f t="shared" si="262"/>
        <v>#REF!</v>
      </c>
      <c r="G172" s="83" t="e">
        <f t="shared" si="263"/>
        <v>#REF!</v>
      </c>
      <c r="H172" s="83">
        <f t="shared" si="264"/>
        <v>0</v>
      </c>
      <c r="I172" s="83">
        <v>0</v>
      </c>
      <c r="J172" s="83">
        <v>0</v>
      </c>
      <c r="K172" s="83" t="e">
        <f t="shared" si="265"/>
        <v>#REF!</v>
      </c>
      <c r="L172" s="84" t="e">
        <f t="shared" si="266"/>
        <v>#REF!</v>
      </c>
      <c r="M172" s="85" t="e">
        <f t="shared" si="286"/>
        <v>#REF!</v>
      </c>
      <c r="N172" s="86" t="e">
        <f t="shared" si="268"/>
        <v>#REF!</v>
      </c>
      <c r="O172" s="57">
        <v>0</v>
      </c>
      <c r="P172" s="58">
        <v>0</v>
      </c>
      <c r="Q172" s="58">
        <v>0</v>
      </c>
      <c r="R172" s="58">
        <v>0</v>
      </c>
      <c r="S172" s="58">
        <v>0</v>
      </c>
      <c r="T172" s="32">
        <f t="shared" si="288"/>
        <v>0</v>
      </c>
      <c r="U172" s="33">
        <v>0</v>
      </c>
      <c r="V172" s="31">
        <v>0</v>
      </c>
      <c r="W172" s="31">
        <v>0</v>
      </c>
      <c r="X172" s="31">
        <v>0</v>
      </c>
      <c r="Y172" s="31">
        <v>0</v>
      </c>
      <c r="Z172" s="32">
        <f t="shared" si="239"/>
        <v>0</v>
      </c>
      <c r="AA172" s="30" t="e">
        <f t="shared" si="269"/>
        <v>#REF!</v>
      </c>
      <c r="AB172" s="31" t="e">
        <f t="shared" si="270"/>
        <v>#REF!</v>
      </c>
      <c r="AC172" s="31">
        <f t="shared" si="271"/>
        <v>0</v>
      </c>
      <c r="AD172" s="31">
        <f t="shared" si="272"/>
        <v>0</v>
      </c>
      <c r="AE172" s="31">
        <f t="shared" si="273"/>
        <v>0</v>
      </c>
      <c r="AF172" s="32" t="e">
        <f t="shared" si="241"/>
        <v>#REF!</v>
      </c>
      <c r="AG172" s="30">
        <f t="shared" si="242"/>
        <v>0</v>
      </c>
      <c r="AH172" s="31">
        <f t="shared" si="243"/>
        <v>0</v>
      </c>
      <c r="AI172" s="31">
        <f t="shared" si="244"/>
        <v>0</v>
      </c>
      <c r="AJ172" s="31">
        <f t="shared" si="245"/>
        <v>0</v>
      </c>
      <c r="AK172" s="31">
        <f t="shared" si="246"/>
        <v>0</v>
      </c>
      <c r="AL172" s="31">
        <f t="shared" si="247"/>
        <v>0</v>
      </c>
      <c r="AM172" s="31" t="e">
        <f t="shared" si="248"/>
        <v>#REF!</v>
      </c>
      <c r="AN172" s="31" t="e">
        <f t="shared" si="249"/>
        <v>#REF!</v>
      </c>
      <c r="AO172" s="32" t="e">
        <f t="shared" si="250"/>
        <v>#REF!</v>
      </c>
      <c r="AV172" s="161" t="e">
        <f t="shared" si="289"/>
        <v>#REF!</v>
      </c>
      <c r="AW172" s="169"/>
      <c r="AX172" s="169"/>
      <c r="AY172" s="169"/>
      <c r="AZ172" s="187" t="e">
        <f t="shared" si="290"/>
        <v>#REF!</v>
      </c>
      <c r="BA172" s="187"/>
      <c r="BB172" s="187"/>
      <c r="BC172" s="187"/>
      <c r="BD172" s="83">
        <f t="shared" si="291"/>
        <v>0</v>
      </c>
      <c r="BE172" s="83">
        <v>0</v>
      </c>
      <c r="BF172" s="83">
        <v>0</v>
      </c>
      <c r="BG172" s="215" t="e">
        <f t="shared" si="282"/>
        <v>#REF!</v>
      </c>
      <c r="BH172" s="226"/>
      <c r="BI172" s="179" t="e">
        <f t="shared" si="283"/>
        <v>#REF!</v>
      </c>
      <c r="BJ172" s="179"/>
      <c r="BK172" s="85" t="e">
        <f t="shared" si="287"/>
        <v>#REF!</v>
      </c>
      <c r="BL172" s="176"/>
      <c r="BM172" s="179" t="e">
        <f t="shared" si="292"/>
        <v>#REF!</v>
      </c>
      <c r="BN172" s="194"/>
      <c r="BQ172" s="231"/>
      <c r="BT172" s="231"/>
      <c r="BW172" s="231"/>
      <c r="BX172" s="173">
        <f t="shared" si="285"/>
        <v>0</v>
      </c>
      <c r="BY172" s="267">
        <f t="shared" si="257"/>
        <v>0</v>
      </c>
      <c r="BZ172" s="226"/>
    </row>
    <row r="173" spans="1:78" hidden="1" x14ac:dyDescent="0.2">
      <c r="A173" s="138" t="s">
        <v>14</v>
      </c>
      <c r="B173" s="134" t="s">
        <v>67</v>
      </c>
      <c r="C173" s="134" t="s">
        <v>14</v>
      </c>
      <c r="D173" s="134" t="s">
        <v>14</v>
      </c>
      <c r="E173" s="140"/>
      <c r="F173" s="82" t="e">
        <f t="shared" si="262"/>
        <v>#REF!</v>
      </c>
      <c r="G173" s="83" t="e">
        <f t="shared" si="263"/>
        <v>#REF!</v>
      </c>
      <c r="H173" s="83">
        <f t="shared" si="264"/>
        <v>0</v>
      </c>
      <c r="I173" s="83">
        <v>0</v>
      </c>
      <c r="J173" s="83">
        <v>0</v>
      </c>
      <c r="K173" s="83" t="e">
        <f t="shared" si="265"/>
        <v>#REF!</v>
      </c>
      <c r="L173" s="84" t="e">
        <f t="shared" si="266"/>
        <v>#REF!</v>
      </c>
      <c r="M173" s="85" t="e">
        <f t="shared" si="286"/>
        <v>#REF!</v>
      </c>
      <c r="N173" s="86" t="e">
        <f t="shared" si="268"/>
        <v>#REF!</v>
      </c>
      <c r="O173" s="57">
        <v>0</v>
      </c>
      <c r="P173" s="58">
        <v>0</v>
      </c>
      <c r="Q173" s="58">
        <v>0</v>
      </c>
      <c r="R173" s="58">
        <v>0</v>
      </c>
      <c r="S173" s="58">
        <v>0</v>
      </c>
      <c r="T173" s="32">
        <f t="shared" si="288"/>
        <v>0</v>
      </c>
      <c r="U173" s="33">
        <v>0</v>
      </c>
      <c r="V173" s="31">
        <v>0</v>
      </c>
      <c r="W173" s="31">
        <v>0</v>
      </c>
      <c r="X173" s="31">
        <v>0</v>
      </c>
      <c r="Y173" s="31">
        <v>0</v>
      </c>
      <c r="Z173" s="32">
        <f t="shared" si="239"/>
        <v>0</v>
      </c>
      <c r="AA173" s="30" t="e">
        <f t="shared" si="269"/>
        <v>#REF!</v>
      </c>
      <c r="AB173" s="31" t="e">
        <f t="shared" si="270"/>
        <v>#REF!</v>
      </c>
      <c r="AC173" s="31">
        <f t="shared" si="271"/>
        <v>0</v>
      </c>
      <c r="AD173" s="31">
        <f t="shared" si="272"/>
        <v>0</v>
      </c>
      <c r="AE173" s="31">
        <f t="shared" si="273"/>
        <v>0</v>
      </c>
      <c r="AF173" s="32" t="e">
        <f t="shared" si="241"/>
        <v>#REF!</v>
      </c>
      <c r="AG173" s="30">
        <f t="shared" si="242"/>
        <v>0</v>
      </c>
      <c r="AH173" s="31">
        <f t="shared" si="243"/>
        <v>0</v>
      </c>
      <c r="AI173" s="31">
        <f t="shared" si="244"/>
        <v>0</v>
      </c>
      <c r="AJ173" s="31">
        <f t="shared" si="245"/>
        <v>0</v>
      </c>
      <c r="AK173" s="31">
        <f t="shared" si="246"/>
        <v>0</v>
      </c>
      <c r="AL173" s="31">
        <f t="shared" si="247"/>
        <v>0</v>
      </c>
      <c r="AM173" s="31" t="e">
        <f t="shared" si="248"/>
        <v>#REF!</v>
      </c>
      <c r="AN173" s="31" t="e">
        <f t="shared" si="249"/>
        <v>#REF!</v>
      </c>
      <c r="AO173" s="32" t="e">
        <f t="shared" si="250"/>
        <v>#REF!</v>
      </c>
      <c r="AV173" s="161" t="e">
        <f t="shared" si="289"/>
        <v>#REF!</v>
      </c>
      <c r="AW173" s="169"/>
      <c r="AX173" s="169"/>
      <c r="AY173" s="169"/>
      <c r="AZ173" s="187" t="e">
        <f t="shared" si="290"/>
        <v>#REF!</v>
      </c>
      <c r="BA173" s="187"/>
      <c r="BB173" s="187"/>
      <c r="BC173" s="187"/>
      <c r="BD173" s="83">
        <f t="shared" si="291"/>
        <v>0</v>
      </c>
      <c r="BE173" s="83">
        <v>0</v>
      </c>
      <c r="BF173" s="83">
        <v>0</v>
      </c>
      <c r="BG173" s="215" t="e">
        <f t="shared" si="282"/>
        <v>#REF!</v>
      </c>
      <c r="BH173" s="226"/>
      <c r="BI173" s="179" t="e">
        <f t="shared" si="283"/>
        <v>#REF!</v>
      </c>
      <c r="BJ173" s="179"/>
      <c r="BK173" s="85" t="e">
        <f t="shared" si="287"/>
        <v>#REF!</v>
      </c>
      <c r="BL173" s="176"/>
      <c r="BM173" s="179" t="e">
        <f t="shared" si="292"/>
        <v>#REF!</v>
      </c>
      <c r="BN173" s="194"/>
      <c r="BQ173" s="231"/>
      <c r="BT173" s="231"/>
      <c r="BW173" s="231"/>
      <c r="BX173" s="173">
        <f t="shared" si="285"/>
        <v>0</v>
      </c>
      <c r="BY173" s="267">
        <f t="shared" si="257"/>
        <v>0</v>
      </c>
      <c r="BZ173" s="226"/>
    </row>
    <row r="174" spans="1:78" hidden="1" x14ac:dyDescent="0.2">
      <c r="A174" s="138" t="s">
        <v>14</v>
      </c>
      <c r="B174" s="134" t="s">
        <v>67</v>
      </c>
      <c r="C174" s="134" t="s">
        <v>14</v>
      </c>
      <c r="D174" s="134" t="s">
        <v>14</v>
      </c>
      <c r="E174" s="140"/>
      <c r="F174" s="82" t="e">
        <f t="shared" si="262"/>
        <v>#REF!</v>
      </c>
      <c r="G174" s="83" t="e">
        <f t="shared" si="263"/>
        <v>#REF!</v>
      </c>
      <c r="H174" s="83">
        <f t="shared" si="264"/>
        <v>0</v>
      </c>
      <c r="I174" s="83">
        <v>0</v>
      </c>
      <c r="J174" s="83">
        <v>0</v>
      </c>
      <c r="K174" s="83" t="e">
        <f t="shared" si="265"/>
        <v>#REF!</v>
      </c>
      <c r="L174" s="84" t="e">
        <f t="shared" si="266"/>
        <v>#REF!</v>
      </c>
      <c r="M174" s="85" t="e">
        <f t="shared" si="286"/>
        <v>#REF!</v>
      </c>
      <c r="N174" s="86" t="e">
        <f t="shared" si="268"/>
        <v>#REF!</v>
      </c>
      <c r="O174" s="57">
        <v>0</v>
      </c>
      <c r="P174" s="58">
        <v>0</v>
      </c>
      <c r="Q174" s="58">
        <v>0</v>
      </c>
      <c r="R174" s="58">
        <v>0</v>
      </c>
      <c r="S174" s="58">
        <v>0</v>
      </c>
      <c r="T174" s="32">
        <f t="shared" si="288"/>
        <v>0</v>
      </c>
      <c r="U174" s="33">
        <v>0</v>
      </c>
      <c r="V174" s="31">
        <v>0</v>
      </c>
      <c r="W174" s="31">
        <v>0</v>
      </c>
      <c r="X174" s="31">
        <v>0</v>
      </c>
      <c r="Y174" s="31">
        <v>0</v>
      </c>
      <c r="Z174" s="32">
        <f t="shared" si="239"/>
        <v>0</v>
      </c>
      <c r="AA174" s="30" t="e">
        <f t="shared" si="269"/>
        <v>#REF!</v>
      </c>
      <c r="AB174" s="31" t="e">
        <f t="shared" si="270"/>
        <v>#REF!</v>
      </c>
      <c r="AC174" s="31">
        <f t="shared" si="271"/>
        <v>0</v>
      </c>
      <c r="AD174" s="31">
        <f t="shared" si="272"/>
        <v>0</v>
      </c>
      <c r="AE174" s="31">
        <f t="shared" si="273"/>
        <v>0</v>
      </c>
      <c r="AF174" s="32" t="e">
        <f t="shared" si="241"/>
        <v>#REF!</v>
      </c>
      <c r="AG174" s="30">
        <f t="shared" si="242"/>
        <v>0</v>
      </c>
      <c r="AH174" s="31">
        <f t="shared" si="243"/>
        <v>0</v>
      </c>
      <c r="AI174" s="31">
        <f t="shared" si="244"/>
        <v>0</v>
      </c>
      <c r="AJ174" s="31">
        <f t="shared" si="245"/>
        <v>0</v>
      </c>
      <c r="AK174" s="31">
        <f t="shared" si="246"/>
        <v>0</v>
      </c>
      <c r="AL174" s="31">
        <f t="shared" si="247"/>
        <v>0</v>
      </c>
      <c r="AM174" s="31" t="e">
        <f t="shared" si="248"/>
        <v>#REF!</v>
      </c>
      <c r="AN174" s="31" t="e">
        <f t="shared" si="249"/>
        <v>#REF!</v>
      </c>
      <c r="AO174" s="32" t="e">
        <f t="shared" si="250"/>
        <v>#REF!</v>
      </c>
      <c r="AV174" s="161" t="e">
        <f t="shared" si="289"/>
        <v>#REF!</v>
      </c>
      <c r="AW174" s="169"/>
      <c r="AX174" s="169"/>
      <c r="AY174" s="169"/>
      <c r="AZ174" s="187" t="e">
        <f t="shared" si="290"/>
        <v>#REF!</v>
      </c>
      <c r="BA174" s="187"/>
      <c r="BB174" s="187"/>
      <c r="BC174" s="187"/>
      <c r="BD174" s="83">
        <f t="shared" si="291"/>
        <v>0</v>
      </c>
      <c r="BE174" s="83">
        <v>0</v>
      </c>
      <c r="BF174" s="83">
        <v>0</v>
      </c>
      <c r="BG174" s="215" t="e">
        <f t="shared" si="282"/>
        <v>#REF!</v>
      </c>
      <c r="BH174" s="226"/>
      <c r="BI174" s="179" t="e">
        <f t="shared" si="283"/>
        <v>#REF!</v>
      </c>
      <c r="BJ174" s="179"/>
      <c r="BK174" s="85" t="e">
        <f t="shared" si="287"/>
        <v>#REF!</v>
      </c>
      <c r="BL174" s="176"/>
      <c r="BM174" s="179" t="e">
        <f t="shared" si="292"/>
        <v>#REF!</v>
      </c>
      <c r="BN174" s="194"/>
      <c r="BQ174" s="231"/>
      <c r="BT174" s="231"/>
      <c r="BW174" s="231"/>
      <c r="BX174" s="173">
        <f t="shared" si="285"/>
        <v>0</v>
      </c>
      <c r="BY174" s="267">
        <f t="shared" si="257"/>
        <v>0</v>
      </c>
      <c r="BZ174" s="226"/>
    </row>
    <row r="175" spans="1:78" hidden="1" x14ac:dyDescent="0.2">
      <c r="A175" s="138" t="s">
        <v>14</v>
      </c>
      <c r="B175" s="134" t="s">
        <v>67</v>
      </c>
      <c r="C175" s="134" t="s">
        <v>14</v>
      </c>
      <c r="D175" s="134" t="s">
        <v>14</v>
      </c>
      <c r="E175" s="140"/>
      <c r="F175" s="82" t="e">
        <f t="shared" si="262"/>
        <v>#REF!</v>
      </c>
      <c r="G175" s="83" t="e">
        <f t="shared" si="263"/>
        <v>#REF!</v>
      </c>
      <c r="H175" s="83">
        <f t="shared" si="264"/>
        <v>0</v>
      </c>
      <c r="I175" s="83">
        <v>0</v>
      </c>
      <c r="J175" s="83">
        <v>0</v>
      </c>
      <c r="K175" s="83" t="e">
        <f t="shared" si="265"/>
        <v>#REF!</v>
      </c>
      <c r="L175" s="84" t="e">
        <f t="shared" si="266"/>
        <v>#REF!</v>
      </c>
      <c r="M175" s="85" t="e">
        <f t="shared" si="286"/>
        <v>#REF!</v>
      </c>
      <c r="N175" s="86" t="e">
        <f t="shared" si="268"/>
        <v>#REF!</v>
      </c>
      <c r="O175" s="57">
        <v>0</v>
      </c>
      <c r="P175" s="58">
        <v>0</v>
      </c>
      <c r="Q175" s="58">
        <v>0</v>
      </c>
      <c r="R175" s="58">
        <v>0</v>
      </c>
      <c r="S175" s="58">
        <v>0</v>
      </c>
      <c r="T175" s="32">
        <f t="shared" si="288"/>
        <v>0</v>
      </c>
      <c r="U175" s="33">
        <v>0</v>
      </c>
      <c r="V175" s="31">
        <v>0</v>
      </c>
      <c r="W175" s="31">
        <v>0</v>
      </c>
      <c r="X175" s="31">
        <v>0</v>
      </c>
      <c r="Y175" s="31">
        <v>0</v>
      </c>
      <c r="Z175" s="32">
        <f t="shared" si="239"/>
        <v>0</v>
      </c>
      <c r="AA175" s="30" t="e">
        <f t="shared" si="269"/>
        <v>#REF!</v>
      </c>
      <c r="AB175" s="31" t="e">
        <f t="shared" si="270"/>
        <v>#REF!</v>
      </c>
      <c r="AC175" s="31">
        <f t="shared" si="271"/>
        <v>0</v>
      </c>
      <c r="AD175" s="31">
        <f t="shared" si="272"/>
        <v>0</v>
      </c>
      <c r="AE175" s="31">
        <f t="shared" si="273"/>
        <v>0</v>
      </c>
      <c r="AF175" s="32" t="e">
        <f t="shared" si="241"/>
        <v>#REF!</v>
      </c>
      <c r="AG175" s="30">
        <f t="shared" si="242"/>
        <v>0</v>
      </c>
      <c r="AH175" s="31">
        <f t="shared" si="243"/>
        <v>0</v>
      </c>
      <c r="AI175" s="31">
        <f t="shared" si="244"/>
        <v>0</v>
      </c>
      <c r="AJ175" s="31">
        <f t="shared" si="245"/>
        <v>0</v>
      </c>
      <c r="AK175" s="31">
        <f t="shared" si="246"/>
        <v>0</v>
      </c>
      <c r="AL175" s="31">
        <f t="shared" si="247"/>
        <v>0</v>
      </c>
      <c r="AM175" s="31" t="e">
        <f t="shared" si="248"/>
        <v>#REF!</v>
      </c>
      <c r="AN175" s="31" t="e">
        <f t="shared" si="249"/>
        <v>#REF!</v>
      </c>
      <c r="AO175" s="32" t="e">
        <f t="shared" si="250"/>
        <v>#REF!</v>
      </c>
      <c r="AV175" s="161" t="e">
        <f t="shared" si="289"/>
        <v>#REF!</v>
      </c>
      <c r="AW175" s="169"/>
      <c r="AX175" s="169"/>
      <c r="AY175" s="169"/>
      <c r="AZ175" s="187" t="e">
        <f t="shared" si="290"/>
        <v>#REF!</v>
      </c>
      <c r="BA175" s="187"/>
      <c r="BB175" s="187"/>
      <c r="BC175" s="187"/>
      <c r="BD175" s="83">
        <f t="shared" si="291"/>
        <v>0</v>
      </c>
      <c r="BE175" s="83">
        <v>0</v>
      </c>
      <c r="BF175" s="83">
        <v>0</v>
      </c>
      <c r="BG175" s="215" t="e">
        <f t="shared" si="282"/>
        <v>#REF!</v>
      </c>
      <c r="BH175" s="226"/>
      <c r="BI175" s="179" t="e">
        <f t="shared" si="283"/>
        <v>#REF!</v>
      </c>
      <c r="BJ175" s="179"/>
      <c r="BK175" s="85" t="e">
        <f t="shared" si="287"/>
        <v>#REF!</v>
      </c>
      <c r="BL175" s="176"/>
      <c r="BM175" s="179" t="e">
        <f t="shared" si="292"/>
        <v>#REF!</v>
      </c>
      <c r="BN175" s="194"/>
      <c r="BQ175" s="231"/>
      <c r="BT175" s="231"/>
      <c r="BW175" s="231"/>
      <c r="BX175" s="173">
        <f t="shared" si="285"/>
        <v>0</v>
      </c>
      <c r="BY175" s="267">
        <f t="shared" si="257"/>
        <v>0</v>
      </c>
      <c r="BZ175" s="226"/>
    </row>
    <row r="176" spans="1:78" hidden="1" x14ac:dyDescent="0.2">
      <c r="A176" s="138" t="s">
        <v>14</v>
      </c>
      <c r="B176" s="134" t="s">
        <v>67</v>
      </c>
      <c r="C176" s="134" t="s">
        <v>14</v>
      </c>
      <c r="D176" s="134" t="s">
        <v>14</v>
      </c>
      <c r="E176" s="140"/>
      <c r="F176" s="82" t="e">
        <f t="shared" si="262"/>
        <v>#REF!</v>
      </c>
      <c r="G176" s="83" t="e">
        <f t="shared" si="263"/>
        <v>#REF!</v>
      </c>
      <c r="H176" s="83">
        <f t="shared" si="264"/>
        <v>0</v>
      </c>
      <c r="I176" s="83">
        <v>0</v>
      </c>
      <c r="J176" s="83">
        <v>0</v>
      </c>
      <c r="K176" s="83" t="e">
        <f t="shared" si="265"/>
        <v>#REF!</v>
      </c>
      <c r="L176" s="84" t="e">
        <f t="shared" si="266"/>
        <v>#REF!</v>
      </c>
      <c r="M176" s="85" t="e">
        <f t="shared" si="286"/>
        <v>#REF!</v>
      </c>
      <c r="N176" s="86" t="e">
        <f t="shared" si="268"/>
        <v>#REF!</v>
      </c>
      <c r="O176" s="57">
        <v>0</v>
      </c>
      <c r="P176" s="58">
        <v>0</v>
      </c>
      <c r="Q176" s="58">
        <v>0</v>
      </c>
      <c r="R176" s="58">
        <v>0</v>
      </c>
      <c r="S176" s="58">
        <v>0</v>
      </c>
      <c r="T176" s="32">
        <f t="shared" si="288"/>
        <v>0</v>
      </c>
      <c r="U176" s="33">
        <v>0</v>
      </c>
      <c r="V176" s="31">
        <v>0</v>
      </c>
      <c r="W176" s="31">
        <v>0</v>
      </c>
      <c r="X176" s="31">
        <v>0</v>
      </c>
      <c r="Y176" s="31">
        <v>0</v>
      </c>
      <c r="Z176" s="32">
        <f t="shared" si="239"/>
        <v>0</v>
      </c>
      <c r="AA176" s="30" t="e">
        <f t="shared" si="269"/>
        <v>#REF!</v>
      </c>
      <c r="AB176" s="31" t="e">
        <f t="shared" si="270"/>
        <v>#REF!</v>
      </c>
      <c r="AC176" s="31">
        <f t="shared" si="271"/>
        <v>0</v>
      </c>
      <c r="AD176" s="31">
        <f t="shared" si="272"/>
        <v>0</v>
      </c>
      <c r="AE176" s="31">
        <f t="shared" si="273"/>
        <v>0</v>
      </c>
      <c r="AF176" s="32" t="e">
        <f t="shared" si="241"/>
        <v>#REF!</v>
      </c>
      <c r="AG176" s="30">
        <f t="shared" si="242"/>
        <v>0</v>
      </c>
      <c r="AH176" s="31">
        <f t="shared" si="243"/>
        <v>0</v>
      </c>
      <c r="AI176" s="31">
        <f t="shared" si="244"/>
        <v>0</v>
      </c>
      <c r="AJ176" s="31">
        <f t="shared" si="245"/>
        <v>0</v>
      </c>
      <c r="AK176" s="31">
        <f t="shared" si="246"/>
        <v>0</v>
      </c>
      <c r="AL176" s="31">
        <f t="shared" si="247"/>
        <v>0</v>
      </c>
      <c r="AM176" s="31" t="e">
        <f t="shared" si="248"/>
        <v>#REF!</v>
      </c>
      <c r="AN176" s="31" t="e">
        <f t="shared" si="249"/>
        <v>#REF!</v>
      </c>
      <c r="AO176" s="32" t="e">
        <f t="shared" si="250"/>
        <v>#REF!</v>
      </c>
      <c r="AV176" s="161" t="e">
        <f t="shared" si="289"/>
        <v>#REF!</v>
      </c>
      <c r="AW176" s="169"/>
      <c r="AX176" s="169"/>
      <c r="AY176" s="169"/>
      <c r="AZ176" s="187" t="e">
        <f t="shared" si="290"/>
        <v>#REF!</v>
      </c>
      <c r="BA176" s="187"/>
      <c r="BB176" s="187"/>
      <c r="BC176" s="187"/>
      <c r="BD176" s="83">
        <f t="shared" si="291"/>
        <v>0</v>
      </c>
      <c r="BE176" s="83">
        <v>0</v>
      </c>
      <c r="BF176" s="83">
        <v>0</v>
      </c>
      <c r="BG176" s="215" t="e">
        <f t="shared" si="282"/>
        <v>#REF!</v>
      </c>
      <c r="BH176" s="226"/>
      <c r="BI176" s="179" t="e">
        <f t="shared" si="283"/>
        <v>#REF!</v>
      </c>
      <c r="BJ176" s="179"/>
      <c r="BK176" s="85" t="e">
        <f t="shared" si="287"/>
        <v>#REF!</v>
      </c>
      <c r="BL176" s="176"/>
      <c r="BM176" s="179" t="e">
        <f t="shared" si="292"/>
        <v>#REF!</v>
      </c>
      <c r="BN176" s="194"/>
      <c r="BQ176" s="231"/>
      <c r="BT176" s="231"/>
      <c r="BW176" s="231"/>
      <c r="BX176" s="173">
        <f t="shared" si="285"/>
        <v>0</v>
      </c>
      <c r="BY176" s="267">
        <f t="shared" si="257"/>
        <v>0</v>
      </c>
      <c r="BZ176" s="226"/>
    </row>
    <row r="177" spans="1:78" hidden="1" x14ac:dyDescent="0.2">
      <c r="A177" s="138" t="s">
        <v>14</v>
      </c>
      <c r="B177" s="134" t="s">
        <v>67</v>
      </c>
      <c r="C177" s="134" t="s">
        <v>14</v>
      </c>
      <c r="D177" s="134" t="s">
        <v>14</v>
      </c>
      <c r="E177" s="140"/>
      <c r="F177" s="82" t="e">
        <f t="shared" si="262"/>
        <v>#REF!</v>
      </c>
      <c r="G177" s="83" t="e">
        <f t="shared" si="263"/>
        <v>#REF!</v>
      </c>
      <c r="H177" s="83">
        <f t="shared" si="264"/>
        <v>0</v>
      </c>
      <c r="I177" s="83">
        <v>0</v>
      </c>
      <c r="J177" s="83">
        <v>0</v>
      </c>
      <c r="K177" s="83" t="e">
        <f t="shared" si="265"/>
        <v>#REF!</v>
      </c>
      <c r="L177" s="84" t="e">
        <f t="shared" si="266"/>
        <v>#REF!</v>
      </c>
      <c r="M177" s="85" t="e">
        <f t="shared" si="286"/>
        <v>#REF!</v>
      </c>
      <c r="N177" s="86" t="e">
        <f t="shared" si="268"/>
        <v>#REF!</v>
      </c>
      <c r="O177" s="57">
        <v>0</v>
      </c>
      <c r="P177" s="58">
        <v>0</v>
      </c>
      <c r="Q177" s="58">
        <v>0</v>
      </c>
      <c r="R177" s="58">
        <v>0</v>
      </c>
      <c r="S177" s="58">
        <v>0</v>
      </c>
      <c r="T177" s="32">
        <f t="shared" si="288"/>
        <v>0</v>
      </c>
      <c r="U177" s="33">
        <v>0</v>
      </c>
      <c r="V177" s="31">
        <v>0</v>
      </c>
      <c r="W177" s="31">
        <v>0</v>
      </c>
      <c r="X177" s="31">
        <v>0</v>
      </c>
      <c r="Y177" s="31">
        <v>0</v>
      </c>
      <c r="Z177" s="32">
        <f t="shared" si="239"/>
        <v>0</v>
      </c>
      <c r="AA177" s="30" t="e">
        <f t="shared" si="269"/>
        <v>#REF!</v>
      </c>
      <c r="AB177" s="31" t="e">
        <f t="shared" si="270"/>
        <v>#REF!</v>
      </c>
      <c r="AC177" s="31">
        <f t="shared" si="271"/>
        <v>0</v>
      </c>
      <c r="AD177" s="31">
        <f t="shared" si="272"/>
        <v>0</v>
      </c>
      <c r="AE177" s="31">
        <f t="shared" si="273"/>
        <v>0</v>
      </c>
      <c r="AF177" s="32" t="e">
        <f t="shared" si="241"/>
        <v>#REF!</v>
      </c>
      <c r="AG177" s="30">
        <f t="shared" si="242"/>
        <v>0</v>
      </c>
      <c r="AH177" s="31">
        <f t="shared" si="243"/>
        <v>0</v>
      </c>
      <c r="AI177" s="31">
        <f t="shared" si="244"/>
        <v>0</v>
      </c>
      <c r="AJ177" s="31">
        <f t="shared" si="245"/>
        <v>0</v>
      </c>
      <c r="AK177" s="31">
        <f t="shared" si="246"/>
        <v>0</v>
      </c>
      <c r="AL177" s="31">
        <f t="shared" si="247"/>
        <v>0</v>
      </c>
      <c r="AM177" s="31" t="e">
        <f t="shared" si="248"/>
        <v>#REF!</v>
      </c>
      <c r="AN177" s="31" t="e">
        <f t="shared" si="249"/>
        <v>#REF!</v>
      </c>
      <c r="AO177" s="32" t="e">
        <f t="shared" si="250"/>
        <v>#REF!</v>
      </c>
      <c r="AV177" s="161" t="e">
        <f t="shared" si="289"/>
        <v>#REF!</v>
      </c>
      <c r="AW177" s="169"/>
      <c r="AX177" s="169"/>
      <c r="AY177" s="169"/>
      <c r="AZ177" s="187" t="e">
        <f t="shared" si="290"/>
        <v>#REF!</v>
      </c>
      <c r="BA177" s="187"/>
      <c r="BB177" s="187"/>
      <c r="BC177" s="187"/>
      <c r="BD177" s="83">
        <f t="shared" si="291"/>
        <v>0</v>
      </c>
      <c r="BE177" s="83">
        <v>0</v>
      </c>
      <c r="BF177" s="83">
        <v>0</v>
      </c>
      <c r="BG177" s="215" t="e">
        <f t="shared" si="282"/>
        <v>#REF!</v>
      </c>
      <c r="BH177" s="226"/>
      <c r="BI177" s="179" t="e">
        <f t="shared" si="283"/>
        <v>#REF!</v>
      </c>
      <c r="BJ177" s="179"/>
      <c r="BK177" s="85" t="e">
        <f t="shared" si="287"/>
        <v>#REF!</v>
      </c>
      <c r="BL177" s="176"/>
      <c r="BM177" s="179" t="e">
        <f t="shared" si="292"/>
        <v>#REF!</v>
      </c>
      <c r="BN177" s="194"/>
      <c r="BQ177" s="231"/>
      <c r="BT177" s="231"/>
      <c r="BW177" s="231"/>
      <c r="BX177" s="173">
        <f t="shared" si="285"/>
        <v>0</v>
      </c>
      <c r="BY177" s="267">
        <f t="shared" si="257"/>
        <v>0</v>
      </c>
      <c r="BZ177" s="226"/>
    </row>
    <row r="178" spans="1:78" hidden="1" x14ac:dyDescent="0.2">
      <c r="A178" s="138" t="s">
        <v>14</v>
      </c>
      <c r="B178" s="134" t="s">
        <v>67</v>
      </c>
      <c r="C178" s="134" t="s">
        <v>14</v>
      </c>
      <c r="D178" s="134" t="s">
        <v>14</v>
      </c>
      <c r="E178" s="140"/>
      <c r="F178" s="82" t="e">
        <f t="shared" si="262"/>
        <v>#REF!</v>
      </c>
      <c r="G178" s="83" t="e">
        <f t="shared" si="263"/>
        <v>#REF!</v>
      </c>
      <c r="H178" s="83">
        <f t="shared" si="264"/>
        <v>0</v>
      </c>
      <c r="I178" s="83">
        <v>0</v>
      </c>
      <c r="J178" s="83">
        <v>0</v>
      </c>
      <c r="K178" s="83" t="e">
        <f t="shared" si="265"/>
        <v>#REF!</v>
      </c>
      <c r="L178" s="84" t="e">
        <f t="shared" si="266"/>
        <v>#REF!</v>
      </c>
      <c r="M178" s="85" t="e">
        <f t="shared" si="286"/>
        <v>#REF!</v>
      </c>
      <c r="N178" s="86" t="e">
        <f t="shared" si="268"/>
        <v>#REF!</v>
      </c>
      <c r="O178" s="57">
        <v>0</v>
      </c>
      <c r="P178" s="58">
        <v>0</v>
      </c>
      <c r="Q178" s="58">
        <v>0</v>
      </c>
      <c r="R178" s="58">
        <v>0</v>
      </c>
      <c r="S178" s="58">
        <v>0</v>
      </c>
      <c r="T178" s="32">
        <f t="shared" si="288"/>
        <v>0</v>
      </c>
      <c r="U178" s="33">
        <v>0</v>
      </c>
      <c r="V178" s="31">
        <v>0</v>
      </c>
      <c r="W178" s="31">
        <v>0</v>
      </c>
      <c r="X178" s="31">
        <v>0</v>
      </c>
      <c r="Y178" s="31">
        <v>0</v>
      </c>
      <c r="Z178" s="32">
        <f t="shared" si="239"/>
        <v>0</v>
      </c>
      <c r="AA178" s="30" t="e">
        <f t="shared" si="269"/>
        <v>#REF!</v>
      </c>
      <c r="AB178" s="31" t="e">
        <f t="shared" si="270"/>
        <v>#REF!</v>
      </c>
      <c r="AC178" s="31">
        <f t="shared" si="271"/>
        <v>0</v>
      </c>
      <c r="AD178" s="31">
        <f t="shared" si="272"/>
        <v>0</v>
      </c>
      <c r="AE178" s="31">
        <f t="shared" si="273"/>
        <v>0</v>
      </c>
      <c r="AF178" s="32" t="e">
        <f t="shared" si="241"/>
        <v>#REF!</v>
      </c>
      <c r="AG178" s="30">
        <f t="shared" si="242"/>
        <v>0</v>
      </c>
      <c r="AH178" s="31">
        <f t="shared" si="243"/>
        <v>0</v>
      </c>
      <c r="AI178" s="31">
        <f t="shared" si="244"/>
        <v>0</v>
      </c>
      <c r="AJ178" s="31">
        <f t="shared" si="245"/>
        <v>0</v>
      </c>
      <c r="AK178" s="31">
        <f t="shared" si="246"/>
        <v>0</v>
      </c>
      <c r="AL178" s="31">
        <f t="shared" si="247"/>
        <v>0</v>
      </c>
      <c r="AM178" s="31" t="e">
        <f t="shared" si="248"/>
        <v>#REF!</v>
      </c>
      <c r="AN178" s="31" t="e">
        <f t="shared" si="249"/>
        <v>#REF!</v>
      </c>
      <c r="AO178" s="32" t="e">
        <f t="shared" si="250"/>
        <v>#REF!</v>
      </c>
      <c r="AV178" s="161" t="e">
        <f t="shared" si="289"/>
        <v>#REF!</v>
      </c>
      <c r="AW178" s="169"/>
      <c r="AX178" s="169"/>
      <c r="AY178" s="169"/>
      <c r="AZ178" s="187" t="e">
        <f t="shared" si="290"/>
        <v>#REF!</v>
      </c>
      <c r="BA178" s="187"/>
      <c r="BB178" s="187"/>
      <c r="BC178" s="187"/>
      <c r="BD178" s="83">
        <f t="shared" si="291"/>
        <v>0</v>
      </c>
      <c r="BE178" s="83">
        <v>0</v>
      </c>
      <c r="BF178" s="83">
        <v>0</v>
      </c>
      <c r="BG178" s="215" t="e">
        <f t="shared" si="282"/>
        <v>#REF!</v>
      </c>
      <c r="BH178" s="226"/>
      <c r="BI178" s="179" t="e">
        <f t="shared" si="283"/>
        <v>#REF!</v>
      </c>
      <c r="BJ178" s="179"/>
      <c r="BK178" s="85" t="e">
        <f t="shared" si="287"/>
        <v>#REF!</v>
      </c>
      <c r="BL178" s="176"/>
      <c r="BM178" s="179" t="e">
        <f t="shared" si="292"/>
        <v>#REF!</v>
      </c>
      <c r="BN178" s="194"/>
      <c r="BQ178" s="231"/>
      <c r="BT178" s="231"/>
      <c r="BW178" s="231"/>
      <c r="BX178" s="173">
        <f t="shared" si="285"/>
        <v>0</v>
      </c>
      <c r="BY178" s="267">
        <f t="shared" si="257"/>
        <v>0</v>
      </c>
      <c r="BZ178" s="226"/>
    </row>
    <row r="179" spans="1:78" hidden="1" x14ac:dyDescent="0.2">
      <c r="A179" s="138" t="s">
        <v>14</v>
      </c>
      <c r="B179" s="134" t="s">
        <v>67</v>
      </c>
      <c r="C179" s="134" t="s">
        <v>14</v>
      </c>
      <c r="D179" s="150" t="s">
        <v>14</v>
      </c>
      <c r="E179" s="140"/>
      <c r="F179" s="82" t="e">
        <f t="shared" si="262"/>
        <v>#REF!</v>
      </c>
      <c r="G179" s="83" t="e">
        <f t="shared" si="263"/>
        <v>#REF!</v>
      </c>
      <c r="H179" s="83">
        <f t="shared" si="264"/>
        <v>0</v>
      </c>
      <c r="I179" s="83">
        <v>0</v>
      </c>
      <c r="J179" s="83">
        <v>0</v>
      </c>
      <c r="K179" s="83" t="e">
        <f t="shared" si="265"/>
        <v>#REF!</v>
      </c>
      <c r="L179" s="84" t="e">
        <f t="shared" si="266"/>
        <v>#REF!</v>
      </c>
      <c r="M179" s="85" t="e">
        <f t="shared" si="286"/>
        <v>#REF!</v>
      </c>
      <c r="N179" s="86" t="e">
        <f t="shared" si="268"/>
        <v>#REF!</v>
      </c>
      <c r="O179" s="57">
        <v>0</v>
      </c>
      <c r="P179" s="58">
        <v>0</v>
      </c>
      <c r="Q179" s="58">
        <v>0</v>
      </c>
      <c r="R179" s="58">
        <v>0</v>
      </c>
      <c r="S179" s="58">
        <v>0</v>
      </c>
      <c r="T179" s="32">
        <f t="shared" si="288"/>
        <v>0</v>
      </c>
      <c r="U179" s="33">
        <v>0</v>
      </c>
      <c r="V179" s="31">
        <v>0</v>
      </c>
      <c r="W179" s="31">
        <v>0</v>
      </c>
      <c r="X179" s="31">
        <v>0</v>
      </c>
      <c r="Y179" s="31">
        <v>0</v>
      </c>
      <c r="Z179" s="32">
        <f t="shared" si="239"/>
        <v>0</v>
      </c>
      <c r="AA179" s="30" t="e">
        <f t="shared" si="269"/>
        <v>#REF!</v>
      </c>
      <c r="AB179" s="31" t="e">
        <f t="shared" si="270"/>
        <v>#REF!</v>
      </c>
      <c r="AC179" s="31">
        <f t="shared" si="271"/>
        <v>0</v>
      </c>
      <c r="AD179" s="31">
        <f t="shared" si="272"/>
        <v>0</v>
      </c>
      <c r="AE179" s="31">
        <f t="shared" si="273"/>
        <v>0</v>
      </c>
      <c r="AF179" s="32" t="e">
        <f t="shared" si="241"/>
        <v>#REF!</v>
      </c>
      <c r="AG179" s="30">
        <f t="shared" si="242"/>
        <v>0</v>
      </c>
      <c r="AH179" s="31">
        <f t="shared" si="243"/>
        <v>0</v>
      </c>
      <c r="AI179" s="31">
        <f t="shared" si="244"/>
        <v>0</v>
      </c>
      <c r="AJ179" s="31">
        <f t="shared" si="245"/>
        <v>0</v>
      </c>
      <c r="AK179" s="31">
        <f t="shared" si="246"/>
        <v>0</v>
      </c>
      <c r="AL179" s="31">
        <f t="shared" si="247"/>
        <v>0</v>
      </c>
      <c r="AM179" s="31" t="e">
        <f t="shared" si="248"/>
        <v>#REF!</v>
      </c>
      <c r="AN179" s="31" t="e">
        <f t="shared" si="249"/>
        <v>#REF!</v>
      </c>
      <c r="AO179" s="32" t="e">
        <f t="shared" si="250"/>
        <v>#REF!</v>
      </c>
      <c r="AV179" s="161" t="e">
        <f t="shared" si="289"/>
        <v>#REF!</v>
      </c>
      <c r="AW179" s="169"/>
      <c r="AX179" s="169"/>
      <c r="AY179" s="169"/>
      <c r="AZ179" s="187" t="e">
        <f t="shared" si="290"/>
        <v>#REF!</v>
      </c>
      <c r="BA179" s="187"/>
      <c r="BB179" s="187"/>
      <c r="BC179" s="187"/>
      <c r="BD179" s="83">
        <f t="shared" si="291"/>
        <v>0</v>
      </c>
      <c r="BE179" s="83">
        <v>0</v>
      </c>
      <c r="BF179" s="83">
        <v>0</v>
      </c>
      <c r="BG179" s="215" t="e">
        <f t="shared" si="282"/>
        <v>#REF!</v>
      </c>
      <c r="BH179" s="226"/>
      <c r="BI179" s="179" t="e">
        <f t="shared" si="283"/>
        <v>#REF!</v>
      </c>
      <c r="BJ179" s="179"/>
      <c r="BK179" s="85" t="e">
        <f t="shared" si="287"/>
        <v>#REF!</v>
      </c>
      <c r="BL179" s="176"/>
      <c r="BM179" s="179" t="e">
        <f t="shared" si="292"/>
        <v>#REF!</v>
      </c>
      <c r="BN179" s="194"/>
      <c r="BQ179" s="231"/>
      <c r="BT179" s="231"/>
      <c r="BW179" s="231"/>
      <c r="BX179" s="173">
        <f t="shared" si="285"/>
        <v>0</v>
      </c>
      <c r="BY179" s="267">
        <f t="shared" si="257"/>
        <v>0</v>
      </c>
      <c r="BZ179" s="226"/>
    </row>
    <row r="180" spans="1:78" s="41" customFormat="1" ht="12.75" thickBot="1" x14ac:dyDescent="0.25">
      <c r="A180" s="142" t="s">
        <v>30</v>
      </c>
      <c r="B180" s="143"/>
      <c r="C180" s="143"/>
      <c r="D180" s="144"/>
      <c r="E180" s="145"/>
      <c r="F180" s="37" t="e">
        <f t="shared" ref="F180:AO180" si="293">SUM(F137:F179)</f>
        <v>#REF!</v>
      </c>
      <c r="G180" s="38" t="e">
        <f t="shared" si="293"/>
        <v>#REF!</v>
      </c>
      <c r="H180" s="38">
        <f t="shared" si="293"/>
        <v>0</v>
      </c>
      <c r="I180" s="38">
        <f t="shared" si="293"/>
        <v>0</v>
      </c>
      <c r="J180" s="38">
        <f t="shared" si="293"/>
        <v>0</v>
      </c>
      <c r="K180" s="38" t="e">
        <f t="shared" si="293"/>
        <v>#REF!</v>
      </c>
      <c r="L180" s="74" t="e">
        <f t="shared" si="293"/>
        <v>#REF!</v>
      </c>
      <c r="M180" s="71" t="e">
        <f t="shared" si="293"/>
        <v>#REF!</v>
      </c>
      <c r="N180" s="39" t="e">
        <f t="shared" si="293"/>
        <v>#REF!</v>
      </c>
      <c r="O180" s="60">
        <f t="shared" si="293"/>
        <v>30053000</v>
      </c>
      <c r="P180" s="61">
        <f t="shared" si="293"/>
        <v>6636000</v>
      </c>
      <c r="Q180" s="61">
        <f t="shared" si="293"/>
        <v>0</v>
      </c>
      <c r="R180" s="61">
        <f t="shared" si="293"/>
        <v>0</v>
      </c>
      <c r="S180" s="54">
        <f t="shared" si="293"/>
        <v>0</v>
      </c>
      <c r="T180" s="39">
        <f t="shared" si="293"/>
        <v>36689000</v>
      </c>
      <c r="U180" s="37">
        <f t="shared" si="293"/>
        <v>30053000</v>
      </c>
      <c r="V180" s="38">
        <f t="shared" si="293"/>
        <v>6636000</v>
      </c>
      <c r="W180" s="38">
        <f t="shared" si="293"/>
        <v>0</v>
      </c>
      <c r="X180" s="38">
        <f t="shared" si="293"/>
        <v>0</v>
      </c>
      <c r="Y180" s="38">
        <f t="shared" si="293"/>
        <v>0</v>
      </c>
      <c r="Z180" s="39">
        <f t="shared" si="293"/>
        <v>36689000</v>
      </c>
      <c r="AA180" s="37" t="e">
        <f t="shared" si="293"/>
        <v>#REF!</v>
      </c>
      <c r="AB180" s="38" t="e">
        <f t="shared" si="293"/>
        <v>#REF!</v>
      </c>
      <c r="AC180" s="38">
        <f t="shared" si="293"/>
        <v>0</v>
      </c>
      <c r="AD180" s="38">
        <f t="shared" si="293"/>
        <v>0</v>
      </c>
      <c r="AE180" s="38">
        <f t="shared" si="293"/>
        <v>0</v>
      </c>
      <c r="AF180" s="39" t="e">
        <f t="shared" si="293"/>
        <v>#REF!</v>
      </c>
      <c r="AG180" s="37">
        <f t="shared" si="293"/>
        <v>0</v>
      </c>
      <c r="AH180" s="40">
        <f t="shared" si="293"/>
        <v>0</v>
      </c>
      <c r="AI180" s="38">
        <f t="shared" si="293"/>
        <v>0</v>
      </c>
      <c r="AJ180" s="38">
        <f t="shared" si="293"/>
        <v>0</v>
      </c>
      <c r="AK180" s="38">
        <f t="shared" si="293"/>
        <v>0</v>
      </c>
      <c r="AL180" s="38">
        <f t="shared" si="293"/>
        <v>0</v>
      </c>
      <c r="AM180" s="38" t="e">
        <f t="shared" si="293"/>
        <v>#REF!</v>
      </c>
      <c r="AN180" s="38" t="e">
        <f t="shared" si="293"/>
        <v>#REF!</v>
      </c>
      <c r="AO180" s="39" t="e">
        <f t="shared" si="293"/>
        <v>#REF!</v>
      </c>
      <c r="AP180" s="125"/>
      <c r="AQ180" s="117"/>
      <c r="AT180" s="113"/>
      <c r="AV180" s="162" t="e">
        <f>SUM(AV136:AV179)</f>
        <v>#REF!</v>
      </c>
      <c r="AW180" s="170"/>
      <c r="AX180" s="170" t="e">
        <f>SUM(AX136:AX179)</f>
        <v>#REF!</v>
      </c>
      <c r="AY180" s="170" t="e">
        <f>SUM(AY136:AY179)</f>
        <v>#REF!</v>
      </c>
      <c r="AZ180" s="188" t="e">
        <f>SUM(AZ137:AZ179)</f>
        <v>#REF!</v>
      </c>
      <c r="BA180" s="188"/>
      <c r="BB180" s="188" t="e">
        <f>SUM(BB136:BB179)</f>
        <v>#REF!</v>
      </c>
      <c r="BC180" s="188" t="e">
        <f>SUM(BC136:BC179)</f>
        <v>#REF!</v>
      </c>
      <c r="BD180" s="38">
        <f>SUM(BD137:BD179)</f>
        <v>0</v>
      </c>
      <c r="BE180" s="38">
        <f>SUM(BE137:BE179)</f>
        <v>0</v>
      </c>
      <c r="BF180" s="38">
        <f>SUM(BF137:BF179)</f>
        <v>0</v>
      </c>
      <c r="BG180" s="216" t="e">
        <f>SUM(BG136:BG179)</f>
        <v>#REF!</v>
      </c>
      <c r="BH180" s="225" t="e">
        <f>SUM(BH135:BH157)</f>
        <v>#REF!</v>
      </c>
      <c r="BI180" s="180" t="e">
        <f t="shared" ref="BI180:BN180" si="294">SUM(BI136:BI179)</f>
        <v>#REF!</v>
      </c>
      <c r="BJ180" s="180" t="e">
        <f t="shared" si="294"/>
        <v>#REF!</v>
      </c>
      <c r="BK180" s="71" t="e">
        <f t="shared" si="294"/>
        <v>#REF!</v>
      </c>
      <c r="BL180" s="71" t="e">
        <f t="shared" si="294"/>
        <v>#REF!</v>
      </c>
      <c r="BM180" s="180" t="e">
        <f t="shared" si="294"/>
        <v>#REF!</v>
      </c>
      <c r="BN180" s="195" t="e">
        <f t="shared" si="294"/>
        <v>#REF!</v>
      </c>
      <c r="BQ180" s="232"/>
      <c r="BR180" s="273"/>
      <c r="BS180" s="274"/>
      <c r="BT180" s="270"/>
      <c r="BU180" s="225">
        <f>SUM(BU133:BU179)</f>
        <v>46292388.698630139</v>
      </c>
      <c r="BV180" s="269">
        <f>SUM(BV133:BV179)</f>
        <v>6650606.7730496451</v>
      </c>
      <c r="BW180" s="270"/>
      <c r="BX180" s="225">
        <f>SUM(BX134:BX157)</f>
        <v>47109313.205076553</v>
      </c>
      <c r="BY180" s="170">
        <f>SUM(BY136:BY157)</f>
        <v>6703203.8389173485</v>
      </c>
      <c r="BZ180" s="225">
        <f>SUM(BX180,BY180)</f>
        <v>53812517.043993905</v>
      </c>
    </row>
    <row r="181" spans="1:78" s="41" customFormat="1" ht="12.75" thickTop="1" x14ac:dyDescent="0.2">
      <c r="A181" s="151"/>
      <c r="B181" s="152"/>
      <c r="C181" s="152"/>
      <c r="D181" s="153"/>
      <c r="E181" s="152"/>
      <c r="F181" s="43"/>
      <c r="G181" s="44"/>
      <c r="H181" s="44"/>
      <c r="I181" s="44"/>
      <c r="J181" s="44"/>
      <c r="K181" s="44"/>
      <c r="L181" s="75"/>
      <c r="M181" s="44"/>
      <c r="N181" s="45"/>
      <c r="O181" s="59"/>
      <c r="P181" s="59"/>
      <c r="Q181" s="59"/>
      <c r="R181" s="59"/>
      <c r="S181" s="59"/>
      <c r="T181" s="45"/>
      <c r="U181" s="43"/>
      <c r="V181" s="44"/>
      <c r="W181" s="44"/>
      <c r="X181" s="44"/>
      <c r="Y181" s="44"/>
      <c r="Z181" s="45"/>
      <c r="AA181" s="43"/>
      <c r="AB181" s="44"/>
      <c r="AC181" s="44"/>
      <c r="AD181" s="44"/>
      <c r="AE181" s="44"/>
      <c r="AF181" s="45"/>
      <c r="AG181" s="43"/>
      <c r="AH181" s="44"/>
      <c r="AI181" s="44"/>
      <c r="AJ181" s="44"/>
      <c r="AK181" s="44"/>
      <c r="AL181" s="44"/>
      <c r="AM181" s="44"/>
      <c r="AN181" s="44"/>
      <c r="AO181" s="45"/>
      <c r="AP181" s="125">
        <v>0</v>
      </c>
      <c r="AQ181" s="117"/>
      <c r="AT181" s="113"/>
      <c r="AV181" s="166"/>
      <c r="AW181" s="174"/>
      <c r="AX181" s="174"/>
      <c r="AY181" s="174"/>
      <c r="AZ181" s="174"/>
      <c r="BA181" s="174"/>
      <c r="BB181" s="174"/>
      <c r="BC181" s="174"/>
      <c r="BD181" s="44"/>
      <c r="BE181" s="44"/>
      <c r="BF181" s="44"/>
      <c r="BG181" s="220"/>
      <c r="BH181" s="174"/>
      <c r="BI181" s="44"/>
      <c r="BJ181" s="186"/>
      <c r="BK181" s="44"/>
      <c r="BL181" s="44"/>
      <c r="BM181" s="44"/>
      <c r="BN181" s="196"/>
      <c r="BQ181" s="232"/>
      <c r="BT181" s="232"/>
      <c r="BW181" s="232"/>
      <c r="BX181" s="174"/>
      <c r="BY181" s="267"/>
      <c r="BZ181" s="174"/>
    </row>
    <row r="182" spans="1:78" x14ac:dyDescent="0.2">
      <c r="A182" s="138">
        <v>5000035</v>
      </c>
      <c r="B182" s="134" t="s">
        <v>15</v>
      </c>
      <c r="C182" s="134"/>
      <c r="D182" s="134" t="s">
        <v>14</v>
      </c>
      <c r="E182" s="140"/>
      <c r="F182" s="82" t="e">
        <f>ROUND(O182*ign/igo,afrind)</f>
        <v>#REF!</v>
      </c>
      <c r="G182" s="83" t="e">
        <f>ROUND(P182*iin/iio,afrind)</f>
        <v>#REF!</v>
      </c>
      <c r="H182" s="83">
        <v>0</v>
      </c>
      <c r="I182" s="83">
        <v>0</v>
      </c>
      <c r="J182" s="83">
        <v>0</v>
      </c>
      <c r="K182" s="83" t="e">
        <f>SUM(F182:J182)</f>
        <v>#REF!</v>
      </c>
      <c r="L182" s="84" t="e">
        <f>ROUND(K182*premie/1000,2)</f>
        <v>#REF!</v>
      </c>
      <c r="M182" s="85" t="e">
        <f>ROUND(L182*0.097,2)</f>
        <v>#REF!</v>
      </c>
      <c r="N182" s="86" t="e">
        <f>L182+M182</f>
        <v>#REF!</v>
      </c>
      <c r="O182" s="57">
        <v>0</v>
      </c>
      <c r="P182" s="58">
        <v>0</v>
      </c>
      <c r="Q182" s="58">
        <v>0</v>
      </c>
      <c r="R182" s="58">
        <v>0</v>
      </c>
      <c r="S182" s="58">
        <v>0</v>
      </c>
      <c r="T182" s="32">
        <f>SUM(O182:S182)</f>
        <v>0</v>
      </c>
      <c r="U182" s="30">
        <v>0</v>
      </c>
      <c r="V182" s="31">
        <v>0</v>
      </c>
      <c r="W182" s="31">
        <v>0</v>
      </c>
      <c r="X182" s="31">
        <v>0</v>
      </c>
      <c r="Y182" s="31">
        <v>0</v>
      </c>
      <c r="Z182" s="32">
        <f>SUM(U182:Y182)</f>
        <v>0</v>
      </c>
      <c r="AA182" s="30" t="e">
        <f t="shared" ref="AA182:AD183" si="295">F182-O182</f>
        <v>#REF!</v>
      </c>
      <c r="AB182" s="31" t="e">
        <f t="shared" si="295"/>
        <v>#REF!</v>
      </c>
      <c r="AC182" s="31">
        <f t="shared" si="295"/>
        <v>0</v>
      </c>
      <c r="AD182" s="31">
        <f t="shared" si="295"/>
        <v>0</v>
      </c>
      <c r="AE182" s="31">
        <v>0</v>
      </c>
      <c r="AF182" s="32" t="e">
        <f>SUM(AA182:AE182)</f>
        <v>#REF!</v>
      </c>
      <c r="AG182" s="30">
        <f t="shared" ref="AG182:AK183" si="296">O182-U182</f>
        <v>0</v>
      </c>
      <c r="AH182" s="31">
        <f t="shared" si="296"/>
        <v>0</v>
      </c>
      <c r="AI182" s="31">
        <f t="shared" si="296"/>
        <v>0</v>
      </c>
      <c r="AJ182" s="31">
        <f t="shared" si="296"/>
        <v>0</v>
      </c>
      <c r="AK182" s="31">
        <f t="shared" si="296"/>
        <v>0</v>
      </c>
      <c r="AL182" s="31">
        <f>SUM(AG182:AK182)</f>
        <v>0</v>
      </c>
      <c r="AM182" s="31" t="e">
        <f>ROUND(AL182*premie/2000,2)</f>
        <v>#REF!</v>
      </c>
      <c r="AN182" s="31" t="e">
        <f>ROUND(AM182*0.07,2)</f>
        <v>#REF!</v>
      </c>
      <c r="AO182" s="32" t="e">
        <f>AM182+AN182</f>
        <v>#REF!</v>
      </c>
      <c r="AP182" s="114">
        <v>0</v>
      </c>
      <c r="AQ182" s="114">
        <v>0</v>
      </c>
      <c r="AV182" s="161" t="e">
        <f>ROUND(BO182*ign/igo,afrind)</f>
        <v>#REF!</v>
      </c>
      <c r="AW182" s="169"/>
      <c r="AX182" s="169"/>
      <c r="AY182" s="169"/>
      <c r="AZ182" s="187" t="e">
        <f>ROUND(BP182*iin/iio,afrind)</f>
        <v>#REF!</v>
      </c>
      <c r="BA182" s="187"/>
      <c r="BB182" s="187"/>
      <c r="BC182" s="187"/>
      <c r="BD182" s="83">
        <v>0</v>
      </c>
      <c r="BE182" s="83">
        <v>0</v>
      </c>
      <c r="BF182" s="83">
        <v>0</v>
      </c>
      <c r="BG182" s="215" t="e">
        <f>SUM(AV182:BF182)</f>
        <v>#REF!</v>
      </c>
      <c r="BH182" s="226"/>
      <c r="BI182" s="179" t="e">
        <f>ROUND(BG182*premie/1000,2)</f>
        <v>#REF!</v>
      </c>
      <c r="BJ182" s="179" t="e">
        <f>ROUND(BH182*premie/1000,2)</f>
        <v>#REF!</v>
      </c>
      <c r="BK182" s="85" t="e">
        <f>ROUND(BI182*0.097,2)</f>
        <v>#REF!</v>
      </c>
      <c r="BL182" s="85" t="e">
        <f>ROUND(BJ182*0.097,2)</f>
        <v>#REF!</v>
      </c>
      <c r="BM182" s="179" t="e">
        <f>BI182+BK182</f>
        <v>#REF!</v>
      </c>
      <c r="BN182" s="194" t="e">
        <f>BJ182+BL182</f>
        <v>#REF!</v>
      </c>
      <c r="BQ182" s="231"/>
      <c r="BT182" s="231"/>
      <c r="BW182" s="231"/>
      <c r="BZ182" s="226">
        <v>1500000</v>
      </c>
    </row>
    <row r="183" spans="1:78" x14ac:dyDescent="0.2">
      <c r="A183" s="138">
        <v>5000035</v>
      </c>
      <c r="B183" s="134" t="s">
        <v>19</v>
      </c>
      <c r="C183" s="134"/>
      <c r="D183" s="134" t="s">
        <v>14</v>
      </c>
      <c r="E183" s="140"/>
      <c r="F183" s="82" t="e">
        <f>ROUND(O183*ign/igo,afrind)</f>
        <v>#REF!</v>
      </c>
      <c r="G183" s="83" t="e">
        <f>ROUND(P183*iin/iio,afrind)</f>
        <v>#REF!</v>
      </c>
      <c r="H183" s="83">
        <v>0</v>
      </c>
      <c r="I183" s="83">
        <v>0</v>
      </c>
      <c r="J183" s="83">
        <v>0</v>
      </c>
      <c r="K183" s="83" t="e">
        <f>SUM(F183:J183)</f>
        <v>#REF!</v>
      </c>
      <c r="L183" s="84" t="e">
        <f>ROUND(K183*premie/1000,2)</f>
        <v>#REF!</v>
      </c>
      <c r="M183" s="85" t="e">
        <f>ROUND(L183*0.097,2)</f>
        <v>#REF!</v>
      </c>
      <c r="N183" s="86" t="e">
        <f>L183+M183</f>
        <v>#REF!</v>
      </c>
      <c r="O183" s="57">
        <v>0</v>
      </c>
      <c r="P183" s="58">
        <v>0</v>
      </c>
      <c r="Q183" s="58">
        <v>0</v>
      </c>
      <c r="R183" s="58">
        <v>0</v>
      </c>
      <c r="S183" s="58">
        <v>0</v>
      </c>
      <c r="T183" s="32">
        <f>SUM(O183:S183)</f>
        <v>0</v>
      </c>
      <c r="U183" s="30">
        <v>0</v>
      </c>
      <c r="V183" s="31">
        <v>0</v>
      </c>
      <c r="W183" s="31">
        <v>0</v>
      </c>
      <c r="X183" s="31">
        <v>0</v>
      </c>
      <c r="Y183" s="31">
        <v>0</v>
      </c>
      <c r="Z183" s="32">
        <f>SUM(U183:Y183)</f>
        <v>0</v>
      </c>
      <c r="AA183" s="30" t="e">
        <f t="shared" si="295"/>
        <v>#REF!</v>
      </c>
      <c r="AB183" s="31" t="e">
        <f t="shared" si="295"/>
        <v>#REF!</v>
      </c>
      <c r="AC183" s="31">
        <f t="shared" si="295"/>
        <v>0</v>
      </c>
      <c r="AD183" s="31">
        <f t="shared" si="295"/>
        <v>0</v>
      </c>
      <c r="AE183" s="31">
        <v>0</v>
      </c>
      <c r="AF183" s="32" t="e">
        <f>SUM(AA183:AE183)</f>
        <v>#REF!</v>
      </c>
      <c r="AG183" s="30">
        <f t="shared" si="296"/>
        <v>0</v>
      </c>
      <c r="AH183" s="31">
        <f t="shared" si="296"/>
        <v>0</v>
      </c>
      <c r="AI183" s="31">
        <f t="shared" si="296"/>
        <v>0</v>
      </c>
      <c r="AJ183" s="31">
        <f t="shared" si="296"/>
        <v>0</v>
      </c>
      <c r="AK183" s="31">
        <f t="shared" si="296"/>
        <v>0</v>
      </c>
      <c r="AL183" s="31">
        <f>SUM(AG183:AK183)</f>
        <v>0</v>
      </c>
      <c r="AM183" s="31" t="e">
        <f>ROUND(AL183*premie/2000,2)</f>
        <v>#REF!</v>
      </c>
      <c r="AN183" s="31" t="e">
        <f>ROUND(AM183*0.07,2)</f>
        <v>#REF!</v>
      </c>
      <c r="AO183" s="32" t="e">
        <f>AM183+AN183</f>
        <v>#REF!</v>
      </c>
      <c r="AP183" s="114">
        <v>0</v>
      </c>
      <c r="AQ183" s="114">
        <v>0</v>
      </c>
      <c r="AV183" s="161" t="e">
        <f>ROUND(BO183*ign/igo,afrind)</f>
        <v>#REF!</v>
      </c>
      <c r="AW183" s="169"/>
      <c r="AX183" s="169"/>
      <c r="AY183" s="169"/>
      <c r="AZ183" s="187" t="e">
        <f>ROUND(BP183*iin/iio,afrind)</f>
        <v>#REF!</v>
      </c>
      <c r="BA183" s="187"/>
      <c r="BB183" s="187"/>
      <c r="BC183" s="187"/>
      <c r="BD183" s="83">
        <v>0</v>
      </c>
      <c r="BE183" s="83">
        <v>0</v>
      </c>
      <c r="BF183" s="83">
        <v>0</v>
      </c>
      <c r="BG183" s="215">
        <v>1500000</v>
      </c>
      <c r="BH183" s="226">
        <v>1500000</v>
      </c>
      <c r="BI183" s="179">
        <f>ROUND(BG183*0.4632/1000,2)</f>
        <v>694.8</v>
      </c>
      <c r="BJ183" s="179">
        <f>ROUND(BH183*0.4632/1000,2)</f>
        <v>694.8</v>
      </c>
      <c r="BK183" s="85">
        <v>145.91</v>
      </c>
      <c r="BL183" s="85">
        <v>145.91</v>
      </c>
      <c r="BM183" s="179">
        <f>BI183+BK183</f>
        <v>840.70999999999992</v>
      </c>
      <c r="BN183" s="194">
        <f>BJ183+BL183</f>
        <v>840.70999999999992</v>
      </c>
      <c r="BQ183" s="231"/>
      <c r="BT183" s="231"/>
      <c r="BW183" s="231"/>
      <c r="BX183" s="169"/>
      <c r="BZ183" s="226"/>
    </row>
    <row r="184" spans="1:78" x14ac:dyDescent="0.2">
      <c r="A184" s="205"/>
      <c r="B184" s="206"/>
      <c r="C184" s="206"/>
      <c r="D184" s="140"/>
      <c r="E184" s="206"/>
      <c r="F184" s="207"/>
      <c r="G184" s="176"/>
      <c r="H184" s="176"/>
      <c r="I184" s="176"/>
      <c r="J184" s="176"/>
      <c r="K184" s="176"/>
      <c r="L184" s="208"/>
      <c r="M184" s="176"/>
      <c r="N184" s="209"/>
      <c r="O184" s="210"/>
      <c r="P184" s="210"/>
      <c r="Q184" s="210"/>
      <c r="R184" s="210"/>
      <c r="S184" s="210"/>
      <c r="T184" s="211"/>
      <c r="U184" s="212"/>
      <c r="V184" s="184"/>
      <c r="W184" s="184"/>
      <c r="X184" s="184"/>
      <c r="Y184" s="184"/>
      <c r="Z184" s="211"/>
      <c r="AA184" s="212"/>
      <c r="AB184" s="184"/>
      <c r="AC184" s="184"/>
      <c r="AD184" s="184"/>
      <c r="AE184" s="184"/>
      <c r="AF184" s="211"/>
      <c r="AG184" s="212"/>
      <c r="AH184" s="184"/>
      <c r="AI184" s="184"/>
      <c r="AJ184" s="184"/>
      <c r="AK184" s="184"/>
      <c r="AL184" s="184"/>
      <c r="AM184" s="184"/>
      <c r="AN184" s="184"/>
      <c r="AO184" s="211"/>
      <c r="AV184" s="213"/>
      <c r="AW184" s="201"/>
      <c r="AX184" s="201"/>
      <c r="AY184" s="201"/>
      <c r="AZ184" s="201"/>
      <c r="BA184" s="201"/>
      <c r="BB184" s="201"/>
      <c r="BC184" s="201"/>
      <c r="BD184" s="176"/>
      <c r="BE184" s="176"/>
      <c r="BF184" s="176"/>
      <c r="BG184" s="221"/>
      <c r="BH184" s="201"/>
      <c r="BI184" s="176"/>
      <c r="BJ184" s="176"/>
      <c r="BK184" s="176"/>
      <c r="BL184" s="176"/>
      <c r="BM184" s="176"/>
      <c r="BN184" s="194"/>
      <c r="BQ184" s="231"/>
      <c r="BT184" s="231"/>
      <c r="BW184" s="231"/>
      <c r="BX184" s="201"/>
      <c r="BZ184" s="201"/>
    </row>
    <row r="185" spans="1:78" x14ac:dyDescent="0.2">
      <c r="A185" s="205"/>
      <c r="B185" s="206"/>
      <c r="C185" s="206"/>
      <c r="D185" s="140"/>
      <c r="E185" s="206"/>
      <c r="F185" s="207"/>
      <c r="G185" s="176"/>
      <c r="H185" s="176"/>
      <c r="I185" s="176"/>
      <c r="J185" s="176"/>
      <c r="K185" s="176"/>
      <c r="L185" s="208"/>
      <c r="M185" s="176"/>
      <c r="N185" s="209"/>
      <c r="O185" s="210"/>
      <c r="P185" s="210"/>
      <c r="Q185" s="210"/>
      <c r="R185" s="210"/>
      <c r="S185" s="210"/>
      <c r="T185" s="211"/>
      <c r="U185" s="212"/>
      <c r="V185" s="184"/>
      <c r="W185" s="184"/>
      <c r="X185" s="184"/>
      <c r="Y185" s="184"/>
      <c r="Z185" s="211"/>
      <c r="AA185" s="212"/>
      <c r="AB185" s="184"/>
      <c r="AC185" s="184"/>
      <c r="AD185" s="184"/>
      <c r="AE185" s="184"/>
      <c r="AF185" s="211"/>
      <c r="AG185" s="212"/>
      <c r="AH185" s="184"/>
      <c r="AI185" s="184"/>
      <c r="AJ185" s="184"/>
      <c r="AK185" s="184"/>
      <c r="AL185" s="184"/>
      <c r="AM185" s="184"/>
      <c r="AN185" s="184"/>
      <c r="AO185" s="211"/>
      <c r="AV185" s="213"/>
      <c r="AW185" s="201"/>
      <c r="AX185" s="201"/>
      <c r="AY185" s="201"/>
      <c r="AZ185" s="201"/>
      <c r="BA185" s="201"/>
      <c r="BB185" s="201"/>
      <c r="BC185" s="201"/>
      <c r="BD185" s="176"/>
      <c r="BE185" s="176"/>
      <c r="BF185" s="176"/>
      <c r="BG185" s="221"/>
      <c r="BH185" s="201"/>
      <c r="BI185" s="176"/>
      <c r="BJ185" s="176"/>
      <c r="BK185" s="176"/>
      <c r="BL185" s="176"/>
      <c r="BM185" s="176"/>
      <c r="BN185" s="194"/>
      <c r="BQ185" s="231"/>
      <c r="BT185" s="231"/>
      <c r="BW185" s="231"/>
      <c r="BX185" s="201"/>
      <c r="BZ185" s="201"/>
    </row>
    <row r="186" spans="1:78" s="41" customFormat="1" x14ac:dyDescent="0.2">
      <c r="A186" s="151"/>
      <c r="B186" s="152"/>
      <c r="C186" s="152"/>
      <c r="D186" s="154"/>
      <c r="E186" s="155"/>
      <c r="F186" s="46"/>
      <c r="G186" s="47"/>
      <c r="H186" s="47"/>
      <c r="I186" s="47"/>
      <c r="J186" s="47"/>
      <c r="K186" s="47"/>
      <c r="L186" s="76"/>
      <c r="M186" s="47"/>
      <c r="N186" s="48"/>
      <c r="O186" s="59"/>
      <c r="P186" s="59"/>
      <c r="Q186" s="59"/>
      <c r="R186" s="59"/>
      <c r="S186" s="59"/>
      <c r="T186" s="45"/>
      <c r="U186" s="43"/>
      <c r="V186" s="44"/>
      <c r="W186" s="44"/>
      <c r="X186" s="44"/>
      <c r="Y186" s="44"/>
      <c r="Z186" s="45"/>
      <c r="AA186" s="43"/>
      <c r="AB186" s="44"/>
      <c r="AC186" s="44"/>
      <c r="AD186" s="44"/>
      <c r="AE186" s="44"/>
      <c r="AF186" s="45"/>
      <c r="AG186" s="43"/>
      <c r="AH186" s="44"/>
      <c r="AI186" s="44"/>
      <c r="AJ186" s="44"/>
      <c r="AK186" s="44"/>
      <c r="AL186" s="44"/>
      <c r="AM186" s="44"/>
      <c r="AN186" s="44"/>
      <c r="AO186" s="45"/>
      <c r="AP186" s="125">
        <v>0</v>
      </c>
      <c r="AQ186" s="117"/>
      <c r="AT186" s="113"/>
      <c r="AV186" s="167"/>
      <c r="AW186" s="175"/>
      <c r="AX186" s="175"/>
      <c r="AY186" s="175"/>
      <c r="AZ186" s="175"/>
      <c r="BA186" s="175"/>
      <c r="BB186" s="175"/>
      <c r="BC186" s="175"/>
      <c r="BD186" s="47"/>
      <c r="BE186" s="47"/>
      <c r="BF186" s="47"/>
      <c r="BG186" s="222"/>
      <c r="BH186" s="175"/>
      <c r="BI186" s="47"/>
      <c r="BJ186" s="47"/>
      <c r="BK186" s="47"/>
      <c r="BL186" s="47"/>
      <c r="BM186" s="47"/>
      <c r="BN186" s="198"/>
      <c r="BQ186" s="232"/>
      <c r="BT186" s="232"/>
      <c r="BW186" s="232"/>
      <c r="BX186" s="175"/>
      <c r="BY186" s="267"/>
      <c r="BZ186" s="175"/>
    </row>
    <row r="187" spans="1:78" s="41" customFormat="1" ht="12.75" thickBot="1" x14ac:dyDescent="0.25">
      <c r="A187" s="142" t="s">
        <v>16</v>
      </c>
      <c r="B187" s="143"/>
      <c r="C187" s="143"/>
      <c r="D187" s="144"/>
      <c r="E187" s="145"/>
      <c r="F187" s="37" t="e">
        <f t="shared" ref="F187:AO187" si="297">F62+F132+F180</f>
        <v>#REF!</v>
      </c>
      <c r="G187" s="38" t="e">
        <f t="shared" si="297"/>
        <v>#REF!</v>
      </c>
      <c r="H187" s="38" t="e">
        <f t="shared" si="297"/>
        <v>#REF!</v>
      </c>
      <c r="I187" s="38">
        <f t="shared" si="297"/>
        <v>0</v>
      </c>
      <c r="J187" s="38">
        <f t="shared" si="297"/>
        <v>0</v>
      </c>
      <c r="K187" s="38" t="e">
        <f t="shared" si="297"/>
        <v>#REF!</v>
      </c>
      <c r="L187" s="74" t="e">
        <f t="shared" si="297"/>
        <v>#REF!</v>
      </c>
      <c r="M187" s="71" t="e">
        <f t="shared" si="297"/>
        <v>#REF!</v>
      </c>
      <c r="N187" s="39" t="e">
        <f t="shared" si="297"/>
        <v>#REF!</v>
      </c>
      <c r="O187" s="62">
        <f t="shared" si="297"/>
        <v>79960000</v>
      </c>
      <c r="P187" s="61">
        <f t="shared" si="297"/>
        <v>20594000</v>
      </c>
      <c r="Q187" s="61">
        <f t="shared" si="297"/>
        <v>0</v>
      </c>
      <c r="R187" s="61">
        <f t="shared" si="297"/>
        <v>0</v>
      </c>
      <c r="S187" s="61">
        <f t="shared" si="297"/>
        <v>0</v>
      </c>
      <c r="T187" s="39">
        <f t="shared" si="297"/>
        <v>99771000</v>
      </c>
      <c r="U187" s="37">
        <f t="shared" si="297"/>
        <v>79083000</v>
      </c>
      <c r="V187" s="38">
        <f t="shared" si="297"/>
        <v>20405000</v>
      </c>
      <c r="W187" s="38">
        <f t="shared" si="297"/>
        <v>0</v>
      </c>
      <c r="X187" s="38">
        <f t="shared" si="297"/>
        <v>0</v>
      </c>
      <c r="Y187" s="38">
        <f t="shared" si="297"/>
        <v>0</v>
      </c>
      <c r="Z187" s="39">
        <f t="shared" si="297"/>
        <v>99488000</v>
      </c>
      <c r="AA187" s="37" t="e">
        <f t="shared" si="297"/>
        <v>#REF!</v>
      </c>
      <c r="AB187" s="38" t="e">
        <f t="shared" si="297"/>
        <v>#REF!</v>
      </c>
      <c r="AC187" s="38" t="e">
        <f t="shared" si="297"/>
        <v>#REF!</v>
      </c>
      <c r="AD187" s="38">
        <f t="shared" si="297"/>
        <v>0</v>
      </c>
      <c r="AE187" s="38">
        <f t="shared" si="297"/>
        <v>0</v>
      </c>
      <c r="AF187" s="39" t="e">
        <f t="shared" si="297"/>
        <v>#REF!</v>
      </c>
      <c r="AG187" s="37">
        <f t="shared" si="297"/>
        <v>877000</v>
      </c>
      <c r="AH187" s="40">
        <f t="shared" si="297"/>
        <v>74000</v>
      </c>
      <c r="AI187" s="38">
        <f t="shared" si="297"/>
        <v>0</v>
      </c>
      <c r="AJ187" s="38">
        <f t="shared" si="297"/>
        <v>0</v>
      </c>
      <c r="AK187" s="38">
        <f t="shared" si="297"/>
        <v>0</v>
      </c>
      <c r="AL187" s="38">
        <f t="shared" si="297"/>
        <v>951000</v>
      </c>
      <c r="AM187" s="38" t="e">
        <f t="shared" si="297"/>
        <v>#REF!</v>
      </c>
      <c r="AN187" s="38" t="e">
        <f t="shared" si="297"/>
        <v>#REF!</v>
      </c>
      <c r="AO187" s="39" t="e">
        <f t="shared" si="297"/>
        <v>#REF!</v>
      </c>
      <c r="AP187" s="125"/>
      <c r="AQ187" s="117"/>
      <c r="AT187" s="113"/>
      <c r="AV187" s="162" t="e">
        <f>AV62+AV132+AV180</f>
        <v>#REF!</v>
      </c>
      <c r="AW187" s="170"/>
      <c r="AX187" s="162" t="e">
        <f>AX62+AX132+AX180</f>
        <v>#REF!</v>
      </c>
      <c r="AY187" s="162" t="e">
        <f>AY62+AY132+AY180</f>
        <v>#REF!</v>
      </c>
      <c r="AZ187" s="188" t="e">
        <f>AZ62+AZ132+AZ180</f>
        <v>#REF!</v>
      </c>
      <c r="BA187" s="188"/>
      <c r="BB187" s="188" t="e">
        <f>BB62+BB132+BB180</f>
        <v>#REF!</v>
      </c>
      <c r="BC187" s="188" t="e">
        <f>BC62+BC132+BC180</f>
        <v>#REF!</v>
      </c>
      <c r="BD187" s="38">
        <f>BD62+BD132+BD180</f>
        <v>0</v>
      </c>
      <c r="BE187" s="38">
        <f>BE62+BE132+BE180</f>
        <v>0</v>
      </c>
      <c r="BF187" s="38">
        <f>BF62+BF132+BF180</f>
        <v>0</v>
      </c>
      <c r="BG187" s="223" t="e">
        <f xml:space="preserve"> AV187+AZ187+BG183</f>
        <v>#REF!</v>
      </c>
      <c r="BH187" s="261" t="e">
        <f>AY187+BC187+BH183</f>
        <v>#REF!</v>
      </c>
      <c r="BI187" s="180" t="e">
        <f>BG187*0.4632/1000</f>
        <v>#REF!</v>
      </c>
      <c r="BJ187" s="180" t="e">
        <f>BH187*0.4632/1000</f>
        <v>#REF!</v>
      </c>
      <c r="BK187" s="71" t="e">
        <f>ROUND(BI187*0.21,2)</f>
        <v>#REF!</v>
      </c>
      <c r="BL187" s="71" t="e">
        <f>ROUND(BJ187*0.21,2)</f>
        <v>#REF!</v>
      </c>
      <c r="BM187" s="180" t="e">
        <f>BI187+BK187</f>
        <v>#REF!</v>
      </c>
      <c r="BN187" s="195" t="e">
        <f>BJ187+BL187</f>
        <v>#REF!</v>
      </c>
      <c r="BO187" s="234"/>
      <c r="BP187" s="235"/>
      <c r="BQ187" s="236"/>
      <c r="BR187" s="273"/>
      <c r="BS187" s="274"/>
      <c r="BT187" s="270"/>
      <c r="BU187" s="274"/>
      <c r="BV187" s="274"/>
      <c r="BW187" s="270"/>
      <c r="BX187" s="269">
        <f>SUM(BX62,BX132,BX180)</f>
        <v>97855784.447206348</v>
      </c>
      <c r="BY187" s="170">
        <f>SUM(BY62,BY132,BY180)</f>
        <v>20806575.961217262</v>
      </c>
      <c r="BZ187" s="261">
        <f>SUM(BZ62,BZ132,BZ180,BZ182)</f>
        <v>120162360.4084236</v>
      </c>
    </row>
    <row r="188" spans="1:78" s="41" customFormat="1" ht="12.75" thickTop="1" x14ac:dyDescent="0.2">
      <c r="A188" s="49"/>
      <c r="B188" s="42"/>
      <c r="C188" s="42"/>
      <c r="D188" s="42"/>
      <c r="E188" s="42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125"/>
      <c r="AQ188" s="117"/>
      <c r="AT188" s="113"/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Y188" s="267"/>
      <c r="BZ188" s="44"/>
    </row>
    <row r="189" spans="1:78" s="41" customFormat="1" hidden="1" x14ac:dyDescent="0.2">
      <c r="A189" s="69" t="s">
        <v>14</v>
      </c>
      <c r="B189" s="42" t="s">
        <v>27</v>
      </c>
      <c r="C189" s="42"/>
      <c r="D189" s="42"/>
      <c r="E189" s="42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125"/>
      <c r="AQ189" s="117"/>
      <c r="AT189" s="113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  <c r="BL189" s="44"/>
      <c r="BM189" s="44"/>
      <c r="BN189" s="44"/>
      <c r="BX189" s="44"/>
      <c r="BY189" s="267"/>
      <c r="BZ189" s="44"/>
    </row>
    <row r="190" spans="1:78" s="41" customFormat="1" hidden="1" x14ac:dyDescent="0.2">
      <c r="A190" s="69" t="s">
        <v>14</v>
      </c>
      <c r="B190" s="42"/>
      <c r="C190" s="42"/>
      <c r="D190" s="42"/>
      <c r="E190" s="42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125"/>
      <c r="AQ190" s="117"/>
      <c r="AT190" s="113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  <c r="BH190" s="44"/>
      <c r="BI190" s="44"/>
      <c r="BJ190" s="44"/>
      <c r="BK190" s="44"/>
      <c r="BL190" s="44"/>
      <c r="BM190" s="44"/>
      <c r="BN190" s="44"/>
      <c r="BX190" s="44"/>
      <c r="BY190" s="267"/>
      <c r="BZ190" s="44"/>
    </row>
    <row r="191" spans="1:78" s="41" customFormat="1" hidden="1" x14ac:dyDescent="0.2">
      <c r="A191" s="69" t="s">
        <v>14</v>
      </c>
      <c r="B191" s="42" t="s">
        <v>21</v>
      </c>
      <c r="C191" s="42"/>
      <c r="D191" s="42"/>
      <c r="E191" s="42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125"/>
      <c r="AQ191" s="117"/>
      <c r="AT191" s="113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  <c r="BL191" s="44"/>
      <c r="BM191" s="44"/>
      <c r="BN191" s="44"/>
      <c r="BX191" s="44"/>
      <c r="BY191" s="267"/>
      <c r="BZ191" s="44"/>
    </row>
    <row r="192" spans="1:78" s="41" customFormat="1" hidden="1" x14ac:dyDescent="0.2">
      <c r="A192" s="69" t="s">
        <v>14</v>
      </c>
      <c r="B192" s="64" t="s">
        <v>178</v>
      </c>
      <c r="C192" s="42"/>
      <c r="D192" s="42"/>
      <c r="E192" s="42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125"/>
      <c r="AQ192" s="117"/>
      <c r="AT192" s="113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  <c r="BL192" s="44"/>
      <c r="BM192" s="44"/>
      <c r="BN192" s="44"/>
      <c r="BX192" s="44"/>
      <c r="BY192" s="267"/>
      <c r="BZ192" s="44"/>
    </row>
    <row r="193" spans="1:67" hidden="1" x14ac:dyDescent="0.2">
      <c r="A193" s="70" t="s">
        <v>14</v>
      </c>
      <c r="AD193" s="44"/>
      <c r="AE193" s="44"/>
      <c r="AF193" s="44"/>
      <c r="AG193" s="44"/>
    </row>
    <row r="194" spans="1:67" hidden="1" x14ac:dyDescent="0.2">
      <c r="A194" s="70" t="s">
        <v>14</v>
      </c>
      <c r="B194" s="42" t="s">
        <v>22</v>
      </c>
    </row>
    <row r="195" spans="1:67" hidden="1" x14ac:dyDescent="0.2">
      <c r="A195" s="70" t="s">
        <v>14</v>
      </c>
      <c r="B195" s="64" t="s">
        <v>179</v>
      </c>
    </row>
    <row r="196" spans="1:67" hidden="1" x14ac:dyDescent="0.2"/>
    <row r="197" spans="1:67" hidden="1" x14ac:dyDescent="0.2">
      <c r="B197" s="42" t="s">
        <v>23</v>
      </c>
    </row>
    <row r="198" spans="1:67" hidden="1" x14ac:dyDescent="0.2">
      <c r="B198" s="64" t="s">
        <v>182</v>
      </c>
    </row>
    <row r="199" spans="1:67" hidden="1" x14ac:dyDescent="0.2">
      <c r="B199" s="64" t="s">
        <v>180</v>
      </c>
    </row>
    <row r="200" spans="1:67" hidden="1" x14ac:dyDescent="0.2"/>
    <row r="201" spans="1:67" hidden="1" x14ac:dyDescent="0.2">
      <c r="B201" s="42" t="s">
        <v>24</v>
      </c>
    </row>
    <row r="202" spans="1:67" hidden="1" x14ac:dyDescent="0.2">
      <c r="B202" s="64" t="s">
        <v>181</v>
      </c>
    </row>
    <row r="203" spans="1:67" hidden="1" x14ac:dyDescent="0.2">
      <c r="B203" s="64"/>
    </row>
    <row r="204" spans="1:67" hidden="1" x14ac:dyDescent="0.2">
      <c r="B204" s="66" t="s">
        <v>104</v>
      </c>
      <c r="C204" s="67"/>
      <c r="D204" s="67"/>
      <c r="E204" s="67"/>
    </row>
    <row r="205" spans="1:67" hidden="1" x14ac:dyDescent="0.2"/>
    <row r="206" spans="1:67" hidden="1" x14ac:dyDescent="0.2">
      <c r="B206" s="65" t="s">
        <v>25</v>
      </c>
    </row>
    <row r="207" spans="1:67" hidden="1" x14ac:dyDescent="0.2">
      <c r="B207" s="64" t="s">
        <v>26</v>
      </c>
    </row>
    <row r="208" spans="1:67" x14ac:dyDescent="0.2">
      <c r="B208" s="68" t="s">
        <v>14</v>
      </c>
      <c r="BO208" s="158"/>
    </row>
    <row r="209" spans="67:73" x14ac:dyDescent="0.2">
      <c r="BO209" s="159"/>
      <c r="BR209" s="239"/>
      <c r="BU209" s="239"/>
    </row>
    <row r="210" spans="67:73" x14ac:dyDescent="0.2">
      <c r="BR210" s="239"/>
      <c r="BU210" s="239"/>
    </row>
    <row r="211" spans="67:73" x14ac:dyDescent="0.2">
      <c r="BR211" s="239"/>
      <c r="BU211" s="239"/>
    </row>
    <row r="212" spans="67:73" x14ac:dyDescent="0.2">
      <c r="BR212" s="239"/>
      <c r="BU212" s="239"/>
    </row>
  </sheetData>
  <mergeCells count="9">
    <mergeCell ref="CA4:CC4"/>
    <mergeCell ref="AV4:BM4"/>
    <mergeCell ref="AP4:AT4"/>
    <mergeCell ref="AG4:AO4"/>
    <mergeCell ref="F4:N4"/>
    <mergeCell ref="O4:T4"/>
    <mergeCell ref="U4:Z4"/>
    <mergeCell ref="AA4:AF4"/>
    <mergeCell ref="BX4:BY4"/>
  </mergeCells>
  <phoneticPr fontId="0" type="noConversion"/>
  <printOptions horizontalCentered="1" gridLines="1"/>
  <pageMargins left="7.874015748031496E-2" right="0.15748031496062992" top="0.70866141732283472" bottom="0.98425196850393704" header="0.39370078740157483" footer="0.51181102362204722"/>
  <pageSetup paperSize="9" scale="47" fitToHeight="0" orientation="landscape"/>
  <headerFooter alignWithMargins="0">
    <oddFooter>&amp;L&amp;F&amp;C&amp;D &amp;T&amp;RPage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6</vt:i4>
      </vt:variant>
    </vt:vector>
  </HeadingPairs>
  <TitlesOfParts>
    <vt:vector size="8" baseType="lpstr">
      <vt:lpstr>bestand 01-01-2024 </vt:lpstr>
      <vt:lpstr>Bestand 01-01-18 OUDE STIJL</vt:lpstr>
      <vt:lpstr>'Bestand 01-01-18 OUDE STIJL'!Afdrukbereik</vt:lpstr>
      <vt:lpstr>'bestand 01-01-2024 '!Afdrukbereik</vt:lpstr>
      <vt:lpstr>'Bestand 01-01-18 OUDE STIJL'!Afdruktitels</vt:lpstr>
      <vt:lpstr>'bestand 01-01-2024 '!Afdruktitels</vt:lpstr>
      <vt:lpstr>cad</vt:lpstr>
      <vt:lpstr>index</vt:lpstr>
    </vt:vector>
  </TitlesOfParts>
  <Company>The British Society of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C.J. van Doornewaard</dc:creator>
  <cp:lastModifiedBy>John van der Woude</cp:lastModifiedBy>
  <cp:lastPrinted>2015-05-29T13:50:16Z</cp:lastPrinted>
  <dcterms:created xsi:type="dcterms:W3CDTF">2002-06-23T11:54:44Z</dcterms:created>
  <dcterms:modified xsi:type="dcterms:W3CDTF">2024-09-26T10:44:44Z</dcterms:modified>
</cp:coreProperties>
</file>