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ibnportaal.sharepoint.com/sites/Team-WerkkledingIBN-Aanbestedingkleding/Gedeelde documenten/Aanbesteding kleding/0. Voorbereiding/Aanbestedingsdocumenten IBN/"/>
    </mc:Choice>
  </mc:AlternateContent>
  <xr:revisionPtr revIDLastSave="115" documentId="8_{8E107A38-A4BD-4BFA-8F10-068974820D9B}" xr6:coauthVersionLast="47" xr6:coauthVersionMax="47" xr10:uidLastSave="{B527A586-F8F2-4918-86E3-B4160DDC3D6C}"/>
  <bookViews>
    <workbookView xWindow="28680" yWindow="-90" windowWidth="29040" windowHeight="15720" xr2:uid="{614EEB22-EC2B-4ECD-A1FA-7E88D443A061}"/>
  </bookViews>
  <sheets>
    <sheet name="Bijlage 3 Prijzenblad" sheetId="1" r:id="rId1"/>
    <sheet name="2. Logo's + overige aanpassing" sheetId="2" r:id="rId2"/>
    <sheet name="3, Korting overig assortiment"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2" i="1" l="1"/>
  <c r="H5" i="2"/>
  <c r="E10" i="2" s="1"/>
  <c r="C26" i="2"/>
  <c r="G105" i="1"/>
  <c r="G106" i="1"/>
  <c r="G107" i="1"/>
  <c r="G84" i="1"/>
  <c r="G85" i="1"/>
  <c r="G87" i="1"/>
  <c r="G88" i="1"/>
  <c r="G90" i="1"/>
  <c r="G91" i="1"/>
  <c r="G92" i="1"/>
  <c r="G93" i="1"/>
  <c r="G94" i="1"/>
  <c r="G95" i="1"/>
  <c r="G96" i="1"/>
  <c r="G97" i="1"/>
  <c r="G55" i="1"/>
  <c r="G56" i="1"/>
  <c r="G61" i="1"/>
  <c r="G63" i="1"/>
  <c r="G67" i="1"/>
  <c r="G68" i="1"/>
  <c r="G69" i="1"/>
  <c r="G73" i="1"/>
  <c r="G75" i="1"/>
  <c r="G79" i="1"/>
  <c r="G38" i="1"/>
  <c r="G40" i="1"/>
  <c r="G41" i="1"/>
  <c r="G42" i="1"/>
  <c r="G43" i="1"/>
  <c r="G44" i="1"/>
  <c r="G45" i="1"/>
  <c r="G46" i="1"/>
  <c r="G36" i="1"/>
  <c r="G13" i="1"/>
  <c r="G14" i="1"/>
  <c r="G15" i="1"/>
  <c r="G16" i="1"/>
  <c r="G17" i="1"/>
  <c r="G18" i="1"/>
  <c r="G19" i="1"/>
  <c r="G20" i="1"/>
  <c r="G21" i="1"/>
  <c r="G22" i="1"/>
  <c r="G23" i="1"/>
  <c r="G24" i="1"/>
  <c r="G25" i="1"/>
  <c r="G26" i="1"/>
  <c r="G27" i="1"/>
  <c r="G28" i="1"/>
  <c r="G29" i="1"/>
  <c r="G30" i="1"/>
  <c r="G31" i="1"/>
  <c r="G32" i="1"/>
  <c r="E71" i="1" l="1"/>
  <c r="G71" i="1" s="1"/>
  <c r="E103" i="1"/>
  <c r="G103" i="1" s="1"/>
  <c r="E104" i="1"/>
  <c r="G104" i="1" s="1"/>
  <c r="E70" i="1"/>
  <c r="G70" i="1" s="1"/>
  <c r="E78" i="1"/>
  <c r="G78" i="1" s="1"/>
  <c r="E37" i="1"/>
  <c r="G37" i="1" s="1"/>
  <c r="E64" i="1"/>
  <c r="G64" i="1" s="1"/>
  <c r="E66" i="1"/>
  <c r="G66" i="1" s="1"/>
  <c r="E86" i="1"/>
  <c r="G86" i="1" s="1"/>
  <c r="E74" i="1"/>
  <c r="G74" i="1" s="1"/>
  <c r="E76" i="1"/>
  <c r="G76" i="1" s="1"/>
  <c r="E53" i="1"/>
  <c r="G53" i="1" s="1"/>
  <c r="E65" i="1"/>
  <c r="G65" i="1" s="1"/>
  <c r="E89" i="1"/>
  <c r="G89" i="1" s="1"/>
  <c r="E62" i="1"/>
  <c r="G62" i="1" s="1"/>
  <c r="E52" i="1"/>
  <c r="G52" i="1" s="1"/>
  <c r="E60" i="1"/>
  <c r="G60" i="1" s="1"/>
  <c r="E51" i="1"/>
  <c r="E59" i="1"/>
  <c r="G59" i="1" s="1"/>
  <c r="E58" i="1"/>
  <c r="G58" i="1" s="1"/>
  <c r="E54" i="1"/>
  <c r="G54" i="1" s="1"/>
  <c r="E102" i="1"/>
  <c r="G102" i="1" s="1"/>
  <c r="E39" i="1"/>
  <c r="G39" i="1" s="1"/>
  <c r="E77" i="1"/>
  <c r="G77" i="1" s="1"/>
  <c r="E72" i="1"/>
  <c r="G72" i="1" s="1"/>
  <c r="E47" i="1"/>
  <c r="G47" i="1" s="1"/>
  <c r="E57" i="1"/>
  <c r="G57" i="1" s="1"/>
  <c r="F110" i="1" l="1"/>
  <c r="G110" i="1" s="1"/>
  <c r="H7" i="2"/>
  <c r="F109" i="1" l="1"/>
  <c r="G109" i="1" s="1"/>
  <c r="G101" i="1"/>
  <c r="G83" i="1"/>
  <c r="G51" i="1"/>
  <c r="G12" i="1"/>
</calcChain>
</file>

<file path=xl/sharedStrings.xml><?xml version="1.0" encoding="utf-8"?>
<sst xmlns="http://schemas.openxmlformats.org/spreadsheetml/2006/main" count="313" uniqueCount="223">
  <si>
    <t>*De genoemde referentie-artikelen dienen ter vergelijking van de kwaliteit. Inschrijven dient een product te offreren waarbij de kwaliteit minimaal gelijk is aan het referentie-artikel. Een beperkte afwijking die geen afbreuk doet aan de kwaliteit van het artikel is toegestaan.</t>
  </si>
  <si>
    <t>*Inschrijver dient alleen de geel geareerde cellen in te vullen. Alle vemelde prijzen dienen gesteld te zijn in euro's en exclusief BTW.</t>
  </si>
  <si>
    <t>*Inschrijver dient op artikelniveau kolom H in te vullen en daarbij de belangrijkste specificaties van het product op te nemen. Inschrijver dient dusdanig te specificeren dat het voor Aanbestedende dienst mogelijk is te beoordelen of de aangeboden producten vergelijkbaar zijn.</t>
  </si>
  <si>
    <t>*Genoemde referentie-artikelen dienen ter vergelijking van de kwaliteit. Het staat Inschrijver vrij een gelijkwaardig artikel aan te bieden.</t>
  </si>
  <si>
    <t>*Genoemde aantallen in kolom F zijn indicatief. Inschrijver kan zich hier op geen enkele wijze rechten aan ontlenen.</t>
  </si>
  <si>
    <t>Nr.</t>
  </si>
  <si>
    <t>Omschrijving</t>
  </si>
  <si>
    <t>Minimale levensduur</t>
  </si>
  <si>
    <t>Omschrijving referentie-artikel</t>
  </si>
  <si>
    <t>Weging aantallen</t>
  </si>
  <si>
    <t>Prijs per eenheid</t>
  </si>
  <si>
    <t>Subtototaal</t>
  </si>
  <si>
    <t>Artikelomschrijving (merk, type en omschrijving)</t>
  </si>
  <si>
    <t>veiligheidschoen S1P dames</t>
  </si>
  <si>
    <t>Impulse Lady XXTL Blue</t>
  </si>
  <si>
    <t>veiligheidschoen S1P unisex</t>
  </si>
  <si>
    <t>Elten York XXE black Low ESD S1P</t>
  </si>
  <si>
    <t>Veiligheidsschoen S3 laag dames</t>
  </si>
  <si>
    <t>Elten Hannah Low</t>
  </si>
  <si>
    <t>Veiligheidsschoen S3 laag heren/unisex</t>
  </si>
  <si>
    <t>Elten Reaction Low</t>
  </si>
  <si>
    <t>Elten Maddox bl-rd Low ESD S3</t>
  </si>
  <si>
    <t>Veiligheidsschoen S3 mid dames</t>
  </si>
  <si>
    <t>Hannah Mid</t>
  </si>
  <si>
    <t>Finja Mid</t>
  </si>
  <si>
    <t>Veiligheidsschoen S3 mid heren/Unisex</t>
  </si>
  <si>
    <t>Grisport 903L S3</t>
  </si>
  <si>
    <t>Francesco Mid</t>
  </si>
  <si>
    <t>Reaction Mid</t>
  </si>
  <si>
    <t>Redbrick veiligheidsschoen Granite S3</t>
  </si>
  <si>
    <t>Sensation XX10 Mid ESD S3</t>
  </si>
  <si>
    <t>Elten Maddox bl-rd Mid ESD S3</t>
  </si>
  <si>
    <t>Instapper S3</t>
  </si>
  <si>
    <t>Elten Brice</t>
  </si>
  <si>
    <t>Veiligheidsschoen S3 laag (budget)</t>
  </si>
  <si>
    <t>Jori Basic Low S3</t>
  </si>
  <si>
    <t>Winterlaars S3</t>
  </si>
  <si>
    <t>Elten Rigger Boot</t>
  </si>
  <si>
    <t>Veiligheidslaars S5</t>
  </si>
  <si>
    <t>Dunlop 762041 Purofort S5</t>
  </si>
  <si>
    <t>Bosbouwschoen S3</t>
  </si>
  <si>
    <t>Haix Protector Light 2.1</t>
  </si>
  <si>
    <t>Bosbouwlaars S3</t>
  </si>
  <si>
    <t>Elten Bosbouwlaars ARBORIST GTX S3 CI (zaagschoen)</t>
  </si>
  <si>
    <t>Veiligheidsschoen representatief heren laag</t>
  </si>
  <si>
    <t>Elten Officer XXB Low S3</t>
  </si>
  <si>
    <t>Veiligheidsschoen representatief dames laag</t>
  </si>
  <si>
    <t>Elten Officer lady S2</t>
  </si>
  <si>
    <t>2. Zichtbaarheidskleding / Signaalkleding</t>
  </si>
  <si>
    <t>Parka zomer</t>
  </si>
  <si>
    <t>36 maanden</t>
  </si>
  <si>
    <t>HAVEP zomerjack 50169 HiVis ongevoerd</t>
  </si>
  <si>
    <t>Parka winter</t>
  </si>
  <si>
    <t>24 maanden</t>
  </si>
  <si>
    <t>Tricorp 403004 parka</t>
  </si>
  <si>
    <t>Parka Verkeersregelaar</t>
  </si>
  <si>
    <t>Tricorp 403001 parka verkeersregelaar</t>
  </si>
  <si>
    <t>Werkjas (winterjack)</t>
  </si>
  <si>
    <t>HAVEP jack 5139 HiVis</t>
  </si>
  <si>
    <t>Polo shirt korte mouw</t>
  </si>
  <si>
    <t>12 maanden</t>
  </si>
  <si>
    <t>Tricorp polo 203006 RWS</t>
  </si>
  <si>
    <t>Regenparka ongevoerd</t>
  </si>
  <si>
    <t>Sioen Unzen signalisatie regenjas HiVis ongevoerd 3720A2FC1</t>
  </si>
  <si>
    <t>Regenbroek</t>
  </si>
  <si>
    <t>Sioen Batur Signalisatie regenbroek (RWS)</t>
  </si>
  <si>
    <t>Werkbroek</t>
  </si>
  <si>
    <t>Tricorp 503012 werkbroek High Vis</t>
  </si>
  <si>
    <t>Werkbroek verkeersregelaar</t>
  </si>
  <si>
    <t>Tricorp 503003 werkbroek RWS verkeersregelaar</t>
  </si>
  <si>
    <t>Kazuifel / tabbert</t>
  </si>
  <si>
    <t>Tricorp 453011 tabard verkeersregelaar</t>
  </si>
  <si>
    <t>Cap</t>
  </si>
  <si>
    <t>Tricorp 653001 cap verkeersregelaar</t>
  </si>
  <si>
    <t>Veiligheidsvest met rits</t>
  </si>
  <si>
    <t>Tricorp 453019 veiligheidsvest RWS</t>
  </si>
  <si>
    <t>Polosweater</t>
  </si>
  <si>
    <t>Tricorp 301004 polosweater PS280</t>
  </si>
  <si>
    <t>T-shirt basic (katoen)</t>
  </si>
  <si>
    <t>Tricorp 101001 t-shirt 100% katoen</t>
  </si>
  <si>
    <t>T-shirt basic lange mouw</t>
  </si>
  <si>
    <t>Tricorp 101006 t-shirt met lange mouwen en ronde hals TL190</t>
  </si>
  <si>
    <t>Polo uni-color korte mouw unisex</t>
  </si>
  <si>
    <t xml:space="preserve">Tricorp 201003 poloshirt PP180 </t>
  </si>
  <si>
    <t>Polo uni-color korte mouw unisex HACCP</t>
  </si>
  <si>
    <t>Santino poloshirt Lisbon comfort fit</t>
  </si>
  <si>
    <t>Polo bi-color korte mouw dames</t>
  </si>
  <si>
    <t>Printer Prime 2265025 poloshirt kobaltblauw/marine</t>
  </si>
  <si>
    <t>Polo bi-color korte mouw heren</t>
  </si>
  <si>
    <t>Printer Prime 2265024 poloshirt kobaltblauw/marine</t>
  </si>
  <si>
    <t>Polo korte mouw unisex 100% katoen</t>
  </si>
  <si>
    <t>Tricorp 201007 poloshirt PPK180 100% katoen</t>
  </si>
  <si>
    <t>Polo lange mouw unisex</t>
  </si>
  <si>
    <t>Tricorp 201009 poloshirt PPL180 lange mouw</t>
  </si>
  <si>
    <t>Sweater ronde hals</t>
  </si>
  <si>
    <t>Tricorp 301008 sweater S280</t>
  </si>
  <si>
    <t>Koksbuis</t>
  </si>
  <si>
    <t>Chaud Devant 269 koksbuis Roma</t>
  </si>
  <si>
    <t>Spijkerbroek werkbroek</t>
  </si>
  <si>
    <t>Fristads servicebroek denimstretch 2501 DCS</t>
  </si>
  <si>
    <t>Korte werkbroek (bermuda) unisex</t>
  </si>
  <si>
    <t>Fristads Service korte broek 133276</t>
  </si>
  <si>
    <t>Werkbroek dames</t>
  </si>
  <si>
    <t>Fristads 2554 STFP lange broek 129483-586</t>
  </si>
  <si>
    <t>Werkbroek heren</t>
  </si>
  <si>
    <t>Fristads 2552 STFP lange broek 129484</t>
  </si>
  <si>
    <t>Werkbroek heren, met kniestukken</t>
  </si>
  <si>
    <t>Fristads 2580 P154 lange broek</t>
  </si>
  <si>
    <t>Bosmaaierbroek</t>
  </si>
  <si>
    <t>SIP Bosmaaierbroek ventilatie 1RB4</t>
  </si>
  <si>
    <t>Tekenbroek</t>
  </si>
  <si>
    <t>Rovince Ergoline tekenbroek 104.004</t>
  </si>
  <si>
    <t>Brandwerende broek</t>
  </si>
  <si>
    <t>Blåkläder anti-flame lange broek 156115169994</t>
  </si>
  <si>
    <t>Zaagoverall</t>
  </si>
  <si>
    <t>Portwest CH12 Oak Amerikaanse overall</t>
  </si>
  <si>
    <t>Zaagbroek</t>
  </si>
  <si>
    <t xml:space="preserve">Sticomfort 7085 veiligheidsbroek </t>
  </si>
  <si>
    <t>Amerikaans overall</t>
  </si>
  <si>
    <t>HAVEP Attitude 20195 Amerikaanse overall</t>
  </si>
  <si>
    <t>Bodywarmer unisex</t>
  </si>
  <si>
    <t>Tricorp TBW2000 Bodywarmer zomer 402001</t>
  </si>
  <si>
    <t>Softshell jas unisex</t>
  </si>
  <si>
    <t>Tricorp 402006 softshell TSJ2000</t>
  </si>
  <si>
    <t>Overhemd lange mouw heren, brandwerend</t>
  </si>
  <si>
    <t>Blåkläder anti-flame overhemd 322615048900</t>
  </si>
  <si>
    <t>Fristads 4420 PP winterjack klassiek ontwerp 115684-896</t>
  </si>
  <si>
    <t>Werkjas (winterparka)</t>
  </si>
  <si>
    <t>Portwest S431 - Iona 3 in 1 parka incl reflectie</t>
  </si>
  <si>
    <t>Vest unisex</t>
  </si>
  <si>
    <t>18 maanden</t>
  </si>
  <si>
    <t>Tricorp fleecevest 301002 FLV320</t>
  </si>
  <si>
    <t>HAVEP kazuifel/tabbert 00001.M4.CZQ</t>
  </si>
  <si>
    <t>4. Representatieve kleding</t>
  </si>
  <si>
    <t>Pantalon dames</t>
  </si>
  <si>
    <t>Greiff dames pantalon Basic Regular Fit 1353</t>
  </si>
  <si>
    <t>Pantalon heren</t>
  </si>
  <si>
    <t>Greiff heren pantalon Basic Regular Fit 1324</t>
  </si>
  <si>
    <t>Spijkerbroek dames</t>
  </si>
  <si>
    <t>Brams Paris Lily dames E14 pant stretch</t>
  </si>
  <si>
    <t>Spijkerbroek heren</t>
  </si>
  <si>
    <t>Brams Paris Danny 1.3345 spijkerbroek</t>
  </si>
  <si>
    <t>Overhemd dames lange mouw regular fit</t>
  </si>
  <si>
    <t>Greiff dames blouse Kent-kraag basic regular fit 6515</t>
  </si>
  <si>
    <t>Overhemd dames lange mouw slim fit</t>
  </si>
  <si>
    <t>Greiff dames blouse basic Slim Fit 6510</t>
  </si>
  <si>
    <t>Overhemd heren lange mouw</t>
  </si>
  <si>
    <t>Greiff heren overhemd New Kent-kraag basic regular fit 6665</t>
  </si>
  <si>
    <t>Overhemd dames 3/4 mouw regular fit</t>
  </si>
  <si>
    <t>Kummel dames blouse 3/4 mouw 23002-81820</t>
  </si>
  <si>
    <t>Colbert dames</t>
  </si>
  <si>
    <t>Greiff dames blazer basic regular fit 1432</t>
  </si>
  <si>
    <t>Colbert dames lang</t>
  </si>
  <si>
    <t>Greiff dames lange blazer basic regular fit 1414</t>
  </si>
  <si>
    <t>Colbert heren</t>
  </si>
  <si>
    <t>Greiff heren colbert basic regular fit 1115</t>
  </si>
  <si>
    <t>Gilet dames</t>
  </si>
  <si>
    <t>Greiff dames gilet basic regular fit 1249</t>
  </si>
  <si>
    <t>Gilet heren</t>
  </si>
  <si>
    <t>Greiff heren gilet basic regular fit 1225</t>
  </si>
  <si>
    <t>Sweater V-hals dames</t>
  </si>
  <si>
    <t>Greiff dames trui regular fit 6050</t>
  </si>
  <si>
    <t>Sweater V-hals heren</t>
  </si>
  <si>
    <t>Greiff heren trui regular fit 6040</t>
  </si>
  <si>
    <t>4. Accessoires</t>
  </si>
  <si>
    <t>Bretels</t>
  </si>
  <si>
    <t>Bretels met lussen t.b.v. Sticomfort 7085 zaagbroek o.g.</t>
  </si>
  <si>
    <t>Schort</t>
  </si>
  <si>
    <t>Chaud Devant heupsloof 491 apron 4-pockets W90 - L80</t>
  </si>
  <si>
    <t>Shawl</t>
  </si>
  <si>
    <t>Corporate Fashion sjaaltje JB-64 72 x 72 cm</t>
  </si>
  <si>
    <t>Koksmuts</t>
  </si>
  <si>
    <t xml:space="preserve">Chaud Devant 352 Bandi hoofddeksel </t>
  </si>
  <si>
    <t>Hoofddeksel</t>
  </si>
  <si>
    <t>Portwest B010 - 6 Panelen Baseball Cap</t>
  </si>
  <si>
    <t>Hoofddeksel (zomer)</t>
  </si>
  <si>
    <t>Pet RC069X met nekflap</t>
  </si>
  <si>
    <t>Hoofddeksel (winter)</t>
  </si>
  <si>
    <t>Tricorp 653003 muts reflectie</t>
  </si>
  <si>
    <t>subtotaal voor logo's (borduur en seallogo's, zie tab 2))</t>
  </si>
  <si>
    <t>subtotaal voor aanpassingen (zie tab 2)</t>
  </si>
  <si>
    <t>Totaal inschrijfprijs:</t>
  </si>
  <si>
    <t>Kortingspercentage* (in%) welke Inschrijver aanbiedt op het overige assortiment wat Inschrijver aan Aanbestedende dienst kan leveren:</t>
  </si>
  <si>
    <t>Kiloprijs kledingafval</t>
  </si>
  <si>
    <t>*het kortingspercentage op het overig assortiment en de afvalkosten worden niet meegenomen in de beoordeling van het component 'prijs'.</t>
  </si>
  <si>
    <t>Ondertekening namens de opdrachtnemer</t>
  </si>
  <si>
    <t>Naam:</t>
  </si>
  <si>
    <t>Functie:</t>
  </si>
  <si>
    <t>Onderneming:</t>
  </si>
  <si>
    <t>Handtekening:</t>
  </si>
  <si>
    <t xml:space="preserve">     </t>
  </si>
  <si>
    <t>Plaats en datum:</t>
  </si>
  <si>
    <t>Logo's en aanpassingen</t>
  </si>
  <si>
    <t>70 CM2</t>
  </si>
  <si>
    <t>&lt; 500 st.</t>
  </si>
  <si>
    <t>500-1.000 st.</t>
  </si>
  <si>
    <t>1.001-2.000 st.</t>
  </si>
  <si>
    <t>2.001-3.000 st.</t>
  </si>
  <si>
    <t>3.001-4.000 st.</t>
  </si>
  <si>
    <t>Seallogo 66x32:</t>
  </si>
  <si>
    <t>*Seallogo 100x49:</t>
  </si>
  <si>
    <t>Seallogo 200x98:</t>
  </si>
  <si>
    <t>*Seallogo aanbrengen:</t>
  </si>
  <si>
    <t>Subtotaal Logo's*</t>
  </si>
  <si>
    <t>*Voor de prijsvorming van het subtotaal logo's wordt alleen de gemiddelde stuksprijs van het seallogo met afmeting 100x49 genomen i.cm. de gemiddelde prijs voor het aanbrengen van het seallogo.</t>
  </si>
  <si>
    <t>Aanpassingen</t>
  </si>
  <si>
    <t>Rits in jas vervangen</t>
  </si>
  <si>
    <t>Rits in broek vervangen</t>
  </si>
  <si>
    <t>Broek innemen / uitleggen</t>
  </si>
  <si>
    <t>Jas zijnaad innemen</t>
  </si>
  <si>
    <t>Jas inkorten</t>
  </si>
  <si>
    <t>Runner van rits vervangen</t>
  </si>
  <si>
    <t>Overalls innemen</t>
  </si>
  <si>
    <t>Broekspijpen inkorten</t>
  </si>
  <si>
    <t>Broekspijpen verlengen</t>
  </si>
  <si>
    <t>Mouwen inkorten</t>
  </si>
  <si>
    <t>Subtotaal aanpassingen</t>
  </si>
  <si>
    <t>Bijlage 3 Prijzenblad - Bedrijfskleding &amp; Veiligheidsschoenen IBN</t>
  </si>
  <si>
    <t>3. Bedrijfskleding</t>
  </si>
  <si>
    <t>IBN - behorende bij Beschrijvend Document EU.202404/NN d.d. 18 juli 2024.</t>
  </si>
  <si>
    <t>Productcategorie</t>
  </si>
  <si>
    <t>Kortingspercentage*</t>
  </si>
  <si>
    <t>1. Veiligheidsschoenen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</si>
</sst>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 #,##0.00;[Red]&quot;€&quot;\ \-#,##0.00"/>
    <numFmt numFmtId="44" formatCode="_ &quot;€&quot;\ * #,##0.00_ ;_ &quot;€&quot;\ * \-#,##0.00_ ;_ &quot;€&quot;\ * &quot;-&quot;??_ ;_ @_ "/>
    <numFmt numFmtId="164" formatCode="&quot;€&quot;\ #,##0.00"/>
    <numFmt numFmtId="165" formatCode="_(&quot;€&quot;\ * #,##0.00_);_(&quot;€&quot;\ * \(#,##0.00\);_(&quot;€&quot;\ * &quot;-&quot;??_);_(@_)"/>
    <numFmt numFmtId="166" formatCode="_-&quot;€&quot;\ * #,##0.0_-;_-&quot;€&quot;\ * #,##0.0\-;_-&quot;€&quot;\ * &quot;-&quot;??_-;_-@_-"/>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10"/>
      <name val="Arial"/>
      <family val="2"/>
    </font>
    <font>
      <b/>
      <sz val="12"/>
      <name val="Calibri"/>
      <family val="2"/>
      <scheme val="minor"/>
    </font>
    <font>
      <sz val="10"/>
      <color rgb="FFFF0000"/>
      <name val="Calibri"/>
      <family val="2"/>
      <scheme val="minor"/>
    </font>
    <font>
      <sz val="8"/>
      <name val="Calibri"/>
      <family val="2"/>
      <scheme val="minor"/>
    </font>
    <font>
      <sz val="10"/>
      <color rgb="FFFFFF00"/>
      <name val="Calibri"/>
      <family val="2"/>
      <scheme val="minor"/>
    </font>
    <font>
      <b/>
      <sz val="14"/>
      <name val="Calibri"/>
      <family val="2"/>
      <scheme val="minor"/>
    </font>
    <font>
      <i/>
      <sz val="11"/>
      <name val="Calibri"/>
      <family val="2"/>
      <scheme val="minor"/>
    </font>
    <font>
      <b/>
      <sz val="10"/>
      <color theme="0"/>
      <name val="Calibri"/>
      <family val="2"/>
      <scheme val="minor"/>
    </font>
    <font>
      <sz val="10"/>
      <color theme="0"/>
      <name val="Calibri"/>
      <family val="2"/>
      <scheme val="minor"/>
    </font>
    <font>
      <b/>
      <sz val="11"/>
      <name val="Calibri"/>
      <family val="2"/>
      <scheme val="minor"/>
    </font>
    <font>
      <b/>
      <sz val="10"/>
      <name val="Calibri"/>
      <family val="2"/>
      <scheme val="minor"/>
    </font>
  </fonts>
  <fills count="8">
    <fill>
      <patternFill patternType="none"/>
    </fill>
    <fill>
      <patternFill patternType="gray125"/>
    </fill>
    <fill>
      <patternFill patternType="solid">
        <fgColor theme="8" tint="0.79998168889431442"/>
        <bgColor indexed="64"/>
      </patternFill>
    </fill>
    <fill>
      <patternFill patternType="solid">
        <fgColor theme="4" tint="0.39997558519241921"/>
        <bgColor indexed="64"/>
      </patternFill>
    </fill>
    <fill>
      <patternFill patternType="solid">
        <fgColor rgb="FFFFFF00"/>
        <bgColor indexed="64"/>
      </patternFill>
    </fill>
    <fill>
      <patternFill patternType="solid">
        <fgColor theme="1"/>
        <bgColor indexed="64"/>
      </patternFill>
    </fill>
    <fill>
      <patternFill patternType="solid">
        <fgColor theme="0"/>
        <bgColor indexed="64"/>
      </patternFill>
    </fill>
    <fill>
      <patternFill patternType="solid">
        <fgColor theme="4"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theme="0" tint="-0.14999847407452621"/>
      </right>
      <top/>
      <bottom/>
      <diagonal/>
    </border>
    <border>
      <left/>
      <right style="thin">
        <color theme="0" tint="-0.14999847407452621"/>
      </right>
      <top/>
      <bottom style="thin">
        <color theme="0" tint="-0.14999847407452621"/>
      </bottom>
      <diagonal/>
    </border>
    <border>
      <left style="thin">
        <color indexed="64"/>
      </left>
      <right style="thin">
        <color indexed="64"/>
      </right>
      <top/>
      <bottom style="thin">
        <color indexed="64"/>
      </bottom>
      <diagonal/>
    </border>
    <border>
      <left style="thick">
        <color auto="1"/>
      </left>
      <right style="thick">
        <color auto="1"/>
      </right>
      <top style="thick">
        <color auto="1"/>
      </top>
      <bottom style="thick">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bottom/>
      <diagonal/>
    </border>
    <border>
      <left/>
      <right style="medium">
        <color indexed="64"/>
      </right>
      <top/>
      <bottom/>
      <diagonal/>
    </border>
  </borders>
  <cellStyleXfs count="4">
    <xf numFmtId="0" fontId="0" fillId="0" borderId="0"/>
    <xf numFmtId="44" fontId="1" fillId="0" borderId="0" applyFont="0" applyFill="0" applyBorder="0" applyAlignment="0" applyProtection="0"/>
    <xf numFmtId="0" fontId="6" fillId="0" borderId="0"/>
    <xf numFmtId="44" fontId="1" fillId="0" borderId="0" applyFont="0" applyFill="0" applyBorder="0" applyAlignment="0" applyProtection="0"/>
  </cellStyleXfs>
  <cellXfs count="92">
    <xf numFmtId="0" fontId="0" fillId="0" borderId="0" xfId="0"/>
    <xf numFmtId="0" fontId="3" fillId="2" borderId="0" xfId="0" applyFont="1" applyFill="1" applyAlignment="1">
      <alignment horizontal="left"/>
    </xf>
    <xf numFmtId="0" fontId="3" fillId="2" borderId="0" xfId="0" applyFont="1" applyFill="1"/>
    <xf numFmtId="0" fontId="3" fillId="0" borderId="0" xfId="0" applyFont="1"/>
    <xf numFmtId="0" fontId="4" fillId="0" borderId="0" xfId="0" applyFont="1" applyAlignment="1">
      <alignment horizontal="left"/>
    </xf>
    <xf numFmtId="0" fontId="4" fillId="0" borderId="0" xfId="0" applyFont="1"/>
    <xf numFmtId="0" fontId="3" fillId="0" borderId="0" xfId="0" applyFont="1" applyAlignment="1">
      <alignment horizontal="left"/>
    </xf>
    <xf numFmtId="0" fontId="3" fillId="0" borderId="1" xfId="0" applyFont="1" applyBorder="1"/>
    <xf numFmtId="0" fontId="5" fillId="0" borderId="1" xfId="0" applyFont="1" applyBorder="1"/>
    <xf numFmtId="0" fontId="3" fillId="0" borderId="2" xfId="0" applyFont="1" applyBorder="1"/>
    <xf numFmtId="44" fontId="3" fillId="0" borderId="1" xfId="1" applyFont="1" applyBorder="1"/>
    <xf numFmtId="0" fontId="5" fillId="0" borderId="1" xfId="2" applyFont="1" applyBorder="1"/>
    <xf numFmtId="0" fontId="5" fillId="0" borderId="6" xfId="2" applyFont="1" applyBorder="1"/>
    <xf numFmtId="0" fontId="9" fillId="0" borderId="0" xfId="2" applyFont="1"/>
    <xf numFmtId="0" fontId="1" fillId="0" borderId="0" xfId="0" applyFont="1" applyProtection="1">
      <protection hidden="1"/>
    </xf>
    <xf numFmtId="44" fontId="3" fillId="0" borderId="3" xfId="3" applyFont="1" applyBorder="1"/>
    <xf numFmtId="165" fontId="3" fillId="0" borderId="0" xfId="0" applyNumberFormat="1" applyFont="1"/>
    <xf numFmtId="0" fontId="3" fillId="0" borderId="4" xfId="0" applyFont="1" applyBorder="1"/>
    <xf numFmtId="0" fontId="1" fillId="2" borderId="12" xfId="0" applyFont="1" applyFill="1" applyBorder="1" applyProtection="1">
      <protection hidden="1"/>
    </xf>
    <xf numFmtId="0" fontId="1" fillId="2" borderId="14" xfId="0" applyFont="1" applyFill="1" applyBorder="1" applyProtection="1">
      <protection hidden="1"/>
    </xf>
    <xf numFmtId="0" fontId="1" fillId="2" borderId="15" xfId="0" applyFont="1" applyFill="1" applyBorder="1" applyProtection="1">
      <protection hidden="1"/>
    </xf>
    <xf numFmtId="44" fontId="3" fillId="2" borderId="0" xfId="1" applyFont="1" applyFill="1"/>
    <xf numFmtId="44" fontId="3" fillId="0" borderId="0" xfId="1" applyFont="1"/>
    <xf numFmtId="44" fontId="4" fillId="0" borderId="0" xfId="1" applyFont="1"/>
    <xf numFmtId="44" fontId="3" fillId="6" borderId="1" xfId="1" applyFont="1" applyFill="1" applyBorder="1"/>
    <xf numFmtId="44" fontId="7" fillId="0" borderId="0" xfId="1" applyFont="1"/>
    <xf numFmtId="0" fontId="5" fillId="0" borderId="0" xfId="0" applyFont="1"/>
    <xf numFmtId="0" fontId="5" fillId="0" borderId="2" xfId="0" applyFont="1" applyBorder="1"/>
    <xf numFmtId="0" fontId="5" fillId="2" borderId="0" xfId="0" applyFont="1" applyFill="1"/>
    <xf numFmtId="0" fontId="11" fillId="2" borderId="0" xfId="0" applyFont="1" applyFill="1" applyAlignment="1">
      <alignment horizontal="left"/>
    </xf>
    <xf numFmtId="44" fontId="3" fillId="0" borderId="18" xfId="3" applyFont="1" applyBorder="1"/>
    <xf numFmtId="44" fontId="3" fillId="0" borderId="19" xfId="3" applyFont="1" applyBorder="1"/>
    <xf numFmtId="0" fontId="3" fillId="0" borderId="20" xfId="0" applyFont="1" applyBorder="1"/>
    <xf numFmtId="0" fontId="8" fillId="0" borderId="0" xfId="0" applyFont="1"/>
    <xf numFmtId="44" fontId="3" fillId="4" borderId="1" xfId="1" applyFont="1" applyFill="1" applyBorder="1"/>
    <xf numFmtId="0" fontId="3" fillId="4" borderId="1" xfId="0" applyFont="1" applyFill="1" applyBorder="1"/>
    <xf numFmtId="8" fontId="5" fillId="4" borderId="1" xfId="1" applyNumberFormat="1" applyFont="1" applyFill="1" applyBorder="1"/>
    <xf numFmtId="44" fontId="5" fillId="0" borderId="0" xfId="2" applyNumberFormat="1" applyFont="1"/>
    <xf numFmtId="0" fontId="12" fillId="0" borderId="0" xfId="0" applyFont="1" applyProtection="1">
      <protection hidden="1"/>
    </xf>
    <xf numFmtId="0" fontId="10" fillId="4" borderId="1" xfId="2" applyFont="1" applyFill="1" applyBorder="1" applyAlignment="1" applyProtection="1">
      <alignment horizontal="center"/>
      <protection locked="0"/>
    </xf>
    <xf numFmtId="44" fontId="5" fillId="4" borderId="1" xfId="3" applyFont="1" applyFill="1" applyBorder="1" applyAlignment="1" applyProtection="1">
      <alignment horizontal="center"/>
      <protection locked="0"/>
    </xf>
    <xf numFmtId="44" fontId="5" fillId="4" borderId="2" xfId="3" applyFont="1" applyFill="1" applyBorder="1" applyAlignment="1" applyProtection="1">
      <alignment horizontal="center"/>
      <protection locked="0"/>
    </xf>
    <xf numFmtId="164" fontId="5" fillId="0" borderId="0" xfId="0" applyNumberFormat="1" applyFont="1" applyAlignment="1">
      <alignment horizontal="center"/>
    </xf>
    <xf numFmtId="165" fontId="5" fillId="0" borderId="0" xfId="0" applyNumberFormat="1" applyFont="1" applyAlignment="1">
      <alignment horizontal="center"/>
    </xf>
    <xf numFmtId="0" fontId="5" fillId="0" borderId="0" xfId="0" applyFont="1" applyAlignment="1">
      <alignment horizontal="center"/>
    </xf>
    <xf numFmtId="44" fontId="13" fillId="5" borderId="0" xfId="3" applyFont="1" applyFill="1"/>
    <xf numFmtId="0" fontId="13" fillId="5" borderId="0" xfId="0" applyFont="1" applyFill="1" applyAlignment="1">
      <alignment horizontal="left"/>
    </xf>
    <xf numFmtId="165" fontId="5" fillId="4" borderId="1" xfId="0" applyNumberFormat="1" applyFont="1" applyFill="1" applyBorder="1" applyProtection="1">
      <protection locked="0"/>
    </xf>
    <xf numFmtId="165" fontId="5" fillId="0" borderId="0" xfId="3" applyNumberFormat="1" applyFont="1" applyBorder="1" applyAlignment="1">
      <alignment horizontal="center"/>
    </xf>
    <xf numFmtId="44" fontId="13" fillId="5" borderId="0" xfId="0" applyNumberFormat="1" applyFont="1" applyFill="1"/>
    <xf numFmtId="166" fontId="13" fillId="5" borderId="0" xfId="0" applyNumberFormat="1" applyFont="1" applyFill="1"/>
    <xf numFmtId="0" fontId="14" fillId="5" borderId="0" xfId="0" applyFont="1" applyFill="1"/>
    <xf numFmtId="0" fontId="13" fillId="6" borderId="5" xfId="0" applyFont="1" applyFill="1" applyBorder="1"/>
    <xf numFmtId="0" fontId="15" fillId="0" borderId="0" xfId="0" applyFont="1"/>
    <xf numFmtId="0" fontId="2" fillId="0" borderId="1" xfId="0" applyFont="1" applyBorder="1"/>
    <xf numFmtId="165" fontId="15" fillId="0" borderId="1" xfId="0" applyNumberFormat="1" applyFont="1" applyBorder="1" applyAlignment="1">
      <alignment horizontal="left"/>
    </xf>
    <xf numFmtId="0" fontId="15" fillId="0" borderId="2" xfId="0" applyFont="1" applyBorder="1"/>
    <xf numFmtId="0" fontId="15" fillId="0" borderId="1" xfId="0" applyFont="1" applyBorder="1" applyAlignment="1">
      <alignment horizontal="center"/>
    </xf>
    <xf numFmtId="0" fontId="15" fillId="0" borderId="2" xfId="0" applyFont="1" applyBorder="1" applyAlignment="1">
      <alignment horizontal="center"/>
    </xf>
    <xf numFmtId="0" fontId="5" fillId="4" borderId="1" xfId="2" applyFont="1" applyFill="1" applyBorder="1"/>
    <xf numFmtId="0" fontId="15" fillId="7" borderId="1" xfId="2" applyFont="1" applyFill="1" applyBorder="1"/>
    <xf numFmtId="0" fontId="2" fillId="7" borderId="1" xfId="0" applyFont="1" applyFill="1" applyBorder="1"/>
    <xf numFmtId="0" fontId="4" fillId="3" borderId="0" xfId="0" applyFont="1" applyFill="1" applyAlignment="1">
      <alignment horizontal="left"/>
    </xf>
    <xf numFmtId="0" fontId="4" fillId="3" borderId="0" xfId="0" applyFont="1" applyFill="1"/>
    <xf numFmtId="0" fontId="4" fillId="3" borderId="2" xfId="0" applyFont="1" applyFill="1" applyBorder="1" applyAlignment="1">
      <alignment horizontal="left"/>
    </xf>
    <xf numFmtId="0" fontId="4" fillId="3" borderId="21" xfId="0" applyFont="1" applyFill="1" applyBorder="1" applyAlignment="1">
      <alignment horizontal="left"/>
    </xf>
    <xf numFmtId="0" fontId="4" fillId="3" borderId="22" xfId="0" applyFont="1" applyFill="1" applyBorder="1" applyAlignment="1">
      <alignment horizontal="left"/>
    </xf>
    <xf numFmtId="0" fontId="4" fillId="3" borderId="2" xfId="0" applyFont="1" applyFill="1" applyBorder="1"/>
    <xf numFmtId="0" fontId="4" fillId="3" borderId="21" xfId="0" applyFont="1" applyFill="1" applyBorder="1"/>
    <xf numFmtId="0" fontId="4" fillId="3" borderId="22" xfId="0" applyFont="1" applyFill="1" applyBorder="1"/>
    <xf numFmtId="0" fontId="1" fillId="0" borderId="1" xfId="0" applyFont="1" applyBorder="1" applyAlignment="1" applyProtection="1">
      <alignment wrapText="1"/>
      <protection locked="0" hidden="1"/>
    </xf>
    <xf numFmtId="0" fontId="1" fillId="0" borderId="8" xfId="0" applyFont="1" applyBorder="1" applyAlignment="1" applyProtection="1">
      <alignment wrapText="1"/>
      <protection locked="0" hidden="1"/>
    </xf>
    <xf numFmtId="0" fontId="1" fillId="0" borderId="16" xfId="0" applyFont="1" applyBorder="1" applyAlignment="1" applyProtection="1">
      <alignment wrapText="1"/>
      <protection locked="0" hidden="1"/>
    </xf>
    <xf numFmtId="0" fontId="1" fillId="0" borderId="17" xfId="0" applyFont="1" applyBorder="1" applyAlignment="1" applyProtection="1">
      <alignment wrapText="1"/>
      <protection locked="0" hidden="1"/>
    </xf>
    <xf numFmtId="0" fontId="2" fillId="2" borderId="9" xfId="0" applyFont="1" applyFill="1" applyBorder="1" applyAlignment="1" applyProtection="1">
      <alignment horizontal="center"/>
      <protection hidden="1"/>
    </xf>
    <xf numFmtId="0" fontId="2" fillId="2" borderId="10" xfId="0" applyFont="1" applyFill="1" applyBorder="1" applyAlignment="1" applyProtection="1">
      <alignment horizontal="center"/>
      <protection hidden="1"/>
    </xf>
    <xf numFmtId="0" fontId="2" fillId="2" borderId="11" xfId="0" applyFont="1" applyFill="1" applyBorder="1" applyAlignment="1" applyProtection="1">
      <alignment horizontal="center"/>
      <protection hidden="1"/>
    </xf>
    <xf numFmtId="0" fontId="1" fillId="0" borderId="6" xfId="0" applyFont="1" applyBorder="1" applyAlignment="1" applyProtection="1">
      <alignment wrapText="1"/>
      <protection locked="0" hidden="1"/>
    </xf>
    <xf numFmtId="0" fontId="1" fillId="0" borderId="13" xfId="0" applyFont="1" applyBorder="1" applyAlignment="1" applyProtection="1">
      <alignment wrapText="1"/>
      <protection locked="0" hidden="1"/>
    </xf>
    <xf numFmtId="0" fontId="1" fillId="0" borderId="23" xfId="0" applyFont="1" applyBorder="1" applyAlignment="1" applyProtection="1">
      <alignment wrapText="1"/>
      <protection locked="0" hidden="1"/>
    </xf>
    <xf numFmtId="0" fontId="1" fillId="0" borderId="24" xfId="0" applyFont="1" applyBorder="1" applyAlignment="1" applyProtection="1">
      <alignment wrapText="1"/>
      <protection locked="0" hidden="1"/>
    </xf>
    <xf numFmtId="0" fontId="1" fillId="0" borderId="29" xfId="0" applyFont="1" applyBorder="1" applyAlignment="1" applyProtection="1">
      <alignment wrapText="1"/>
      <protection locked="0" hidden="1"/>
    </xf>
    <xf numFmtId="0" fontId="1" fillId="0" borderId="30" xfId="0" applyFont="1" applyBorder="1" applyAlignment="1" applyProtection="1">
      <alignment wrapText="1"/>
      <protection locked="0" hidden="1"/>
    </xf>
    <xf numFmtId="0" fontId="1" fillId="0" borderId="25" xfId="0" applyFont="1" applyBorder="1" applyAlignment="1" applyProtection="1">
      <alignment wrapText="1"/>
      <protection locked="0" hidden="1"/>
    </xf>
    <xf numFmtId="0" fontId="1" fillId="0" borderId="26" xfId="0" applyFont="1" applyBorder="1" applyAlignment="1" applyProtection="1">
      <alignment wrapText="1"/>
      <protection locked="0" hidden="1"/>
    </xf>
    <xf numFmtId="0" fontId="1" fillId="2" borderId="27" xfId="0" applyFont="1" applyFill="1" applyBorder="1" applyAlignment="1" applyProtection="1">
      <alignment vertical="top"/>
      <protection hidden="1"/>
    </xf>
    <xf numFmtId="0" fontId="1" fillId="2" borderId="28" xfId="0" applyFont="1" applyFill="1" applyBorder="1" applyAlignment="1" applyProtection="1">
      <alignment vertical="top"/>
      <protection hidden="1"/>
    </xf>
    <xf numFmtId="0" fontId="1" fillId="2" borderId="12" xfId="0" applyFont="1" applyFill="1" applyBorder="1" applyAlignment="1" applyProtection="1">
      <alignment vertical="top"/>
      <protection hidden="1"/>
    </xf>
    <xf numFmtId="0" fontId="5" fillId="7" borderId="2" xfId="0" applyFont="1" applyFill="1" applyBorder="1"/>
    <xf numFmtId="0" fontId="5" fillId="7" borderId="21" xfId="0" applyFont="1" applyFill="1" applyBorder="1"/>
    <xf numFmtId="0" fontId="5" fillId="7" borderId="22" xfId="0" applyFont="1" applyFill="1" applyBorder="1"/>
    <xf numFmtId="44" fontId="16" fillId="0" borderId="7" xfId="2" applyNumberFormat="1" applyFont="1" applyBorder="1"/>
  </cellXfs>
  <cellStyles count="4">
    <cellStyle name="Standaard" xfId="0" builtinId="0"/>
    <cellStyle name="Standaard 2" xfId="2" xr:uid="{A12C183F-2566-4E20-8833-3CC115CB77ED}"/>
    <cellStyle name="Valuta" xfId="1" builtinId="4"/>
    <cellStyle name="Valuta 2" xfId="3" xr:uid="{E8BE5E60-9588-4408-AFFC-455D137D70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65E53-F8DB-46BE-B901-FCCD50A1A489}">
  <sheetPr>
    <pageSetUpPr fitToPage="1"/>
  </sheetPr>
  <dimension ref="A1:H127"/>
  <sheetViews>
    <sheetView tabSelected="1" workbookViewId="0"/>
  </sheetViews>
  <sheetFormatPr defaultColWidth="8.7265625" defaultRowHeight="13" x14ac:dyDescent="0.3"/>
  <cols>
    <col min="1" max="1" width="4.7265625" style="6" customWidth="1"/>
    <col min="2" max="2" width="42.26953125" style="3" customWidth="1"/>
    <col min="3" max="3" width="17.1796875" style="3" bestFit="1" customWidth="1"/>
    <col min="4" max="4" width="48.81640625" style="3" bestFit="1" customWidth="1"/>
    <col min="5" max="5" width="15.81640625" style="3" bestFit="1" customWidth="1"/>
    <col min="6" max="6" width="19.453125" style="22" bestFit="1" customWidth="1"/>
    <col min="7" max="7" width="11.54296875" style="3" bestFit="1" customWidth="1"/>
    <col min="8" max="8" width="48" style="3" customWidth="1"/>
    <col min="9" max="16384" width="8.7265625" style="3"/>
  </cols>
  <sheetData>
    <row r="1" spans="1:8" ht="18.5" x14ac:dyDescent="0.45">
      <c r="A1" s="29" t="s">
        <v>217</v>
      </c>
      <c r="B1" s="28"/>
      <c r="C1" s="2"/>
      <c r="D1" s="2"/>
      <c r="E1" s="2"/>
      <c r="F1" s="21"/>
      <c r="G1" s="2"/>
      <c r="H1" s="2"/>
    </row>
    <row r="2" spans="1:8" x14ac:dyDescent="0.3">
      <c r="A2" s="1"/>
      <c r="B2" s="2"/>
      <c r="C2" s="2"/>
      <c r="D2" s="2"/>
      <c r="E2" s="2"/>
      <c r="F2" s="21"/>
      <c r="G2" s="2"/>
      <c r="H2" s="2"/>
    </row>
    <row r="3" spans="1:8" x14ac:dyDescent="0.3">
      <c r="A3" s="1" t="s">
        <v>0</v>
      </c>
      <c r="B3" s="2"/>
      <c r="C3" s="2"/>
      <c r="D3" s="2"/>
      <c r="E3" s="2"/>
      <c r="F3" s="21"/>
      <c r="G3" s="2"/>
      <c r="H3" s="2"/>
    </row>
    <row r="4" spans="1:8" x14ac:dyDescent="0.3">
      <c r="A4" s="1" t="s">
        <v>1</v>
      </c>
      <c r="B4" s="2"/>
      <c r="C4" s="2"/>
      <c r="D4" s="2"/>
      <c r="E4" s="2"/>
      <c r="F4" s="21"/>
      <c r="G4" s="2"/>
      <c r="H4" s="2"/>
    </row>
    <row r="5" spans="1:8" x14ac:dyDescent="0.3">
      <c r="A5" s="1" t="s">
        <v>2</v>
      </c>
      <c r="B5" s="2"/>
      <c r="C5" s="2"/>
      <c r="D5" s="2"/>
      <c r="E5" s="2"/>
      <c r="F5" s="21"/>
      <c r="G5" s="2"/>
      <c r="H5" s="2"/>
    </row>
    <row r="6" spans="1:8" x14ac:dyDescent="0.3">
      <c r="A6" s="1" t="s">
        <v>3</v>
      </c>
      <c r="B6" s="2"/>
      <c r="C6" s="2"/>
      <c r="D6" s="2"/>
      <c r="E6" s="2"/>
      <c r="F6" s="21"/>
      <c r="G6" s="2"/>
      <c r="H6" s="2"/>
    </row>
    <row r="7" spans="1:8" x14ac:dyDescent="0.3">
      <c r="A7" s="1" t="s">
        <v>4</v>
      </c>
      <c r="B7" s="2"/>
      <c r="C7" s="2"/>
      <c r="D7" s="2"/>
      <c r="E7" s="2"/>
      <c r="F7" s="21"/>
      <c r="G7" s="2"/>
      <c r="H7" s="2"/>
    </row>
    <row r="9" spans="1:8" x14ac:dyDescent="0.3">
      <c r="A9" s="64" t="s">
        <v>222</v>
      </c>
      <c r="B9" s="65"/>
      <c r="C9" s="65"/>
      <c r="D9" s="65"/>
      <c r="E9" s="65"/>
      <c r="F9" s="65"/>
      <c r="G9" s="65"/>
      <c r="H9" s="66"/>
    </row>
    <row r="11" spans="1:8" x14ac:dyDescent="0.3">
      <c r="A11" s="4" t="s">
        <v>5</v>
      </c>
      <c r="B11" s="5" t="s">
        <v>6</v>
      </c>
      <c r="C11" s="5" t="s">
        <v>7</v>
      </c>
      <c r="D11" s="5" t="s">
        <v>8</v>
      </c>
      <c r="E11" s="5" t="s">
        <v>9</v>
      </c>
      <c r="F11" s="23" t="s">
        <v>10</v>
      </c>
      <c r="G11" s="5" t="s">
        <v>11</v>
      </c>
      <c r="H11" s="5" t="s">
        <v>12</v>
      </c>
    </row>
    <row r="12" spans="1:8" x14ac:dyDescent="0.3">
      <c r="A12" s="6">
        <v>1</v>
      </c>
      <c r="B12" s="8" t="s">
        <v>13</v>
      </c>
      <c r="C12" s="7" t="s">
        <v>60</v>
      </c>
      <c r="D12" s="27" t="s">
        <v>14</v>
      </c>
      <c r="E12" s="8">
        <v>8</v>
      </c>
      <c r="F12" s="36"/>
      <c r="G12" s="10">
        <f t="shared" ref="G12:G32" si="0">E12*F12</f>
        <v>0</v>
      </c>
      <c r="H12" s="35"/>
    </row>
    <row r="13" spans="1:8" x14ac:dyDescent="0.3">
      <c r="A13" s="6">
        <v>2</v>
      </c>
      <c r="B13" s="8" t="s">
        <v>15</v>
      </c>
      <c r="C13" s="7" t="s">
        <v>60</v>
      </c>
      <c r="D13" s="27" t="s">
        <v>16</v>
      </c>
      <c r="E13" s="8">
        <v>16</v>
      </c>
      <c r="F13" s="36"/>
      <c r="G13" s="10">
        <f t="shared" si="0"/>
        <v>0</v>
      </c>
      <c r="H13" s="35"/>
    </row>
    <row r="14" spans="1:8" x14ac:dyDescent="0.3">
      <c r="A14" s="6">
        <v>3</v>
      </c>
      <c r="B14" s="8" t="s">
        <v>17</v>
      </c>
      <c r="C14" s="7" t="s">
        <v>60</v>
      </c>
      <c r="D14" s="27" t="s">
        <v>18</v>
      </c>
      <c r="E14" s="8">
        <v>18</v>
      </c>
      <c r="F14" s="36"/>
      <c r="G14" s="10">
        <f t="shared" si="0"/>
        <v>0</v>
      </c>
      <c r="H14" s="35"/>
    </row>
    <row r="15" spans="1:8" x14ac:dyDescent="0.3">
      <c r="A15" s="6">
        <v>4</v>
      </c>
      <c r="B15" s="8" t="s">
        <v>19</v>
      </c>
      <c r="C15" s="7" t="s">
        <v>60</v>
      </c>
      <c r="D15" s="27" t="s">
        <v>20</v>
      </c>
      <c r="E15" s="8">
        <v>31</v>
      </c>
      <c r="F15" s="36"/>
      <c r="G15" s="10">
        <f t="shared" si="0"/>
        <v>0</v>
      </c>
      <c r="H15" s="35"/>
    </row>
    <row r="16" spans="1:8" x14ac:dyDescent="0.3">
      <c r="A16" s="6">
        <v>5</v>
      </c>
      <c r="B16" s="8" t="s">
        <v>19</v>
      </c>
      <c r="C16" s="7" t="s">
        <v>60</v>
      </c>
      <c r="D16" s="27" t="s">
        <v>21</v>
      </c>
      <c r="E16" s="8">
        <v>25</v>
      </c>
      <c r="F16" s="36"/>
      <c r="G16" s="10">
        <f t="shared" si="0"/>
        <v>0</v>
      </c>
      <c r="H16" s="35"/>
    </row>
    <row r="17" spans="1:8" x14ac:dyDescent="0.3">
      <c r="A17" s="6">
        <v>6</v>
      </c>
      <c r="B17" s="8" t="s">
        <v>22</v>
      </c>
      <c r="C17" s="7" t="s">
        <v>60</v>
      </c>
      <c r="D17" s="27" t="s">
        <v>23</v>
      </c>
      <c r="E17" s="8">
        <v>123</v>
      </c>
      <c r="F17" s="36"/>
      <c r="G17" s="10">
        <f t="shared" si="0"/>
        <v>0</v>
      </c>
      <c r="H17" s="35"/>
    </row>
    <row r="18" spans="1:8" x14ac:dyDescent="0.3">
      <c r="A18" s="6">
        <v>7</v>
      </c>
      <c r="B18" s="8" t="s">
        <v>22</v>
      </c>
      <c r="C18" s="7" t="s">
        <v>60</v>
      </c>
      <c r="D18" s="27" t="s">
        <v>24</v>
      </c>
      <c r="E18" s="8">
        <v>91</v>
      </c>
      <c r="F18" s="36"/>
      <c r="G18" s="10">
        <f t="shared" si="0"/>
        <v>0</v>
      </c>
      <c r="H18" s="35"/>
    </row>
    <row r="19" spans="1:8" x14ac:dyDescent="0.3">
      <c r="A19" s="6">
        <v>8</v>
      </c>
      <c r="B19" s="8" t="s">
        <v>25</v>
      </c>
      <c r="C19" s="7" t="s">
        <v>60</v>
      </c>
      <c r="D19" s="27" t="s">
        <v>26</v>
      </c>
      <c r="E19" s="8">
        <v>110</v>
      </c>
      <c r="F19" s="36"/>
      <c r="G19" s="10">
        <f t="shared" si="0"/>
        <v>0</v>
      </c>
      <c r="H19" s="35"/>
    </row>
    <row r="20" spans="1:8" x14ac:dyDescent="0.3">
      <c r="A20" s="6">
        <v>9</v>
      </c>
      <c r="B20" s="8" t="s">
        <v>25</v>
      </c>
      <c r="C20" s="7" t="s">
        <v>60</v>
      </c>
      <c r="D20" s="27" t="s">
        <v>27</v>
      </c>
      <c r="E20" s="8">
        <v>64</v>
      </c>
      <c r="F20" s="36"/>
      <c r="G20" s="10">
        <f t="shared" si="0"/>
        <v>0</v>
      </c>
      <c r="H20" s="35"/>
    </row>
    <row r="21" spans="1:8" x14ac:dyDescent="0.3">
      <c r="A21" s="6">
        <v>10</v>
      </c>
      <c r="B21" s="8" t="s">
        <v>25</v>
      </c>
      <c r="C21" s="7" t="s">
        <v>60</v>
      </c>
      <c r="D21" s="27" t="s">
        <v>28</v>
      </c>
      <c r="E21" s="8">
        <v>74</v>
      </c>
      <c r="F21" s="36"/>
      <c r="G21" s="10">
        <f t="shared" si="0"/>
        <v>0</v>
      </c>
      <c r="H21" s="35"/>
    </row>
    <row r="22" spans="1:8" x14ac:dyDescent="0.3">
      <c r="A22" s="6">
        <v>11</v>
      </c>
      <c r="B22" s="8" t="s">
        <v>25</v>
      </c>
      <c r="C22" s="7" t="s">
        <v>60</v>
      </c>
      <c r="D22" s="27" t="s">
        <v>29</v>
      </c>
      <c r="E22" s="8">
        <v>98</v>
      </c>
      <c r="F22" s="36"/>
      <c r="G22" s="10">
        <f t="shared" si="0"/>
        <v>0</v>
      </c>
      <c r="H22" s="35"/>
    </row>
    <row r="23" spans="1:8" x14ac:dyDescent="0.3">
      <c r="A23" s="6">
        <v>12</v>
      </c>
      <c r="B23" s="8" t="s">
        <v>25</v>
      </c>
      <c r="C23" s="7" t="s">
        <v>60</v>
      </c>
      <c r="D23" s="27" t="s">
        <v>30</v>
      </c>
      <c r="E23" s="8">
        <v>101</v>
      </c>
      <c r="F23" s="36"/>
      <c r="G23" s="10">
        <f t="shared" si="0"/>
        <v>0</v>
      </c>
      <c r="H23" s="35"/>
    </row>
    <row r="24" spans="1:8" x14ac:dyDescent="0.3">
      <c r="A24" s="6">
        <v>13</v>
      </c>
      <c r="B24" s="8" t="s">
        <v>25</v>
      </c>
      <c r="C24" s="7" t="s">
        <v>60</v>
      </c>
      <c r="D24" s="27" t="s">
        <v>31</v>
      </c>
      <c r="E24" s="8">
        <v>121</v>
      </c>
      <c r="F24" s="36"/>
      <c r="G24" s="10">
        <f t="shared" si="0"/>
        <v>0</v>
      </c>
      <c r="H24" s="35"/>
    </row>
    <row r="25" spans="1:8" x14ac:dyDescent="0.3">
      <c r="A25" s="6">
        <v>14</v>
      </c>
      <c r="B25" s="8" t="s">
        <v>32</v>
      </c>
      <c r="C25" s="7" t="s">
        <v>60</v>
      </c>
      <c r="D25" s="26" t="s">
        <v>33</v>
      </c>
      <c r="E25" s="8">
        <v>23</v>
      </c>
      <c r="F25" s="36"/>
      <c r="G25" s="10">
        <f t="shared" si="0"/>
        <v>0</v>
      </c>
      <c r="H25" s="35"/>
    </row>
    <row r="26" spans="1:8" x14ac:dyDescent="0.3">
      <c r="A26" s="6">
        <v>15</v>
      </c>
      <c r="B26" s="8" t="s">
        <v>34</v>
      </c>
      <c r="C26" s="7" t="s">
        <v>60</v>
      </c>
      <c r="D26" s="27" t="s">
        <v>35</v>
      </c>
      <c r="E26" s="8">
        <v>26</v>
      </c>
      <c r="F26" s="36"/>
      <c r="G26" s="10">
        <f t="shared" si="0"/>
        <v>0</v>
      </c>
      <c r="H26" s="35"/>
    </row>
    <row r="27" spans="1:8" x14ac:dyDescent="0.3">
      <c r="A27" s="6">
        <v>16</v>
      </c>
      <c r="B27" s="7" t="s">
        <v>36</v>
      </c>
      <c r="C27" s="7" t="s">
        <v>60</v>
      </c>
      <c r="D27" s="9" t="s">
        <v>37</v>
      </c>
      <c r="E27" s="8">
        <v>4</v>
      </c>
      <c r="F27" s="36"/>
      <c r="G27" s="10">
        <f t="shared" si="0"/>
        <v>0</v>
      </c>
      <c r="H27" s="35"/>
    </row>
    <row r="28" spans="1:8" x14ac:dyDescent="0.3">
      <c r="A28" s="6">
        <v>17</v>
      </c>
      <c r="B28" s="7" t="s">
        <v>38</v>
      </c>
      <c r="C28" s="7" t="s">
        <v>60</v>
      </c>
      <c r="D28" s="9" t="s">
        <v>39</v>
      </c>
      <c r="E28" s="8">
        <v>6</v>
      </c>
      <c r="F28" s="36"/>
      <c r="G28" s="10">
        <f t="shared" si="0"/>
        <v>0</v>
      </c>
      <c r="H28" s="35"/>
    </row>
    <row r="29" spans="1:8" x14ac:dyDescent="0.3">
      <c r="A29" s="6">
        <v>18</v>
      </c>
      <c r="B29" s="7" t="s">
        <v>40</v>
      </c>
      <c r="C29" s="7" t="s">
        <v>60</v>
      </c>
      <c r="D29" s="9" t="s">
        <v>41</v>
      </c>
      <c r="E29" s="8">
        <v>13</v>
      </c>
      <c r="F29" s="36"/>
      <c r="G29" s="10">
        <f t="shared" si="0"/>
        <v>0</v>
      </c>
      <c r="H29" s="35"/>
    </row>
    <row r="30" spans="1:8" x14ac:dyDescent="0.3">
      <c r="A30" s="6">
        <v>19</v>
      </c>
      <c r="B30" s="7" t="s">
        <v>42</v>
      </c>
      <c r="C30" s="7" t="s">
        <v>60</v>
      </c>
      <c r="D30" s="9" t="s">
        <v>43</v>
      </c>
      <c r="E30" s="8">
        <v>9</v>
      </c>
      <c r="F30" s="36"/>
      <c r="G30" s="10">
        <f t="shared" si="0"/>
        <v>0</v>
      </c>
      <c r="H30" s="35"/>
    </row>
    <row r="31" spans="1:8" x14ac:dyDescent="0.3">
      <c r="A31" s="6">
        <v>20</v>
      </c>
      <c r="B31" s="7" t="s">
        <v>44</v>
      </c>
      <c r="C31" s="7" t="s">
        <v>60</v>
      </c>
      <c r="D31" s="9" t="s">
        <v>45</v>
      </c>
      <c r="E31" s="8">
        <v>3</v>
      </c>
      <c r="F31" s="36"/>
      <c r="G31" s="10">
        <f t="shared" si="0"/>
        <v>0</v>
      </c>
      <c r="H31" s="35"/>
    </row>
    <row r="32" spans="1:8" x14ac:dyDescent="0.3">
      <c r="A32" s="6">
        <v>21</v>
      </c>
      <c r="B32" s="7" t="s">
        <v>46</v>
      </c>
      <c r="C32" s="7" t="s">
        <v>60</v>
      </c>
      <c r="D32" s="9" t="s">
        <v>47</v>
      </c>
      <c r="E32" s="8">
        <v>5</v>
      </c>
      <c r="F32" s="36"/>
      <c r="G32" s="10">
        <f t="shared" si="0"/>
        <v>0</v>
      </c>
      <c r="H32" s="35"/>
    </row>
    <row r="34" spans="1:8" x14ac:dyDescent="0.3">
      <c r="A34" s="64" t="s">
        <v>48</v>
      </c>
      <c r="B34" s="65"/>
      <c r="C34" s="65"/>
      <c r="D34" s="66"/>
      <c r="E34" s="62"/>
      <c r="F34" s="62"/>
      <c r="G34" s="62"/>
      <c r="H34" s="62"/>
    </row>
    <row r="36" spans="1:8" x14ac:dyDescent="0.3">
      <c r="A36" s="6">
        <v>22</v>
      </c>
      <c r="B36" s="7" t="s">
        <v>49</v>
      </c>
      <c r="C36" s="7" t="s">
        <v>50</v>
      </c>
      <c r="D36" s="8" t="s">
        <v>51</v>
      </c>
      <c r="E36" s="7">
        <v>100</v>
      </c>
      <c r="F36" s="34"/>
      <c r="G36" s="10">
        <f t="shared" ref="G36:G47" si="1">E36*F36</f>
        <v>0</v>
      </c>
      <c r="H36" s="35"/>
    </row>
    <row r="37" spans="1:8" x14ac:dyDescent="0.3">
      <c r="A37" s="6">
        <v>23</v>
      </c>
      <c r="B37" s="7" t="s">
        <v>52</v>
      </c>
      <c r="C37" s="7" t="s">
        <v>53</v>
      </c>
      <c r="D37" s="7" t="s">
        <v>54</v>
      </c>
      <c r="E37" s="7">
        <f>60+122+1</f>
        <v>183</v>
      </c>
      <c r="F37" s="34"/>
      <c r="G37" s="10">
        <f t="shared" si="1"/>
        <v>0</v>
      </c>
      <c r="H37" s="35"/>
    </row>
    <row r="38" spans="1:8" x14ac:dyDescent="0.3">
      <c r="A38" s="6">
        <v>24</v>
      </c>
      <c r="B38" s="7" t="s">
        <v>55</v>
      </c>
      <c r="C38" s="7" t="s">
        <v>50</v>
      </c>
      <c r="D38" s="7" t="s">
        <v>56</v>
      </c>
      <c r="E38" s="7">
        <v>2</v>
      </c>
      <c r="F38" s="34"/>
      <c r="G38" s="10">
        <f t="shared" si="1"/>
        <v>0</v>
      </c>
      <c r="H38" s="35"/>
    </row>
    <row r="39" spans="1:8" x14ac:dyDescent="0.3">
      <c r="A39" s="6">
        <v>25</v>
      </c>
      <c r="B39" s="7" t="s">
        <v>57</v>
      </c>
      <c r="C39" s="7" t="s">
        <v>53</v>
      </c>
      <c r="D39" s="7" t="s">
        <v>58</v>
      </c>
      <c r="E39" s="7">
        <f>7+2+1</f>
        <v>10</v>
      </c>
      <c r="F39" s="34"/>
      <c r="G39" s="10">
        <f t="shared" si="1"/>
        <v>0</v>
      </c>
      <c r="H39" s="35"/>
    </row>
    <row r="40" spans="1:8" x14ac:dyDescent="0.3">
      <c r="A40" s="6">
        <v>26</v>
      </c>
      <c r="B40" s="7" t="s">
        <v>59</v>
      </c>
      <c r="C40" s="7" t="s">
        <v>60</v>
      </c>
      <c r="D40" s="7" t="s">
        <v>61</v>
      </c>
      <c r="E40" s="7">
        <v>135</v>
      </c>
      <c r="F40" s="34"/>
      <c r="G40" s="10">
        <f t="shared" si="1"/>
        <v>0</v>
      </c>
      <c r="H40" s="35"/>
    </row>
    <row r="41" spans="1:8" x14ac:dyDescent="0.3">
      <c r="A41" s="6">
        <v>27</v>
      </c>
      <c r="B41" s="7" t="s">
        <v>62</v>
      </c>
      <c r="C41" s="7" t="s">
        <v>50</v>
      </c>
      <c r="D41" s="7" t="s">
        <v>63</v>
      </c>
      <c r="E41" s="7">
        <v>30</v>
      </c>
      <c r="F41" s="34"/>
      <c r="G41" s="10">
        <f t="shared" si="1"/>
        <v>0</v>
      </c>
      <c r="H41" s="35"/>
    </row>
    <row r="42" spans="1:8" x14ac:dyDescent="0.3">
      <c r="A42" s="6">
        <v>28</v>
      </c>
      <c r="B42" s="7" t="s">
        <v>64</v>
      </c>
      <c r="C42" s="7" t="s">
        <v>50</v>
      </c>
      <c r="D42" s="7" t="s">
        <v>65</v>
      </c>
      <c r="E42" s="7">
        <v>30</v>
      </c>
      <c r="F42" s="34"/>
      <c r="G42" s="10">
        <f t="shared" si="1"/>
        <v>0</v>
      </c>
      <c r="H42" s="35"/>
    </row>
    <row r="43" spans="1:8" x14ac:dyDescent="0.3">
      <c r="A43" s="6">
        <v>29</v>
      </c>
      <c r="B43" s="7" t="s">
        <v>66</v>
      </c>
      <c r="C43" s="7" t="s">
        <v>60</v>
      </c>
      <c r="D43" s="7" t="s">
        <v>67</v>
      </c>
      <c r="E43" s="7">
        <v>100</v>
      </c>
      <c r="F43" s="34"/>
      <c r="G43" s="10">
        <f t="shared" si="1"/>
        <v>0</v>
      </c>
      <c r="H43" s="35"/>
    </row>
    <row r="44" spans="1:8" x14ac:dyDescent="0.3">
      <c r="A44" s="6">
        <v>30</v>
      </c>
      <c r="B44" s="7" t="s">
        <v>68</v>
      </c>
      <c r="C44" s="7" t="s">
        <v>60</v>
      </c>
      <c r="D44" s="7" t="s">
        <v>69</v>
      </c>
      <c r="E44" s="7">
        <v>2</v>
      </c>
      <c r="F44" s="34"/>
      <c r="G44" s="10">
        <f t="shared" si="1"/>
        <v>0</v>
      </c>
      <c r="H44" s="35"/>
    </row>
    <row r="45" spans="1:8" x14ac:dyDescent="0.3">
      <c r="A45" s="6">
        <v>31</v>
      </c>
      <c r="B45" s="7" t="s">
        <v>70</v>
      </c>
      <c r="C45" s="7" t="s">
        <v>53</v>
      </c>
      <c r="D45" s="7" t="s">
        <v>71</v>
      </c>
      <c r="E45" s="7">
        <v>2</v>
      </c>
      <c r="F45" s="34"/>
      <c r="G45" s="10">
        <f t="shared" si="1"/>
        <v>0</v>
      </c>
      <c r="H45" s="35"/>
    </row>
    <row r="46" spans="1:8" x14ac:dyDescent="0.3">
      <c r="A46" s="6">
        <v>32</v>
      </c>
      <c r="B46" s="7" t="s">
        <v>72</v>
      </c>
      <c r="C46" s="7" t="s">
        <v>53</v>
      </c>
      <c r="D46" s="7" t="s">
        <v>73</v>
      </c>
      <c r="E46" s="7">
        <v>2</v>
      </c>
      <c r="F46" s="34"/>
      <c r="G46" s="10">
        <f t="shared" si="1"/>
        <v>0</v>
      </c>
      <c r="H46" s="35"/>
    </row>
    <row r="47" spans="1:8" x14ac:dyDescent="0.3">
      <c r="A47" s="6">
        <v>33</v>
      </c>
      <c r="B47" s="7" t="s">
        <v>74</v>
      </c>
      <c r="C47" s="7" t="s">
        <v>53</v>
      </c>
      <c r="D47" s="7" t="s">
        <v>75</v>
      </c>
      <c r="E47" s="7">
        <f>209+120</f>
        <v>329</v>
      </c>
      <c r="F47" s="34"/>
      <c r="G47" s="10">
        <f t="shared" si="1"/>
        <v>0</v>
      </c>
      <c r="H47" s="35"/>
    </row>
    <row r="49" spans="1:8" x14ac:dyDescent="0.3">
      <c r="A49" s="67" t="s">
        <v>218</v>
      </c>
      <c r="B49" s="68"/>
      <c r="C49" s="68"/>
      <c r="D49" s="69"/>
      <c r="E49" s="63"/>
      <c r="F49" s="63"/>
      <c r="G49" s="63"/>
      <c r="H49" s="63"/>
    </row>
    <row r="51" spans="1:8" x14ac:dyDescent="0.3">
      <c r="A51" s="6">
        <v>34</v>
      </c>
      <c r="B51" s="7" t="s">
        <v>76</v>
      </c>
      <c r="C51" s="7" t="s">
        <v>53</v>
      </c>
      <c r="D51" s="7" t="s">
        <v>77</v>
      </c>
      <c r="E51" s="7">
        <f>75+164+262</f>
        <v>501</v>
      </c>
      <c r="F51" s="34"/>
      <c r="G51" s="10">
        <f>E51*F51</f>
        <v>0</v>
      </c>
      <c r="H51" s="35"/>
    </row>
    <row r="52" spans="1:8" x14ac:dyDescent="0.3">
      <c r="A52" s="6">
        <v>35</v>
      </c>
      <c r="B52" s="7" t="s">
        <v>78</v>
      </c>
      <c r="C52" s="7" t="s">
        <v>60</v>
      </c>
      <c r="D52" s="7" t="s">
        <v>79</v>
      </c>
      <c r="E52" s="7">
        <f>70+79+153</f>
        <v>302</v>
      </c>
      <c r="F52" s="34"/>
      <c r="G52" s="10">
        <f t="shared" ref="G52:G79" si="2">E52*F52</f>
        <v>0</v>
      </c>
      <c r="H52" s="35"/>
    </row>
    <row r="53" spans="1:8" x14ac:dyDescent="0.3">
      <c r="A53" s="6">
        <v>36</v>
      </c>
      <c r="B53" s="7" t="s">
        <v>80</v>
      </c>
      <c r="C53" s="7" t="s">
        <v>60</v>
      </c>
      <c r="D53" s="7" t="s">
        <v>81</v>
      </c>
      <c r="E53" s="7">
        <f>481+16+40</f>
        <v>537</v>
      </c>
      <c r="F53" s="34"/>
      <c r="G53" s="10">
        <f t="shared" si="2"/>
        <v>0</v>
      </c>
      <c r="H53" s="35"/>
    </row>
    <row r="54" spans="1:8" x14ac:dyDescent="0.3">
      <c r="A54" s="6">
        <v>37</v>
      </c>
      <c r="B54" s="7" t="s">
        <v>82</v>
      </c>
      <c r="C54" s="7" t="s">
        <v>60</v>
      </c>
      <c r="D54" s="7" t="s">
        <v>83</v>
      </c>
      <c r="E54" s="7">
        <f>100+242+572+77</f>
        <v>991</v>
      </c>
      <c r="F54" s="34"/>
      <c r="G54" s="10">
        <f t="shared" si="2"/>
        <v>0</v>
      </c>
      <c r="H54" s="35"/>
    </row>
    <row r="55" spans="1:8" x14ac:dyDescent="0.3">
      <c r="A55" s="6">
        <v>38</v>
      </c>
      <c r="B55" s="7" t="s">
        <v>84</v>
      </c>
      <c r="C55" s="7" t="s">
        <v>60</v>
      </c>
      <c r="D55" s="7" t="s">
        <v>85</v>
      </c>
      <c r="E55" s="7">
        <v>10</v>
      </c>
      <c r="F55" s="34"/>
      <c r="G55" s="10">
        <f t="shared" si="2"/>
        <v>0</v>
      </c>
      <c r="H55" s="35"/>
    </row>
    <row r="56" spans="1:8" x14ac:dyDescent="0.3">
      <c r="A56" s="6">
        <v>39</v>
      </c>
      <c r="B56" s="7" t="s">
        <v>86</v>
      </c>
      <c r="C56" s="7" t="s">
        <v>60</v>
      </c>
      <c r="D56" s="7" t="s">
        <v>87</v>
      </c>
      <c r="E56" s="7">
        <v>90</v>
      </c>
      <c r="F56" s="34"/>
      <c r="G56" s="10">
        <f t="shared" si="2"/>
        <v>0</v>
      </c>
      <c r="H56" s="35"/>
    </row>
    <row r="57" spans="1:8" x14ac:dyDescent="0.3">
      <c r="A57" s="6">
        <v>40</v>
      </c>
      <c r="B57" s="7" t="s">
        <v>88</v>
      </c>
      <c r="C57" s="7" t="s">
        <v>60</v>
      </c>
      <c r="D57" s="7" t="s">
        <v>89</v>
      </c>
      <c r="E57" s="7">
        <f>120+330</f>
        <v>450</v>
      </c>
      <c r="F57" s="34"/>
      <c r="G57" s="10">
        <f t="shared" si="2"/>
        <v>0</v>
      </c>
      <c r="H57" s="35"/>
    </row>
    <row r="58" spans="1:8" x14ac:dyDescent="0.3">
      <c r="A58" s="6">
        <v>41</v>
      </c>
      <c r="B58" s="7" t="s">
        <v>90</v>
      </c>
      <c r="C58" s="7" t="s">
        <v>60</v>
      </c>
      <c r="D58" s="7" t="s">
        <v>91</v>
      </c>
      <c r="E58" s="7">
        <f>10+43+96</f>
        <v>149</v>
      </c>
      <c r="F58" s="34"/>
      <c r="G58" s="10">
        <f t="shared" si="2"/>
        <v>0</v>
      </c>
      <c r="H58" s="35"/>
    </row>
    <row r="59" spans="1:8" x14ac:dyDescent="0.3">
      <c r="A59" s="6">
        <v>42</v>
      </c>
      <c r="B59" s="7" t="s">
        <v>92</v>
      </c>
      <c r="C59" s="7" t="s">
        <v>60</v>
      </c>
      <c r="D59" s="7" t="s">
        <v>93</v>
      </c>
      <c r="E59" s="7">
        <f>35+173+97+4+43</f>
        <v>352</v>
      </c>
      <c r="F59" s="34"/>
      <c r="G59" s="10">
        <f t="shared" si="2"/>
        <v>0</v>
      </c>
      <c r="H59" s="35"/>
    </row>
    <row r="60" spans="1:8" x14ac:dyDescent="0.3">
      <c r="A60" s="6">
        <v>43</v>
      </c>
      <c r="B60" s="7" t="s">
        <v>94</v>
      </c>
      <c r="C60" s="7" t="s">
        <v>53</v>
      </c>
      <c r="D60" s="7" t="s">
        <v>95</v>
      </c>
      <c r="E60" s="7">
        <f>77+107+8</f>
        <v>192</v>
      </c>
      <c r="F60" s="34"/>
      <c r="G60" s="10">
        <f t="shared" si="2"/>
        <v>0</v>
      </c>
      <c r="H60" s="35"/>
    </row>
    <row r="61" spans="1:8" x14ac:dyDescent="0.3">
      <c r="A61" s="6">
        <v>44</v>
      </c>
      <c r="B61" s="7" t="s">
        <v>96</v>
      </c>
      <c r="C61" s="7" t="s">
        <v>60</v>
      </c>
      <c r="D61" s="7" t="s">
        <v>97</v>
      </c>
      <c r="E61" s="7">
        <v>2</v>
      </c>
      <c r="F61" s="34"/>
      <c r="G61" s="10">
        <f t="shared" si="2"/>
        <v>0</v>
      </c>
      <c r="H61" s="35"/>
    </row>
    <row r="62" spans="1:8" x14ac:dyDescent="0.3">
      <c r="A62" s="6">
        <v>45</v>
      </c>
      <c r="B62" s="7" t="s">
        <v>98</v>
      </c>
      <c r="C62" s="7" t="s">
        <v>60</v>
      </c>
      <c r="D62" s="7" t="s">
        <v>99</v>
      </c>
      <c r="E62" s="7">
        <f>18+6+2</f>
        <v>26</v>
      </c>
      <c r="F62" s="34"/>
      <c r="G62" s="10">
        <f t="shared" si="2"/>
        <v>0</v>
      </c>
      <c r="H62" s="35"/>
    </row>
    <row r="63" spans="1:8" x14ac:dyDescent="0.3">
      <c r="A63" s="6">
        <v>46</v>
      </c>
      <c r="B63" s="8" t="s">
        <v>100</v>
      </c>
      <c r="C63" s="8" t="s">
        <v>53</v>
      </c>
      <c r="D63" s="8" t="s">
        <v>101</v>
      </c>
      <c r="E63" s="8">
        <v>16</v>
      </c>
      <c r="F63" s="34"/>
      <c r="G63" s="10">
        <f t="shared" si="2"/>
        <v>0</v>
      </c>
      <c r="H63" s="35"/>
    </row>
    <row r="64" spans="1:8" x14ac:dyDescent="0.3">
      <c r="A64" s="6">
        <v>47</v>
      </c>
      <c r="B64" s="7" t="s">
        <v>102</v>
      </c>
      <c r="C64" s="7" t="s">
        <v>60</v>
      </c>
      <c r="D64" s="7" t="s">
        <v>103</v>
      </c>
      <c r="E64" s="8">
        <f>72+1+14+3+12</f>
        <v>102</v>
      </c>
      <c r="F64" s="34"/>
      <c r="G64" s="10">
        <f t="shared" si="2"/>
        <v>0</v>
      </c>
      <c r="H64" s="35"/>
    </row>
    <row r="65" spans="1:8" x14ac:dyDescent="0.3">
      <c r="A65" s="6">
        <v>48</v>
      </c>
      <c r="B65" s="7" t="s">
        <v>104</v>
      </c>
      <c r="C65" s="7" t="s">
        <v>60</v>
      </c>
      <c r="D65" s="7" t="s">
        <v>105</v>
      </c>
      <c r="E65" s="7">
        <f>7+30+20+13</f>
        <v>70</v>
      </c>
      <c r="F65" s="34"/>
      <c r="G65" s="10">
        <f t="shared" si="2"/>
        <v>0</v>
      </c>
      <c r="H65" s="35"/>
    </row>
    <row r="66" spans="1:8" x14ac:dyDescent="0.3">
      <c r="A66" s="6">
        <v>49</v>
      </c>
      <c r="B66" s="7" t="s">
        <v>106</v>
      </c>
      <c r="C66" s="7" t="s">
        <v>60</v>
      </c>
      <c r="D66" s="7" t="s">
        <v>107</v>
      </c>
      <c r="E66" s="7">
        <f>2+6+362+9+6</f>
        <v>385</v>
      </c>
      <c r="F66" s="34"/>
      <c r="G66" s="10">
        <f t="shared" si="2"/>
        <v>0</v>
      </c>
      <c r="H66" s="35"/>
    </row>
    <row r="67" spans="1:8" x14ac:dyDescent="0.3">
      <c r="A67" s="6">
        <v>50</v>
      </c>
      <c r="B67" s="7" t="s">
        <v>108</v>
      </c>
      <c r="C67" s="7" t="s">
        <v>53</v>
      </c>
      <c r="D67" s="7" t="s">
        <v>109</v>
      </c>
      <c r="E67" s="7">
        <v>5</v>
      </c>
      <c r="F67" s="34"/>
      <c r="G67" s="10">
        <f t="shared" si="2"/>
        <v>0</v>
      </c>
      <c r="H67" s="35"/>
    </row>
    <row r="68" spans="1:8" x14ac:dyDescent="0.3">
      <c r="A68" s="6">
        <v>51</v>
      </c>
      <c r="B68" s="7" t="s">
        <v>110</v>
      </c>
      <c r="C68" s="7" t="s">
        <v>53</v>
      </c>
      <c r="D68" s="7" t="s">
        <v>111</v>
      </c>
      <c r="E68" s="7">
        <v>10</v>
      </c>
      <c r="F68" s="34"/>
      <c r="G68" s="10">
        <f t="shared" si="2"/>
        <v>0</v>
      </c>
      <c r="H68" s="35"/>
    </row>
    <row r="69" spans="1:8" x14ac:dyDescent="0.3">
      <c r="A69" s="6">
        <v>52</v>
      </c>
      <c r="B69" s="7" t="s">
        <v>112</v>
      </c>
      <c r="C69" s="7" t="s">
        <v>53</v>
      </c>
      <c r="D69" s="7" t="s">
        <v>113</v>
      </c>
      <c r="E69" s="7">
        <v>1</v>
      </c>
      <c r="F69" s="34"/>
      <c r="G69" s="10">
        <f t="shared" si="2"/>
        <v>0</v>
      </c>
      <c r="H69" s="35"/>
    </row>
    <row r="70" spans="1:8" x14ac:dyDescent="0.3">
      <c r="A70" s="6">
        <v>53</v>
      </c>
      <c r="B70" s="7" t="s">
        <v>114</v>
      </c>
      <c r="C70" s="7" t="s">
        <v>53</v>
      </c>
      <c r="D70" s="7" t="s">
        <v>115</v>
      </c>
      <c r="E70" s="7">
        <f>6+1</f>
        <v>7</v>
      </c>
      <c r="F70" s="34"/>
      <c r="G70" s="10">
        <f t="shared" si="2"/>
        <v>0</v>
      </c>
      <c r="H70" s="35"/>
    </row>
    <row r="71" spans="1:8" x14ac:dyDescent="0.3">
      <c r="A71" s="6">
        <v>54</v>
      </c>
      <c r="B71" s="7" t="s">
        <v>116</v>
      </c>
      <c r="C71" s="7" t="s">
        <v>60</v>
      </c>
      <c r="D71" s="7" t="s">
        <v>117</v>
      </c>
      <c r="E71" s="7">
        <f>1+2</f>
        <v>3</v>
      </c>
      <c r="F71" s="34"/>
      <c r="G71" s="10">
        <f t="shared" si="2"/>
        <v>0</v>
      </c>
      <c r="H71" s="35"/>
    </row>
    <row r="72" spans="1:8" x14ac:dyDescent="0.3">
      <c r="A72" s="6">
        <v>55</v>
      </c>
      <c r="B72" s="7" t="s">
        <v>118</v>
      </c>
      <c r="C72" s="7" t="s">
        <v>53</v>
      </c>
      <c r="D72" s="7" t="s">
        <v>119</v>
      </c>
      <c r="E72" s="8">
        <f>1+55</f>
        <v>56</v>
      </c>
      <c r="F72" s="34"/>
      <c r="G72" s="10">
        <f t="shared" si="2"/>
        <v>0</v>
      </c>
      <c r="H72" s="35"/>
    </row>
    <row r="73" spans="1:8" x14ac:dyDescent="0.3">
      <c r="A73" s="6">
        <v>56</v>
      </c>
      <c r="B73" s="7" t="s">
        <v>120</v>
      </c>
      <c r="C73" s="7" t="s">
        <v>50</v>
      </c>
      <c r="D73" s="7" t="s">
        <v>121</v>
      </c>
      <c r="E73" s="7">
        <v>13</v>
      </c>
      <c r="F73" s="34"/>
      <c r="G73" s="10">
        <f t="shared" si="2"/>
        <v>0</v>
      </c>
      <c r="H73" s="35"/>
    </row>
    <row r="74" spans="1:8" x14ac:dyDescent="0.3">
      <c r="A74" s="6">
        <v>57</v>
      </c>
      <c r="B74" s="7" t="s">
        <v>122</v>
      </c>
      <c r="C74" s="7" t="s">
        <v>53</v>
      </c>
      <c r="D74" s="7" t="s">
        <v>123</v>
      </c>
      <c r="E74" s="7">
        <f>8+11</f>
        <v>19</v>
      </c>
      <c r="F74" s="34"/>
      <c r="G74" s="10">
        <f t="shared" si="2"/>
        <v>0</v>
      </c>
      <c r="H74" s="35"/>
    </row>
    <row r="75" spans="1:8" x14ac:dyDescent="0.3">
      <c r="A75" s="6">
        <v>58</v>
      </c>
      <c r="B75" s="7" t="s">
        <v>124</v>
      </c>
      <c r="C75" s="7" t="s">
        <v>53</v>
      </c>
      <c r="D75" s="7" t="s">
        <v>125</v>
      </c>
      <c r="E75" s="7">
        <v>1</v>
      </c>
      <c r="F75" s="34"/>
      <c r="G75" s="10">
        <f t="shared" si="2"/>
        <v>0</v>
      </c>
      <c r="H75" s="35"/>
    </row>
    <row r="76" spans="1:8" x14ac:dyDescent="0.3">
      <c r="A76" s="6">
        <v>59</v>
      </c>
      <c r="B76" s="7" t="s">
        <v>57</v>
      </c>
      <c r="C76" s="7" t="s">
        <v>50</v>
      </c>
      <c r="D76" s="7" t="s">
        <v>126</v>
      </c>
      <c r="E76" s="7">
        <f>10+12+5+2</f>
        <v>29</v>
      </c>
      <c r="F76" s="34"/>
      <c r="G76" s="10">
        <f t="shared" si="2"/>
        <v>0</v>
      </c>
      <c r="H76" s="35"/>
    </row>
    <row r="77" spans="1:8" x14ac:dyDescent="0.3">
      <c r="A77" s="6">
        <v>60</v>
      </c>
      <c r="B77" s="7" t="s">
        <v>127</v>
      </c>
      <c r="C77" s="7" t="s">
        <v>50</v>
      </c>
      <c r="D77" s="7" t="s">
        <v>128</v>
      </c>
      <c r="E77" s="7">
        <f>6+1</f>
        <v>7</v>
      </c>
      <c r="F77" s="34"/>
      <c r="G77" s="10">
        <f t="shared" si="2"/>
        <v>0</v>
      </c>
      <c r="H77" s="35"/>
    </row>
    <row r="78" spans="1:8" x14ac:dyDescent="0.3">
      <c r="A78" s="6">
        <v>61</v>
      </c>
      <c r="B78" s="7" t="s">
        <v>129</v>
      </c>
      <c r="C78" s="7" t="s">
        <v>130</v>
      </c>
      <c r="D78" s="7" t="s">
        <v>131</v>
      </c>
      <c r="E78" s="7">
        <f>2+3</f>
        <v>5</v>
      </c>
      <c r="F78" s="34"/>
      <c r="G78" s="10">
        <f t="shared" si="2"/>
        <v>0</v>
      </c>
      <c r="H78" s="35"/>
    </row>
    <row r="79" spans="1:8" x14ac:dyDescent="0.3">
      <c r="A79" s="6">
        <v>62</v>
      </c>
      <c r="B79" s="7" t="s">
        <v>70</v>
      </c>
      <c r="C79" s="7" t="s">
        <v>50</v>
      </c>
      <c r="D79" s="7" t="s">
        <v>132</v>
      </c>
      <c r="E79" s="8">
        <v>49</v>
      </c>
      <c r="F79" s="34"/>
      <c r="G79" s="10">
        <f t="shared" si="2"/>
        <v>0</v>
      </c>
      <c r="H79" s="35"/>
    </row>
    <row r="81" spans="1:8" x14ac:dyDescent="0.3">
      <c r="A81" s="64" t="s">
        <v>133</v>
      </c>
      <c r="B81" s="65"/>
      <c r="C81" s="65"/>
      <c r="D81" s="66"/>
      <c r="E81" s="62"/>
      <c r="F81" s="62"/>
      <c r="G81" s="62"/>
      <c r="H81" s="62"/>
    </row>
    <row r="83" spans="1:8" x14ac:dyDescent="0.3">
      <c r="A83" s="6">
        <v>63</v>
      </c>
      <c r="B83" s="7" t="s">
        <v>134</v>
      </c>
      <c r="C83" s="7" t="s">
        <v>130</v>
      </c>
      <c r="D83" s="8" t="s">
        <v>135</v>
      </c>
      <c r="E83" s="8">
        <v>9</v>
      </c>
      <c r="F83" s="34"/>
      <c r="G83" s="10">
        <f t="shared" ref="G83:G97" si="3">E83*F83</f>
        <v>0</v>
      </c>
      <c r="H83" s="35"/>
    </row>
    <row r="84" spans="1:8" x14ac:dyDescent="0.3">
      <c r="A84" s="6">
        <v>64</v>
      </c>
      <c r="B84" s="7" t="s">
        <v>136</v>
      </c>
      <c r="C84" s="7" t="s">
        <v>130</v>
      </c>
      <c r="D84" s="8" t="s">
        <v>137</v>
      </c>
      <c r="E84" s="7">
        <v>2</v>
      </c>
      <c r="F84" s="34"/>
      <c r="G84" s="10">
        <f t="shared" si="3"/>
        <v>0</v>
      </c>
      <c r="H84" s="35"/>
    </row>
    <row r="85" spans="1:8" x14ac:dyDescent="0.3">
      <c r="A85" s="6">
        <v>65</v>
      </c>
      <c r="B85" s="7" t="s">
        <v>138</v>
      </c>
      <c r="C85" s="7" t="s">
        <v>130</v>
      </c>
      <c r="D85" s="7" t="s">
        <v>139</v>
      </c>
      <c r="E85" s="8">
        <v>24</v>
      </c>
      <c r="F85" s="34"/>
      <c r="G85" s="10">
        <f t="shared" si="3"/>
        <v>0</v>
      </c>
      <c r="H85" s="35"/>
    </row>
    <row r="86" spans="1:8" x14ac:dyDescent="0.3">
      <c r="A86" s="6">
        <v>66</v>
      </c>
      <c r="B86" s="7" t="s">
        <v>140</v>
      </c>
      <c r="C86" s="7" t="s">
        <v>130</v>
      </c>
      <c r="D86" s="7" t="s">
        <v>141</v>
      </c>
      <c r="E86" s="7">
        <f>2+12</f>
        <v>14</v>
      </c>
      <c r="F86" s="34"/>
      <c r="G86" s="10">
        <f t="shared" si="3"/>
        <v>0</v>
      </c>
      <c r="H86" s="35"/>
    </row>
    <row r="87" spans="1:8" x14ac:dyDescent="0.3">
      <c r="A87" s="6">
        <v>67</v>
      </c>
      <c r="B87" s="7" t="s">
        <v>142</v>
      </c>
      <c r="C87" s="7" t="s">
        <v>53</v>
      </c>
      <c r="D87" s="8" t="s">
        <v>143</v>
      </c>
      <c r="E87" s="8">
        <v>44</v>
      </c>
      <c r="F87" s="34"/>
      <c r="G87" s="10">
        <f t="shared" si="3"/>
        <v>0</v>
      </c>
      <c r="H87" s="35"/>
    </row>
    <row r="88" spans="1:8" x14ac:dyDescent="0.3">
      <c r="A88" s="6">
        <v>68</v>
      </c>
      <c r="B88" s="8" t="s">
        <v>144</v>
      </c>
      <c r="C88" s="8" t="s">
        <v>53</v>
      </c>
      <c r="D88" s="8" t="s">
        <v>145</v>
      </c>
      <c r="E88" s="7">
        <v>84</v>
      </c>
      <c r="F88" s="34"/>
      <c r="G88" s="10">
        <f t="shared" si="3"/>
        <v>0</v>
      </c>
      <c r="H88" s="35"/>
    </row>
    <row r="89" spans="1:8" x14ac:dyDescent="0.3">
      <c r="A89" s="6">
        <v>69</v>
      </c>
      <c r="B89" s="7" t="s">
        <v>146</v>
      </c>
      <c r="C89" s="7" t="s">
        <v>53</v>
      </c>
      <c r="D89" s="8" t="s">
        <v>147</v>
      </c>
      <c r="E89" s="7">
        <f>41+8+3</f>
        <v>52</v>
      </c>
      <c r="F89" s="34"/>
      <c r="G89" s="10">
        <f t="shared" si="3"/>
        <v>0</v>
      </c>
      <c r="H89" s="35"/>
    </row>
    <row r="90" spans="1:8" x14ac:dyDescent="0.3">
      <c r="A90" s="6">
        <v>70</v>
      </c>
      <c r="B90" s="8" t="s">
        <v>148</v>
      </c>
      <c r="C90" s="7" t="s">
        <v>53</v>
      </c>
      <c r="D90" s="8" t="s">
        <v>149</v>
      </c>
      <c r="E90" s="7">
        <v>77</v>
      </c>
      <c r="F90" s="34"/>
      <c r="G90" s="10">
        <f t="shared" si="3"/>
        <v>0</v>
      </c>
      <c r="H90" s="35"/>
    </row>
    <row r="91" spans="1:8" x14ac:dyDescent="0.3">
      <c r="A91" s="6">
        <v>71</v>
      </c>
      <c r="B91" s="7" t="s">
        <v>150</v>
      </c>
      <c r="C91" s="7" t="s">
        <v>53</v>
      </c>
      <c r="D91" s="7" t="s">
        <v>151</v>
      </c>
      <c r="E91" s="7">
        <v>5</v>
      </c>
      <c r="F91" s="34"/>
      <c r="G91" s="10">
        <f t="shared" si="3"/>
        <v>0</v>
      </c>
      <c r="H91" s="35"/>
    </row>
    <row r="92" spans="1:8" x14ac:dyDescent="0.3">
      <c r="A92" s="6">
        <v>72</v>
      </c>
      <c r="B92" s="7" t="s">
        <v>152</v>
      </c>
      <c r="C92" s="7" t="s">
        <v>53</v>
      </c>
      <c r="D92" s="7" t="s">
        <v>153</v>
      </c>
      <c r="E92" s="7">
        <v>2</v>
      </c>
      <c r="F92" s="34"/>
      <c r="G92" s="10">
        <f t="shared" si="3"/>
        <v>0</v>
      </c>
      <c r="H92" s="35"/>
    </row>
    <row r="93" spans="1:8" x14ac:dyDescent="0.3">
      <c r="A93" s="6">
        <v>73</v>
      </c>
      <c r="B93" s="7" t="s">
        <v>154</v>
      </c>
      <c r="C93" s="7" t="s">
        <v>53</v>
      </c>
      <c r="D93" s="7" t="s">
        <v>155</v>
      </c>
      <c r="E93" s="7">
        <v>2</v>
      </c>
      <c r="F93" s="34"/>
      <c r="G93" s="10">
        <f t="shared" si="3"/>
        <v>0</v>
      </c>
      <c r="H93" s="35"/>
    </row>
    <row r="94" spans="1:8" x14ac:dyDescent="0.3">
      <c r="A94" s="6">
        <v>74</v>
      </c>
      <c r="B94" s="7" t="s">
        <v>156</v>
      </c>
      <c r="C94" s="7" t="s">
        <v>50</v>
      </c>
      <c r="D94" s="7" t="s">
        <v>157</v>
      </c>
      <c r="E94" s="7">
        <v>5</v>
      </c>
      <c r="F94" s="34"/>
      <c r="G94" s="10">
        <f t="shared" si="3"/>
        <v>0</v>
      </c>
      <c r="H94" s="35"/>
    </row>
    <row r="95" spans="1:8" x14ac:dyDescent="0.3">
      <c r="A95" s="6">
        <v>75</v>
      </c>
      <c r="B95" s="7" t="s">
        <v>158</v>
      </c>
      <c r="C95" s="7" t="s">
        <v>50</v>
      </c>
      <c r="D95" s="7" t="s">
        <v>159</v>
      </c>
      <c r="E95" s="7">
        <v>1</v>
      </c>
      <c r="F95" s="34"/>
      <c r="G95" s="10">
        <f t="shared" si="3"/>
        <v>0</v>
      </c>
      <c r="H95" s="35"/>
    </row>
    <row r="96" spans="1:8" x14ac:dyDescent="0.3">
      <c r="A96" s="6">
        <v>76</v>
      </c>
      <c r="B96" s="7" t="s">
        <v>160</v>
      </c>
      <c r="C96" s="7" t="s">
        <v>53</v>
      </c>
      <c r="D96" s="8" t="s">
        <v>161</v>
      </c>
      <c r="E96" s="7">
        <v>2</v>
      </c>
      <c r="F96" s="34"/>
      <c r="G96" s="10">
        <f t="shared" si="3"/>
        <v>0</v>
      </c>
      <c r="H96" s="35"/>
    </row>
    <row r="97" spans="1:8" x14ac:dyDescent="0.3">
      <c r="A97" s="6">
        <v>77</v>
      </c>
      <c r="B97" s="7" t="s">
        <v>162</v>
      </c>
      <c r="C97" s="7" t="s">
        <v>53</v>
      </c>
      <c r="D97" s="8" t="s">
        <v>163</v>
      </c>
      <c r="E97" s="8">
        <v>2</v>
      </c>
      <c r="F97" s="34"/>
      <c r="G97" s="10">
        <f t="shared" si="3"/>
        <v>0</v>
      </c>
      <c r="H97" s="35"/>
    </row>
    <row r="99" spans="1:8" x14ac:dyDescent="0.3">
      <c r="A99" s="64" t="s">
        <v>164</v>
      </c>
      <c r="B99" s="65"/>
      <c r="C99" s="65"/>
      <c r="D99" s="65"/>
      <c r="E99" s="65"/>
      <c r="F99" s="65"/>
      <c r="G99" s="65"/>
      <c r="H99" s="66"/>
    </row>
    <row r="101" spans="1:8" x14ac:dyDescent="0.3">
      <c r="A101" s="6">
        <v>78</v>
      </c>
      <c r="B101" s="7" t="s">
        <v>165</v>
      </c>
      <c r="C101" s="7" t="s">
        <v>53</v>
      </c>
      <c r="D101" s="7" t="s">
        <v>166</v>
      </c>
      <c r="E101" s="7">
        <v>5</v>
      </c>
      <c r="F101" s="34"/>
      <c r="G101" s="10">
        <f t="shared" ref="G101:G107" si="4">E101*F101</f>
        <v>0</v>
      </c>
      <c r="H101" s="35"/>
    </row>
    <row r="102" spans="1:8" x14ac:dyDescent="0.3">
      <c r="A102" s="6">
        <v>79</v>
      </c>
      <c r="B102" s="7" t="s">
        <v>167</v>
      </c>
      <c r="C102" s="7" t="s">
        <v>53</v>
      </c>
      <c r="D102" s="8" t="s">
        <v>168</v>
      </c>
      <c r="E102" s="7">
        <f>10+8</f>
        <v>18</v>
      </c>
      <c r="F102" s="34"/>
      <c r="G102" s="10">
        <f t="shared" si="4"/>
        <v>0</v>
      </c>
      <c r="H102" s="35"/>
    </row>
    <row r="103" spans="1:8" x14ac:dyDescent="0.3">
      <c r="A103" s="6">
        <v>80</v>
      </c>
      <c r="B103" s="7" t="s">
        <v>169</v>
      </c>
      <c r="C103" s="7" t="s">
        <v>53</v>
      </c>
      <c r="D103" s="8" t="s">
        <v>170</v>
      </c>
      <c r="E103" s="7">
        <f>3+6</f>
        <v>9</v>
      </c>
      <c r="F103" s="34"/>
      <c r="G103" s="10">
        <f t="shared" si="4"/>
        <v>0</v>
      </c>
      <c r="H103" s="35"/>
    </row>
    <row r="104" spans="1:8" x14ac:dyDescent="0.3">
      <c r="A104" s="6">
        <v>81</v>
      </c>
      <c r="B104" s="7" t="s">
        <v>171</v>
      </c>
      <c r="C104" s="7" t="s">
        <v>53</v>
      </c>
      <c r="D104" s="8" t="s">
        <v>172</v>
      </c>
      <c r="E104" s="7">
        <f>225+10</f>
        <v>235</v>
      </c>
      <c r="F104" s="34"/>
      <c r="G104" s="10">
        <f t="shared" si="4"/>
        <v>0</v>
      </c>
      <c r="H104" s="35"/>
    </row>
    <row r="105" spans="1:8" x14ac:dyDescent="0.3">
      <c r="A105" s="6">
        <v>82</v>
      </c>
      <c r="B105" s="7" t="s">
        <v>173</v>
      </c>
      <c r="C105" s="7" t="s">
        <v>53</v>
      </c>
      <c r="D105" s="8" t="s">
        <v>174</v>
      </c>
      <c r="E105" s="7">
        <v>73</v>
      </c>
      <c r="F105" s="34"/>
      <c r="G105" s="10">
        <f t="shared" si="4"/>
        <v>0</v>
      </c>
      <c r="H105" s="35"/>
    </row>
    <row r="106" spans="1:8" x14ac:dyDescent="0.3">
      <c r="A106" s="6">
        <v>83</v>
      </c>
      <c r="B106" s="7" t="s">
        <v>175</v>
      </c>
      <c r="C106" s="7" t="s">
        <v>53</v>
      </c>
      <c r="D106" s="8" t="s">
        <v>176</v>
      </c>
      <c r="E106" s="7">
        <v>36</v>
      </c>
      <c r="F106" s="34"/>
      <c r="G106" s="10">
        <f t="shared" si="4"/>
        <v>0</v>
      </c>
      <c r="H106" s="35"/>
    </row>
    <row r="107" spans="1:8" x14ac:dyDescent="0.3">
      <c r="A107" s="6">
        <v>84</v>
      </c>
      <c r="B107" s="7" t="s">
        <v>177</v>
      </c>
      <c r="C107" s="7" t="s">
        <v>53</v>
      </c>
      <c r="D107" s="8" t="s">
        <v>178</v>
      </c>
      <c r="E107" s="7">
        <v>25</v>
      </c>
      <c r="F107" s="34"/>
      <c r="G107" s="10">
        <f t="shared" si="4"/>
        <v>0</v>
      </c>
      <c r="H107" s="35"/>
    </row>
    <row r="109" spans="1:8" x14ac:dyDescent="0.3">
      <c r="A109" s="6">
        <v>85</v>
      </c>
      <c r="B109" s="11" t="s">
        <v>179</v>
      </c>
      <c r="C109" s="7"/>
      <c r="D109" s="8"/>
      <c r="E109" s="8">
        <v>2000</v>
      </c>
      <c r="F109" s="10">
        <f>'2. Logo''s + overige aanpassing'!E10</f>
        <v>0</v>
      </c>
      <c r="G109" s="10">
        <f>E109*F109</f>
        <v>0</v>
      </c>
    </row>
    <row r="110" spans="1:8" x14ac:dyDescent="0.3">
      <c r="A110" s="6">
        <v>86</v>
      </c>
      <c r="B110" s="12" t="s">
        <v>180</v>
      </c>
      <c r="C110" s="7"/>
      <c r="D110" s="8"/>
      <c r="E110" s="8">
        <v>1000</v>
      </c>
      <c r="F110" s="24">
        <f>'2. Logo''s + overige aanpassing'!C26</f>
        <v>0</v>
      </c>
      <c r="G110" s="10">
        <f>E110*F110</f>
        <v>0</v>
      </c>
    </row>
    <row r="111" spans="1:8" ht="13.5" thickBot="1" x14ac:dyDescent="0.35"/>
    <row r="112" spans="1:8" ht="16.5" thickTop="1" thickBot="1" x14ac:dyDescent="0.4">
      <c r="F112" s="25" t="s">
        <v>181</v>
      </c>
      <c r="G112" s="91">
        <f>SUM(G12:G32,G36:G47,G51:G79,G83:G97,G101:G107,G109:G110)</f>
        <v>0</v>
      </c>
    </row>
    <row r="113" spans="2:7" ht="16" thickTop="1" x14ac:dyDescent="0.35">
      <c r="F113" s="25"/>
      <c r="G113" s="37"/>
    </row>
    <row r="114" spans="2:7" x14ac:dyDescent="0.3">
      <c r="B114" s="7" t="s">
        <v>183</v>
      </c>
      <c r="C114" s="7"/>
      <c r="D114" s="7"/>
      <c r="E114" s="39"/>
    </row>
    <row r="116" spans="2:7" ht="13.5" thickBot="1" x14ac:dyDescent="0.35"/>
    <row r="117" spans="2:7" ht="15" thickBot="1" x14ac:dyDescent="0.4">
      <c r="B117" s="74" t="s">
        <v>185</v>
      </c>
      <c r="C117" s="75"/>
      <c r="D117" s="76"/>
    </row>
    <row r="118" spans="2:7" ht="14.5" x14ac:dyDescent="0.35">
      <c r="B118" s="18" t="s">
        <v>186</v>
      </c>
      <c r="C118" s="77"/>
      <c r="D118" s="78"/>
    </row>
    <row r="119" spans="2:7" ht="14.5" x14ac:dyDescent="0.35">
      <c r="B119" s="19" t="s">
        <v>187</v>
      </c>
      <c r="C119" s="70"/>
      <c r="D119" s="71"/>
    </row>
    <row r="120" spans="2:7" ht="14.5" x14ac:dyDescent="0.35">
      <c r="B120" s="19" t="s">
        <v>188</v>
      </c>
      <c r="C120" s="70"/>
      <c r="D120" s="71"/>
    </row>
    <row r="121" spans="2:7" ht="14.5" customHeight="1" x14ac:dyDescent="0.3">
      <c r="B121" s="85" t="s">
        <v>189</v>
      </c>
      <c r="C121" s="79"/>
      <c r="D121" s="80"/>
    </row>
    <row r="122" spans="2:7" ht="14.5" customHeight="1" x14ac:dyDescent="0.3">
      <c r="B122" s="86"/>
      <c r="C122" s="81"/>
      <c r="D122" s="82"/>
    </row>
    <row r="123" spans="2:7" x14ac:dyDescent="0.3">
      <c r="B123" s="87"/>
      <c r="C123" s="83"/>
      <c r="D123" s="84"/>
      <c r="F123" s="22" t="s">
        <v>190</v>
      </c>
    </row>
    <row r="124" spans="2:7" ht="15" thickBot="1" x14ac:dyDescent="0.4">
      <c r="B124" s="20" t="s">
        <v>191</v>
      </c>
      <c r="C124" s="72"/>
      <c r="D124" s="73"/>
    </row>
    <row r="125" spans="2:7" ht="14.5" x14ac:dyDescent="0.35">
      <c r="B125" s="14"/>
      <c r="C125" s="14"/>
    </row>
    <row r="126" spans="2:7" ht="14.5" x14ac:dyDescent="0.35">
      <c r="B126" s="14"/>
      <c r="C126" s="14"/>
    </row>
    <row r="127" spans="2:7" ht="14.5" x14ac:dyDescent="0.35">
      <c r="B127" s="38" t="s">
        <v>219</v>
      </c>
      <c r="C127" s="14"/>
    </row>
  </sheetData>
  <mergeCells count="15">
    <mergeCell ref="A9:H9"/>
    <mergeCell ref="A99:H99"/>
    <mergeCell ref="C120:D120"/>
    <mergeCell ref="C124:D124"/>
    <mergeCell ref="B117:D117"/>
    <mergeCell ref="C118:D118"/>
    <mergeCell ref="C119:D119"/>
    <mergeCell ref="C121:D123"/>
    <mergeCell ref="B121:B123"/>
    <mergeCell ref="E34:H34"/>
    <mergeCell ref="E49:H49"/>
    <mergeCell ref="E81:H81"/>
    <mergeCell ref="A34:D34"/>
    <mergeCell ref="A49:D49"/>
    <mergeCell ref="A81:D81"/>
  </mergeCells>
  <phoneticPr fontId="9" type="noConversion"/>
  <pageMargins left="0.7" right="0.7" top="0.75" bottom="0.75" header="0.3" footer="0.3"/>
  <pageSetup paperSize="8"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89C25-A6CD-4A1A-BD11-7C638457CE76}">
  <dimension ref="B1:L27"/>
  <sheetViews>
    <sheetView workbookViewId="0">
      <selection activeCell="H7" sqref="H7"/>
    </sheetView>
  </sheetViews>
  <sheetFormatPr defaultRowHeight="13" x14ac:dyDescent="0.3"/>
  <cols>
    <col min="1" max="1" width="8.7265625" style="3"/>
    <col min="2" max="2" width="22.1796875" style="3" customWidth="1"/>
    <col min="3" max="3" width="16.54296875" style="3" bestFit="1" customWidth="1"/>
    <col min="4" max="8" width="16.54296875" style="3" customWidth="1"/>
    <col min="9" max="16384" width="8.7265625" style="3"/>
  </cols>
  <sheetData>
    <row r="1" spans="2:12" ht="14.5" x14ac:dyDescent="0.35">
      <c r="B1" s="53" t="s">
        <v>192</v>
      </c>
      <c r="C1" s="26"/>
      <c r="D1" s="26"/>
      <c r="E1" s="26"/>
      <c r="F1" s="26"/>
      <c r="G1" s="26"/>
    </row>
    <row r="2" spans="2:12" x14ac:dyDescent="0.3">
      <c r="B2" s="26"/>
      <c r="C2" s="26"/>
      <c r="D2" s="26"/>
      <c r="E2" s="26"/>
      <c r="F2" s="26"/>
      <c r="G2" s="26"/>
    </row>
    <row r="3" spans="2:12" ht="14.5" x14ac:dyDescent="0.35">
      <c r="B3" s="56" t="s">
        <v>193</v>
      </c>
      <c r="C3" s="57" t="s">
        <v>194</v>
      </c>
      <c r="D3" s="57" t="s">
        <v>195</v>
      </c>
      <c r="E3" s="57" t="s">
        <v>196</v>
      </c>
      <c r="F3" s="57" t="s">
        <v>197</v>
      </c>
      <c r="G3" s="58" t="s">
        <v>198</v>
      </c>
      <c r="H3" s="32"/>
    </row>
    <row r="4" spans="2:12" ht="13.5" thickBot="1" x14ac:dyDescent="0.35">
      <c r="B4" s="27" t="s">
        <v>199</v>
      </c>
      <c r="C4" s="40">
        <v>0</v>
      </c>
      <c r="D4" s="40">
        <v>0</v>
      </c>
      <c r="E4" s="40">
        <v>0</v>
      </c>
      <c r="F4" s="40">
        <v>0</v>
      </c>
      <c r="G4" s="41">
        <v>0</v>
      </c>
      <c r="H4" s="31"/>
    </row>
    <row r="5" spans="2:12" ht="13.5" thickBot="1" x14ac:dyDescent="0.35">
      <c r="B5" s="27" t="s">
        <v>200</v>
      </c>
      <c r="C5" s="40">
        <v>0</v>
      </c>
      <c r="D5" s="40">
        <v>0</v>
      </c>
      <c r="E5" s="40">
        <v>0</v>
      </c>
      <c r="F5" s="40">
        <v>0</v>
      </c>
      <c r="G5" s="41">
        <v>0</v>
      </c>
      <c r="H5" s="15">
        <f>SUM(C5:G5)/5</f>
        <v>0</v>
      </c>
    </row>
    <row r="6" spans="2:12" ht="13.5" thickBot="1" x14ac:dyDescent="0.35">
      <c r="B6" s="27" t="s">
        <v>201</v>
      </c>
      <c r="C6" s="40">
        <v>0</v>
      </c>
      <c r="D6" s="40">
        <v>0</v>
      </c>
      <c r="E6" s="40">
        <v>0</v>
      </c>
      <c r="F6" s="40">
        <v>0</v>
      </c>
      <c r="G6" s="41">
        <v>0</v>
      </c>
      <c r="H6" s="30"/>
    </row>
    <row r="7" spans="2:12" ht="13.5" thickBot="1" x14ac:dyDescent="0.35">
      <c r="B7" s="8" t="s">
        <v>202</v>
      </c>
      <c r="C7" s="40">
        <v>0</v>
      </c>
      <c r="D7" s="40">
        <v>0</v>
      </c>
      <c r="E7" s="40">
        <v>0</v>
      </c>
      <c r="F7" s="40">
        <v>0</v>
      </c>
      <c r="G7" s="41">
        <v>0</v>
      </c>
      <c r="H7" s="15">
        <f t="shared" ref="H7" si="0">SUM(C7:G7)/5</f>
        <v>0</v>
      </c>
    </row>
    <row r="8" spans="2:12" x14ac:dyDescent="0.3">
      <c r="B8" s="26"/>
      <c r="C8" s="42"/>
      <c r="D8" s="42"/>
      <c r="E8" s="42"/>
      <c r="F8" s="42"/>
      <c r="G8" s="42"/>
    </row>
    <row r="9" spans="2:12" x14ac:dyDescent="0.3">
      <c r="B9" s="5"/>
      <c r="C9" s="43"/>
      <c r="D9" s="44"/>
      <c r="E9" s="44"/>
      <c r="F9" s="44"/>
      <c r="G9" s="44"/>
      <c r="H9" s="16"/>
    </row>
    <row r="10" spans="2:12" x14ac:dyDescent="0.3">
      <c r="B10" s="26"/>
      <c r="C10" s="44"/>
      <c r="D10" s="44"/>
      <c r="E10" s="45">
        <f>H5+H7</f>
        <v>0</v>
      </c>
      <c r="F10" s="46" t="s">
        <v>203</v>
      </c>
      <c r="G10" s="44"/>
    </row>
    <row r="12" spans="2:12" x14ac:dyDescent="0.3">
      <c r="B12" s="88" t="s">
        <v>204</v>
      </c>
      <c r="C12" s="89"/>
      <c r="D12" s="89"/>
      <c r="E12" s="89"/>
      <c r="F12" s="89"/>
      <c r="G12" s="89"/>
      <c r="H12" s="89"/>
      <c r="I12" s="89"/>
      <c r="J12" s="89"/>
      <c r="K12" s="89"/>
      <c r="L12" s="90"/>
    </row>
    <row r="13" spans="2:12" x14ac:dyDescent="0.3">
      <c r="B13" s="33"/>
    </row>
    <row r="14" spans="2:12" x14ac:dyDescent="0.3">
      <c r="B14" s="33"/>
    </row>
    <row r="15" spans="2:12" ht="14.5" x14ac:dyDescent="0.35">
      <c r="B15" s="54" t="s">
        <v>205</v>
      </c>
      <c r="C15" s="55" t="s">
        <v>10</v>
      </c>
      <c r="D15" s="44"/>
      <c r="E15" s="44"/>
    </row>
    <row r="16" spans="2:12" x14ac:dyDescent="0.3">
      <c r="B16" s="8" t="s">
        <v>206</v>
      </c>
      <c r="C16" s="47">
        <v>0</v>
      </c>
      <c r="D16" s="48"/>
      <c r="E16" s="44"/>
    </row>
    <row r="17" spans="2:5" x14ac:dyDescent="0.3">
      <c r="B17" s="8" t="s">
        <v>207</v>
      </c>
      <c r="C17" s="47">
        <v>0</v>
      </c>
      <c r="D17" s="48"/>
      <c r="E17" s="44"/>
    </row>
    <row r="18" spans="2:5" x14ac:dyDescent="0.3">
      <c r="B18" s="8" t="s">
        <v>208</v>
      </c>
      <c r="C18" s="47">
        <v>0</v>
      </c>
      <c r="D18" s="48"/>
      <c r="E18" s="44"/>
    </row>
    <row r="19" spans="2:5" x14ac:dyDescent="0.3">
      <c r="B19" s="8" t="s">
        <v>209</v>
      </c>
      <c r="C19" s="47">
        <v>0</v>
      </c>
      <c r="D19" s="48"/>
      <c r="E19" s="44"/>
    </row>
    <row r="20" spans="2:5" x14ac:dyDescent="0.3">
      <c r="B20" s="8" t="s">
        <v>210</v>
      </c>
      <c r="C20" s="47">
        <v>0</v>
      </c>
      <c r="D20" s="48"/>
      <c r="E20" s="44"/>
    </row>
    <row r="21" spans="2:5" x14ac:dyDescent="0.3">
      <c r="B21" s="8" t="s">
        <v>211</v>
      </c>
      <c r="C21" s="47">
        <v>0</v>
      </c>
      <c r="D21" s="48"/>
      <c r="E21" s="44"/>
    </row>
    <row r="22" spans="2:5" x14ac:dyDescent="0.3">
      <c r="B22" s="8" t="s">
        <v>212</v>
      </c>
      <c r="C22" s="47">
        <v>0</v>
      </c>
      <c r="D22" s="48"/>
      <c r="E22" s="44"/>
    </row>
    <row r="23" spans="2:5" x14ac:dyDescent="0.3">
      <c r="B23" s="8" t="s">
        <v>213</v>
      </c>
      <c r="C23" s="47">
        <v>0</v>
      </c>
      <c r="D23" s="48"/>
      <c r="E23" s="44"/>
    </row>
    <row r="24" spans="2:5" x14ac:dyDescent="0.3">
      <c r="B24" s="8" t="s">
        <v>214</v>
      </c>
      <c r="C24" s="47">
        <v>0</v>
      </c>
      <c r="D24" s="48"/>
      <c r="E24" s="44"/>
    </row>
    <row r="25" spans="2:5" x14ac:dyDescent="0.3">
      <c r="B25" s="8" t="s">
        <v>215</v>
      </c>
      <c r="C25" s="47">
        <v>0</v>
      </c>
      <c r="D25" s="48"/>
      <c r="E25" s="44"/>
    </row>
    <row r="26" spans="2:5" x14ac:dyDescent="0.3">
      <c r="C26" s="49">
        <f>SUM(C16:C25)/10</f>
        <v>0</v>
      </c>
      <c r="D26" s="50" t="s">
        <v>216</v>
      </c>
      <c r="E26" s="51"/>
    </row>
    <row r="27" spans="2:5" x14ac:dyDescent="0.3">
      <c r="D27" s="17"/>
      <c r="E27" s="52"/>
    </row>
  </sheetData>
  <mergeCells count="1">
    <mergeCell ref="B12:L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446F-2115-4993-8548-07205F17B181}">
  <dimension ref="A1:C37"/>
  <sheetViews>
    <sheetView workbookViewId="0">
      <selection activeCell="A7" sqref="A7"/>
    </sheetView>
  </sheetViews>
  <sheetFormatPr defaultRowHeight="14.5" x14ac:dyDescent="0.35"/>
  <cols>
    <col min="1" max="1" width="29.81640625" customWidth="1"/>
    <col min="2" max="2" width="18.6328125" bestFit="1" customWidth="1"/>
  </cols>
  <sheetData>
    <row r="1" spans="1:3" x14ac:dyDescent="0.35">
      <c r="A1" t="s">
        <v>182</v>
      </c>
    </row>
    <row r="3" spans="1:3" x14ac:dyDescent="0.35">
      <c r="A3" s="60" t="s">
        <v>220</v>
      </c>
      <c r="B3" s="61" t="s">
        <v>221</v>
      </c>
    </row>
    <row r="4" spans="1:3" x14ac:dyDescent="0.35">
      <c r="A4" s="59"/>
      <c r="B4" s="39"/>
    </row>
    <row r="5" spans="1:3" s="3" customFormat="1" ht="13" x14ac:dyDescent="0.3">
      <c r="A5" s="59"/>
      <c r="B5" s="39"/>
      <c r="C5" s="22"/>
    </row>
    <row r="6" spans="1:3" x14ac:dyDescent="0.35">
      <c r="A6" s="59"/>
      <c r="B6" s="39"/>
    </row>
    <row r="7" spans="1:3" x14ac:dyDescent="0.35">
      <c r="A7" s="59"/>
      <c r="B7" s="39"/>
    </row>
    <row r="8" spans="1:3" x14ac:dyDescent="0.35">
      <c r="A8" s="59"/>
      <c r="B8" s="39"/>
    </row>
    <row r="9" spans="1:3" x14ac:dyDescent="0.35">
      <c r="A9" s="59"/>
      <c r="B9" s="39"/>
    </row>
    <row r="10" spans="1:3" x14ac:dyDescent="0.35">
      <c r="A10" s="59"/>
      <c r="B10" s="39"/>
    </row>
    <row r="11" spans="1:3" x14ac:dyDescent="0.35">
      <c r="A11" s="59"/>
      <c r="B11" s="39"/>
    </row>
    <row r="12" spans="1:3" x14ac:dyDescent="0.35">
      <c r="A12" s="59"/>
      <c r="B12" s="39"/>
    </row>
    <row r="13" spans="1:3" x14ac:dyDescent="0.35">
      <c r="A13" s="59"/>
      <c r="B13" s="39"/>
    </row>
    <row r="14" spans="1:3" x14ac:dyDescent="0.35">
      <c r="A14" s="59"/>
      <c r="B14" s="39"/>
    </row>
    <row r="15" spans="1:3" x14ac:dyDescent="0.35">
      <c r="A15" s="59"/>
      <c r="B15" s="39"/>
    </row>
    <row r="16" spans="1:3" x14ac:dyDescent="0.35">
      <c r="A16" s="59"/>
      <c r="B16" s="39"/>
    </row>
    <row r="17" spans="1:2" x14ac:dyDescent="0.35">
      <c r="A17" s="59"/>
      <c r="B17" s="39"/>
    </row>
    <row r="18" spans="1:2" x14ac:dyDescent="0.35">
      <c r="A18" s="59"/>
      <c r="B18" s="39"/>
    </row>
    <row r="19" spans="1:2" x14ac:dyDescent="0.35">
      <c r="A19" s="59"/>
      <c r="B19" s="39"/>
    </row>
    <row r="20" spans="1:2" x14ac:dyDescent="0.35">
      <c r="A20" s="59"/>
      <c r="B20" s="39"/>
    </row>
    <row r="21" spans="1:2" x14ac:dyDescent="0.35">
      <c r="A21" s="59"/>
      <c r="B21" s="39"/>
    </row>
    <row r="22" spans="1:2" x14ac:dyDescent="0.35">
      <c r="A22" s="59"/>
      <c r="B22" s="39"/>
    </row>
    <row r="23" spans="1:2" x14ac:dyDescent="0.35">
      <c r="A23" s="59"/>
      <c r="B23" s="39"/>
    </row>
    <row r="24" spans="1:2" x14ac:dyDescent="0.35">
      <c r="A24" s="59"/>
      <c r="B24" s="39"/>
    </row>
    <row r="25" spans="1:2" x14ac:dyDescent="0.35">
      <c r="A25" s="59"/>
      <c r="B25" s="39"/>
    </row>
    <row r="26" spans="1:2" x14ac:dyDescent="0.35">
      <c r="A26" s="59"/>
      <c r="B26" s="39"/>
    </row>
    <row r="27" spans="1:2" x14ac:dyDescent="0.35">
      <c r="A27" s="59"/>
      <c r="B27" s="39"/>
    </row>
    <row r="28" spans="1:2" x14ac:dyDescent="0.35">
      <c r="A28" s="59"/>
      <c r="B28" s="39"/>
    </row>
    <row r="29" spans="1:2" x14ac:dyDescent="0.35">
      <c r="A29" s="59"/>
      <c r="B29" s="39"/>
    </row>
    <row r="30" spans="1:2" x14ac:dyDescent="0.35">
      <c r="A30" s="59"/>
      <c r="B30" s="39"/>
    </row>
    <row r="31" spans="1:2" x14ac:dyDescent="0.35">
      <c r="A31" s="59"/>
      <c r="B31" s="39"/>
    </row>
    <row r="32" spans="1:2" x14ac:dyDescent="0.35">
      <c r="A32" s="59"/>
      <c r="B32" s="39"/>
    </row>
    <row r="33" spans="1:2" x14ac:dyDescent="0.35">
      <c r="A33" s="59"/>
      <c r="B33" s="39"/>
    </row>
    <row r="34" spans="1:2" x14ac:dyDescent="0.35">
      <c r="A34" s="59"/>
      <c r="B34" s="39"/>
    </row>
    <row r="35" spans="1:2" x14ac:dyDescent="0.35">
      <c r="A35" s="59"/>
      <c r="B35" s="39"/>
    </row>
    <row r="37" spans="1:2" x14ac:dyDescent="0.35">
      <c r="A37" s="13" t="s">
        <v>184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5a8dfbc-7ec3-48dd-b99c-f1d2a9dc889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1B93224FE88348B84D859F83AB62A6" ma:contentTypeVersion="12" ma:contentTypeDescription="Een nieuw document maken." ma:contentTypeScope="" ma:versionID="4135684e61900660b66f6f2f642b65dc">
  <xsd:schema xmlns:xsd="http://www.w3.org/2001/XMLSchema" xmlns:xs="http://www.w3.org/2001/XMLSchema" xmlns:p="http://schemas.microsoft.com/office/2006/metadata/properties" xmlns:ns2="c5a8dfbc-7ec3-48dd-b99c-f1d2a9dc8897" xmlns:ns3="fde1578b-30dc-407d-bc3f-048394298e3c" targetNamespace="http://schemas.microsoft.com/office/2006/metadata/properties" ma:root="true" ma:fieldsID="dfd68ef9e798070a262a7188c4cb6e74" ns2:_="" ns3:_="">
    <xsd:import namespace="c5a8dfbc-7ec3-48dd-b99c-f1d2a9dc8897"/>
    <xsd:import namespace="fde1578b-30dc-407d-bc3f-048394298e3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a8dfbc-7ec3-48dd-b99c-f1d2a9dc88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f146f5a-896d-45a2-ac1d-c96d65ac4b5c"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e1578b-30dc-407d-bc3f-048394298e3c"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4702F6-D710-4A0E-A991-1329F8E2CA6D}">
  <ds:schemaRefs>
    <ds:schemaRef ds:uri="http://purl.org/dc/terms/"/>
    <ds:schemaRef ds:uri="http://schemas.microsoft.com/office/2006/metadata/properties"/>
    <ds:schemaRef ds:uri="http://schemas.microsoft.com/office/2006/documentManagement/types"/>
    <ds:schemaRef ds:uri="http://purl.org/dc/elements/1.1/"/>
    <ds:schemaRef ds:uri="fde1578b-30dc-407d-bc3f-048394298e3c"/>
    <ds:schemaRef ds:uri="http://schemas.microsoft.com/office/infopath/2007/PartnerControls"/>
    <ds:schemaRef ds:uri="http://www.w3.org/XML/1998/namespace"/>
    <ds:schemaRef ds:uri="http://schemas.openxmlformats.org/package/2006/metadata/core-properties"/>
    <ds:schemaRef ds:uri="c5a8dfbc-7ec3-48dd-b99c-f1d2a9dc8897"/>
    <ds:schemaRef ds:uri="http://purl.org/dc/dcmitype/"/>
  </ds:schemaRefs>
</ds:datastoreItem>
</file>

<file path=customXml/itemProps2.xml><?xml version="1.0" encoding="utf-8"?>
<ds:datastoreItem xmlns:ds="http://schemas.openxmlformats.org/officeDocument/2006/customXml" ds:itemID="{8F07C2EA-9683-494C-B5CA-BADDAEC6F237}">
  <ds:schemaRefs>
    <ds:schemaRef ds:uri="http://schemas.microsoft.com/sharepoint/v3/contenttype/forms"/>
  </ds:schemaRefs>
</ds:datastoreItem>
</file>

<file path=customXml/itemProps3.xml><?xml version="1.0" encoding="utf-8"?>
<ds:datastoreItem xmlns:ds="http://schemas.openxmlformats.org/officeDocument/2006/customXml" ds:itemID="{72D026CC-BE6B-479D-B791-CBD9C3C3DB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a8dfbc-7ec3-48dd-b99c-f1d2a9dc8897"/>
    <ds:schemaRef ds:uri="fde1578b-30dc-407d-bc3f-048394298e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Bijlage 3 Prijzenblad</vt:lpstr>
      <vt:lpstr>2. Logo's + overige aanpassing</vt:lpstr>
      <vt:lpstr>3, Korting overig assortiment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Niels Nijssen</dc:creator>
  <cp:keywords/>
  <dc:description/>
  <cp:lastModifiedBy>Niels Nijssen</cp:lastModifiedBy>
  <cp:revision/>
  <cp:lastPrinted>2024-07-16T14:25:27Z</cp:lastPrinted>
  <dcterms:created xsi:type="dcterms:W3CDTF">2024-05-08T11:51:34Z</dcterms:created>
  <dcterms:modified xsi:type="dcterms:W3CDTF">2024-07-17T14:29:19Z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0x0101004C1B93224FE88348B84D859F83AB62A6</vt:lpwstr>
  </property>
  <property fmtid="{D5CDD505-2E9C-101B-9397-08002B2CF9AE}" pid="3" name="MediaServiceImageTags">
    <vt:lpwstr/>
  </property>
</Properties>
</file>