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4-4099 Aanschaf minicontainers/3 aanbestedingsstukken/TenderNed/"/>
    </mc:Choice>
  </mc:AlternateContent>
  <xr:revisionPtr revIDLastSave="680" documentId="8_{A32AA337-ABFC-46F1-996B-419DC44DB218}" xr6:coauthVersionLast="47" xr6:coauthVersionMax="47" xr10:uidLastSave="{696459B2-8BB5-44F9-B4CD-D58A88B002A5}"/>
  <bookViews>
    <workbookView xWindow="28680" yWindow="-120" windowWidth="29040" windowHeight="17520" activeTab="1" xr2:uid="{73207F96-C7B2-42BF-B2FE-92DF15A09BB5}"/>
  </bookViews>
  <sheets>
    <sheet name="inschrijfstaat" sheetId="1" r:id="rId1"/>
    <sheet name="EMVI-beoordelingsmatrix" sheetId="2" r:id="rId2"/>
    <sheet name="waard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D43" i="2"/>
  <c r="D41" i="2"/>
  <c r="D39" i="2"/>
  <c r="D37" i="2"/>
  <c r="M27" i="2"/>
  <c r="T8" i="2"/>
  <c r="U8" i="2"/>
  <c r="V8" i="2"/>
  <c r="W8" i="2"/>
  <c r="K16" i="2"/>
  <c r="V16" i="2" s="1"/>
  <c r="J15" i="2"/>
  <c r="J14" i="2"/>
  <c r="J13" i="2"/>
  <c r="J12" i="2"/>
  <c r="J11" i="2"/>
  <c r="S6" i="2"/>
  <c r="S8" i="2" s="1"/>
  <c r="K7" i="2"/>
  <c r="S16" i="2" l="1"/>
  <c r="AC16" i="2"/>
  <c r="Z16" i="2"/>
  <c r="K17" i="2"/>
  <c r="T17" i="2" s="1"/>
  <c r="U16" i="2"/>
  <c r="AB16" i="2"/>
  <c r="AA16" i="2"/>
  <c r="T16" i="2"/>
  <c r="N7" i="2"/>
  <c r="O7" i="2" s="1"/>
  <c r="Y16" i="2"/>
  <c r="X16" i="2"/>
  <c r="W16" i="2"/>
  <c r="K18" i="2" l="1"/>
  <c r="K19" i="2" s="1"/>
  <c r="K20" i="2" s="1"/>
  <c r="K21" i="2" s="1"/>
  <c r="K22" i="2" s="1"/>
  <c r="K23" i="2" s="1"/>
  <c r="K24" i="2" s="1"/>
  <c r="K25" i="2" s="1"/>
  <c r="AB25" i="2" s="1"/>
  <c r="V17" i="2"/>
  <c r="W17" i="2"/>
  <c r="AB17" i="2"/>
  <c r="AC17" i="2"/>
  <c r="U17" i="2"/>
  <c r="X17" i="2"/>
  <c r="S17" i="2"/>
  <c r="Z17" i="2"/>
  <c r="AA17" i="2"/>
  <c r="N16" i="2"/>
  <c r="O16" i="2" s="1"/>
  <c r="Y17" i="2"/>
  <c r="AA20" i="2" l="1"/>
  <c r="S20" i="2"/>
  <c r="V20" i="2"/>
  <c r="AC23" i="2"/>
  <c r="U18" i="2"/>
  <c r="AC18" i="2"/>
  <c r="W18" i="2"/>
  <c r="X20" i="2"/>
  <c r="Z21" i="2"/>
  <c r="S18" i="2"/>
  <c r="AA24" i="2"/>
  <c r="W19" i="2"/>
  <c r="Z23" i="2"/>
  <c r="AC25" i="2"/>
  <c r="S25" i="2"/>
  <c r="Z22" i="2"/>
  <c r="Y25" i="2"/>
  <c r="T22" i="2"/>
  <c r="V18" i="2"/>
  <c r="S19" i="2"/>
  <c r="AA18" i="2"/>
  <c r="AC24" i="2"/>
  <c r="AA25" i="2"/>
  <c r="T25" i="2"/>
  <c r="Y24" i="2"/>
  <c r="W25" i="2"/>
  <c r="Y19" i="2"/>
  <c r="V21" i="2"/>
  <c r="Z18" i="2"/>
  <c r="Y21" i="2"/>
  <c r="T24" i="2"/>
  <c r="W23" i="2"/>
  <c r="W24" i="2"/>
  <c r="V19" i="2"/>
  <c r="AA22" i="2"/>
  <c r="AA21" i="2"/>
  <c r="AC19" i="2"/>
  <c r="U19" i="2"/>
  <c r="T19" i="2"/>
  <c r="T20" i="2"/>
  <c r="AC22" i="2"/>
  <c r="S23" i="2"/>
  <c r="N17" i="2"/>
  <c r="O17" i="2" s="1"/>
  <c r="X22" i="2"/>
  <c r="V24" i="2"/>
  <c r="X19" i="2"/>
  <c r="Z19" i="2"/>
  <c r="U24" i="2"/>
  <c r="AC20" i="2"/>
  <c r="X23" i="2"/>
  <c r="Y18" i="2"/>
  <c r="S22" i="2"/>
  <c r="V25" i="2"/>
  <c r="X24" i="2"/>
  <c r="AB23" i="2"/>
  <c r="U23" i="2"/>
  <c r="X25" i="2"/>
  <c r="Y20" i="2"/>
  <c r="Y22" i="2"/>
  <c r="U22" i="2"/>
  <c r="AB24" i="2"/>
  <c r="AB22" i="2"/>
  <c r="AB19" i="2"/>
  <c r="S21" i="2"/>
  <c r="V23" i="2"/>
  <c r="W21" i="2"/>
  <c r="AC21" i="2"/>
  <c r="Y23" i="2"/>
  <c r="U20" i="2"/>
  <c r="Z20" i="2"/>
  <c r="S24" i="2"/>
  <c r="AB18" i="2"/>
  <c r="X21" i="2"/>
  <c r="T18" i="2"/>
  <c r="T23" i="2"/>
  <c r="AA23" i="2"/>
  <c r="W22" i="2"/>
  <c r="X18" i="2"/>
  <c r="U25" i="2"/>
  <c r="Z25" i="2"/>
  <c r="T21" i="2"/>
  <c r="AA19" i="2"/>
  <c r="V22" i="2"/>
  <c r="U21" i="2"/>
  <c r="Z24" i="2"/>
  <c r="AB21" i="2"/>
  <c r="W20" i="2"/>
  <c r="AB20" i="2"/>
  <c r="N19" i="2" l="1"/>
  <c r="O19" i="2" s="1"/>
  <c r="N20" i="2"/>
  <c r="O20" i="2" s="1"/>
  <c r="N23" i="2"/>
  <c r="O23" i="2" s="1"/>
  <c r="N18" i="2"/>
  <c r="O18" i="2" s="1"/>
  <c r="N21" i="2"/>
  <c r="O21" i="2" s="1"/>
  <c r="N25" i="2"/>
  <c r="O25" i="2" s="1"/>
  <c r="N22" i="2"/>
  <c r="O22" i="2" s="1"/>
  <c r="N24" i="2"/>
  <c r="O24" i="2" s="1"/>
  <c r="N27" i="2" l="1"/>
  <c r="P29" i="2" s="1"/>
  <c r="I62" i="1" s="1"/>
  <c r="I58" i="1"/>
  <c r="I57" i="1"/>
  <c r="I55" i="1"/>
  <c r="I54" i="1"/>
  <c r="I53" i="1"/>
  <c r="I52" i="1"/>
  <c r="I49" i="1"/>
  <c r="I48" i="1"/>
  <c r="I46" i="1"/>
  <c r="I45" i="1"/>
  <c r="I44" i="1"/>
  <c r="I43" i="1"/>
  <c r="I40" i="1"/>
  <c r="I39" i="1"/>
  <c r="I37" i="1"/>
  <c r="I36" i="1"/>
  <c r="I35" i="1"/>
  <c r="I34" i="1"/>
  <c r="I31" i="1"/>
  <c r="I30" i="1"/>
  <c r="I28" i="1"/>
  <c r="I27" i="1"/>
  <c r="I24" i="1"/>
  <c r="I23" i="1"/>
  <c r="I21" i="1"/>
  <c r="I20" i="1"/>
  <c r="I19" i="1"/>
  <c r="I16" i="1"/>
  <c r="I15" i="1"/>
  <c r="I12" i="1"/>
  <c r="I13" i="1"/>
  <c r="I11" i="1"/>
  <c r="I60" i="1" l="1"/>
  <c r="I65" i="1" s="1"/>
</calcChain>
</file>

<file path=xl/sharedStrings.xml><?xml version="1.0" encoding="utf-8"?>
<sst xmlns="http://schemas.openxmlformats.org/spreadsheetml/2006/main" count="281" uniqueCount="146">
  <si>
    <t>bijlage 7 en 8a</t>
  </si>
  <si>
    <t>2024-4099</t>
  </si>
  <si>
    <t>Inschrijfstaat en EMVI-beoordelingsmatrix</t>
  </si>
  <si>
    <t>post</t>
  </si>
  <si>
    <t>1.1</t>
  </si>
  <si>
    <t>groen</t>
  </si>
  <si>
    <t xml:space="preserve">onderdelen </t>
  </si>
  <si>
    <t>1.2</t>
  </si>
  <si>
    <t>1.3</t>
  </si>
  <si>
    <t>1.4</t>
  </si>
  <si>
    <t>Tweewielcontainers GFT</t>
  </si>
  <si>
    <t>2.1</t>
  </si>
  <si>
    <t>2.2</t>
  </si>
  <si>
    <t>2.3</t>
  </si>
  <si>
    <t>2.4</t>
  </si>
  <si>
    <t>tweewielcontainers restafval</t>
  </si>
  <si>
    <t>grijs</t>
  </si>
  <si>
    <t>GFT-40 liter</t>
  </si>
  <si>
    <t>GFT-140 liter</t>
  </si>
  <si>
    <t>GFT-240 liter</t>
  </si>
  <si>
    <t>onderdelen</t>
  </si>
  <si>
    <t>3.1</t>
  </si>
  <si>
    <t>3.2</t>
  </si>
  <si>
    <t>3.3</t>
  </si>
  <si>
    <t>tweewielcontainers OPK</t>
  </si>
  <si>
    <t>blauw</t>
  </si>
  <si>
    <t>vierwielcontainers GFT</t>
  </si>
  <si>
    <t>GFT-660 liter</t>
  </si>
  <si>
    <t>4.1</t>
  </si>
  <si>
    <t>4.2</t>
  </si>
  <si>
    <t>4.3</t>
  </si>
  <si>
    <t>4.4</t>
  </si>
  <si>
    <t>GFT-770 liter</t>
  </si>
  <si>
    <t>GFT-1000 liter</t>
  </si>
  <si>
    <t>GFT-1100 liter</t>
  </si>
  <si>
    <t>vierwielcontainersrestafval</t>
  </si>
  <si>
    <t>vierwielcontainers OPK</t>
  </si>
  <si>
    <t>Rest-660 liter</t>
  </si>
  <si>
    <t>Rest-770 liter</t>
  </si>
  <si>
    <t>Rest-1000 liter</t>
  </si>
  <si>
    <t>Rest-1100 liter</t>
  </si>
  <si>
    <t>Rest-80 liter</t>
  </si>
  <si>
    <t>Rest-140 liter</t>
  </si>
  <si>
    <t>Rest-240 liter</t>
  </si>
  <si>
    <t>OPK-140 liter</t>
  </si>
  <si>
    <t>OPK-240 liter</t>
  </si>
  <si>
    <t>5.1</t>
  </si>
  <si>
    <t>5.2</t>
  </si>
  <si>
    <t>5.3</t>
  </si>
  <si>
    <t>5.5</t>
  </si>
  <si>
    <t>5.4</t>
  </si>
  <si>
    <t>- wielen</t>
  </si>
  <si>
    <t>- deksel</t>
  </si>
  <si>
    <t>4.5</t>
  </si>
  <si>
    <t>1.4.1</t>
  </si>
  <si>
    <t>1.4.2</t>
  </si>
  <si>
    <t>6.1</t>
  </si>
  <si>
    <t>6.2</t>
  </si>
  <si>
    <t>6.3</t>
  </si>
  <si>
    <t>6.4</t>
  </si>
  <si>
    <t>3.3.1</t>
  </si>
  <si>
    <t>3.3.2</t>
  </si>
  <si>
    <t>2.4.1</t>
  </si>
  <si>
    <t>2.4.2</t>
  </si>
  <si>
    <t>6.5.2</t>
  </si>
  <si>
    <t>4.5.1</t>
  </si>
  <si>
    <t>4.5.2</t>
  </si>
  <si>
    <t>5.5.1</t>
  </si>
  <si>
    <t>5.5.2</t>
  </si>
  <si>
    <t>6.5.1</t>
  </si>
  <si>
    <t>6.5</t>
  </si>
  <si>
    <t>omschrijving</t>
  </si>
  <si>
    <t>kleur</t>
  </si>
  <si>
    <t>eenheid</t>
  </si>
  <si>
    <t>st</t>
  </si>
  <si>
    <t>aantal</t>
  </si>
  <si>
    <t>prijs*</t>
  </si>
  <si>
    <t>totaal*</t>
  </si>
  <si>
    <t>* alle prijzen in euro</t>
  </si>
  <si>
    <t>Spoed</t>
  </si>
  <si>
    <t>5.16</t>
  </si>
  <si>
    <t>Binnen welke termijn levert u spoedbestellingen</t>
  </si>
  <si>
    <t>werkdag</t>
  </si>
  <si>
    <t>per container</t>
  </si>
  <si>
    <t>Garantie</t>
  </si>
  <si>
    <t>Biedt u een aanvullende (aflopende) garantie op uw producten</t>
  </si>
  <si>
    <t>jaar 1</t>
  </si>
  <si>
    <t>%</t>
  </si>
  <si>
    <t>tot</t>
  </si>
  <si>
    <t>nvt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</si>
  <si>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</si>
  <si>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</si>
  <si>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</si>
  <si>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</si>
  <si>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</si>
  <si>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</si>
  <si>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</si>
  <si>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</si>
  <si>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</si>
  <si>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jaar 11</t>
  </si>
  <si>
    <t>jaar 12</t>
  </si>
  <si>
    <t>jaar 13</t>
  </si>
  <si>
    <t>jaar 14</t>
  </si>
  <si>
    <t>jaar 15</t>
  </si>
  <si>
    <t xml:space="preserve">tot </t>
  </si>
  <si>
    <t>spoed</t>
  </si>
  <si>
    <t>garantie</t>
  </si>
  <si>
    <t>Categorie</t>
  </si>
  <si>
    <t>PvE</t>
  </si>
  <si>
    <t>Omschrijving</t>
  </si>
  <si>
    <t>Opties</t>
  </si>
  <si>
    <t>Minimaal toe te kennen punten</t>
  </si>
  <si>
    <t>Maximaal toe te kennen punten</t>
  </si>
  <si>
    <t>Door inschrijver behaalde punten</t>
  </si>
  <si>
    <t>&gt;4</t>
  </si>
  <si>
    <t>Boete bij niet nakoming toezegging</t>
  </si>
  <si>
    <t>Maximale EMVI-bonus</t>
  </si>
  <si>
    <t>euro</t>
  </si>
  <si>
    <t>Resultaat EMVI-beoordelingsmatrix</t>
  </si>
  <si>
    <t>Vergelijkingsprijs</t>
  </si>
  <si>
    <t>Totaalprijs exclusief BTW</t>
  </si>
  <si>
    <t>5465 TA Veghel</t>
  </si>
  <si>
    <t>Doornhoek 3736</t>
  </si>
  <si>
    <t>Gemeentewerf Meierijstad</t>
  </si>
  <si>
    <t>Afleveradres:</t>
  </si>
  <si>
    <t>Inschrijver</t>
  </si>
  <si>
    <t>Adres</t>
  </si>
  <si>
    <t>postcode</t>
  </si>
  <si>
    <t>woonplaats :</t>
  </si>
  <si>
    <t>naam</t>
  </si>
  <si>
    <t>:</t>
  </si>
  <si>
    <t>functie</t>
  </si>
  <si>
    <t>KvK</t>
  </si>
  <si>
    <t>handtekening</t>
  </si>
  <si>
    <t>Plaats</t>
  </si>
  <si>
    <t xml:space="preserve">Datum </t>
  </si>
  <si>
    <t>U dient tevens de EMVI-beoordelingsmatrix te ondertekenen</t>
  </si>
  <si>
    <t>U dient tevens de Inschrijvingsstaat  te ondertekenen</t>
  </si>
  <si>
    <t>Onderstaande gegevens worden automatisch overgenomen in de EMVI-beoordelingsmatrix</t>
  </si>
  <si>
    <t>Plaats:</t>
  </si>
  <si>
    <t>Datum:</t>
  </si>
  <si>
    <t>Aantallen gebaseerd op maximale looptijd van de overeenkomst</t>
  </si>
  <si>
    <t>Basis voor bereken-ing</t>
  </si>
  <si>
    <t>Uw Opgave</t>
  </si>
  <si>
    <t>Berekening van de punten</t>
  </si>
  <si>
    <t>toegekende bonus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</si>
</sst>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"/>
    <numFmt numFmtId="165" formatCode="0.0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8">
    <xf numFmtId="0" fontId="0" fillId="0" borderId="0" xfId="0"/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right" vertical="top"/>
    </xf>
    <xf numFmtId="165" fontId="3" fillId="0" borderId="2" xfId="0" applyNumberFormat="1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0" xfId="0" quotePrefix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5" fontId="3" fillId="0" borderId="4" xfId="0" applyNumberFormat="1" applyFont="1" applyBorder="1" applyAlignment="1">
      <alignment vertical="top"/>
    </xf>
    <xf numFmtId="0" fontId="3" fillId="0" borderId="0" xfId="0" quotePrefix="1" applyFont="1" applyAlignment="1">
      <alignment horizontal="left" vertical="top" wrapText="1"/>
    </xf>
    <xf numFmtId="1" fontId="4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" fontId="3" fillId="3" borderId="0" xfId="0" applyNumberFormat="1" applyFont="1" applyFill="1" applyAlignment="1" applyProtection="1">
      <alignment vertical="top"/>
      <protection locked="0"/>
    </xf>
    <xf numFmtId="165" fontId="3" fillId="0" borderId="0" xfId="0" applyNumberFormat="1" applyFont="1" applyAlignment="1">
      <alignment vertical="top"/>
    </xf>
    <xf numFmtId="44" fontId="3" fillId="0" borderId="4" xfId="2" applyFont="1" applyFill="1" applyBorder="1" applyAlignment="1" applyProtection="1">
      <alignment vertical="top"/>
    </xf>
    <xf numFmtId="44" fontId="4" fillId="0" borderId="4" xfId="2" applyFont="1" applyFill="1" applyBorder="1" applyAlignment="1" applyProtection="1">
      <alignment vertical="top"/>
    </xf>
    <xf numFmtId="0" fontId="0" fillId="0" borderId="0" xfId="0" applyAlignment="1">
      <alignment horizontal="left" vertical="top" wrapText="1"/>
    </xf>
    <xf numFmtId="0" fontId="3" fillId="3" borderId="0" xfId="0" applyFont="1" applyFill="1" applyAlignment="1" applyProtection="1">
      <alignment vertical="top"/>
      <protection locked="0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0" fillId="0" borderId="11" xfId="0" applyBorder="1" applyAlignment="1">
      <alignment horizontal="left" vertical="top" wrapText="1"/>
    </xf>
    <xf numFmtId="0" fontId="3" fillId="0" borderId="12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3" fillId="3" borderId="11" xfId="0" applyFont="1" applyFill="1" applyBorder="1" applyAlignment="1" applyProtection="1">
      <alignment vertical="top"/>
      <protection locked="0"/>
    </xf>
    <xf numFmtId="165" fontId="3" fillId="0" borderId="11" xfId="0" applyNumberFormat="1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5" xfId="0" quotePrefix="1" applyFont="1" applyBorder="1" applyAlignment="1">
      <alignment horizontal="left" vertical="top"/>
    </xf>
    <xf numFmtId="0" fontId="4" fillId="0" borderId="15" xfId="0" applyFont="1" applyBorder="1" applyAlignment="1">
      <alignment vertical="top"/>
    </xf>
    <xf numFmtId="165" fontId="3" fillId="0" borderId="15" xfId="0" applyNumberFormat="1" applyFont="1" applyBorder="1" applyAlignment="1">
      <alignment vertical="top"/>
    </xf>
    <xf numFmtId="44" fontId="4" fillId="0" borderId="16" xfId="2" applyFont="1" applyFill="1" applyBorder="1" applyAlignment="1" applyProtection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43" fontId="0" fillId="0" borderId="18" xfId="1" applyFont="1" applyBorder="1" applyAlignment="1">
      <alignment vertical="top"/>
    </xf>
    <xf numFmtId="43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0" fillId="2" borderId="0" xfId="1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4" borderId="5" xfId="0" applyFill="1" applyBorder="1"/>
    <xf numFmtId="0" fontId="0" fillId="4" borderId="6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5" fillId="0" borderId="0" xfId="0" applyFont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16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22" xfId="0" applyFont="1" applyBorder="1"/>
    <xf numFmtId="0" fontId="5" fillId="0" borderId="13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43" fontId="5" fillId="2" borderId="0" xfId="1" applyFont="1" applyFill="1" applyBorder="1" applyProtection="1">
      <protection locked="0"/>
    </xf>
    <xf numFmtId="43" fontId="5" fillId="0" borderId="4" xfId="1" applyFont="1" applyBorder="1"/>
    <xf numFmtId="0" fontId="5" fillId="0" borderId="2" xfId="0" quotePrefix="1" applyFont="1" applyBorder="1"/>
    <xf numFmtId="0" fontId="5" fillId="0" borderId="1" xfId="0" applyFont="1" applyBorder="1"/>
    <xf numFmtId="0" fontId="5" fillId="0" borderId="12" xfId="0" quotePrefix="1" applyFont="1" applyBorder="1"/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20" xfId="0" quotePrefix="1" applyFont="1" applyBorder="1"/>
    <xf numFmtId="43" fontId="5" fillId="0" borderId="4" xfId="0" applyNumberFormat="1" applyFont="1" applyBorder="1"/>
    <xf numFmtId="43" fontId="5" fillId="0" borderId="13" xfId="0" applyNumberFormat="1" applyFont="1" applyBorder="1"/>
    <xf numFmtId="0" fontId="5" fillId="4" borderId="5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0" borderId="0" xfId="0" applyFont="1" applyAlignment="1">
      <alignment horizontal="left" vertical="center"/>
    </xf>
    <xf numFmtId="0" fontId="7" fillId="0" borderId="0" xfId="0" applyFont="1"/>
    <xf numFmtId="43" fontId="4" fillId="0" borderId="0" xfId="1" applyFont="1" applyAlignment="1">
      <alignment vertical="top"/>
    </xf>
    <xf numFmtId="43" fontId="3" fillId="0" borderId="0" xfId="1" applyFont="1" applyAlignment="1">
      <alignment vertical="top"/>
    </xf>
    <xf numFmtId="43" fontId="4" fillId="0" borderId="11" xfId="1" applyFont="1" applyBorder="1" applyAlignment="1">
      <alignment vertical="top"/>
    </xf>
    <xf numFmtId="0" fontId="5" fillId="3" borderId="0" xfId="0" applyFont="1" applyFill="1" applyProtection="1">
      <protection locked="0"/>
    </xf>
    <xf numFmtId="43" fontId="5" fillId="2" borderId="0" xfId="1" applyFont="1" applyFill="1" applyBorder="1" applyProtection="1">
      <protection locked="0"/>
    </xf>
    <xf numFmtId="0" fontId="0" fillId="3" borderId="0" xfId="0" applyFill="1" applyProtection="1">
      <protection locked="0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2" borderId="0" xfId="1" applyNumberFormat="1" applyFont="1" applyFill="1" applyBorder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EMVI-beoordelingsmatrix'!K7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schrijfstaat!G1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70</xdr:row>
      <xdr:rowOff>95250</xdr:rowOff>
    </xdr:from>
    <xdr:to>
      <xdr:col>7</xdr:col>
      <xdr:colOff>600075</xdr:colOff>
      <xdr:row>73</xdr:row>
      <xdr:rowOff>0</xdr:rowOff>
    </xdr:to>
    <xdr:sp macro="" textlink="">
      <xdr:nvSpPr>
        <xdr:cNvPr id="9" name="Rechthoek: afgeronde hoeken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162F28-AC2A-9ADA-C6E0-1258501CE404}"/>
            </a:ext>
          </a:extLst>
        </xdr:cNvPr>
        <xdr:cNvSpPr/>
      </xdr:nvSpPr>
      <xdr:spPr>
        <a:xfrm>
          <a:off x="3514725" y="13468350"/>
          <a:ext cx="2228850" cy="4762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 b="1">
              <a:solidFill>
                <a:sysClr val="windowText" lastClr="000000"/>
              </a:solidFill>
            </a:rPr>
            <a:t>Naar EMVI-beoordelingsmatrix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29</xdr:row>
      <xdr:rowOff>161925</xdr:rowOff>
    </xdr:from>
    <xdr:to>
      <xdr:col>4</xdr:col>
      <xdr:colOff>104775</xdr:colOff>
      <xdr:row>32</xdr:row>
      <xdr:rowOff>66675</xdr:rowOff>
    </xdr:to>
    <xdr:sp macro="" textlink="">
      <xdr:nvSpPr>
        <xdr:cNvPr id="3" name="Rechthoek: afgeronde hoe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FAE61-E403-4D3D-9333-AEC83EEA48E7}"/>
            </a:ext>
          </a:extLst>
        </xdr:cNvPr>
        <xdr:cNvSpPr/>
      </xdr:nvSpPr>
      <xdr:spPr>
        <a:xfrm>
          <a:off x="1762125" y="6477000"/>
          <a:ext cx="2228850" cy="4762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 b="1">
              <a:solidFill>
                <a:sysClr val="windowText" lastClr="000000"/>
              </a:solidFill>
            </a:rPr>
            <a:t>Naar inschrijfstaat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D989-9D9D-4BEE-A18B-FA81C3EABFEF}">
  <dimension ref="B1:I99"/>
  <sheetViews>
    <sheetView topLeftCell="A52" workbookViewId="0">
      <selection activeCell="B4" sqref="B4:I103"/>
    </sheetView>
  </sheetViews>
  <sheetFormatPr defaultRowHeight="12.75" x14ac:dyDescent="0.2"/>
  <cols>
    <col min="1" max="1" width="9.140625" style="58"/>
    <col min="2" max="2" width="14.28515625" style="58" customWidth="1"/>
    <col min="3" max="3" width="1.5703125" style="58" customWidth="1"/>
    <col min="4" max="4" width="32.5703125" style="58" bestFit="1" customWidth="1"/>
    <col min="5" max="5" width="9.140625" style="58"/>
    <col min="6" max="6" width="8" style="58" bestFit="1" customWidth="1"/>
    <col min="7" max="7" width="9.140625" style="58"/>
    <col min="8" max="9" width="13.85546875" style="58" customWidth="1"/>
    <col min="10" max="16384" width="9.140625" style="58"/>
  </cols>
  <sheetData>
    <row r="1" spans="2:9" x14ac:dyDescent="0.2">
      <c r="B1" s="58" t="s">
        <v>0</v>
      </c>
    </row>
    <row r="2" spans="2:9" x14ac:dyDescent="0.2">
      <c r="B2" s="58" t="s">
        <v>1</v>
      </c>
    </row>
    <row r="4" spans="2:9" x14ac:dyDescent="0.2">
      <c r="B4" s="58" t="s">
        <v>2</v>
      </c>
    </row>
    <row r="6" spans="2:9" x14ac:dyDescent="0.2">
      <c r="B6" s="58" t="s">
        <v>141</v>
      </c>
    </row>
    <row r="7" spans="2:9" ht="13.5" thickBot="1" x14ac:dyDescent="0.25"/>
    <row r="8" spans="2:9" x14ac:dyDescent="0.2">
      <c r="B8" s="59" t="s">
        <v>3</v>
      </c>
      <c r="C8" s="60"/>
      <c r="D8" s="61" t="s">
        <v>71</v>
      </c>
      <c r="E8" s="60" t="s">
        <v>72</v>
      </c>
      <c r="F8" s="61" t="s">
        <v>73</v>
      </c>
      <c r="G8" s="62" t="s">
        <v>75</v>
      </c>
      <c r="H8" s="60" t="s">
        <v>76</v>
      </c>
      <c r="I8" s="63" t="s">
        <v>77</v>
      </c>
    </row>
    <row r="9" spans="2:9" ht="13.5" thickBot="1" x14ac:dyDescent="0.25">
      <c r="B9" s="64"/>
      <c r="C9" s="65"/>
      <c r="D9" s="66"/>
      <c r="E9" s="65"/>
      <c r="F9" s="66"/>
      <c r="G9" s="67"/>
      <c r="H9" s="65"/>
      <c r="I9" s="68"/>
    </row>
    <row r="10" spans="2:9" x14ac:dyDescent="0.2">
      <c r="B10" s="69">
        <v>1</v>
      </c>
      <c r="C10" s="70"/>
      <c r="D10" s="71" t="s">
        <v>10</v>
      </c>
      <c r="F10" s="71"/>
      <c r="G10" s="72"/>
      <c r="I10" s="73"/>
    </row>
    <row r="11" spans="2:9" x14ac:dyDescent="0.2">
      <c r="B11" s="69" t="s">
        <v>4</v>
      </c>
      <c r="C11" s="70"/>
      <c r="D11" s="71" t="s">
        <v>17</v>
      </c>
      <c r="E11" s="58" t="s">
        <v>5</v>
      </c>
      <c r="F11" s="71" t="s">
        <v>74</v>
      </c>
      <c r="G11" s="72">
        <v>150</v>
      </c>
      <c r="H11" s="74"/>
      <c r="I11" s="75">
        <f>+H11*G11</f>
        <v>0</v>
      </c>
    </row>
    <row r="12" spans="2:9" x14ac:dyDescent="0.2">
      <c r="B12" s="69" t="s">
        <v>7</v>
      </c>
      <c r="C12" s="70"/>
      <c r="D12" s="71" t="s">
        <v>18</v>
      </c>
      <c r="E12" s="58" t="s">
        <v>5</v>
      </c>
      <c r="F12" s="71" t="s">
        <v>74</v>
      </c>
      <c r="G12" s="72">
        <v>650</v>
      </c>
      <c r="H12" s="74"/>
      <c r="I12" s="75">
        <f t="shared" ref="I12:I13" si="0">+H12*G12</f>
        <v>0</v>
      </c>
    </row>
    <row r="13" spans="2:9" x14ac:dyDescent="0.2">
      <c r="B13" s="69" t="s">
        <v>8</v>
      </c>
      <c r="C13" s="70"/>
      <c r="D13" s="71" t="s">
        <v>19</v>
      </c>
      <c r="E13" s="58" t="s">
        <v>5</v>
      </c>
      <c r="F13" s="71" t="s">
        <v>74</v>
      </c>
      <c r="G13" s="72">
        <v>650</v>
      </c>
      <c r="H13" s="74"/>
      <c r="I13" s="75">
        <f t="shared" si="0"/>
        <v>0</v>
      </c>
    </row>
    <row r="14" spans="2:9" x14ac:dyDescent="0.2">
      <c r="B14" s="69" t="s">
        <v>9</v>
      </c>
      <c r="C14" s="70"/>
      <c r="D14" s="71" t="s">
        <v>6</v>
      </c>
      <c r="F14" s="71"/>
      <c r="G14" s="72"/>
      <c r="I14" s="73"/>
    </row>
    <row r="15" spans="2:9" x14ac:dyDescent="0.2">
      <c r="B15" s="69" t="s">
        <v>54</v>
      </c>
      <c r="C15" s="70"/>
      <c r="D15" s="76" t="s">
        <v>51</v>
      </c>
      <c r="F15" s="71" t="s">
        <v>74</v>
      </c>
      <c r="G15" s="72">
        <v>25</v>
      </c>
      <c r="H15" s="74"/>
      <c r="I15" s="75">
        <f t="shared" ref="I15:I16" si="1">+H15*G15</f>
        <v>0</v>
      </c>
    </row>
    <row r="16" spans="2:9" x14ac:dyDescent="0.2">
      <c r="B16" s="69" t="s">
        <v>55</v>
      </c>
      <c r="C16" s="70"/>
      <c r="D16" s="76" t="s">
        <v>52</v>
      </c>
      <c r="E16" s="58" t="s">
        <v>5</v>
      </c>
      <c r="F16" s="71" t="s">
        <v>74</v>
      </c>
      <c r="G16" s="72">
        <v>25</v>
      </c>
      <c r="H16" s="74"/>
      <c r="I16" s="75">
        <f t="shared" si="1"/>
        <v>0</v>
      </c>
    </row>
    <row r="17" spans="2:9" x14ac:dyDescent="0.2">
      <c r="B17" s="69"/>
      <c r="C17" s="70"/>
      <c r="D17" s="71"/>
      <c r="F17" s="71"/>
      <c r="G17" s="72"/>
      <c r="I17" s="73"/>
    </row>
    <row r="18" spans="2:9" x14ac:dyDescent="0.2">
      <c r="B18" s="69">
        <v>2</v>
      </c>
      <c r="C18" s="70"/>
      <c r="D18" s="71" t="s">
        <v>15</v>
      </c>
      <c r="F18" s="71"/>
      <c r="G18" s="72"/>
      <c r="I18" s="73"/>
    </row>
    <row r="19" spans="2:9" x14ac:dyDescent="0.2">
      <c r="B19" s="69" t="s">
        <v>11</v>
      </c>
      <c r="C19" s="70"/>
      <c r="D19" s="71" t="s">
        <v>41</v>
      </c>
      <c r="E19" s="58" t="s">
        <v>16</v>
      </c>
      <c r="F19" s="71" t="s">
        <v>74</v>
      </c>
      <c r="G19" s="72">
        <v>500</v>
      </c>
      <c r="H19" s="74"/>
      <c r="I19" s="75">
        <f t="shared" ref="I19:I21" si="2">+H19*G19</f>
        <v>0</v>
      </c>
    </row>
    <row r="20" spans="2:9" x14ac:dyDescent="0.2">
      <c r="B20" s="69" t="s">
        <v>12</v>
      </c>
      <c r="C20" s="70"/>
      <c r="D20" s="71" t="s">
        <v>42</v>
      </c>
      <c r="E20" s="58" t="s">
        <v>16</v>
      </c>
      <c r="F20" s="71" t="s">
        <v>74</v>
      </c>
      <c r="G20" s="72">
        <v>500</v>
      </c>
      <c r="H20" s="74"/>
      <c r="I20" s="75">
        <f t="shared" si="2"/>
        <v>0</v>
      </c>
    </row>
    <row r="21" spans="2:9" x14ac:dyDescent="0.2">
      <c r="B21" s="69" t="s">
        <v>13</v>
      </c>
      <c r="C21" s="70"/>
      <c r="D21" s="71" t="s">
        <v>43</v>
      </c>
      <c r="E21" s="58" t="s">
        <v>16</v>
      </c>
      <c r="F21" s="71" t="s">
        <v>74</v>
      </c>
      <c r="G21" s="72">
        <v>500</v>
      </c>
      <c r="H21" s="74"/>
      <c r="I21" s="75">
        <f t="shared" si="2"/>
        <v>0</v>
      </c>
    </row>
    <row r="22" spans="2:9" x14ac:dyDescent="0.2">
      <c r="B22" s="69" t="s">
        <v>14</v>
      </c>
      <c r="C22" s="70"/>
      <c r="D22" s="71" t="s">
        <v>20</v>
      </c>
      <c r="F22" s="71"/>
      <c r="G22" s="72"/>
      <c r="I22" s="73"/>
    </row>
    <row r="23" spans="2:9" x14ac:dyDescent="0.2">
      <c r="B23" s="69" t="s">
        <v>62</v>
      </c>
      <c r="C23" s="70"/>
      <c r="D23" s="76" t="s">
        <v>51</v>
      </c>
      <c r="F23" s="71" t="s">
        <v>74</v>
      </c>
      <c r="G23" s="72">
        <v>25</v>
      </c>
      <c r="H23" s="74"/>
      <c r="I23" s="75">
        <f t="shared" ref="I23:I24" si="3">+H23*G23</f>
        <v>0</v>
      </c>
    </row>
    <row r="24" spans="2:9" x14ac:dyDescent="0.2">
      <c r="B24" s="69" t="s">
        <v>63</v>
      </c>
      <c r="C24" s="70"/>
      <c r="D24" s="76" t="s">
        <v>52</v>
      </c>
      <c r="E24" s="58" t="s">
        <v>16</v>
      </c>
      <c r="F24" s="71" t="s">
        <v>74</v>
      </c>
      <c r="G24" s="72">
        <v>25</v>
      </c>
      <c r="H24" s="74"/>
      <c r="I24" s="75">
        <f t="shared" si="3"/>
        <v>0</v>
      </c>
    </row>
    <row r="25" spans="2:9" x14ac:dyDescent="0.2">
      <c r="B25" s="69"/>
      <c r="C25" s="70"/>
      <c r="D25" s="71"/>
      <c r="F25" s="71"/>
      <c r="G25" s="72"/>
      <c r="I25" s="73"/>
    </row>
    <row r="26" spans="2:9" x14ac:dyDescent="0.2">
      <c r="B26" s="69">
        <v>3</v>
      </c>
      <c r="C26" s="70"/>
      <c r="D26" s="71" t="s">
        <v>24</v>
      </c>
      <c r="F26" s="71"/>
      <c r="G26" s="72"/>
      <c r="I26" s="73"/>
    </row>
    <row r="27" spans="2:9" x14ac:dyDescent="0.2">
      <c r="B27" s="69" t="s">
        <v>21</v>
      </c>
      <c r="C27" s="70"/>
      <c r="D27" s="71" t="s">
        <v>44</v>
      </c>
      <c r="E27" s="58" t="s">
        <v>25</v>
      </c>
      <c r="F27" s="71" t="s">
        <v>74</v>
      </c>
      <c r="G27" s="72">
        <v>75</v>
      </c>
      <c r="H27" s="74"/>
      <c r="I27" s="75">
        <f t="shared" ref="I27:I28" si="4">+H27*G27</f>
        <v>0</v>
      </c>
    </row>
    <row r="28" spans="2:9" x14ac:dyDescent="0.2">
      <c r="B28" s="69" t="s">
        <v>22</v>
      </c>
      <c r="C28" s="70"/>
      <c r="D28" s="71" t="s">
        <v>45</v>
      </c>
      <c r="E28" s="58" t="s">
        <v>25</v>
      </c>
      <c r="F28" s="71" t="s">
        <v>74</v>
      </c>
      <c r="G28" s="72">
        <v>75</v>
      </c>
      <c r="H28" s="74"/>
      <c r="I28" s="75">
        <f t="shared" si="4"/>
        <v>0</v>
      </c>
    </row>
    <row r="29" spans="2:9" x14ac:dyDescent="0.2">
      <c r="B29" s="69" t="s">
        <v>23</v>
      </c>
      <c r="C29" s="70"/>
      <c r="D29" s="71" t="s">
        <v>20</v>
      </c>
      <c r="F29" s="71"/>
      <c r="G29" s="72"/>
      <c r="I29" s="73"/>
    </row>
    <row r="30" spans="2:9" x14ac:dyDescent="0.2">
      <c r="B30" s="69" t="s">
        <v>60</v>
      </c>
      <c r="C30" s="70"/>
      <c r="D30" s="76" t="s">
        <v>51</v>
      </c>
      <c r="F30" s="71" t="s">
        <v>74</v>
      </c>
      <c r="G30" s="72">
        <v>10</v>
      </c>
      <c r="H30" s="74"/>
      <c r="I30" s="75">
        <f t="shared" ref="I30:I31" si="5">+H30*G30</f>
        <v>0</v>
      </c>
    </row>
    <row r="31" spans="2:9" x14ac:dyDescent="0.2">
      <c r="B31" s="69" t="s">
        <v>61</v>
      </c>
      <c r="C31" s="70"/>
      <c r="D31" s="76" t="s">
        <v>52</v>
      </c>
      <c r="E31" s="58" t="s">
        <v>25</v>
      </c>
      <c r="F31" s="71" t="s">
        <v>74</v>
      </c>
      <c r="G31" s="72">
        <v>10</v>
      </c>
      <c r="H31" s="74"/>
      <c r="I31" s="75">
        <f t="shared" si="5"/>
        <v>0</v>
      </c>
    </row>
    <row r="32" spans="2:9" x14ac:dyDescent="0.2">
      <c r="B32" s="69"/>
      <c r="C32" s="70"/>
      <c r="D32" s="71"/>
      <c r="F32" s="71"/>
      <c r="G32" s="72"/>
      <c r="I32" s="73"/>
    </row>
    <row r="33" spans="2:9" x14ac:dyDescent="0.2">
      <c r="B33" s="69">
        <v>4</v>
      </c>
      <c r="C33" s="70"/>
      <c r="D33" s="71" t="s">
        <v>26</v>
      </c>
      <c r="F33" s="71"/>
      <c r="G33" s="72"/>
      <c r="I33" s="73"/>
    </row>
    <row r="34" spans="2:9" x14ac:dyDescent="0.2">
      <c r="B34" s="69" t="s">
        <v>28</v>
      </c>
      <c r="C34" s="70"/>
      <c r="D34" s="71" t="s">
        <v>27</v>
      </c>
      <c r="E34" s="58" t="s">
        <v>5</v>
      </c>
      <c r="F34" s="71" t="s">
        <v>74</v>
      </c>
      <c r="G34" s="72">
        <v>3</v>
      </c>
      <c r="H34" s="74"/>
      <c r="I34" s="75">
        <f t="shared" ref="I34:I37" si="6">+H34*G34</f>
        <v>0</v>
      </c>
    </row>
    <row r="35" spans="2:9" x14ac:dyDescent="0.2">
      <c r="B35" s="69" t="s">
        <v>29</v>
      </c>
      <c r="C35" s="70"/>
      <c r="D35" s="71" t="s">
        <v>32</v>
      </c>
      <c r="E35" s="58" t="s">
        <v>5</v>
      </c>
      <c r="F35" s="71" t="s">
        <v>74</v>
      </c>
      <c r="G35" s="72">
        <v>3</v>
      </c>
      <c r="H35" s="74"/>
      <c r="I35" s="75">
        <f t="shared" si="6"/>
        <v>0</v>
      </c>
    </row>
    <row r="36" spans="2:9" x14ac:dyDescent="0.2">
      <c r="B36" s="69" t="s">
        <v>30</v>
      </c>
      <c r="C36" s="70"/>
      <c r="D36" s="71" t="s">
        <v>33</v>
      </c>
      <c r="E36" s="58" t="s">
        <v>5</v>
      </c>
      <c r="F36" s="71" t="s">
        <v>74</v>
      </c>
      <c r="G36" s="72">
        <v>3</v>
      </c>
      <c r="H36" s="74"/>
      <c r="I36" s="75">
        <f t="shared" si="6"/>
        <v>0</v>
      </c>
    </row>
    <row r="37" spans="2:9" x14ac:dyDescent="0.2">
      <c r="B37" s="69" t="s">
        <v>31</v>
      </c>
      <c r="C37" s="70"/>
      <c r="D37" s="71" t="s">
        <v>34</v>
      </c>
      <c r="E37" s="58" t="s">
        <v>16</v>
      </c>
      <c r="F37" s="71" t="s">
        <v>74</v>
      </c>
      <c r="G37" s="72">
        <v>3</v>
      </c>
      <c r="H37" s="74"/>
      <c r="I37" s="75">
        <f t="shared" si="6"/>
        <v>0</v>
      </c>
    </row>
    <row r="38" spans="2:9" x14ac:dyDescent="0.2">
      <c r="B38" s="69" t="s">
        <v>53</v>
      </c>
      <c r="C38" s="70"/>
      <c r="D38" s="71" t="s">
        <v>20</v>
      </c>
      <c r="F38" s="71"/>
      <c r="G38" s="72"/>
      <c r="I38" s="73"/>
    </row>
    <row r="39" spans="2:9" x14ac:dyDescent="0.2">
      <c r="B39" s="69" t="s">
        <v>65</v>
      </c>
      <c r="C39" s="70"/>
      <c r="D39" s="76" t="s">
        <v>51</v>
      </c>
      <c r="F39" s="71" t="s">
        <v>74</v>
      </c>
      <c r="G39" s="72">
        <v>4</v>
      </c>
      <c r="H39" s="74"/>
      <c r="I39" s="75">
        <f t="shared" ref="I39:I40" si="7">+H39*G39</f>
        <v>0</v>
      </c>
    </row>
    <row r="40" spans="2:9" x14ac:dyDescent="0.2">
      <c r="B40" s="69" t="s">
        <v>66</v>
      </c>
      <c r="C40" s="70"/>
      <c r="D40" s="76" t="s">
        <v>52</v>
      </c>
      <c r="E40" s="58" t="s">
        <v>5</v>
      </c>
      <c r="F40" s="71" t="s">
        <v>74</v>
      </c>
      <c r="G40" s="72">
        <v>2</v>
      </c>
      <c r="H40" s="74"/>
      <c r="I40" s="75">
        <f t="shared" si="7"/>
        <v>0</v>
      </c>
    </row>
    <row r="41" spans="2:9" x14ac:dyDescent="0.2">
      <c r="B41" s="77"/>
      <c r="D41" s="71"/>
      <c r="F41" s="71"/>
      <c r="G41" s="72"/>
      <c r="I41" s="73"/>
    </row>
    <row r="42" spans="2:9" x14ac:dyDescent="0.2">
      <c r="B42" s="69">
        <v>5</v>
      </c>
      <c r="C42" s="70"/>
      <c r="D42" s="71" t="s">
        <v>35</v>
      </c>
      <c r="F42" s="71"/>
      <c r="G42" s="72"/>
      <c r="I42" s="73"/>
    </row>
    <row r="43" spans="2:9" x14ac:dyDescent="0.2">
      <c r="B43" s="69" t="s">
        <v>46</v>
      </c>
      <c r="C43" s="70"/>
      <c r="D43" s="71" t="s">
        <v>37</v>
      </c>
      <c r="E43" s="58" t="s">
        <v>16</v>
      </c>
      <c r="F43" s="71" t="s">
        <v>74</v>
      </c>
      <c r="G43" s="72">
        <v>4</v>
      </c>
      <c r="H43" s="74"/>
      <c r="I43" s="75">
        <f t="shared" ref="I43:I46" si="8">+H43*G43</f>
        <v>0</v>
      </c>
    </row>
    <row r="44" spans="2:9" x14ac:dyDescent="0.2">
      <c r="B44" s="69" t="s">
        <v>47</v>
      </c>
      <c r="C44" s="70"/>
      <c r="D44" s="71" t="s">
        <v>38</v>
      </c>
      <c r="E44" s="58" t="s">
        <v>16</v>
      </c>
      <c r="F44" s="71" t="s">
        <v>74</v>
      </c>
      <c r="G44" s="72">
        <v>60</v>
      </c>
      <c r="H44" s="74"/>
      <c r="I44" s="75">
        <f t="shared" si="8"/>
        <v>0</v>
      </c>
    </row>
    <row r="45" spans="2:9" x14ac:dyDescent="0.2">
      <c r="B45" s="69" t="s">
        <v>48</v>
      </c>
      <c r="C45" s="70"/>
      <c r="D45" s="71" t="s">
        <v>39</v>
      </c>
      <c r="E45" s="58" t="s">
        <v>16</v>
      </c>
      <c r="F45" s="71" t="s">
        <v>74</v>
      </c>
      <c r="G45" s="72">
        <v>4</v>
      </c>
      <c r="H45" s="74"/>
      <c r="I45" s="75">
        <f t="shared" si="8"/>
        <v>0</v>
      </c>
    </row>
    <row r="46" spans="2:9" x14ac:dyDescent="0.2">
      <c r="B46" s="69" t="s">
        <v>50</v>
      </c>
      <c r="C46" s="70"/>
      <c r="D46" s="71" t="s">
        <v>40</v>
      </c>
      <c r="E46" s="58" t="s">
        <v>16</v>
      </c>
      <c r="F46" s="71" t="s">
        <v>74</v>
      </c>
      <c r="G46" s="72">
        <v>4</v>
      </c>
      <c r="H46" s="74"/>
      <c r="I46" s="75">
        <f t="shared" si="8"/>
        <v>0</v>
      </c>
    </row>
    <row r="47" spans="2:9" x14ac:dyDescent="0.2">
      <c r="B47" s="69" t="s">
        <v>49</v>
      </c>
      <c r="C47" s="70"/>
      <c r="D47" s="71" t="s">
        <v>20</v>
      </c>
      <c r="F47" s="71"/>
      <c r="G47" s="72"/>
      <c r="I47" s="73"/>
    </row>
    <row r="48" spans="2:9" x14ac:dyDescent="0.2">
      <c r="B48" s="69" t="s">
        <v>67</v>
      </c>
      <c r="C48" s="70"/>
      <c r="D48" s="76" t="s">
        <v>51</v>
      </c>
      <c r="F48" s="71" t="s">
        <v>74</v>
      </c>
      <c r="G48" s="72">
        <v>4</v>
      </c>
      <c r="H48" s="74"/>
      <c r="I48" s="75">
        <f t="shared" ref="I48:I49" si="9">+H48*G48</f>
        <v>0</v>
      </c>
    </row>
    <row r="49" spans="2:9" x14ac:dyDescent="0.2">
      <c r="B49" s="69" t="s">
        <v>68</v>
      </c>
      <c r="C49" s="70"/>
      <c r="D49" s="76" t="s">
        <v>52</v>
      </c>
      <c r="E49" s="58" t="s">
        <v>16</v>
      </c>
      <c r="F49" s="71" t="s">
        <v>74</v>
      </c>
      <c r="G49" s="72">
        <v>2</v>
      </c>
      <c r="H49" s="74"/>
      <c r="I49" s="75">
        <f t="shared" si="9"/>
        <v>0</v>
      </c>
    </row>
    <row r="50" spans="2:9" x14ac:dyDescent="0.2">
      <c r="B50" s="77"/>
      <c r="D50" s="71"/>
      <c r="F50" s="71"/>
      <c r="G50" s="72"/>
      <c r="I50" s="73"/>
    </row>
    <row r="51" spans="2:9" x14ac:dyDescent="0.2">
      <c r="B51" s="69">
        <v>6</v>
      </c>
      <c r="C51" s="70"/>
      <c r="D51" s="71" t="s">
        <v>36</v>
      </c>
      <c r="F51" s="71"/>
      <c r="G51" s="72"/>
      <c r="I51" s="73"/>
    </row>
    <row r="52" spans="2:9" x14ac:dyDescent="0.2">
      <c r="B52" s="69" t="s">
        <v>56</v>
      </c>
      <c r="C52" s="70"/>
      <c r="D52" s="71" t="s">
        <v>27</v>
      </c>
      <c r="E52" s="58" t="s">
        <v>25</v>
      </c>
      <c r="F52" s="71" t="s">
        <v>74</v>
      </c>
      <c r="G52" s="72">
        <v>5</v>
      </c>
      <c r="H52" s="74"/>
      <c r="I52" s="75">
        <f t="shared" ref="I52:I55" si="10">+H52*G52</f>
        <v>0</v>
      </c>
    </row>
    <row r="53" spans="2:9" x14ac:dyDescent="0.2">
      <c r="B53" s="69" t="s">
        <v>57</v>
      </c>
      <c r="C53" s="70"/>
      <c r="D53" s="71" t="s">
        <v>32</v>
      </c>
      <c r="E53" s="58" t="s">
        <v>25</v>
      </c>
      <c r="F53" s="71" t="s">
        <v>74</v>
      </c>
      <c r="G53" s="72">
        <v>5</v>
      </c>
      <c r="H53" s="74"/>
      <c r="I53" s="75">
        <f t="shared" si="10"/>
        <v>0</v>
      </c>
    </row>
    <row r="54" spans="2:9" x14ac:dyDescent="0.2">
      <c r="B54" s="69" t="s">
        <v>58</v>
      </c>
      <c r="C54" s="70"/>
      <c r="D54" s="71" t="s">
        <v>33</v>
      </c>
      <c r="E54" s="58" t="s">
        <v>25</v>
      </c>
      <c r="F54" s="71" t="s">
        <v>74</v>
      </c>
      <c r="G54" s="72">
        <v>5</v>
      </c>
      <c r="H54" s="74"/>
      <c r="I54" s="75">
        <f t="shared" si="10"/>
        <v>0</v>
      </c>
    </row>
    <row r="55" spans="2:9" x14ac:dyDescent="0.2">
      <c r="B55" s="69" t="s">
        <v>59</v>
      </c>
      <c r="C55" s="70"/>
      <c r="D55" s="71" t="s">
        <v>34</v>
      </c>
      <c r="E55" s="58" t="s">
        <v>25</v>
      </c>
      <c r="F55" s="71" t="s">
        <v>74</v>
      </c>
      <c r="G55" s="72">
        <v>5</v>
      </c>
      <c r="H55" s="74"/>
      <c r="I55" s="75">
        <f t="shared" si="10"/>
        <v>0</v>
      </c>
    </row>
    <row r="56" spans="2:9" x14ac:dyDescent="0.2">
      <c r="B56" s="69" t="s">
        <v>70</v>
      </c>
      <c r="C56" s="70"/>
      <c r="D56" s="71" t="s">
        <v>20</v>
      </c>
      <c r="F56" s="71"/>
      <c r="G56" s="72"/>
      <c r="I56" s="73"/>
    </row>
    <row r="57" spans="2:9" x14ac:dyDescent="0.2">
      <c r="B57" s="69" t="s">
        <v>69</v>
      </c>
      <c r="C57" s="70"/>
      <c r="D57" s="76" t="s">
        <v>51</v>
      </c>
      <c r="F57" s="71" t="s">
        <v>74</v>
      </c>
      <c r="G57" s="72">
        <v>4</v>
      </c>
      <c r="H57" s="74"/>
      <c r="I57" s="75">
        <f t="shared" ref="I57" si="11">+H57*G57</f>
        <v>0</v>
      </c>
    </row>
    <row r="58" spans="2:9" ht="13.5" thickBot="1" x14ac:dyDescent="0.25">
      <c r="B58" s="69" t="s">
        <v>64</v>
      </c>
      <c r="C58" s="70"/>
      <c r="D58" s="78" t="s">
        <v>52</v>
      </c>
      <c r="E58" s="65" t="s">
        <v>25</v>
      </c>
      <c r="F58" s="66" t="s">
        <v>74</v>
      </c>
      <c r="G58" s="72">
        <v>2</v>
      </c>
      <c r="H58" s="74"/>
      <c r="I58" s="75">
        <f>+H58*G58</f>
        <v>0</v>
      </c>
    </row>
    <row r="59" spans="2:9" x14ac:dyDescent="0.2">
      <c r="B59" s="79"/>
      <c r="C59" s="80"/>
      <c r="D59" s="81"/>
      <c r="E59" s="62"/>
      <c r="F59" s="60"/>
      <c r="G59" s="60"/>
      <c r="H59" s="62"/>
      <c r="I59" s="63"/>
    </row>
    <row r="60" spans="2:9" x14ac:dyDescent="0.2">
      <c r="B60" s="77"/>
      <c r="D60" s="71" t="s">
        <v>120</v>
      </c>
      <c r="E60" s="72"/>
      <c r="H60" s="72"/>
      <c r="I60" s="82">
        <f>SUM(I11:I58)</f>
        <v>0</v>
      </c>
    </row>
    <row r="61" spans="2:9" x14ac:dyDescent="0.2">
      <c r="B61" s="77"/>
      <c r="D61" s="71"/>
      <c r="E61" s="72"/>
      <c r="H61" s="72"/>
      <c r="I61" s="73"/>
    </row>
    <row r="62" spans="2:9" x14ac:dyDescent="0.2">
      <c r="B62" s="77"/>
      <c r="D62" s="71" t="s">
        <v>118</v>
      </c>
      <c r="E62" s="72"/>
      <c r="H62" s="72"/>
      <c r="I62" s="82">
        <f>-'EMVI-beoordelingsmatrix'!P29</f>
        <v>0</v>
      </c>
    </row>
    <row r="63" spans="2:9" x14ac:dyDescent="0.2">
      <c r="B63" s="77"/>
      <c r="D63" s="71"/>
      <c r="E63" s="72"/>
      <c r="H63" s="72"/>
      <c r="I63" s="73"/>
    </row>
    <row r="64" spans="2:9" x14ac:dyDescent="0.2">
      <c r="B64" s="77"/>
      <c r="D64" s="71"/>
      <c r="E64" s="72"/>
      <c r="H64" s="72"/>
      <c r="I64" s="73"/>
    </row>
    <row r="65" spans="2:9" ht="13.5" thickBot="1" x14ac:dyDescent="0.25">
      <c r="B65" s="64"/>
      <c r="C65" s="65"/>
      <c r="D65" s="66" t="s">
        <v>119</v>
      </c>
      <c r="E65" s="67"/>
      <c r="F65" s="65"/>
      <c r="G65" s="65"/>
      <c r="H65" s="67"/>
      <c r="I65" s="83">
        <f>+I60+I62</f>
        <v>0</v>
      </c>
    </row>
    <row r="68" spans="2:9" x14ac:dyDescent="0.2">
      <c r="B68" s="58" t="s">
        <v>78</v>
      </c>
    </row>
    <row r="70" spans="2:9" x14ac:dyDescent="0.2">
      <c r="D70" s="58" t="s">
        <v>124</v>
      </c>
    </row>
    <row r="71" spans="2:9" x14ac:dyDescent="0.2">
      <c r="D71" s="58" t="s">
        <v>123</v>
      </c>
    </row>
    <row r="72" spans="2:9" x14ac:dyDescent="0.2">
      <c r="D72" s="58" t="s">
        <v>122</v>
      </c>
    </row>
    <row r="73" spans="2:9" x14ac:dyDescent="0.2">
      <c r="D73" s="58" t="s">
        <v>121</v>
      </c>
    </row>
    <row r="76" spans="2:9" x14ac:dyDescent="0.2">
      <c r="D76" s="87" t="s">
        <v>138</v>
      </c>
    </row>
    <row r="77" spans="2:9" x14ac:dyDescent="0.2">
      <c r="B77" s="58" t="s">
        <v>125</v>
      </c>
      <c r="C77" s="58" t="s">
        <v>130</v>
      </c>
      <c r="D77" s="93"/>
      <c r="E77" s="93"/>
      <c r="F77" s="93"/>
      <c r="G77" s="93"/>
      <c r="H77" s="93"/>
      <c r="I77" s="93"/>
    </row>
    <row r="78" spans="2:9" ht="4.5" customHeight="1" x14ac:dyDescent="0.2"/>
    <row r="79" spans="2:9" x14ac:dyDescent="0.2">
      <c r="B79" s="58" t="s">
        <v>126</v>
      </c>
      <c r="C79" s="58" t="s">
        <v>130</v>
      </c>
      <c r="D79" s="93"/>
      <c r="E79" s="93"/>
      <c r="F79" s="93"/>
      <c r="G79" s="93"/>
      <c r="H79" s="93"/>
      <c r="I79" s="93"/>
    </row>
    <row r="80" spans="2:9" ht="4.5" customHeight="1" x14ac:dyDescent="0.2"/>
    <row r="81" spans="2:9" x14ac:dyDescent="0.2">
      <c r="B81" s="58" t="s">
        <v>127</v>
      </c>
      <c r="C81" s="58" t="s">
        <v>130</v>
      </c>
      <c r="D81" s="74"/>
      <c r="F81" s="70" t="s">
        <v>128</v>
      </c>
      <c r="G81" s="92"/>
      <c r="H81" s="92"/>
      <c r="I81" s="92"/>
    </row>
    <row r="82" spans="2:9" ht="4.5" customHeight="1" x14ac:dyDescent="0.2"/>
    <row r="83" spans="2:9" x14ac:dyDescent="0.2">
      <c r="B83" s="58" t="s">
        <v>132</v>
      </c>
      <c r="C83" s="58" t="s">
        <v>130</v>
      </c>
      <c r="D83" s="74"/>
      <c r="F83" s="70"/>
    </row>
    <row r="85" spans="2:9" x14ac:dyDescent="0.2">
      <c r="B85" s="58" t="s">
        <v>129</v>
      </c>
      <c r="C85" s="58" t="s">
        <v>130</v>
      </c>
      <c r="D85" s="93"/>
      <c r="E85" s="93"/>
      <c r="F85" s="93"/>
      <c r="G85" s="93"/>
      <c r="H85" s="93"/>
      <c r="I85" s="93"/>
    </row>
    <row r="86" spans="2:9" ht="4.5" customHeight="1" x14ac:dyDescent="0.2"/>
    <row r="87" spans="2:9" x14ac:dyDescent="0.2">
      <c r="B87" s="58" t="s">
        <v>131</v>
      </c>
      <c r="C87" s="58" t="s">
        <v>130</v>
      </c>
      <c r="D87" s="93"/>
      <c r="E87" s="93"/>
      <c r="F87" s="93"/>
      <c r="G87" s="93"/>
      <c r="H87" s="93"/>
      <c r="I87" s="93"/>
    </row>
    <row r="89" spans="2:9" x14ac:dyDescent="0.2">
      <c r="D89" s="58" t="s">
        <v>139</v>
      </c>
      <c r="G89" s="58" t="s">
        <v>140</v>
      </c>
    </row>
    <row r="90" spans="2:9" x14ac:dyDescent="0.2">
      <c r="D90" s="74"/>
      <c r="G90" s="92"/>
      <c r="H90" s="92"/>
      <c r="I90" s="92"/>
    </row>
    <row r="92" spans="2:9" x14ac:dyDescent="0.2">
      <c r="B92" s="58" t="s">
        <v>133</v>
      </c>
      <c r="D92" s="92"/>
      <c r="E92" s="92"/>
      <c r="F92" s="92"/>
      <c r="G92" s="92"/>
      <c r="H92" s="92"/>
      <c r="I92" s="92"/>
    </row>
    <row r="93" spans="2:9" x14ac:dyDescent="0.2">
      <c r="D93" s="92"/>
      <c r="E93" s="92"/>
      <c r="F93" s="92"/>
      <c r="G93" s="92"/>
      <c r="H93" s="92"/>
      <c r="I93" s="92"/>
    </row>
    <row r="94" spans="2:9" x14ac:dyDescent="0.2">
      <c r="D94" s="92"/>
      <c r="E94" s="92"/>
      <c r="F94" s="92"/>
      <c r="G94" s="92"/>
      <c r="H94" s="92"/>
      <c r="I94" s="92"/>
    </row>
    <row r="95" spans="2:9" x14ac:dyDescent="0.2">
      <c r="D95" s="92"/>
      <c r="E95" s="92"/>
      <c r="F95" s="92"/>
      <c r="G95" s="92"/>
      <c r="H95" s="92"/>
      <c r="I95" s="92"/>
    </row>
    <row r="96" spans="2:9" x14ac:dyDescent="0.2">
      <c r="D96" s="92"/>
      <c r="E96" s="92"/>
      <c r="F96" s="92"/>
      <c r="G96" s="92"/>
      <c r="H96" s="92"/>
      <c r="I96" s="92"/>
    </row>
    <row r="97" spans="4:9" x14ac:dyDescent="0.2">
      <c r="D97" s="92"/>
      <c r="E97" s="92"/>
      <c r="F97" s="92"/>
      <c r="G97" s="92"/>
      <c r="H97" s="92"/>
      <c r="I97" s="92"/>
    </row>
    <row r="98" spans="4:9" ht="13.5" thickBot="1" x14ac:dyDescent="0.25"/>
    <row r="99" spans="4:9" ht="13.5" thickBot="1" x14ac:dyDescent="0.25">
      <c r="D99" s="84" t="s">
        <v>136</v>
      </c>
      <c r="E99" s="85"/>
      <c r="F99" s="85"/>
      <c r="G99" s="86"/>
    </row>
  </sheetData>
  <sheetProtection algorithmName="SHA-512" hashValue="gSui37q1Nm2wcXxf+Qysgr6vldMTdAnJieoNSv4MbXFew26hMTRX1V9kInsWZBuLFEgK8CCHIV03rv4mITqmhw==" saltValue="zacLguBC3yTrwv/NoJHyuw==" spinCount="100000" sheet="1" objects="1" scenarios="1"/>
  <mergeCells count="7">
    <mergeCell ref="D92:I97"/>
    <mergeCell ref="G90:I90"/>
    <mergeCell ref="D77:I77"/>
    <mergeCell ref="G81:I81"/>
    <mergeCell ref="D79:I79"/>
    <mergeCell ref="D85:I85"/>
    <mergeCell ref="D87:I87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538E-7F6E-423E-9FD1-9FB2EBBEE2E9}">
  <dimension ref="B2:AF59"/>
  <sheetViews>
    <sheetView tabSelected="1" workbookViewId="0">
      <selection activeCell="F17" sqref="F17 K16 J17"/>
    </sheetView>
  </sheetViews>
  <sheetFormatPr defaultRowHeight="15" x14ac:dyDescent="0.25"/>
  <cols>
    <col min="1" max="1" width="9.140625" style="12"/>
    <col min="2" max="2" width="13.140625" style="12" bestFit="1" customWidth="1"/>
    <col min="3" max="3" width="9.140625" style="12"/>
    <col min="4" max="4" width="30.85546875" style="12" bestFit="1" customWidth="1"/>
    <col min="5" max="5" width="9.140625" style="12"/>
    <col min="6" max="6" width="11" style="12" customWidth="1"/>
    <col min="7" max="7" width="4.42578125" style="12" customWidth="1"/>
    <col min="8" max="8" width="8.7109375" style="12" customWidth="1"/>
    <col min="9" max="9" width="4" style="12" bestFit="1" customWidth="1"/>
    <col min="10" max="12" width="9.140625" style="12"/>
    <col min="13" max="13" width="10" style="12" bestFit="1" customWidth="1"/>
    <col min="14" max="14" width="9.140625" style="12"/>
    <col min="15" max="15" width="11.85546875" style="12" bestFit="1" customWidth="1"/>
    <col min="16" max="16" width="11.7109375" style="12" bestFit="1" customWidth="1"/>
    <col min="17" max="19" width="9.140625" style="12"/>
    <col min="20" max="30" width="5.42578125" style="12" customWidth="1"/>
    <col min="31" max="16384" width="9.140625" style="12"/>
  </cols>
  <sheetData>
    <row r="2" spans="2:32" ht="15.75" thickBot="1" x14ac:dyDescent="0.3"/>
    <row r="3" spans="2:32" s="2" customFormat="1" ht="53.25" customHeight="1" thickBot="1" x14ac:dyDescent="0.25">
      <c r="B3" s="6" t="s">
        <v>107</v>
      </c>
      <c r="C3" s="7" t="s">
        <v>108</v>
      </c>
      <c r="D3" s="7" t="s">
        <v>109</v>
      </c>
      <c r="E3" s="8"/>
      <c r="F3" s="7" t="s">
        <v>110</v>
      </c>
      <c r="G3" s="7"/>
      <c r="H3" s="9"/>
      <c r="I3" s="6"/>
      <c r="J3" s="10" t="s">
        <v>143</v>
      </c>
      <c r="K3" s="10" t="s">
        <v>142</v>
      </c>
      <c r="L3" s="10" t="s">
        <v>111</v>
      </c>
      <c r="M3" s="10" t="s">
        <v>112</v>
      </c>
      <c r="N3" s="11" t="s">
        <v>113</v>
      </c>
      <c r="O3" s="10" t="s">
        <v>145</v>
      </c>
      <c r="P3" s="95" t="s">
        <v>115</v>
      </c>
      <c r="Q3" s="96"/>
      <c r="T3" s="88" t="s">
        <v>144</v>
      </c>
    </row>
    <row r="4" spans="2:32" x14ac:dyDescent="0.25">
      <c r="B4" s="13"/>
      <c r="E4" s="1"/>
      <c r="H4" s="17"/>
      <c r="I4" s="3"/>
      <c r="N4" s="2"/>
      <c r="P4" s="1"/>
      <c r="Q4" s="14"/>
    </row>
    <row r="5" spans="2:32" x14ac:dyDescent="0.25">
      <c r="B5" s="13"/>
      <c r="E5" s="1"/>
      <c r="H5" s="17"/>
      <c r="I5" s="3"/>
      <c r="N5" s="2"/>
      <c r="P5" s="1"/>
      <c r="Q5" s="14"/>
    </row>
    <row r="6" spans="2:32" x14ac:dyDescent="0.25">
      <c r="B6" s="3" t="s">
        <v>79</v>
      </c>
      <c r="C6" s="2"/>
      <c r="D6" s="15"/>
      <c r="E6" s="1"/>
      <c r="F6" s="16"/>
      <c r="G6" s="2"/>
      <c r="H6" s="17"/>
      <c r="I6" s="3"/>
      <c r="J6" s="2"/>
      <c r="K6" s="2"/>
      <c r="L6" s="2"/>
      <c r="M6" s="2"/>
      <c r="N6" s="2"/>
      <c r="O6" s="2"/>
      <c r="P6" s="1"/>
      <c r="Q6" s="18"/>
      <c r="R6" s="2"/>
      <c r="S6" s="2">
        <f>+F7</f>
        <v>1</v>
      </c>
      <c r="T6" s="2">
        <v>2</v>
      </c>
      <c r="U6" s="2">
        <v>3</v>
      </c>
      <c r="V6" s="2">
        <v>4</v>
      </c>
      <c r="W6" s="4" t="s">
        <v>114</v>
      </c>
      <c r="X6" s="2"/>
      <c r="Y6" s="2"/>
      <c r="Z6" s="2"/>
      <c r="AA6" s="2"/>
      <c r="AB6" s="2"/>
      <c r="AC6" s="2"/>
      <c r="AD6" s="2"/>
      <c r="AE6" s="2"/>
      <c r="AF6" s="2"/>
    </row>
    <row r="7" spans="2:32" ht="25.5" x14ac:dyDescent="0.25">
      <c r="B7" s="3"/>
      <c r="C7" s="2" t="s">
        <v>80</v>
      </c>
      <c r="D7" s="19" t="s">
        <v>81</v>
      </c>
      <c r="E7" s="1" t="s">
        <v>82</v>
      </c>
      <c r="F7" s="20">
        <v>1</v>
      </c>
      <c r="G7" s="21" t="s">
        <v>104</v>
      </c>
      <c r="H7" s="20">
        <v>4</v>
      </c>
      <c r="I7" s="3"/>
      <c r="J7" s="22"/>
      <c r="K7" s="4">
        <f>IF(OR(J7="",J7="&gt;48"),0,+J7)</f>
        <v>0</v>
      </c>
      <c r="L7" s="17">
        <v>0</v>
      </c>
      <c r="M7" s="17">
        <v>200</v>
      </c>
      <c r="N7" s="23">
        <f>SUM(S8:W8)</f>
        <v>0</v>
      </c>
      <c r="O7" s="89">
        <f>+N7/M$27*M$29</f>
        <v>0</v>
      </c>
      <c r="P7" s="5" t="s">
        <v>83</v>
      </c>
      <c r="Q7" s="24">
        <v>25</v>
      </c>
      <c r="R7" s="2"/>
      <c r="S7" s="2">
        <v>100</v>
      </c>
      <c r="T7" s="2">
        <v>60</v>
      </c>
      <c r="U7" s="2">
        <v>30</v>
      </c>
      <c r="V7" s="2">
        <v>10</v>
      </c>
      <c r="W7" s="2">
        <v>0</v>
      </c>
      <c r="AA7" s="2"/>
      <c r="AB7" s="2"/>
      <c r="AC7" s="2"/>
      <c r="AD7" s="2"/>
      <c r="AE7" s="2"/>
      <c r="AF7" s="2"/>
    </row>
    <row r="8" spans="2:32" x14ac:dyDescent="0.25">
      <c r="B8" s="3"/>
      <c r="C8" s="2"/>
      <c r="D8" s="15"/>
      <c r="E8" s="1"/>
      <c r="F8" s="16">
        <v>1</v>
      </c>
      <c r="G8" s="2"/>
      <c r="H8" s="17"/>
      <c r="I8" s="3"/>
      <c r="J8" s="2"/>
      <c r="K8" s="2"/>
      <c r="L8" s="2"/>
      <c r="M8" s="2"/>
      <c r="N8" s="2"/>
      <c r="O8" s="90"/>
      <c r="P8" s="1"/>
      <c r="Q8" s="18"/>
      <c r="R8" s="2"/>
      <c r="S8" s="2">
        <f>IF($J7=S$6,S7/100*$M7,0)</f>
        <v>0</v>
      </c>
      <c r="T8" s="2">
        <f t="shared" ref="T8:W8" si="0">IF($J7=T$6,T7/100*$M7,0)</f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AA8" s="2"/>
      <c r="AB8" s="2"/>
      <c r="AC8" s="2"/>
      <c r="AD8" s="2"/>
      <c r="AE8" s="2"/>
      <c r="AF8" s="2"/>
    </row>
    <row r="9" spans="2:32" s="2" customFormat="1" x14ac:dyDescent="0.25">
      <c r="B9" s="3" t="s">
        <v>84</v>
      </c>
      <c r="E9" s="1"/>
      <c r="F9" s="17"/>
      <c r="H9" s="17"/>
      <c r="I9" s="3"/>
      <c r="M9" s="17"/>
      <c r="N9" s="23"/>
      <c r="O9" s="89"/>
      <c r="P9" s="5"/>
      <c r="Q9" s="25"/>
      <c r="T9" s="12"/>
      <c r="U9" s="12"/>
      <c r="V9" s="12"/>
      <c r="W9" s="12"/>
      <c r="X9" s="12"/>
    </row>
    <row r="10" spans="2:32" s="2" customFormat="1" ht="25.5" x14ac:dyDescent="0.25">
      <c r="B10" s="3"/>
      <c r="C10" s="2" t="s">
        <v>59</v>
      </c>
      <c r="D10" s="19" t="s">
        <v>85</v>
      </c>
      <c r="E10" s="1"/>
      <c r="F10" s="17"/>
      <c r="H10" s="17"/>
      <c r="I10" s="3"/>
      <c r="M10" s="17"/>
      <c r="N10" s="23"/>
      <c r="O10" s="89"/>
      <c r="P10" s="5"/>
      <c r="Q10" s="25"/>
      <c r="T10" s="12"/>
      <c r="U10" s="12"/>
      <c r="V10" s="12"/>
      <c r="W10" s="12"/>
      <c r="X10" s="12"/>
    </row>
    <row r="11" spans="2:32" s="2" customFormat="1" x14ac:dyDescent="0.25">
      <c r="B11" s="3"/>
      <c r="D11" s="26" t="s">
        <v>86</v>
      </c>
      <c r="E11" s="1" t="s">
        <v>87</v>
      </c>
      <c r="F11" s="17">
        <v>100</v>
      </c>
      <c r="G11" s="2" t="s">
        <v>88</v>
      </c>
      <c r="H11" s="17">
        <v>100</v>
      </c>
      <c r="I11" s="3"/>
      <c r="J11" s="2">
        <f>+H11</f>
        <v>100</v>
      </c>
      <c r="K11" s="2" t="s">
        <v>89</v>
      </c>
      <c r="M11" s="17"/>
      <c r="N11" s="23"/>
      <c r="O11" s="89"/>
      <c r="P11" s="5"/>
      <c r="Q11" s="25"/>
      <c r="T11" s="12"/>
      <c r="U11" s="12"/>
      <c r="V11" s="12"/>
      <c r="W11" s="12"/>
      <c r="X11" s="12"/>
    </row>
    <row r="12" spans="2:32" s="2" customFormat="1" x14ac:dyDescent="0.25">
      <c r="B12" s="3"/>
      <c r="D12" s="26" t="s">
        <v>90</v>
      </c>
      <c r="E12" s="1" t="s">
        <v>87</v>
      </c>
      <c r="F12" s="17">
        <v>100</v>
      </c>
      <c r="G12" s="2" t="s">
        <v>88</v>
      </c>
      <c r="H12" s="17">
        <v>100</v>
      </c>
      <c r="I12" s="3"/>
      <c r="J12" s="2">
        <f t="shared" ref="J12:J15" si="1">+H12</f>
        <v>100</v>
      </c>
      <c r="K12" s="2" t="s">
        <v>89</v>
      </c>
      <c r="M12" s="17"/>
      <c r="N12" s="23"/>
      <c r="O12" s="89"/>
      <c r="P12" s="5"/>
      <c r="Q12" s="25"/>
      <c r="T12" s="12"/>
      <c r="U12" s="12"/>
      <c r="V12" s="12"/>
      <c r="W12" s="12"/>
      <c r="X12" s="12"/>
    </row>
    <row r="13" spans="2:32" s="2" customFormat="1" x14ac:dyDescent="0.25">
      <c r="B13" s="3"/>
      <c r="D13" s="26" t="s">
        <v>91</v>
      </c>
      <c r="E13" s="1" t="s">
        <v>87</v>
      </c>
      <c r="F13" s="17">
        <v>100</v>
      </c>
      <c r="G13" s="2" t="s">
        <v>88</v>
      </c>
      <c r="H13" s="17">
        <v>100</v>
      </c>
      <c r="I13" s="3"/>
      <c r="J13" s="2">
        <f t="shared" si="1"/>
        <v>100</v>
      </c>
      <c r="K13" s="2" t="s">
        <v>89</v>
      </c>
      <c r="M13" s="17"/>
      <c r="N13" s="23"/>
      <c r="O13" s="89"/>
      <c r="P13" s="5"/>
      <c r="Q13" s="25"/>
      <c r="T13" s="12"/>
      <c r="U13" s="12"/>
      <c r="V13" s="12"/>
      <c r="W13" s="12"/>
      <c r="X13" s="12"/>
    </row>
    <row r="14" spans="2:32" s="2" customFormat="1" x14ac:dyDescent="0.25">
      <c r="B14" s="3"/>
      <c r="D14" s="26" t="s">
        <v>92</v>
      </c>
      <c r="E14" s="1" t="s">
        <v>87</v>
      </c>
      <c r="F14" s="17">
        <v>100</v>
      </c>
      <c r="G14" s="2" t="s">
        <v>88</v>
      </c>
      <c r="H14" s="17">
        <v>100</v>
      </c>
      <c r="I14" s="3"/>
      <c r="J14" s="2">
        <f t="shared" si="1"/>
        <v>100</v>
      </c>
      <c r="K14" s="2" t="s">
        <v>89</v>
      </c>
      <c r="M14" s="17"/>
      <c r="N14" s="23"/>
      <c r="O14" s="89"/>
      <c r="P14" s="5"/>
      <c r="Q14" s="25"/>
      <c r="T14" s="12"/>
      <c r="U14" s="12"/>
      <c r="V14" s="12"/>
      <c r="W14" s="12"/>
      <c r="X14" s="12"/>
    </row>
    <row r="15" spans="2:32" s="2" customFormat="1" x14ac:dyDescent="0.25">
      <c r="B15" s="3"/>
      <c r="D15" s="26" t="s">
        <v>93</v>
      </c>
      <c r="E15" s="1" t="s">
        <v>87</v>
      </c>
      <c r="F15" s="17">
        <v>100</v>
      </c>
      <c r="G15" s="2" t="s">
        <v>88</v>
      </c>
      <c r="H15" s="17">
        <v>100</v>
      </c>
      <c r="I15" s="3"/>
      <c r="J15" s="52">
        <f t="shared" si="1"/>
        <v>100</v>
      </c>
      <c r="K15" s="2" t="s">
        <v>89</v>
      </c>
      <c r="M15" s="17"/>
      <c r="N15" s="23"/>
      <c r="O15" s="89"/>
      <c r="P15" s="5"/>
      <c r="Q15" s="25"/>
      <c r="S15" s="2">
        <v>100</v>
      </c>
      <c r="T15" s="12">
        <v>90</v>
      </c>
      <c r="U15" s="2">
        <v>80</v>
      </c>
      <c r="V15" s="12">
        <v>70</v>
      </c>
      <c r="W15" s="2">
        <v>60</v>
      </c>
      <c r="X15" s="12">
        <v>50</v>
      </c>
      <c r="Y15" s="2">
        <v>40</v>
      </c>
      <c r="Z15" s="12">
        <v>30</v>
      </c>
      <c r="AA15" s="2">
        <v>20</v>
      </c>
      <c r="AB15" s="12">
        <v>10</v>
      </c>
      <c r="AC15" s="2">
        <v>0</v>
      </c>
    </row>
    <row r="16" spans="2:32" s="2" customFormat="1" x14ac:dyDescent="0.25">
      <c r="B16" s="3"/>
      <c r="D16" s="26" t="s">
        <v>94</v>
      </c>
      <c r="E16" s="1" t="s">
        <v>87</v>
      </c>
      <c r="F16" s="17">
        <v>0</v>
      </c>
      <c r="G16" s="2" t="s">
        <v>88</v>
      </c>
      <c r="H16" s="17">
        <v>100</v>
      </c>
      <c r="I16" s="3"/>
      <c r="J16" s="27"/>
      <c r="K16" s="2">
        <f t="shared" ref="K16:K25" si="2">IF(J16="",+F16,IF(+J16&gt;K15,K15,J16))</f>
        <v>0</v>
      </c>
      <c r="L16" s="2">
        <v>0</v>
      </c>
      <c r="M16" s="17">
        <v>40</v>
      </c>
      <c r="N16" s="23">
        <f t="shared" ref="N16:N25" si="3">SUM(S16:AC16)</f>
        <v>0</v>
      </c>
      <c r="O16" s="89">
        <f t="shared" ref="O16:O25" si="4">+N16/M$27*M$29</f>
        <v>0</v>
      </c>
      <c r="P16" s="5" t="s">
        <v>83</v>
      </c>
      <c r="Q16" s="25">
        <v>50</v>
      </c>
      <c r="S16" s="2">
        <f>IF(S$15=$K16,S$15*$M16/100,0)</f>
        <v>0</v>
      </c>
      <c r="T16" s="2">
        <f t="shared" ref="T16:AC25" si="5">IF(T$15=$K16,T$15*$M16/100,0)</f>
        <v>0</v>
      </c>
      <c r="U16" s="2">
        <f t="shared" si="5"/>
        <v>0</v>
      </c>
      <c r="V16" s="2">
        <f t="shared" si="5"/>
        <v>0</v>
      </c>
      <c r="W16" s="2">
        <f t="shared" si="5"/>
        <v>0</v>
      </c>
      <c r="X16" s="2">
        <f t="shared" si="5"/>
        <v>0</v>
      </c>
      <c r="Y16" s="2">
        <f t="shared" si="5"/>
        <v>0</v>
      </c>
      <c r="Z16" s="2">
        <f t="shared" si="5"/>
        <v>0</v>
      </c>
      <c r="AA16" s="2">
        <f t="shared" si="5"/>
        <v>0</v>
      </c>
      <c r="AB16" s="2">
        <f t="shared" si="5"/>
        <v>0</v>
      </c>
      <c r="AC16" s="2">
        <f t="shared" si="5"/>
        <v>0</v>
      </c>
    </row>
    <row r="17" spans="2:29" s="2" customFormat="1" x14ac:dyDescent="0.25">
      <c r="B17" s="3"/>
      <c r="D17" s="26" t="s">
        <v>95</v>
      </c>
      <c r="E17" s="1" t="s">
        <v>87</v>
      </c>
      <c r="F17" s="17">
        <v>0</v>
      </c>
      <c r="G17" s="2" t="s">
        <v>88</v>
      </c>
      <c r="H17" s="17">
        <v>100</v>
      </c>
      <c r="I17" s="3"/>
      <c r="J17" s="27"/>
      <c r="K17" s="2">
        <f t="shared" si="2"/>
        <v>0</v>
      </c>
      <c r="L17" s="2">
        <v>0</v>
      </c>
      <c r="M17" s="17">
        <v>50</v>
      </c>
      <c r="N17" s="23">
        <f t="shared" si="3"/>
        <v>0</v>
      </c>
      <c r="O17" s="89">
        <f t="shared" si="4"/>
        <v>0</v>
      </c>
      <c r="P17" s="5" t="s">
        <v>83</v>
      </c>
      <c r="Q17" s="25">
        <v>50</v>
      </c>
      <c r="S17" s="2">
        <f>IF(S$15=$K17,S$15*$M17/100,0)</f>
        <v>0</v>
      </c>
      <c r="T17" s="2">
        <f t="shared" si="5"/>
        <v>0</v>
      </c>
      <c r="U17" s="2">
        <f t="shared" si="5"/>
        <v>0</v>
      </c>
      <c r="V17" s="2">
        <f t="shared" si="5"/>
        <v>0</v>
      </c>
      <c r="W17" s="2">
        <f t="shared" si="5"/>
        <v>0</v>
      </c>
      <c r="X17" s="2">
        <f t="shared" si="5"/>
        <v>0</v>
      </c>
      <c r="Y17" s="2">
        <f t="shared" si="5"/>
        <v>0</v>
      </c>
      <c r="Z17" s="2">
        <f t="shared" si="5"/>
        <v>0</v>
      </c>
      <c r="AA17" s="2">
        <f t="shared" si="5"/>
        <v>0</v>
      </c>
      <c r="AB17" s="2">
        <f t="shared" si="5"/>
        <v>0</v>
      </c>
      <c r="AC17" s="2">
        <f t="shared" si="5"/>
        <v>0</v>
      </c>
    </row>
    <row r="18" spans="2:29" s="2" customFormat="1" x14ac:dyDescent="0.25">
      <c r="B18" s="3"/>
      <c r="D18" s="26" t="s">
        <v>96</v>
      </c>
      <c r="E18" s="1" t="s">
        <v>87</v>
      </c>
      <c r="F18" s="17">
        <v>0</v>
      </c>
      <c r="G18" s="2" t="s">
        <v>88</v>
      </c>
      <c r="H18" s="17">
        <v>100</v>
      </c>
      <c r="I18" s="3"/>
      <c r="J18" s="27"/>
      <c r="K18" s="2">
        <f t="shared" si="2"/>
        <v>0</v>
      </c>
      <c r="L18" s="2">
        <v>0</v>
      </c>
      <c r="M18" s="17">
        <v>60</v>
      </c>
      <c r="N18" s="23">
        <f t="shared" si="3"/>
        <v>0</v>
      </c>
      <c r="O18" s="89">
        <f t="shared" si="4"/>
        <v>0</v>
      </c>
      <c r="P18" s="5" t="s">
        <v>83</v>
      </c>
      <c r="Q18" s="25">
        <v>50</v>
      </c>
      <c r="S18" s="2">
        <f t="shared" ref="S18:S25" si="6">IF(S$15=$K18,S$15*$M18/100,0)</f>
        <v>0</v>
      </c>
      <c r="T18" s="2">
        <f t="shared" si="5"/>
        <v>0</v>
      </c>
      <c r="U18" s="2">
        <f t="shared" si="5"/>
        <v>0</v>
      </c>
      <c r="V18" s="2">
        <f t="shared" si="5"/>
        <v>0</v>
      </c>
      <c r="W18" s="2">
        <f t="shared" si="5"/>
        <v>0</v>
      </c>
      <c r="X18" s="2">
        <f t="shared" si="5"/>
        <v>0</v>
      </c>
      <c r="Y18" s="2">
        <f t="shared" si="5"/>
        <v>0</v>
      </c>
      <c r="Z18" s="2">
        <f t="shared" si="5"/>
        <v>0</v>
      </c>
      <c r="AA18" s="2">
        <f t="shared" si="5"/>
        <v>0</v>
      </c>
      <c r="AB18" s="2">
        <f t="shared" si="5"/>
        <v>0</v>
      </c>
      <c r="AC18" s="2">
        <f t="shared" si="5"/>
        <v>0</v>
      </c>
    </row>
    <row r="19" spans="2:29" s="2" customFormat="1" x14ac:dyDescent="0.25">
      <c r="B19" s="3"/>
      <c r="D19" s="26" t="s">
        <v>97</v>
      </c>
      <c r="E19" s="1" t="s">
        <v>87</v>
      </c>
      <c r="F19" s="17">
        <v>0</v>
      </c>
      <c r="G19" s="2" t="s">
        <v>88</v>
      </c>
      <c r="H19" s="17">
        <v>100</v>
      </c>
      <c r="I19" s="3"/>
      <c r="J19" s="27"/>
      <c r="K19" s="2">
        <f>IF(J19="",+F19,IF(+J19&gt;K18,K18,J19))</f>
        <v>0</v>
      </c>
      <c r="L19" s="2">
        <v>0</v>
      </c>
      <c r="M19" s="17">
        <v>70</v>
      </c>
      <c r="N19" s="23">
        <f t="shared" si="3"/>
        <v>0</v>
      </c>
      <c r="O19" s="89">
        <f t="shared" si="4"/>
        <v>0</v>
      </c>
      <c r="P19" s="5" t="s">
        <v>83</v>
      </c>
      <c r="Q19" s="25">
        <v>50</v>
      </c>
      <c r="S19" s="2">
        <f t="shared" si="6"/>
        <v>0</v>
      </c>
      <c r="T19" s="2">
        <f t="shared" si="5"/>
        <v>0</v>
      </c>
      <c r="U19" s="2">
        <f t="shared" si="5"/>
        <v>0</v>
      </c>
      <c r="V19" s="2">
        <f t="shared" si="5"/>
        <v>0</v>
      </c>
      <c r="W19" s="2">
        <f t="shared" si="5"/>
        <v>0</v>
      </c>
      <c r="X19" s="2">
        <f t="shared" si="5"/>
        <v>0</v>
      </c>
      <c r="Y19" s="2">
        <f t="shared" si="5"/>
        <v>0</v>
      </c>
      <c r="Z19" s="2">
        <f t="shared" si="5"/>
        <v>0</v>
      </c>
      <c r="AA19" s="2">
        <f t="shared" si="5"/>
        <v>0</v>
      </c>
      <c r="AB19" s="2">
        <f t="shared" si="5"/>
        <v>0</v>
      </c>
      <c r="AC19" s="2">
        <f t="shared" si="5"/>
        <v>0</v>
      </c>
    </row>
    <row r="20" spans="2:29" s="2" customFormat="1" x14ac:dyDescent="0.25">
      <c r="B20" s="3"/>
      <c r="D20" s="26" t="s">
        <v>98</v>
      </c>
      <c r="E20" s="1" t="s">
        <v>87</v>
      </c>
      <c r="F20" s="17">
        <v>0</v>
      </c>
      <c r="G20" s="2" t="s">
        <v>88</v>
      </c>
      <c r="H20" s="17">
        <v>100</v>
      </c>
      <c r="I20" s="3"/>
      <c r="J20" s="27"/>
      <c r="K20" s="2">
        <f t="shared" si="2"/>
        <v>0</v>
      </c>
      <c r="L20" s="2">
        <v>0</v>
      </c>
      <c r="M20" s="17">
        <v>80</v>
      </c>
      <c r="N20" s="23">
        <f t="shared" si="3"/>
        <v>0</v>
      </c>
      <c r="O20" s="89">
        <f t="shared" si="4"/>
        <v>0</v>
      </c>
      <c r="P20" s="5" t="s">
        <v>83</v>
      </c>
      <c r="Q20" s="25">
        <v>50</v>
      </c>
      <c r="S20" s="2">
        <f t="shared" si="6"/>
        <v>0</v>
      </c>
      <c r="T20" s="2">
        <f t="shared" si="5"/>
        <v>0</v>
      </c>
      <c r="U20" s="2">
        <f t="shared" si="5"/>
        <v>0</v>
      </c>
      <c r="V20" s="2">
        <f t="shared" si="5"/>
        <v>0</v>
      </c>
      <c r="W20" s="2">
        <f t="shared" si="5"/>
        <v>0</v>
      </c>
      <c r="X20" s="2">
        <f t="shared" si="5"/>
        <v>0</v>
      </c>
      <c r="Y20" s="2">
        <f t="shared" si="5"/>
        <v>0</v>
      </c>
      <c r="Z20" s="2">
        <f t="shared" si="5"/>
        <v>0</v>
      </c>
      <c r="AA20" s="2">
        <f t="shared" si="5"/>
        <v>0</v>
      </c>
      <c r="AB20" s="2">
        <f t="shared" si="5"/>
        <v>0</v>
      </c>
      <c r="AC20" s="2">
        <f t="shared" si="5"/>
        <v>0</v>
      </c>
    </row>
    <row r="21" spans="2:29" s="2" customFormat="1" x14ac:dyDescent="0.25">
      <c r="B21" s="3"/>
      <c r="D21" s="26" t="s">
        <v>99</v>
      </c>
      <c r="E21" s="1" t="s">
        <v>87</v>
      </c>
      <c r="F21" s="17">
        <v>0</v>
      </c>
      <c r="G21" s="2" t="s">
        <v>88</v>
      </c>
      <c r="H21" s="17">
        <v>100</v>
      </c>
      <c r="I21" s="3"/>
      <c r="J21" s="27"/>
      <c r="K21" s="2">
        <f t="shared" si="2"/>
        <v>0</v>
      </c>
      <c r="L21" s="2">
        <v>0</v>
      </c>
      <c r="M21" s="17">
        <v>80</v>
      </c>
      <c r="N21" s="23">
        <f t="shared" si="3"/>
        <v>0</v>
      </c>
      <c r="O21" s="89">
        <f t="shared" si="4"/>
        <v>0</v>
      </c>
      <c r="P21" s="5" t="s">
        <v>83</v>
      </c>
      <c r="Q21" s="25">
        <v>50</v>
      </c>
      <c r="S21" s="2">
        <f t="shared" si="6"/>
        <v>0</v>
      </c>
      <c r="T21" s="2">
        <f t="shared" si="5"/>
        <v>0</v>
      </c>
      <c r="U21" s="2">
        <f t="shared" si="5"/>
        <v>0</v>
      </c>
      <c r="V21" s="2">
        <f t="shared" si="5"/>
        <v>0</v>
      </c>
      <c r="W21" s="2">
        <f t="shared" si="5"/>
        <v>0</v>
      </c>
      <c r="X21" s="2">
        <f t="shared" si="5"/>
        <v>0</v>
      </c>
      <c r="Y21" s="2">
        <f t="shared" si="5"/>
        <v>0</v>
      </c>
      <c r="Z21" s="2">
        <f t="shared" si="5"/>
        <v>0</v>
      </c>
      <c r="AA21" s="2">
        <f t="shared" si="5"/>
        <v>0</v>
      </c>
      <c r="AB21" s="2">
        <f t="shared" si="5"/>
        <v>0</v>
      </c>
      <c r="AC21" s="2">
        <f t="shared" si="5"/>
        <v>0</v>
      </c>
    </row>
    <row r="22" spans="2:29" s="2" customFormat="1" x14ac:dyDescent="0.25">
      <c r="B22" s="3"/>
      <c r="D22" s="26" t="s">
        <v>100</v>
      </c>
      <c r="E22" s="1" t="s">
        <v>87</v>
      </c>
      <c r="F22" s="17">
        <v>0</v>
      </c>
      <c r="G22" s="2" t="s">
        <v>88</v>
      </c>
      <c r="H22" s="17">
        <v>100</v>
      </c>
      <c r="I22" s="3"/>
      <c r="J22" s="27"/>
      <c r="K22" s="2">
        <f t="shared" si="2"/>
        <v>0</v>
      </c>
      <c r="L22" s="2">
        <v>0</v>
      </c>
      <c r="M22" s="17">
        <v>90</v>
      </c>
      <c r="N22" s="23">
        <f t="shared" si="3"/>
        <v>0</v>
      </c>
      <c r="O22" s="89">
        <f t="shared" si="4"/>
        <v>0</v>
      </c>
      <c r="P22" s="5" t="s">
        <v>83</v>
      </c>
      <c r="Q22" s="25">
        <v>50</v>
      </c>
      <c r="S22" s="2">
        <f t="shared" si="6"/>
        <v>0</v>
      </c>
      <c r="T22" s="2">
        <f t="shared" si="5"/>
        <v>0</v>
      </c>
      <c r="U22" s="2">
        <f t="shared" si="5"/>
        <v>0</v>
      </c>
      <c r="V22" s="2">
        <f t="shared" si="5"/>
        <v>0</v>
      </c>
      <c r="W22" s="2">
        <f t="shared" si="5"/>
        <v>0</v>
      </c>
      <c r="X22" s="2">
        <f t="shared" si="5"/>
        <v>0</v>
      </c>
      <c r="Y22" s="2">
        <f t="shared" si="5"/>
        <v>0</v>
      </c>
      <c r="Z22" s="2">
        <f t="shared" si="5"/>
        <v>0</v>
      </c>
      <c r="AA22" s="2">
        <f t="shared" si="5"/>
        <v>0</v>
      </c>
      <c r="AB22" s="2">
        <f t="shared" si="5"/>
        <v>0</v>
      </c>
      <c r="AC22" s="2">
        <f t="shared" si="5"/>
        <v>0</v>
      </c>
    </row>
    <row r="23" spans="2:29" s="2" customFormat="1" x14ac:dyDescent="0.25">
      <c r="B23" s="3"/>
      <c r="D23" s="26" t="s">
        <v>101</v>
      </c>
      <c r="E23" s="1" t="s">
        <v>87</v>
      </c>
      <c r="F23" s="17">
        <v>0</v>
      </c>
      <c r="G23" s="2" t="s">
        <v>88</v>
      </c>
      <c r="H23" s="17">
        <v>100</v>
      </c>
      <c r="I23" s="3"/>
      <c r="J23" s="27"/>
      <c r="K23" s="2">
        <f t="shared" si="2"/>
        <v>0</v>
      </c>
      <c r="L23" s="2">
        <v>0</v>
      </c>
      <c r="M23" s="17">
        <v>100</v>
      </c>
      <c r="N23" s="23">
        <f t="shared" si="3"/>
        <v>0</v>
      </c>
      <c r="O23" s="89">
        <f t="shared" si="4"/>
        <v>0</v>
      </c>
      <c r="P23" s="5" t="s">
        <v>83</v>
      </c>
      <c r="Q23" s="25">
        <v>50</v>
      </c>
      <c r="S23" s="2">
        <f t="shared" si="6"/>
        <v>0</v>
      </c>
      <c r="T23" s="2">
        <f t="shared" si="5"/>
        <v>0</v>
      </c>
      <c r="U23" s="2">
        <f t="shared" si="5"/>
        <v>0</v>
      </c>
      <c r="V23" s="2">
        <f t="shared" si="5"/>
        <v>0</v>
      </c>
      <c r="W23" s="2">
        <f t="shared" si="5"/>
        <v>0</v>
      </c>
      <c r="X23" s="2">
        <f t="shared" si="5"/>
        <v>0</v>
      </c>
      <c r="Y23" s="2">
        <f t="shared" si="5"/>
        <v>0</v>
      </c>
      <c r="Z23" s="2">
        <f t="shared" si="5"/>
        <v>0</v>
      </c>
      <c r="AA23" s="2">
        <f t="shared" si="5"/>
        <v>0</v>
      </c>
      <c r="AB23" s="2">
        <f t="shared" si="5"/>
        <v>0</v>
      </c>
      <c r="AC23" s="2">
        <f t="shared" si="5"/>
        <v>0</v>
      </c>
    </row>
    <row r="24" spans="2:29" s="2" customFormat="1" x14ac:dyDescent="0.25">
      <c r="B24" s="3"/>
      <c r="D24" s="26" t="s">
        <v>102</v>
      </c>
      <c r="E24" s="1" t="s">
        <v>87</v>
      </c>
      <c r="F24" s="17">
        <v>0</v>
      </c>
      <c r="G24" s="2" t="s">
        <v>88</v>
      </c>
      <c r="H24" s="17">
        <v>100</v>
      </c>
      <c r="I24" s="3"/>
      <c r="J24" s="27"/>
      <c r="K24" s="2">
        <f t="shared" si="2"/>
        <v>0</v>
      </c>
      <c r="L24" s="2">
        <v>0</v>
      </c>
      <c r="M24" s="17">
        <v>110</v>
      </c>
      <c r="N24" s="23">
        <f t="shared" si="3"/>
        <v>0</v>
      </c>
      <c r="O24" s="89">
        <f t="shared" si="4"/>
        <v>0</v>
      </c>
      <c r="P24" s="5" t="s">
        <v>83</v>
      </c>
      <c r="Q24" s="25">
        <v>50</v>
      </c>
      <c r="S24" s="2">
        <f t="shared" si="6"/>
        <v>0</v>
      </c>
      <c r="T24" s="2">
        <f t="shared" si="5"/>
        <v>0</v>
      </c>
      <c r="U24" s="2">
        <f t="shared" si="5"/>
        <v>0</v>
      </c>
      <c r="V24" s="2">
        <f t="shared" si="5"/>
        <v>0</v>
      </c>
      <c r="W24" s="2">
        <f t="shared" si="5"/>
        <v>0</v>
      </c>
      <c r="X24" s="2">
        <f t="shared" si="5"/>
        <v>0</v>
      </c>
      <c r="Y24" s="2">
        <f t="shared" si="5"/>
        <v>0</v>
      </c>
      <c r="Z24" s="2">
        <f t="shared" si="5"/>
        <v>0</v>
      </c>
      <c r="AA24" s="2">
        <f t="shared" si="5"/>
        <v>0</v>
      </c>
      <c r="AB24" s="2">
        <f t="shared" si="5"/>
        <v>0</v>
      </c>
      <c r="AC24" s="2">
        <f t="shared" si="5"/>
        <v>0</v>
      </c>
    </row>
    <row r="25" spans="2:29" s="2" customFormat="1" ht="15.75" thickBot="1" x14ac:dyDescent="0.3">
      <c r="B25" s="28"/>
      <c r="C25" s="29"/>
      <c r="D25" s="30" t="s">
        <v>103</v>
      </c>
      <c r="E25" s="31" t="s">
        <v>87</v>
      </c>
      <c r="F25" s="32">
        <v>0</v>
      </c>
      <c r="G25" s="29" t="s">
        <v>88</v>
      </c>
      <c r="H25" s="32">
        <v>100</v>
      </c>
      <c r="I25" s="28"/>
      <c r="J25" s="33"/>
      <c r="K25" s="29">
        <f t="shared" si="2"/>
        <v>0</v>
      </c>
      <c r="L25" s="29">
        <v>0</v>
      </c>
      <c r="M25" s="32">
        <v>120</v>
      </c>
      <c r="N25" s="34">
        <f t="shared" si="3"/>
        <v>0</v>
      </c>
      <c r="O25" s="91">
        <f t="shared" si="4"/>
        <v>0</v>
      </c>
      <c r="P25" s="5" t="s">
        <v>83</v>
      </c>
      <c r="Q25" s="25">
        <v>50</v>
      </c>
      <c r="S25" s="2">
        <f t="shared" si="6"/>
        <v>0</v>
      </c>
      <c r="T25" s="2">
        <f t="shared" si="5"/>
        <v>0</v>
      </c>
      <c r="U25" s="2">
        <f t="shared" si="5"/>
        <v>0</v>
      </c>
      <c r="V25" s="2">
        <f t="shared" si="5"/>
        <v>0</v>
      </c>
      <c r="W25" s="2">
        <f t="shared" si="5"/>
        <v>0</v>
      </c>
      <c r="X25" s="2">
        <f t="shared" si="5"/>
        <v>0</v>
      </c>
      <c r="Y25" s="2">
        <f t="shared" si="5"/>
        <v>0</v>
      </c>
      <c r="Z25" s="2">
        <f t="shared" si="5"/>
        <v>0</v>
      </c>
      <c r="AA25" s="2">
        <f t="shared" si="5"/>
        <v>0</v>
      </c>
      <c r="AB25" s="2">
        <f t="shared" si="5"/>
        <v>0</v>
      </c>
      <c r="AC25" s="2">
        <f t="shared" si="5"/>
        <v>0</v>
      </c>
    </row>
    <row r="26" spans="2:29" s="2" customFormat="1" x14ac:dyDescent="0.25">
      <c r="B26" s="35"/>
      <c r="C26" s="36"/>
      <c r="D26" s="37"/>
      <c r="E26" s="36"/>
      <c r="F26" s="38"/>
      <c r="G26" s="36"/>
      <c r="H26" s="38"/>
      <c r="I26" s="35"/>
      <c r="J26" s="36"/>
      <c r="K26" s="36"/>
      <c r="L26" s="36"/>
      <c r="M26" s="38"/>
      <c r="N26" s="39"/>
      <c r="O26" s="38"/>
      <c r="P26" s="39"/>
      <c r="Q26" s="40"/>
      <c r="T26" s="12"/>
      <c r="U26" s="12"/>
      <c r="V26" s="12"/>
      <c r="W26" s="12"/>
      <c r="X26" s="12"/>
    </row>
    <row r="27" spans="2:29" ht="15.75" thickBot="1" x14ac:dyDescent="0.3">
      <c r="B27" s="41"/>
      <c r="C27" s="42"/>
      <c r="D27" s="42"/>
      <c r="E27" s="42"/>
      <c r="F27" s="42"/>
      <c r="G27" s="42"/>
      <c r="H27" s="42"/>
      <c r="I27" s="41"/>
      <c r="J27" s="42"/>
      <c r="K27" s="42"/>
      <c r="L27" s="42"/>
      <c r="M27" s="42">
        <f>SUM(M7:M25)</f>
        <v>1000</v>
      </c>
      <c r="N27" s="42">
        <f>SUM(N7:N25)</f>
        <v>0</v>
      </c>
      <c r="O27" s="42"/>
      <c r="P27" s="42"/>
      <c r="Q27" s="43"/>
    </row>
    <row r="28" spans="2:29" x14ac:dyDescent="0.25">
      <c r="J28" s="44"/>
      <c r="K28" s="45"/>
      <c r="L28" s="45"/>
      <c r="M28" s="45"/>
      <c r="N28" s="45"/>
      <c r="O28" s="45"/>
      <c r="P28" s="45"/>
      <c r="Q28" s="45"/>
      <c r="R28" s="46"/>
    </row>
    <row r="29" spans="2:29" ht="15.75" thickBot="1" x14ac:dyDescent="0.3">
      <c r="J29" s="47" t="s">
        <v>116</v>
      </c>
      <c r="K29" s="48"/>
      <c r="L29" s="48"/>
      <c r="M29" s="49">
        <v>50000</v>
      </c>
      <c r="N29" s="48"/>
      <c r="O29" s="49"/>
      <c r="P29" s="50">
        <f>+N27/M27*M29</f>
        <v>0</v>
      </c>
      <c r="Q29" s="48" t="s">
        <v>117</v>
      </c>
      <c r="R29" s="51"/>
    </row>
    <row r="37" spans="2:9" customFormat="1" x14ac:dyDescent="0.25">
      <c r="B37" t="s">
        <v>125</v>
      </c>
      <c r="C37" t="s">
        <v>130</v>
      </c>
      <c r="D37" s="97">
        <f>+inschrijfstaat!D77</f>
        <v>0</v>
      </c>
      <c r="E37" s="97"/>
      <c r="F37" s="97"/>
      <c r="G37" s="97"/>
      <c r="H37" s="97"/>
      <c r="I37" s="97"/>
    </row>
    <row r="38" spans="2:9" customFormat="1" ht="4.5" customHeight="1" x14ac:dyDescent="0.25"/>
    <row r="39" spans="2:9" customFormat="1" x14ac:dyDescent="0.25">
      <c r="B39" t="s">
        <v>126</v>
      </c>
      <c r="C39" t="s">
        <v>130</v>
      </c>
      <c r="D39" s="97">
        <f>+inschrijfstaat!D79</f>
        <v>0</v>
      </c>
      <c r="E39" s="97"/>
      <c r="F39" s="97"/>
      <c r="G39" s="97"/>
      <c r="H39" s="97"/>
      <c r="I39" s="97"/>
    </row>
    <row r="40" spans="2:9" customFormat="1" ht="4.5" customHeight="1" x14ac:dyDescent="0.25"/>
    <row r="41" spans="2:9" customFormat="1" x14ac:dyDescent="0.25">
      <c r="B41" t="s">
        <v>127</v>
      </c>
      <c r="C41" t="s">
        <v>130</v>
      </c>
      <c r="D41" s="53">
        <f>+inschrijfstaat!D81</f>
        <v>0</v>
      </c>
      <c r="F41" s="54" t="s">
        <v>128</v>
      </c>
      <c r="G41" s="94">
        <v>0</v>
      </c>
      <c r="H41" s="94"/>
      <c r="I41" s="94"/>
    </row>
    <row r="42" spans="2:9" customFormat="1" ht="4.5" customHeight="1" x14ac:dyDescent="0.25"/>
    <row r="43" spans="2:9" customFormat="1" x14ac:dyDescent="0.25">
      <c r="B43" t="s">
        <v>132</v>
      </c>
      <c r="C43" t="s">
        <v>130</v>
      </c>
      <c r="D43" s="53">
        <f>+inschrijfstaat!D83</f>
        <v>0</v>
      </c>
      <c r="F43" s="54"/>
    </row>
    <row r="44" spans="2:9" customFormat="1" x14ac:dyDescent="0.25"/>
    <row r="45" spans="2:9" customFormat="1" x14ac:dyDescent="0.25">
      <c r="B45" t="s">
        <v>129</v>
      </c>
      <c r="C45" t="s">
        <v>130</v>
      </c>
      <c r="D45" s="97">
        <v>0</v>
      </c>
      <c r="E45" s="97"/>
      <c r="F45" s="97"/>
      <c r="G45" s="97"/>
      <c r="H45" s="97"/>
      <c r="I45" s="97"/>
    </row>
    <row r="46" spans="2:9" customFormat="1" ht="4.5" customHeight="1" x14ac:dyDescent="0.25"/>
    <row r="47" spans="2:9" customFormat="1" x14ac:dyDescent="0.25">
      <c r="B47" t="s">
        <v>131</v>
      </c>
      <c r="C47" t="s">
        <v>130</v>
      </c>
      <c r="D47" s="97">
        <v>0</v>
      </c>
      <c r="E47" s="97"/>
      <c r="F47" s="97"/>
      <c r="G47" s="97"/>
      <c r="H47" s="97"/>
      <c r="I47" s="97"/>
    </row>
    <row r="48" spans="2:9" customFormat="1" x14ac:dyDescent="0.25"/>
    <row r="49" spans="2:9" customFormat="1" x14ac:dyDescent="0.25">
      <c r="D49" t="s">
        <v>134</v>
      </c>
      <c r="G49" t="s">
        <v>135</v>
      </c>
    </row>
    <row r="50" spans="2:9" customFormat="1" x14ac:dyDescent="0.25">
      <c r="D50" s="53">
        <f>+inschrijfstaat!D90</f>
        <v>0</v>
      </c>
      <c r="G50" s="94">
        <v>0</v>
      </c>
      <c r="H50" s="94"/>
      <c r="I50" s="94"/>
    </row>
    <row r="51" spans="2:9" customFormat="1" x14ac:dyDescent="0.25"/>
    <row r="52" spans="2:9" customFormat="1" x14ac:dyDescent="0.25">
      <c r="B52" t="s">
        <v>133</v>
      </c>
      <c r="D52" s="94"/>
      <c r="E52" s="94"/>
      <c r="F52" s="94"/>
      <c r="G52" s="94"/>
      <c r="H52" s="94"/>
      <c r="I52" s="94"/>
    </row>
    <row r="53" spans="2:9" customFormat="1" x14ac:dyDescent="0.25">
      <c r="D53" s="94"/>
      <c r="E53" s="94"/>
      <c r="F53" s="94"/>
      <c r="G53" s="94"/>
      <c r="H53" s="94"/>
      <c r="I53" s="94"/>
    </row>
    <row r="54" spans="2:9" customFormat="1" x14ac:dyDescent="0.25">
      <c r="D54" s="94"/>
      <c r="E54" s="94"/>
      <c r="F54" s="94"/>
      <c r="G54" s="94"/>
      <c r="H54" s="94"/>
      <c r="I54" s="94"/>
    </row>
    <row r="55" spans="2:9" customFormat="1" x14ac:dyDescent="0.25">
      <c r="D55" s="94"/>
      <c r="E55" s="94"/>
      <c r="F55" s="94"/>
      <c r="G55" s="94"/>
      <c r="H55" s="94"/>
      <c r="I55" s="94"/>
    </row>
    <row r="56" spans="2:9" customFormat="1" x14ac:dyDescent="0.25">
      <c r="D56" s="94"/>
      <c r="E56" s="94"/>
      <c r="F56" s="94"/>
      <c r="G56" s="94"/>
      <c r="H56" s="94"/>
      <c r="I56" s="94"/>
    </row>
    <row r="57" spans="2:9" customFormat="1" x14ac:dyDescent="0.25">
      <c r="D57" s="94"/>
      <c r="E57" s="94"/>
      <c r="F57" s="94"/>
      <c r="G57" s="94"/>
      <c r="H57" s="94"/>
      <c r="I57" s="94"/>
    </row>
    <row r="58" spans="2:9" ht="15.75" thickBot="1" x14ac:dyDescent="0.3"/>
    <row r="59" spans="2:9" ht="15.75" thickBot="1" x14ac:dyDescent="0.3">
      <c r="D59" s="55" t="s">
        <v>137</v>
      </c>
      <c r="E59" s="56"/>
      <c r="F59" s="57"/>
    </row>
  </sheetData>
  <sheetProtection algorithmName="SHA-512" hashValue="grtQllFgz+fgyIXs7YVnKiC3SfplQ2HGnrzmHUa57b1AGGyvJ54hY4cr4hm9clcZzlM8vFG5O8Hf4b6TdYcUiw==" saltValue="wxlR1H1X8vNEqnehP1aSUg==" spinCount="100000" sheet="1" objects="1" scenarios="1"/>
  <mergeCells count="8">
    <mergeCell ref="G50:I50"/>
    <mergeCell ref="D52:I57"/>
    <mergeCell ref="P3:Q3"/>
    <mergeCell ref="D37:I37"/>
    <mergeCell ref="D39:I39"/>
    <mergeCell ref="G41:I41"/>
    <mergeCell ref="D45:I45"/>
    <mergeCell ref="D47:I4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B026F56-BF17-46B6-817B-D01F5F179816}">
          <x14:formula1>
            <xm:f>waarden!$C$5:$C$9</xm:f>
          </x14:formula1>
          <xm:sqref>J7</xm:sqref>
        </x14:dataValidation>
        <x14:dataValidation type="list" allowBlank="1" showInputMessage="1" showErrorMessage="1" xr:uid="{E88863E6-8275-4581-B9D0-4B4538E46393}">
          <x14:formula1>
            <xm:f>waarden!$E$5:$E$15</xm:f>
          </x14:formula1>
          <xm:sqref>J16:J25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6D8F-EDA9-4E06-8B3E-82A64B3158E2}">
  <dimension ref="C3:E15"/>
  <sheetViews>
    <sheetView workbookViewId="0">
      <selection activeCell="C9" sqref="C9"/>
    </sheetView>
  </sheetViews>
  <sheetFormatPr defaultRowHeight="15" x14ac:dyDescent="0.25"/>
  <sheetData>
    <row r="3" spans="3:5" x14ac:dyDescent="0.25">
      <c r="C3" t="s">
        <v>105</v>
      </c>
      <c r="E3" t="s">
        <v>106</v>
      </c>
    </row>
    <row r="5" spans="3:5" x14ac:dyDescent="0.25">
      <c r="C5">
        <v>1</v>
      </c>
      <c r="E5">
        <v>100</v>
      </c>
    </row>
    <row r="6" spans="3:5" x14ac:dyDescent="0.25">
      <c r="C6">
        <v>2</v>
      </c>
      <c r="E6">
        <v>90</v>
      </c>
    </row>
    <row r="7" spans="3:5" x14ac:dyDescent="0.25">
      <c r="C7">
        <v>3</v>
      </c>
      <c r="E7">
        <v>80</v>
      </c>
    </row>
    <row r="8" spans="3:5" x14ac:dyDescent="0.25">
      <c r="C8">
        <v>4</v>
      </c>
      <c r="E8">
        <v>70</v>
      </c>
    </row>
    <row r="9" spans="3:5" x14ac:dyDescent="0.25">
      <c r="C9" t="s">
        <v>114</v>
      </c>
      <c r="E9">
        <v>60</v>
      </c>
    </row>
    <row r="10" spans="3:5" x14ac:dyDescent="0.25">
      <c r="E10">
        <v>50</v>
      </c>
    </row>
    <row r="11" spans="3:5" x14ac:dyDescent="0.25">
      <c r="E11">
        <v>40</v>
      </c>
    </row>
    <row r="12" spans="3:5" x14ac:dyDescent="0.25">
      <c r="E12">
        <v>30</v>
      </c>
    </row>
    <row r="13" spans="3:5" x14ac:dyDescent="0.25">
      <c r="E13">
        <v>20</v>
      </c>
    </row>
    <row r="14" spans="3:5" x14ac:dyDescent="0.25">
      <c r="E14">
        <v>10</v>
      </c>
    </row>
    <row r="15" spans="3:5" x14ac:dyDescent="0.25">
      <c r="E1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5" ma:contentTypeDescription="Een nieuw document maken." ma:contentTypeScope="" ma:versionID="3fee1473c3a8ae3250e44efed39943f2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4b20e54687a07380ffd603cf98e01cef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6DB39A-B82D-4ACA-B0BF-E84D7BD0D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D457B2-C520-478D-80B6-582AC7E02F43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3E1236B4-1673-4881-8F56-3CC78CD0A7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inschrijfstaat</vt:lpstr>
      <vt:lpstr>EMVI-beoordelingsmatrix</vt:lpstr>
      <vt:lpstr>waarden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van den Wijngaard | gemeente Meierijstad</dc:creator>
  <cp:lastModifiedBy>Hans van den Wijngaard | gemeente Meierijstad</cp:lastModifiedBy>
  <dcterms:created xsi:type="dcterms:W3CDTF">2024-12-03T09:37:28Z</dcterms:created>
  <dcterms:modified xsi:type="dcterms:W3CDTF">2024-12-18T13:53:31Z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