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Midden Groningen\Brand\03) Concept aanbestedingsstukken\"/>
    </mc:Choice>
  </mc:AlternateContent>
  <bookViews>
    <workbookView xWindow="0" yWindow="0" windowWidth="17835" windowHeight="5085" activeTab="1"/>
  </bookViews>
  <sheets>
    <sheet name="Totaal" sheetId="4" r:id="rId1"/>
    <sheet name="Specificatie" sheetId="2" r:id="rId2"/>
  </sheets>
  <definedNames>
    <definedName name="_xlnm._FilterDatabase" localSheetId="1" hidden="1">Specificatie!$A$10:$U$126</definedName>
    <definedName name="_xlnm.Print_Area" localSheetId="1">Specificatie!$A$4:$H$160</definedName>
    <definedName name="_xlnm.Print_Area" localSheetId="0">Totaal!$A$1:$E$18</definedName>
    <definedName name="_xlnm.Print_Titles" localSheetId="1">Specificatie!$4:$8</definedName>
    <definedName name="afrdoor">#REF!</definedName>
    <definedName name="afrind">#REF!</definedName>
    <definedName name="cad">Specificatie!#REF!</definedName>
    <definedName name="df">Specificatie!#REF!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erc">#REF!</definedName>
    <definedName name="premie2005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11" i="4"/>
  <c r="D9" i="4"/>
  <c r="D8" i="4"/>
  <c r="K142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J157" i="2"/>
  <c r="J126" i="2"/>
  <c r="I157" i="2"/>
  <c r="I126" i="2"/>
  <c r="I159" i="2" l="1"/>
  <c r="J159" i="2"/>
  <c r="K157" i="2"/>
  <c r="K126" i="2"/>
  <c r="K127" i="2" s="1"/>
  <c r="K159" i="2" l="1"/>
  <c r="X157" i="2" l="1"/>
  <c r="W157" i="2"/>
  <c r="Y156" i="2"/>
  <c r="Y155" i="2"/>
  <c r="Y154" i="2"/>
  <c r="Y153" i="2"/>
  <c r="Y151" i="2"/>
  <c r="Y150" i="2"/>
  <c r="Y149" i="2"/>
  <c r="Y148" i="2"/>
  <c r="Y147" i="2"/>
  <c r="Y146" i="2"/>
  <c r="Y145" i="2"/>
  <c r="Y144" i="2"/>
  <c r="Y143" i="2"/>
  <c r="Y141" i="2"/>
  <c r="Y140" i="2"/>
  <c r="Y139" i="2"/>
  <c r="Y138" i="2"/>
  <c r="Y137" i="2"/>
  <c r="Y136" i="2"/>
  <c r="Y135" i="2"/>
  <c r="Y134" i="2"/>
  <c r="Y133" i="2"/>
  <c r="Y132" i="2"/>
  <c r="Y131" i="2"/>
  <c r="Y130" i="2"/>
  <c r="X126" i="2"/>
  <c r="Y125" i="2"/>
  <c r="Y124" i="2"/>
  <c r="Y123" i="2"/>
  <c r="Y122" i="2"/>
  <c r="Y121" i="2"/>
  <c r="Y120" i="2"/>
  <c r="Y119" i="2"/>
  <c r="Y118" i="2"/>
  <c r="Y117" i="2"/>
  <c r="Y116" i="2"/>
  <c r="Y115" i="2"/>
  <c r="Y114" i="2"/>
  <c r="Y113" i="2"/>
  <c r="Y112" i="2"/>
  <c r="Y111" i="2"/>
  <c r="Y110" i="2"/>
  <c r="Y109" i="2"/>
  <c r="Y108" i="2"/>
  <c r="Y107" i="2"/>
  <c r="Y106" i="2"/>
  <c r="Y105" i="2"/>
  <c r="Y104" i="2"/>
  <c r="Y103" i="2"/>
  <c r="Y102" i="2"/>
  <c r="Y100" i="2"/>
  <c r="Y99" i="2"/>
  <c r="Y98" i="2"/>
  <c r="Y97" i="2"/>
  <c r="Y96" i="2"/>
  <c r="Y94" i="2"/>
  <c r="Y93" i="2"/>
  <c r="Y92" i="2"/>
  <c r="Y91" i="2"/>
  <c r="Y90" i="2"/>
  <c r="Y89" i="2"/>
  <c r="Y88" i="2"/>
  <c r="Y87" i="2"/>
  <c r="Y86" i="2"/>
  <c r="Y85" i="2"/>
  <c r="Y84" i="2"/>
  <c r="Y83" i="2"/>
  <c r="Y82" i="2"/>
  <c r="Y79" i="2"/>
  <c r="Y78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4" i="2"/>
  <c r="Y62" i="2"/>
  <c r="Y61" i="2"/>
  <c r="Y60" i="2"/>
  <c r="W59" i="2"/>
  <c r="W126" i="2" s="1"/>
  <c r="Y58" i="2"/>
  <c r="Y57" i="2"/>
  <c r="Y56" i="2"/>
  <c r="Y54" i="2"/>
  <c r="Y53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2" i="2"/>
  <c r="Y31" i="2"/>
  <c r="Y30" i="2"/>
  <c r="Y29" i="2"/>
  <c r="Y28" i="2"/>
  <c r="Y27" i="2"/>
  <c r="Y26" i="2"/>
  <c r="Y25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W159" i="2" l="1"/>
  <c r="X159" i="2"/>
  <c r="Y59" i="2"/>
  <c r="Y126" i="2" s="1"/>
  <c r="Y157" i="2"/>
  <c r="Y159" i="2" l="1"/>
  <c r="A2" i="4" l="1"/>
  <c r="A1" i="4"/>
  <c r="D14" i="4" l="1"/>
</calcChain>
</file>

<file path=xl/sharedStrings.xml><?xml version="1.0" encoding="utf-8"?>
<sst xmlns="http://schemas.openxmlformats.org/spreadsheetml/2006/main" count="1909" uniqueCount="360">
  <si>
    <t>Omschrijving:</t>
  </si>
  <si>
    <t>Gebouwen</t>
  </si>
  <si>
    <t>Inventaris:</t>
  </si>
  <si>
    <t>Totaal</t>
  </si>
  <si>
    <t>Totaal:</t>
  </si>
  <si>
    <t>Eindtotaal:</t>
  </si>
  <si>
    <t>Gemeentelijk Bezit</t>
  </si>
  <si>
    <t>Bedrag in EUR:</t>
  </si>
  <si>
    <t xml:space="preserve"> </t>
  </si>
  <si>
    <t xml:space="preserve">Gemeentelijk Bezit: </t>
  </si>
  <si>
    <t>Totaal Gemeentelijk Bezit:</t>
  </si>
  <si>
    <t>Inventaris</t>
  </si>
  <si>
    <t>Taxatie gebouwen</t>
  </si>
  <si>
    <t>Taxatie inventaris</t>
  </si>
  <si>
    <t>Plaats:</t>
  </si>
  <si>
    <t>Adres:</t>
  </si>
  <si>
    <t>Onderwijs:</t>
  </si>
  <si>
    <t>Risico informatie</t>
  </si>
  <si>
    <t>Totaal Onderwijs</t>
  </si>
  <si>
    <t xml:space="preserve">Onderwijs: </t>
  </si>
  <si>
    <t>Postcode</t>
  </si>
  <si>
    <t>Inbraakmeld- installatie met doormelding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</si>
  <si>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</si>
  <si>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</si>
  <si>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</si>
  <si>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</si>
  <si>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>Zonnepanelen      ja/nee</t>
  </si>
  <si>
    <t>Asbest in gebouw   ja/nee</t>
  </si>
  <si>
    <t>Omheind met hekwerken ja/nee</t>
  </si>
  <si>
    <t>Pluvierstraat</t>
  </si>
  <si>
    <t>Woldweg</t>
  </si>
  <si>
    <t>Hoofdweg</t>
  </si>
  <si>
    <t>De Appelhof</t>
  </si>
  <si>
    <t>Dorpshuisweg</t>
  </si>
  <si>
    <t>Bovenpad</t>
  </si>
  <si>
    <t>Abramskade</t>
  </si>
  <si>
    <t>Astronautenlaan</t>
  </si>
  <si>
    <t>Beetslaan</t>
  </si>
  <si>
    <t>Boomgaard</t>
  </si>
  <si>
    <t>Donker Curtiusstraat</t>
  </si>
  <si>
    <t>Erasmusweg</t>
  </si>
  <si>
    <t>Gorecht-Oost</t>
  </si>
  <si>
    <t>Haydnlaan</t>
  </si>
  <si>
    <t>Hoofdstraat</t>
  </si>
  <si>
    <t>Jan Huitzingstraat</t>
  </si>
  <si>
    <t>Julianastraat</t>
  </si>
  <si>
    <t>Kerkstraat</t>
  </si>
  <si>
    <t>Klompéstraat</t>
  </si>
  <si>
    <t>Knijpslaan</t>
  </si>
  <si>
    <t>Laan van de Sport</t>
  </si>
  <si>
    <t>Mars</t>
  </si>
  <si>
    <t>Melkweg</t>
  </si>
  <si>
    <t>Nieuweweg</t>
  </si>
  <si>
    <t>Pleiaden</t>
  </si>
  <si>
    <t>Rembrandtlaan</t>
  </si>
  <si>
    <t>Tak van Poortvlietstraat</t>
  </si>
  <si>
    <t>Thorbeckelaan</t>
  </si>
  <si>
    <t>Troelstralaan</t>
  </si>
  <si>
    <t>van Heemskerckstraat</t>
  </si>
  <si>
    <t>van Neckstraat</t>
  </si>
  <si>
    <t>Zonneweg</t>
  </si>
  <si>
    <t>Pieter Venemakade</t>
  </si>
  <si>
    <t>Meerweg</t>
  </si>
  <si>
    <t>Strandweg</t>
  </si>
  <si>
    <t>Badweg</t>
  </si>
  <si>
    <t>Hereweg</t>
  </si>
  <si>
    <t>Zevenwoldsterweg</t>
  </si>
  <si>
    <t>Bouwteweg</t>
  </si>
  <si>
    <t>De Muntelaan</t>
  </si>
  <si>
    <t>Julianaplein</t>
  </si>
  <si>
    <t>Luppenpad</t>
  </si>
  <si>
    <t>Mahatma Gandhiweg</t>
  </si>
  <si>
    <t>Middenweg</t>
  </si>
  <si>
    <t>Singelweg</t>
  </si>
  <si>
    <t>Zuiderstraat</t>
  </si>
  <si>
    <t>Pastorieweg</t>
  </si>
  <si>
    <t>Scheemderweg</t>
  </si>
  <si>
    <t>Schoolstraat</t>
  </si>
  <si>
    <t>Westersingel</t>
  </si>
  <si>
    <t>Arie Bosscherstraat</t>
  </si>
  <si>
    <t>Borgercompagniesterstr</t>
  </si>
  <si>
    <t>Burgemeester Jonkerenstr</t>
  </si>
  <si>
    <t>de Vosholen</t>
  </si>
  <si>
    <t>Kleinemeersterstraat</t>
  </si>
  <si>
    <t>Molenraai</t>
  </si>
  <si>
    <t>H. Goeman Borgesiusstr</t>
  </si>
  <si>
    <t>Schoollaan</t>
  </si>
  <si>
    <t>Singel</t>
  </si>
  <si>
    <t>Kugelslaan</t>
  </si>
  <si>
    <t>Lougpadje</t>
  </si>
  <si>
    <t>Poststraat</t>
  </si>
  <si>
    <t>Singellaan</t>
  </si>
  <si>
    <t>Slochterveldweg</t>
  </si>
  <si>
    <t>Twee Kerspelenweg</t>
  </si>
  <si>
    <t>Verlengde Veenlaan</t>
  </si>
  <si>
    <t>Zuiderweg</t>
  </si>
  <si>
    <t>Roegeweg</t>
  </si>
  <si>
    <t>Winschoterweg</t>
  </si>
  <si>
    <t>Oudeweg</t>
  </si>
  <si>
    <t>Vonderpad</t>
  </si>
  <si>
    <t>Burgemeester Omtaweg</t>
  </si>
  <si>
    <t>Couperusstraat</t>
  </si>
  <si>
    <t>De Vennen</t>
  </si>
  <si>
    <t>Europaweg</t>
  </si>
  <si>
    <t>Heiligelaan</t>
  </si>
  <si>
    <t xml:space="preserve">Nieuweweg </t>
  </si>
  <si>
    <t>Stationsstraat</t>
  </si>
  <si>
    <t>W.A. Scholtenweg</t>
  </si>
  <si>
    <t xml:space="preserve">Kampenslaan Uitkijktoren Dorpsrandpark </t>
  </si>
  <si>
    <t>a</t>
  </si>
  <si>
    <t>b</t>
  </si>
  <si>
    <t>c</t>
  </si>
  <si>
    <t>e</t>
  </si>
  <si>
    <t>g</t>
  </si>
  <si>
    <t>j</t>
  </si>
  <si>
    <t>k</t>
  </si>
  <si>
    <t>9607RJ</t>
  </si>
  <si>
    <t>9619PC</t>
  </si>
  <si>
    <t>9617CB</t>
  </si>
  <si>
    <t>9617BN</t>
  </si>
  <si>
    <t>9627PN</t>
  </si>
  <si>
    <t>9601KM</t>
  </si>
  <si>
    <t>9602EN</t>
  </si>
  <si>
    <t>9602AX</t>
  </si>
  <si>
    <t>9603HL</t>
  </si>
  <si>
    <t>9602PK</t>
  </si>
  <si>
    <t>9602AD</t>
  </si>
  <si>
    <t>9603AE</t>
  </si>
  <si>
    <t>9603AS</t>
  </si>
  <si>
    <t>9601EE</t>
  </si>
  <si>
    <t>9601AR</t>
  </si>
  <si>
    <t>9601LM</t>
  </si>
  <si>
    <t>9601AK</t>
  </si>
  <si>
    <t>9602RA</t>
  </si>
  <si>
    <t>9601KA</t>
  </si>
  <si>
    <t>9603TG</t>
  </si>
  <si>
    <t>9602KZ</t>
  </si>
  <si>
    <t>9602JE</t>
  </si>
  <si>
    <t>9603BM</t>
  </si>
  <si>
    <t>9602KD</t>
  </si>
  <si>
    <t>9601XC</t>
  </si>
  <si>
    <t>9601XD</t>
  </si>
  <si>
    <t>9602PA</t>
  </si>
  <si>
    <t>9602TR</t>
  </si>
  <si>
    <t>9602XA</t>
  </si>
  <si>
    <t>9601HD</t>
  </si>
  <si>
    <t>9601GW</t>
  </si>
  <si>
    <t>9602LN</t>
  </si>
  <si>
    <t>9605PL</t>
  </si>
  <si>
    <t>9606PP</t>
  </si>
  <si>
    <t>9606PR</t>
  </si>
  <si>
    <t>9606PB</t>
  </si>
  <si>
    <t>9606PH</t>
  </si>
  <si>
    <t>9651BS</t>
  </si>
  <si>
    <t>9651AD</t>
  </si>
  <si>
    <t>9651AR</t>
  </si>
  <si>
    <t>9651AW</t>
  </si>
  <si>
    <t>9651DC</t>
  </si>
  <si>
    <t>9649EL</t>
  </si>
  <si>
    <t>9649EW</t>
  </si>
  <si>
    <t>9649BX</t>
  </si>
  <si>
    <t>9649GR</t>
  </si>
  <si>
    <t>9649ED</t>
  </si>
  <si>
    <t>9649BL</t>
  </si>
  <si>
    <t>9649HP</t>
  </si>
  <si>
    <t>9649AD</t>
  </si>
  <si>
    <t>9649JM</t>
  </si>
  <si>
    <t>9649HN</t>
  </si>
  <si>
    <t>9649CK</t>
  </si>
  <si>
    <t>9635AV</t>
  </si>
  <si>
    <t>9635TD</t>
  </si>
  <si>
    <t>9635DA</t>
  </si>
  <si>
    <t>9635AZ</t>
  </si>
  <si>
    <t>9635BX</t>
  </si>
  <si>
    <t>9611EN</t>
  </si>
  <si>
    <t>9611KD</t>
  </si>
  <si>
    <t>9611EE</t>
  </si>
  <si>
    <t>9611TE</t>
  </si>
  <si>
    <t>9611JJ</t>
  </si>
  <si>
    <t>9611TH</t>
  </si>
  <si>
    <t>9626AX</t>
  </si>
  <si>
    <t>9621AT</t>
  </si>
  <si>
    <t>9626BM</t>
  </si>
  <si>
    <t>9628CS</t>
  </si>
  <si>
    <t>9628TK</t>
  </si>
  <si>
    <t>9628AD</t>
  </si>
  <si>
    <t>9628AA</t>
  </si>
  <si>
    <t>9628AB</t>
  </si>
  <si>
    <t>9628AL</t>
  </si>
  <si>
    <t>9621AA</t>
  </si>
  <si>
    <t>9621AL</t>
  </si>
  <si>
    <t>9621TD</t>
  </si>
  <si>
    <t>9621AX</t>
  </si>
  <si>
    <t>9621TP</t>
  </si>
  <si>
    <t>9621BL</t>
  </si>
  <si>
    <t>9629PA</t>
  </si>
  <si>
    <t>9939PC</t>
  </si>
  <si>
    <t>9633TD</t>
  </si>
  <si>
    <t>9609PD</t>
  </si>
  <si>
    <t>9608PN</t>
  </si>
  <si>
    <t>9608PE</t>
  </si>
  <si>
    <t>9636EM</t>
  </si>
  <si>
    <t>9636DC</t>
  </si>
  <si>
    <t>9636HE</t>
  </si>
  <si>
    <t>9636HT</t>
  </si>
  <si>
    <t>9636CL</t>
  </si>
  <si>
    <t>9636AB</t>
  </si>
  <si>
    <t>9636TB</t>
  </si>
  <si>
    <t>9636BA</t>
  </si>
  <si>
    <t>9636BS</t>
  </si>
  <si>
    <t>FOXHOL</t>
  </si>
  <si>
    <t>FROOMBOSCH</t>
  </si>
  <si>
    <t>HARKSTEDE</t>
  </si>
  <si>
    <t>HELLUM</t>
  </si>
  <si>
    <t>HOOGEZAND</t>
  </si>
  <si>
    <t>KIEL-WINDEWEER</t>
  </si>
  <si>
    <t>KOLHAM</t>
  </si>
  <si>
    <t>KROPSWOLDE</t>
  </si>
  <si>
    <t>MEEDEN</t>
  </si>
  <si>
    <t>MUNTENDAM</t>
  </si>
  <si>
    <t>NOORDBROEK</t>
  </si>
  <si>
    <t>SAPPEMEER</t>
  </si>
  <si>
    <t>SCHILDWOLDE</t>
  </si>
  <si>
    <t>SIDDEBUREN</t>
  </si>
  <si>
    <t>SLOCHTEREN</t>
  </si>
  <si>
    <t>STEENDAM</t>
  </si>
  <si>
    <t>TJUCHEM</t>
  </si>
  <si>
    <t>TRIPSCOMPAGNIE</t>
  </si>
  <si>
    <t>WATERHUIZEN</t>
  </si>
  <si>
    <t>WESTERBROEK</t>
  </si>
  <si>
    <t>ZUIDBROEK</t>
  </si>
  <si>
    <t>Slochteren</t>
  </si>
  <si>
    <t>Nee</t>
  </si>
  <si>
    <t>Ja</t>
  </si>
  <si>
    <t>ja</t>
  </si>
  <si>
    <t>ja inclusief zonnepanelen</t>
  </si>
  <si>
    <t>check op deelname verzekering vve</t>
  </si>
  <si>
    <t>ja, gedeeltelijk, in overleg</t>
  </si>
  <si>
    <t>nee</t>
  </si>
  <si>
    <t>Ja, gedeeltelijk</t>
  </si>
  <si>
    <t>Ja, betreft gebouwtje op begraafplaats</t>
  </si>
  <si>
    <t>Ja, exclusief jeugdhonk</t>
  </si>
  <si>
    <t>ja, exclusief kantine</t>
  </si>
  <si>
    <t xml:space="preserve">Nee </t>
  </si>
  <si>
    <t>n.b.</t>
  </si>
  <si>
    <t>deels</t>
  </si>
  <si>
    <t>je</t>
  </si>
  <si>
    <t>Deels</t>
  </si>
  <si>
    <t xml:space="preserve">ja </t>
  </si>
  <si>
    <t>Sportaccommodatie</t>
  </si>
  <si>
    <t>Woning</t>
  </si>
  <si>
    <t>Bedrijfsruimte</t>
  </si>
  <si>
    <t>Opslag</t>
  </si>
  <si>
    <t>School</t>
  </si>
  <si>
    <t>MFC</t>
  </si>
  <si>
    <t>Onbekend</t>
  </si>
  <si>
    <t>Kantoor</t>
  </si>
  <si>
    <t>Winkel</t>
  </si>
  <si>
    <t>Kindcentrum</t>
  </si>
  <si>
    <t>Brandweerkazerne</t>
  </si>
  <si>
    <t>Kerk- en Klokkentoren</t>
  </si>
  <si>
    <t>Jeugdsoos</t>
  </si>
  <si>
    <t>Uitkijktoren</t>
  </si>
  <si>
    <t>n.b</t>
  </si>
  <si>
    <t>Kinderopvang</t>
  </si>
  <si>
    <t>en a</t>
  </si>
  <si>
    <t>Knijpslaan 3 en 3a is 1 gebouw</t>
  </si>
  <si>
    <t>Nieuweweg 6 en 8 zijn gezamenlijk getaxeerd  voor € 18.560.000,-</t>
  </si>
  <si>
    <t xml:space="preserve">H. Goeman Borgesiusstraat 52 a en b betreft hetzelfde pand. Deze is dan ook gezamenlijk getaxeerd </t>
  </si>
  <si>
    <t>ja, niet op verdieping</t>
  </si>
  <si>
    <t>ja, sporthal</t>
  </si>
  <si>
    <t>ja, alleen boven</t>
  </si>
  <si>
    <t>ja, kantine niet</t>
  </si>
  <si>
    <t>ja plus gymzaal</t>
  </si>
  <si>
    <t>ja, kinderopvang niet</t>
  </si>
  <si>
    <t>ja, alleen sociaalteam</t>
  </si>
  <si>
    <t>ja, kinderopvang en ggd niet</t>
  </si>
  <si>
    <t>ja, kantoorinrichting brandweer wel. Werkplaatsinrichting brandweer niet</t>
  </si>
  <si>
    <t>ja, school en sporthal</t>
  </si>
  <si>
    <t>ja, twee scholen en sporthal</t>
  </si>
  <si>
    <t>ja, inventaris algemene ruimte, gemeente</t>
  </si>
  <si>
    <t xml:space="preserve">ja, alleen kleedruimte </t>
  </si>
  <si>
    <t>ja, exclusief ruimte Kielzog en schoonheidsspecialist</t>
  </si>
  <si>
    <t>ja, alles behalve Veurmekoar en kinderopvang</t>
  </si>
  <si>
    <t>Ja, sporthal, kleedkamer, school en algemene ruimte</t>
  </si>
  <si>
    <t>ja, kleedruimte wel, kantine niet</t>
  </si>
  <si>
    <t>ja, alleen bar en keuken inrichting</t>
  </si>
  <si>
    <t>ja, scholen wel, kinderopvang en peuteropvang niet</t>
  </si>
  <si>
    <t>ja, zitten tijdelijk in Zuiderweg 44</t>
  </si>
  <si>
    <t>ja, zie Schoollaan 1</t>
  </si>
  <si>
    <t>ja, kantine niet, kleedkamers wel</t>
  </si>
  <si>
    <t>ja, nr. 3 nee -nr. 3a wel</t>
  </si>
  <si>
    <t>ja, scholen wel kinderopvang niet</t>
  </si>
  <si>
    <t>Ja, Dorpshuis vaste inrichting keuken + bar en sporthal</t>
  </si>
  <si>
    <t>Ja, opslag wel, brandweer museum niet</t>
  </si>
  <si>
    <t>ja, school wel, radio niet</t>
  </si>
  <si>
    <t>De inventarissen van Nieuweweg 6b, 6c, en 6g zijn van de betreffende sportclubs</t>
  </si>
  <si>
    <t>11, 13, 15</t>
  </si>
  <si>
    <t>199, 201, 203</t>
  </si>
  <si>
    <t>MFA</t>
  </si>
  <si>
    <t>9651AG</t>
  </si>
  <si>
    <t>Zuiderkroon</t>
  </si>
  <si>
    <t>9602MZ</t>
  </si>
  <si>
    <t>Leegstandbeheer</t>
  </si>
  <si>
    <t>Leegstandbeheer per 25-01-2022</t>
  </si>
  <si>
    <t>Leegstandbeheer per 29-04-2022</t>
  </si>
  <si>
    <t>Leegstandbeheer per 09-05-2022</t>
  </si>
  <si>
    <t>Eikenlaan</t>
  </si>
  <si>
    <t>9615AP</t>
  </si>
  <si>
    <t>A</t>
  </si>
  <si>
    <t>Inventaris fictieve waarde</t>
  </si>
  <si>
    <t>Verzekerd onder 23a</t>
  </si>
  <si>
    <t xml:space="preserve">Betreft opvang Oekraine </t>
  </si>
  <si>
    <t>Waarde volgens taxatierapport 7 maart 2023 Troostwijk</t>
  </si>
  <si>
    <t xml:space="preserve">Per 07-04-2022 opgeleverd. Opstal en inventaris volgens taxatierapport 09-05-2022 Troostwijk </t>
  </si>
  <si>
    <t>Nieuwbouw per 09-12-2020. Waarde opstal en inventaris volgenss taxatierapport 08-06-2022 Troostwijk</t>
  </si>
  <si>
    <t>Waarde volgens taxatierapport 3 november 2022 Troostwijk</t>
  </si>
  <si>
    <t>Waarde volgens taxatierapport 1 november 2022 Troostwijk</t>
  </si>
  <si>
    <t>Nieuwbouw, opstal en inventaris op basis van taxatierapport 09-05-2022 Troostwijk</t>
  </si>
  <si>
    <t>Waarde volgens taxatierapport 8 juni 2022 Troostwijk</t>
  </si>
  <si>
    <t>Waarde opstal en inventaris op basis van taxatierapport 01-11-2022 Troostwijk</t>
  </si>
  <si>
    <t>Waarde opstal en inventaris op basis van taxatierapport 03-11-2022 Troostwijk</t>
  </si>
  <si>
    <t>Nieubouw, opstal en inventaris op basis van taxatierapport 13-04-2022 Troostwijk</t>
  </si>
  <si>
    <t>Waarde opstal en inventaris op basis van taxatierapport 26-01-2022 Troostwijk</t>
  </si>
  <si>
    <t>2 t/m 12</t>
  </si>
  <si>
    <t>waarde inventaris taxatierapport Vergnes d.d. 19-07-2022</t>
  </si>
  <si>
    <t>Nieuwbouw, opgeleverd 16 dec 2019. Waarde opstal genoteerd tegen bouwsom 1e kw 2019 (incl.btw), inventaris fictieve waarde. Taxatierapporten volgen nog !</t>
  </si>
  <si>
    <t>Inventaris op basis van taxatierapport Vergnes 19-07-2022</t>
  </si>
  <si>
    <t>Bedrag uit 2019, betreft in aanbouw zijnde gemeentehuis.</t>
  </si>
  <si>
    <t>2 t/m 8</t>
  </si>
  <si>
    <t>Huurpand</t>
  </si>
  <si>
    <t>Betreft nr. 2 t/m 8. Nr 8. brandweerkazerbe en nr. 2, 4 en 6 kantoorruimtes boven de kazerne</t>
  </si>
  <si>
    <t>Van Neckstraat</t>
  </si>
  <si>
    <t>3 en 11</t>
  </si>
  <si>
    <t>Per 18-03-2022 strategisch aangekocht. Bedrag opstal betreft aankoopwaarde. Geen inventaris aanwezig (vaste inrichting in het deel van de silo's)</t>
  </si>
  <si>
    <t>Gemeente Midden Groningen</t>
  </si>
  <si>
    <t>Opvanglocatie</t>
  </si>
  <si>
    <t xml:space="preserve">9601 AK </t>
  </si>
  <si>
    <t>Pand is 15-12-2023 aangekocht voor een bedrag van €1.850.000,- In afwachting van taxatierapport. Wordt begin '24 verbouwd naar opvanglocatie Oekraineners</t>
  </si>
  <si>
    <t>Meint Veningastraat</t>
  </si>
  <si>
    <t>Woonfunctie</t>
  </si>
  <si>
    <t>9601 KJ</t>
  </si>
  <si>
    <t>Strategische aankoop van 07-07-2023 (slooppand) taxatie volgt nog. Bedrag opstal €1.000.000,- is aankoopbedrag, niet representatief voor de huidige waarde</t>
  </si>
  <si>
    <t>De gymzaal is tot de zomervakantie 2023 gebruikt. Gesloopt eind 2023</t>
  </si>
  <si>
    <t>Verkocht 12-04-2024</t>
  </si>
  <si>
    <t xml:space="preserve">Wordt op dit moment gesloopt juli 2024 , In de verzekering tot 1 oktober 2024. (Wordt in de loop van 2023 gesloopt wegens nieuwbouw op dezelfde locatie) </t>
  </si>
  <si>
    <t>Per 1-1-2024 weer in gebruik. (Pand is in leegstandbeheer bij Oranje Steengoed (28-07-2023))</t>
  </si>
  <si>
    <t>Per 2-10-2023 leegstandsbeheer door Oranje Steengoed</t>
  </si>
  <si>
    <t xml:space="preserve">Molenraai </t>
  </si>
  <si>
    <t>1a</t>
  </si>
  <si>
    <t>9611 TH</t>
  </si>
  <si>
    <t>Opmerkingen</t>
  </si>
  <si>
    <t>Totaal  2024</t>
  </si>
  <si>
    <t>Bijlage C.2</t>
  </si>
  <si>
    <t>Brandverzekering</t>
  </si>
  <si>
    <t>Objectenspecificatie per 01-01-2024</t>
  </si>
  <si>
    <r>
      <t>Opstal  €</t>
    </r>
    <r>
      <rPr>
        <b/>
        <sz val="10"/>
        <rFont val="Calibri"/>
        <family val="2"/>
        <scheme val="minor"/>
      </rPr>
      <t xml:space="preserve">6.700.000 </t>
    </r>
    <r>
      <rPr>
        <sz val="10"/>
        <rFont val="Calibri"/>
        <family val="2"/>
        <scheme val="minor"/>
      </rPr>
      <t>en inventaris</t>
    </r>
    <r>
      <rPr>
        <b/>
        <sz val="10"/>
        <rFont val="Calibri"/>
        <family val="2"/>
        <scheme val="minor"/>
      </rPr>
      <t xml:space="preserve"> €1.350.000</t>
    </r>
    <r>
      <rPr>
        <sz val="10"/>
        <rFont val="Calibri"/>
        <family val="2"/>
        <scheme val="minor"/>
      </rPr>
      <t xml:space="preserve"> op basis van taxatierapport 07-06-2023 Troostwijk</t>
    </r>
  </si>
  <si>
    <r>
      <t xml:space="preserve">Waarde inventaris volgens taxatierapport 07-11-23 Troostwijk opstal €4.270.000,- en inventaris </t>
    </r>
    <r>
      <rPr>
        <sz val="10"/>
        <color rgb="FF000000"/>
        <rFont val="Calibri"/>
        <family val="2"/>
        <scheme val="minor"/>
      </rPr>
      <t>€660.000,-</t>
    </r>
  </si>
  <si>
    <t>opstal                                 per 01-01-2024 index 130,0</t>
  </si>
  <si>
    <t>inventaris                          per 01-01-2024 index 126,48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</si>
</sst>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[$EUR]\ * #,##0.00_-;_-[$EUR]\ * #,##0.00\-;_-[$EUR]\ * &quot;-&quot;??_-;_-@_-"/>
    <numFmt numFmtId="166" formatCode="_-* #,##0_-;\-* #,##0_-;_-* &quot;-&quot;??_-;_-@_-"/>
  </numFmts>
  <fonts count="24">
    <font>
      <sz val="10"/>
      <name val="Times New Roman"/>
    </font>
    <font>
      <sz val="10"/>
      <name val="Times New Roman"/>
      <family val="1"/>
    </font>
    <font>
      <sz val="10"/>
      <name val="Univers (W1)"/>
      <family val="2"/>
    </font>
    <font>
      <sz val="12"/>
      <name val="Univers (W1)"/>
      <family val="2"/>
    </font>
    <font>
      <b/>
      <i/>
      <sz val="18"/>
      <name val="Univers (W1)"/>
      <family val="2"/>
    </font>
    <font>
      <sz val="18"/>
      <name val="Univers (W1)"/>
      <family val="2"/>
    </font>
    <font>
      <sz val="11"/>
      <name val="Univers (W1)"/>
      <family val="2"/>
    </font>
    <font>
      <b/>
      <i/>
      <sz val="11"/>
      <name val="Univers (W1)"/>
    </font>
    <font>
      <b/>
      <i/>
      <u/>
      <sz val="11"/>
      <name val="Univers (W1)"/>
      <family val="2"/>
    </font>
    <font>
      <sz val="12"/>
      <name val="Arial"/>
      <family val="2"/>
    </font>
    <font>
      <b/>
      <sz val="12"/>
      <name val="Univers (W1)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218">
    <xf numFmtId="0" fontId="0" fillId="0" borderId="0" xfId="0"/>
    <xf numFmtId="164" fontId="4" fillId="0" borderId="0" xfId="1" quotePrefix="1" applyFont="1" applyAlignment="1">
      <alignment horizontal="left"/>
    </xf>
    <xf numFmtId="4" fontId="5" fillId="0" borderId="0" xfId="1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4" fontId="6" fillId="0" borderId="0" xfId="0" applyNumberFormat="1" applyFont="1"/>
    <xf numFmtId="3" fontId="7" fillId="0" borderId="0" xfId="0" applyNumberFormat="1" applyFont="1" applyAlignment="1">
      <alignment horizontal="center"/>
    </xf>
    <xf numFmtId="4" fontId="7" fillId="0" borderId="0" xfId="0" applyNumberFormat="1" applyFont="1"/>
    <xf numFmtId="3" fontId="8" fillId="0" borderId="0" xfId="0" applyNumberFormat="1" applyFont="1" applyAlignment="1"/>
    <xf numFmtId="3" fontId="6" fillId="0" borderId="0" xfId="0" applyNumberFormat="1" applyFont="1" applyAlignment="1"/>
    <xf numFmtId="165" fontId="5" fillId="0" borderId="0" xfId="1" applyNumberFormat="1" applyFont="1" applyAlignment="1">
      <alignment horizontal="left"/>
    </xf>
    <xf numFmtId="165" fontId="6" fillId="0" borderId="0" xfId="0" applyNumberFormat="1" applyFont="1"/>
    <xf numFmtId="165" fontId="7" fillId="0" borderId="0" xfId="0" applyNumberFormat="1" applyFont="1"/>
    <xf numFmtId="165" fontId="0" fillId="0" borderId="0" xfId="0" applyNumberFormat="1"/>
    <xf numFmtId="165" fontId="7" fillId="0" borderId="2" xfId="0" applyNumberFormat="1" applyFont="1" applyBorder="1"/>
    <xf numFmtId="4" fontId="3" fillId="3" borderId="0" xfId="1" applyNumberFormat="1" applyFont="1" applyFill="1" applyBorder="1" applyAlignment="1">
      <alignment horizontal="left"/>
    </xf>
    <xf numFmtId="165" fontId="3" fillId="3" borderId="0" xfId="1" applyNumberFormat="1" applyFont="1" applyFill="1" applyBorder="1" applyAlignment="1">
      <alignment horizontal="left"/>
    </xf>
    <xf numFmtId="4" fontId="9" fillId="3" borderId="13" xfId="1" applyNumberFormat="1" applyFont="1" applyFill="1" applyBorder="1" applyAlignment="1">
      <alignment horizontal="left"/>
    </xf>
    <xf numFmtId="4" fontId="2" fillId="3" borderId="13" xfId="1" applyNumberFormat="1" applyFont="1" applyFill="1" applyBorder="1" applyAlignment="1">
      <alignment horizontal="left"/>
    </xf>
    <xf numFmtId="165" fontId="2" fillId="3" borderId="13" xfId="1" applyNumberFormat="1" applyFont="1" applyFill="1" applyBorder="1" applyAlignment="1">
      <alignment horizontal="left"/>
    </xf>
    <xf numFmtId="3" fontId="10" fillId="3" borderId="0" xfId="1" quotePrefix="1" applyNumberFormat="1" applyFont="1" applyFill="1" applyBorder="1" applyAlignment="1">
      <alignment horizontal="left"/>
    </xf>
    <xf numFmtId="0" fontId="1" fillId="3" borderId="0" xfId="0" applyFont="1" applyFill="1" applyBorder="1"/>
    <xf numFmtId="164" fontId="11" fillId="3" borderId="13" xfId="1" quotePrefix="1" applyFont="1" applyFill="1" applyBorder="1" applyAlignment="1">
      <alignment horizontal="left"/>
    </xf>
    <xf numFmtId="0" fontId="1" fillId="3" borderId="13" xfId="0" applyFont="1" applyFill="1" applyBorder="1"/>
    <xf numFmtId="164" fontId="13" fillId="0" borderId="0" xfId="1" applyFont="1" applyFill="1" applyBorder="1" applyAlignment="1">
      <alignment vertical="top"/>
    </xf>
    <xf numFmtId="164" fontId="13" fillId="0" borderId="0" xfId="1" applyFont="1" applyFill="1" applyBorder="1" applyAlignment="1">
      <alignment vertical="top" wrapText="1"/>
    </xf>
    <xf numFmtId="49" fontId="13" fillId="0" borderId="0" xfId="1" applyNumberFormat="1" applyFont="1" applyFill="1" applyBorder="1" applyAlignment="1">
      <alignment vertical="top" wrapText="1"/>
    </xf>
    <xf numFmtId="164" fontId="13" fillId="0" borderId="0" xfId="1" applyFont="1" applyFill="1" applyBorder="1" applyAlignment="1" applyProtection="1">
      <alignment vertical="top"/>
    </xf>
    <xf numFmtId="164" fontId="14" fillId="0" borderId="0" xfId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>
      <alignment vertical="top"/>
    </xf>
    <xf numFmtId="2" fontId="15" fillId="0" borderId="0" xfId="1" quotePrefix="1" applyNumberFormat="1" applyFont="1" applyFill="1" applyBorder="1" applyAlignment="1">
      <alignment horizontal="left" vertical="top"/>
    </xf>
    <xf numFmtId="2" fontId="16" fillId="0" borderId="0" xfId="1" quotePrefix="1" applyNumberFormat="1" applyFont="1" applyFill="1" applyBorder="1" applyAlignment="1">
      <alignment horizontal="left" vertical="top"/>
    </xf>
    <xf numFmtId="49" fontId="16" fillId="0" borderId="0" xfId="1" quotePrefix="1" applyNumberFormat="1" applyFont="1" applyFill="1" applyBorder="1" applyAlignment="1">
      <alignment horizontal="left" vertical="top"/>
    </xf>
    <xf numFmtId="164" fontId="13" fillId="5" borderId="3" xfId="1" applyFont="1" applyFill="1" applyBorder="1" applyAlignment="1">
      <alignment horizontal="left" vertical="top"/>
    </xf>
    <xf numFmtId="164" fontId="13" fillId="5" borderId="0" xfId="1" applyFont="1" applyFill="1" applyBorder="1" applyAlignment="1">
      <alignment horizontal="left" vertical="top"/>
    </xf>
    <xf numFmtId="164" fontId="13" fillId="5" borderId="0" xfId="1" applyFont="1" applyFill="1" applyBorder="1" applyAlignment="1">
      <alignment vertical="top" wrapText="1"/>
    </xf>
    <xf numFmtId="49" fontId="13" fillId="5" borderId="0" xfId="1" applyNumberFormat="1" applyFont="1" applyFill="1" applyBorder="1" applyAlignment="1">
      <alignment vertical="top" wrapText="1"/>
    </xf>
    <xf numFmtId="164" fontId="15" fillId="5" borderId="27" xfId="1" applyFont="1" applyFill="1" applyBorder="1" applyAlignment="1">
      <alignment vertical="top"/>
    </xf>
    <xf numFmtId="164" fontId="13" fillId="5" borderId="28" xfId="1" applyFont="1" applyFill="1" applyBorder="1" applyAlignment="1">
      <alignment vertical="top"/>
    </xf>
    <xf numFmtId="164" fontId="13" fillId="5" borderId="29" xfId="1" applyFont="1" applyFill="1" applyBorder="1" applyAlignment="1">
      <alignment vertical="top"/>
    </xf>
    <xf numFmtId="0" fontId="13" fillId="5" borderId="29" xfId="1" applyNumberFormat="1" applyFont="1" applyFill="1" applyBorder="1" applyAlignment="1">
      <alignment vertical="top"/>
    </xf>
    <xf numFmtId="164" fontId="13" fillId="0" borderId="0" xfId="1" applyFont="1" applyAlignment="1">
      <alignment vertical="top"/>
    </xf>
    <xf numFmtId="164" fontId="17" fillId="9" borderId="16" xfId="1" applyFont="1" applyFill="1" applyBorder="1" applyAlignment="1" applyProtection="1">
      <alignment vertical="top"/>
    </xf>
    <xf numFmtId="164" fontId="16" fillId="0" borderId="3" xfId="1" applyFont="1" applyBorder="1" applyAlignment="1" applyProtection="1">
      <alignment horizontal="left" vertical="top"/>
      <protection locked="0"/>
    </xf>
    <xf numFmtId="164" fontId="16" fillId="0" borderId="0" xfId="1" applyFont="1" applyBorder="1" applyAlignment="1" applyProtection="1">
      <alignment horizontal="left" vertical="top"/>
      <protection locked="0"/>
    </xf>
    <xf numFmtId="164" fontId="16" fillId="0" borderId="1" xfId="1" applyFont="1" applyBorder="1" applyAlignment="1" applyProtection="1">
      <alignment vertical="top" wrapText="1"/>
      <protection locked="0"/>
    </xf>
    <xf numFmtId="164" fontId="16" fillId="0" borderId="0" xfId="1" applyFont="1" applyBorder="1" applyAlignment="1" applyProtection="1">
      <alignment vertical="top" wrapText="1"/>
      <protection locked="0"/>
    </xf>
    <xf numFmtId="49" fontId="16" fillId="0" borderId="3" xfId="1" applyNumberFormat="1" applyFont="1" applyBorder="1" applyAlignment="1" applyProtection="1">
      <alignment vertical="top" wrapText="1"/>
      <protection locked="0"/>
    </xf>
    <xf numFmtId="49" fontId="16" fillId="0" borderId="0" xfId="1" applyNumberFormat="1" applyFont="1" applyBorder="1" applyAlignment="1" applyProtection="1">
      <alignment vertical="top" wrapText="1"/>
      <protection locked="0"/>
    </xf>
    <xf numFmtId="164" fontId="13" fillId="0" borderId="0" xfId="1" applyFont="1" applyBorder="1" applyAlignment="1">
      <alignment vertical="top"/>
    </xf>
    <xf numFmtId="164" fontId="13" fillId="0" borderId="6" xfId="1" applyFont="1" applyBorder="1" applyAlignment="1">
      <alignment vertical="top"/>
    </xf>
    <xf numFmtId="0" fontId="13" fillId="0" borderId="0" xfId="1" applyNumberFormat="1" applyFont="1" applyBorder="1" applyAlignment="1">
      <alignment vertical="top"/>
    </xf>
    <xf numFmtId="164" fontId="14" fillId="0" borderId="0" xfId="1" applyFont="1" applyAlignment="1" applyProtection="1">
      <alignment horizontal="right" vertical="top"/>
    </xf>
    <xf numFmtId="0" fontId="13" fillId="0" borderId="16" xfId="1" applyNumberFormat="1" applyFont="1" applyFill="1" applyBorder="1" applyAlignment="1">
      <alignment vertical="top"/>
    </xf>
    <xf numFmtId="0" fontId="13" fillId="0" borderId="16" xfId="1" applyNumberFormat="1" applyFont="1" applyBorder="1" applyAlignment="1">
      <alignment vertical="top"/>
    </xf>
    <xf numFmtId="0" fontId="13" fillId="8" borderId="16" xfId="1" applyNumberFormat="1" applyFont="1" applyFill="1" applyBorder="1" applyAlignment="1">
      <alignment vertical="top"/>
    </xf>
    <xf numFmtId="164" fontId="13" fillId="8" borderId="0" xfId="1" applyFont="1" applyFill="1" applyAlignment="1">
      <alignment vertical="top"/>
    </xf>
    <xf numFmtId="0" fontId="18" fillId="0" borderId="16" xfId="1" applyNumberFormat="1" applyFont="1" applyFill="1" applyBorder="1" applyAlignment="1">
      <alignment vertical="top"/>
    </xf>
    <xf numFmtId="0" fontId="18" fillId="8" borderId="16" xfId="0" applyNumberFormat="1" applyFont="1" applyFill="1" applyBorder="1" applyAlignment="1">
      <alignment vertical="center"/>
    </xf>
    <xf numFmtId="164" fontId="18" fillId="8" borderId="0" xfId="1" applyFont="1" applyFill="1" applyAlignment="1">
      <alignment vertical="top"/>
    </xf>
    <xf numFmtId="0" fontId="18" fillId="0" borderId="16" xfId="1" applyNumberFormat="1" applyFont="1" applyBorder="1" applyAlignment="1">
      <alignment vertical="top"/>
    </xf>
    <xf numFmtId="0" fontId="18" fillId="0" borderId="16" xfId="0" applyNumberFormat="1" applyFont="1" applyFill="1" applyBorder="1"/>
    <xf numFmtId="164" fontId="13" fillId="0" borderId="0" xfId="1" applyFont="1" applyFill="1" applyAlignment="1">
      <alignment vertical="top"/>
    </xf>
    <xf numFmtId="0" fontId="20" fillId="0" borderId="16" xfId="0" applyFont="1" applyFill="1" applyBorder="1"/>
    <xf numFmtId="164" fontId="13" fillId="0" borderId="0" xfId="1" applyFont="1" applyAlignment="1" applyProtection="1">
      <alignment vertical="top"/>
    </xf>
    <xf numFmtId="0" fontId="18" fillId="0" borderId="16" xfId="0" applyFont="1" applyFill="1" applyBorder="1" applyAlignment="1">
      <alignment vertical="center"/>
    </xf>
    <xf numFmtId="0" fontId="18" fillId="0" borderId="0" xfId="0" applyFont="1" applyFill="1"/>
    <xf numFmtId="0" fontId="13" fillId="0" borderId="0" xfId="1" applyNumberFormat="1" applyFont="1" applyAlignment="1">
      <alignment vertical="top"/>
    </xf>
    <xf numFmtId="164" fontId="16" fillId="0" borderId="5" xfId="1" applyFont="1" applyBorder="1" applyAlignment="1">
      <alignment horizontal="left" vertical="top"/>
    </xf>
    <xf numFmtId="164" fontId="16" fillId="0" borderId="2" xfId="1" applyFont="1" applyBorder="1" applyAlignment="1">
      <alignment horizontal="left" vertical="top"/>
    </xf>
    <xf numFmtId="164" fontId="13" fillId="0" borderId="4" xfId="1" applyFont="1" applyBorder="1" applyAlignment="1">
      <alignment vertical="top" wrapText="1"/>
    </xf>
    <xf numFmtId="49" fontId="13" fillId="0" borderId="5" xfId="1" applyNumberFormat="1" applyFont="1" applyBorder="1" applyAlignment="1">
      <alignment vertical="top" wrapText="1"/>
    </xf>
    <xf numFmtId="49" fontId="13" fillId="0" borderId="2" xfId="1" applyNumberFormat="1" applyFont="1" applyBorder="1" applyAlignment="1">
      <alignment vertical="top" wrapText="1"/>
    </xf>
    <xf numFmtId="164" fontId="13" fillId="0" borderId="0" xfId="1" applyFont="1" applyAlignment="1">
      <alignment horizontal="left" vertical="top"/>
    </xf>
    <xf numFmtId="164" fontId="13" fillId="0" borderId="0" xfId="1" applyFont="1" applyAlignment="1">
      <alignment vertical="top" wrapText="1"/>
    </xf>
    <xf numFmtId="49" fontId="13" fillId="0" borderId="0" xfId="1" applyNumberFormat="1" applyFont="1" applyAlignment="1">
      <alignment vertical="top" wrapText="1"/>
    </xf>
    <xf numFmtId="164" fontId="14" fillId="0" borderId="0" xfId="1" applyFont="1" applyAlignment="1" applyProtection="1">
      <alignment vertical="top"/>
    </xf>
    <xf numFmtId="164" fontId="13" fillId="0" borderId="0" xfId="1" applyFont="1" applyFill="1" applyAlignment="1">
      <alignment vertical="top" wrapText="1"/>
    </xf>
    <xf numFmtId="49" fontId="13" fillId="0" borderId="0" xfId="1" applyNumberFormat="1" applyFont="1" applyFill="1" applyAlignment="1">
      <alignment vertical="top" wrapText="1"/>
    </xf>
    <xf numFmtId="164" fontId="13" fillId="0" borderId="0" xfId="1" applyFont="1" applyFill="1" applyAlignment="1" applyProtection="1">
      <alignment vertical="top"/>
    </xf>
    <xf numFmtId="164" fontId="14" fillId="0" borderId="0" xfId="1" applyFont="1" applyFill="1" applyAlignment="1" applyProtection="1">
      <alignment vertical="top"/>
    </xf>
    <xf numFmtId="0" fontId="13" fillId="0" borderId="0" xfId="1" applyNumberFormat="1" applyFont="1" applyFill="1" applyAlignment="1">
      <alignment vertical="top"/>
    </xf>
    <xf numFmtId="2" fontId="15" fillId="3" borderId="0" xfId="1" applyNumberFormat="1" applyFont="1" applyFill="1" applyBorder="1" applyAlignment="1">
      <alignment horizontal="left" vertical="top"/>
    </xf>
    <xf numFmtId="2" fontId="15" fillId="0" borderId="0" xfId="1" applyNumberFormat="1" applyFont="1" applyFill="1" applyBorder="1" applyAlignment="1">
      <alignment horizontal="left" vertical="top"/>
    </xf>
    <xf numFmtId="164" fontId="15" fillId="0" borderId="0" xfId="1" quotePrefix="1" applyFont="1" applyFill="1" applyBorder="1" applyAlignment="1">
      <alignment horizontal="center" vertical="top" wrapText="1"/>
    </xf>
    <xf numFmtId="164" fontId="16" fillId="0" borderId="0" xfId="1" quotePrefix="1" applyFont="1" applyFill="1" applyBorder="1" applyAlignment="1">
      <alignment horizontal="center" vertical="top" wrapText="1"/>
    </xf>
    <xf numFmtId="49" fontId="16" fillId="0" borderId="0" xfId="1" quotePrefix="1" applyNumberFormat="1" applyFont="1" applyFill="1" applyBorder="1" applyAlignment="1">
      <alignment horizontal="center" vertical="top" wrapText="1"/>
    </xf>
    <xf numFmtId="164" fontId="16" fillId="5" borderId="0" xfId="1" applyFont="1" applyFill="1" applyBorder="1" applyAlignment="1" applyProtection="1">
      <alignment horizontal="centerContinuous" vertical="top"/>
    </xf>
    <xf numFmtId="164" fontId="22" fillId="5" borderId="0" xfId="1" applyFont="1" applyFill="1" applyBorder="1" applyAlignment="1" applyProtection="1">
      <alignment horizontal="centerContinuous" vertical="top"/>
    </xf>
    <xf numFmtId="1" fontId="16" fillId="2" borderId="10" xfId="1" applyNumberFormat="1" applyFont="1" applyFill="1" applyBorder="1" applyAlignment="1">
      <alignment horizontal="left" vertical="top"/>
    </xf>
    <xf numFmtId="1" fontId="16" fillId="2" borderId="12" xfId="1" applyNumberFormat="1" applyFont="1" applyFill="1" applyBorder="1" applyAlignment="1">
      <alignment horizontal="left" vertical="top"/>
    </xf>
    <xf numFmtId="1" fontId="16" fillId="2" borderId="11" xfId="1" applyNumberFormat="1" applyFont="1" applyFill="1" applyBorder="1" applyAlignment="1">
      <alignment horizontal="left" vertical="top" wrapText="1"/>
    </xf>
    <xf numFmtId="1" fontId="16" fillId="2" borderId="14" xfId="1" applyNumberFormat="1" applyFont="1" applyFill="1" applyBorder="1" applyAlignment="1">
      <alignment horizontal="left" vertical="top" wrapText="1"/>
    </xf>
    <xf numFmtId="49" fontId="16" fillId="2" borderId="10" xfId="1" applyNumberFormat="1" applyFont="1" applyFill="1" applyBorder="1" applyAlignment="1">
      <alignment horizontal="left" vertical="top" wrapText="1"/>
    </xf>
    <xf numFmtId="49" fontId="16" fillId="2" borderId="14" xfId="1" applyNumberFormat="1" applyFont="1" applyFill="1" applyBorder="1" applyAlignment="1">
      <alignment horizontal="left" vertical="top" wrapText="1"/>
    </xf>
    <xf numFmtId="1" fontId="15" fillId="9" borderId="16" xfId="1" applyNumberFormat="1" applyFont="1" applyFill="1" applyBorder="1" applyAlignment="1" applyProtection="1">
      <alignment horizontal="center" vertical="top" wrapText="1"/>
    </xf>
    <xf numFmtId="164" fontId="15" fillId="4" borderId="26" xfId="1" applyFont="1" applyFill="1" applyBorder="1" applyAlignment="1">
      <alignment horizontal="center" vertical="top" wrapText="1"/>
    </xf>
    <xf numFmtId="164" fontId="15" fillId="4" borderId="15" xfId="1" applyFont="1" applyFill="1" applyBorder="1" applyAlignment="1">
      <alignment horizontal="center" vertical="top" wrapText="1"/>
    </xf>
    <xf numFmtId="164" fontId="15" fillId="4" borderId="14" xfId="1" applyFont="1" applyFill="1" applyBorder="1" applyAlignment="1">
      <alignment horizontal="center" vertical="top" wrapText="1"/>
    </xf>
    <xf numFmtId="0" fontId="15" fillId="4" borderId="14" xfId="1" applyNumberFormat="1" applyFont="1" applyFill="1" applyBorder="1" applyAlignment="1">
      <alignment horizontal="left" vertical="top" wrapText="1"/>
    </xf>
    <xf numFmtId="1" fontId="16" fillId="6" borderId="10" xfId="1" applyNumberFormat="1" applyFont="1" applyFill="1" applyBorder="1" applyAlignment="1">
      <alignment vertical="top"/>
    </xf>
    <xf numFmtId="1" fontId="16" fillId="6" borderId="11" xfId="1" applyNumberFormat="1" applyFont="1" applyFill="1" applyBorder="1" applyAlignment="1">
      <alignment vertical="top"/>
    </xf>
    <xf numFmtId="1" fontId="16" fillId="6" borderId="11" xfId="1" applyNumberFormat="1" applyFont="1" applyFill="1" applyBorder="1" applyAlignment="1" applyProtection="1">
      <alignment vertical="top"/>
    </xf>
    <xf numFmtId="164" fontId="13" fillId="0" borderId="0" xfId="1" applyFont="1" applyBorder="1" applyAlignment="1" applyProtection="1">
      <alignment vertical="top"/>
    </xf>
    <xf numFmtId="164" fontId="14" fillId="0" borderId="0" xfId="1" applyFont="1" applyBorder="1" applyAlignment="1" applyProtection="1">
      <alignment vertical="top"/>
    </xf>
    <xf numFmtId="164" fontId="16" fillId="0" borderId="3" xfId="1" quotePrefix="1" applyFont="1" applyBorder="1" applyAlignment="1" applyProtection="1">
      <alignment horizontal="left" vertical="top"/>
      <protection locked="0"/>
    </xf>
    <xf numFmtId="164" fontId="16" fillId="0" borderId="0" xfId="1" quotePrefix="1" applyFont="1" applyBorder="1" applyAlignment="1" applyProtection="1">
      <alignment horizontal="left" vertical="top"/>
      <protection locked="0"/>
    </xf>
    <xf numFmtId="164" fontId="13" fillId="0" borderId="1" xfId="1" applyFont="1" applyBorder="1" applyAlignment="1" applyProtection="1">
      <alignment vertical="top" wrapText="1"/>
      <protection locked="0"/>
    </xf>
    <xf numFmtId="164" fontId="13" fillId="0" borderId="0" xfId="1" applyFont="1" applyBorder="1" applyAlignment="1" applyProtection="1">
      <alignment vertical="top" wrapText="1"/>
      <protection locked="0"/>
    </xf>
    <xf numFmtId="49" fontId="13" fillId="0" borderId="3" xfId="1" applyNumberFormat="1" applyFont="1" applyBorder="1" applyAlignment="1" applyProtection="1">
      <alignment vertical="top" wrapText="1"/>
      <protection locked="0"/>
    </xf>
    <xf numFmtId="49" fontId="13" fillId="0" borderId="0" xfId="1" applyNumberFormat="1" applyFont="1" applyBorder="1" applyAlignment="1" applyProtection="1">
      <alignment vertical="top" wrapText="1"/>
      <protection locked="0"/>
    </xf>
    <xf numFmtId="164" fontId="13" fillId="0" borderId="3" xfId="1" quotePrefix="1" applyFont="1" applyBorder="1" applyAlignment="1" applyProtection="1">
      <alignment horizontal="left" vertical="top"/>
      <protection locked="0"/>
    </xf>
    <xf numFmtId="164" fontId="13" fillId="0" borderId="0" xfId="1" quotePrefix="1" applyFont="1" applyBorder="1" applyAlignment="1" applyProtection="1">
      <alignment horizontal="left" vertical="top"/>
      <protection locked="0"/>
    </xf>
    <xf numFmtId="164" fontId="13" fillId="0" borderId="1" xfId="1" quotePrefix="1" applyFont="1" applyBorder="1" applyAlignment="1" applyProtection="1">
      <alignment horizontal="left" vertical="top" wrapText="1"/>
      <protection locked="0"/>
    </xf>
    <xf numFmtId="164" fontId="13" fillId="0" borderId="0" xfId="1" quotePrefix="1" applyFont="1" applyBorder="1" applyAlignment="1" applyProtection="1">
      <alignment horizontal="left" vertical="top" wrapText="1"/>
      <protection locked="0"/>
    </xf>
    <xf numFmtId="49" fontId="13" fillId="0" borderId="3" xfId="1" quotePrefix="1" applyNumberFormat="1" applyFont="1" applyBorder="1" applyAlignment="1" applyProtection="1">
      <alignment horizontal="left" vertical="top" wrapText="1"/>
      <protection locked="0"/>
    </xf>
    <xf numFmtId="49" fontId="13" fillId="0" borderId="0" xfId="1" quotePrefix="1" applyNumberFormat="1" applyFont="1" applyBorder="1" applyAlignment="1" applyProtection="1">
      <alignment horizontal="left" vertical="top" wrapText="1"/>
      <protection locked="0"/>
    </xf>
    <xf numFmtId="0" fontId="18" fillId="0" borderId="16" xfId="0" applyFont="1" applyFill="1" applyBorder="1"/>
    <xf numFmtId="0" fontId="20" fillId="0" borderId="18" xfId="0" applyFont="1" applyFill="1" applyBorder="1"/>
    <xf numFmtId="166" fontId="13" fillId="0" borderId="16" xfId="1" applyNumberFormat="1" applyFont="1" applyFill="1" applyBorder="1" applyAlignment="1" applyProtection="1">
      <alignment vertical="top"/>
    </xf>
    <xf numFmtId="164" fontId="13" fillId="8" borderId="19" xfId="1" applyFont="1" applyFill="1" applyBorder="1" applyAlignment="1">
      <alignment vertical="top"/>
    </xf>
    <xf numFmtId="164" fontId="13" fillId="8" borderId="16" xfId="1" applyFont="1" applyFill="1" applyBorder="1" applyAlignment="1">
      <alignment vertical="top"/>
    </xf>
    <xf numFmtId="164" fontId="18" fillId="0" borderId="21" xfId="1" applyFont="1" applyFill="1" applyBorder="1" applyAlignment="1" applyProtection="1">
      <alignment vertical="top"/>
      <protection locked="0"/>
    </xf>
    <xf numFmtId="164" fontId="13" fillId="0" borderId="16" xfId="1" applyFont="1" applyFill="1" applyBorder="1" applyAlignment="1" applyProtection="1">
      <alignment vertical="top"/>
      <protection locked="0"/>
    </xf>
    <xf numFmtId="164" fontId="13" fillId="0" borderId="22" xfId="1" applyFont="1" applyFill="1" applyBorder="1" applyAlignment="1" applyProtection="1">
      <alignment vertical="top"/>
    </xf>
    <xf numFmtId="166" fontId="14" fillId="0" borderId="25" xfId="1" applyNumberFormat="1" applyFont="1" applyFill="1" applyBorder="1" applyAlignment="1" applyProtection="1">
      <alignment vertical="top"/>
    </xf>
    <xf numFmtId="166" fontId="14" fillId="0" borderId="25" xfId="1" applyNumberFormat="1" applyFont="1" applyFill="1" applyBorder="1" applyAlignment="1" applyProtection="1">
      <alignment horizontal="right" vertical="top"/>
    </xf>
    <xf numFmtId="164" fontId="14" fillId="0" borderId="21" xfId="1" applyFont="1" applyFill="1" applyBorder="1" applyAlignment="1" applyProtection="1">
      <alignment vertical="top"/>
      <protection locked="0"/>
    </xf>
    <xf numFmtId="164" fontId="13" fillId="8" borderId="16" xfId="1" applyFont="1" applyFill="1" applyBorder="1" applyAlignment="1" applyProtection="1">
      <alignment vertical="top"/>
      <protection locked="0"/>
    </xf>
    <xf numFmtId="0" fontId="20" fillId="8" borderId="16" xfId="0" applyFont="1" applyFill="1" applyBorder="1"/>
    <xf numFmtId="0" fontId="18" fillId="8" borderId="16" xfId="0" applyFont="1" applyFill="1" applyBorder="1"/>
    <xf numFmtId="0" fontId="20" fillId="8" borderId="18" xfId="0" applyFont="1" applyFill="1" applyBorder="1"/>
    <xf numFmtId="164" fontId="18" fillId="8" borderId="21" xfId="1" applyFont="1" applyFill="1" applyBorder="1" applyAlignment="1" applyProtection="1">
      <alignment vertical="top"/>
      <protection locked="0"/>
    </xf>
    <xf numFmtId="164" fontId="13" fillId="8" borderId="22" xfId="1" applyFont="1" applyFill="1" applyBorder="1" applyAlignment="1" applyProtection="1">
      <alignment vertical="top"/>
    </xf>
    <xf numFmtId="0" fontId="20" fillId="7" borderId="18" xfId="0" applyFont="1" applyFill="1" applyBorder="1"/>
    <xf numFmtId="164" fontId="23" fillId="8" borderId="16" xfId="1" applyFont="1" applyFill="1" applyBorder="1" applyAlignment="1" applyProtection="1">
      <alignment vertical="top"/>
      <protection locked="0"/>
    </xf>
    <xf numFmtId="0" fontId="20" fillId="0" borderId="16" xfId="0" applyFont="1" applyFill="1" applyBorder="1" applyAlignment="1">
      <alignment horizontal="right"/>
    </xf>
    <xf numFmtId="16" fontId="20" fillId="0" borderId="16" xfId="0" applyNumberFormat="1" applyFont="1" applyFill="1" applyBorder="1" applyAlignment="1">
      <alignment horizontal="right"/>
    </xf>
    <xf numFmtId="164" fontId="13" fillId="3" borderId="19" xfId="1" applyFont="1" applyFill="1" applyBorder="1" applyAlignment="1">
      <alignment vertical="top"/>
    </xf>
    <xf numFmtId="164" fontId="13" fillId="3" borderId="16" xfId="1" applyFont="1" applyFill="1" applyBorder="1" applyAlignment="1">
      <alignment vertical="top"/>
    </xf>
    <xf numFmtId="0" fontId="18" fillId="8" borderId="18" xfId="0" applyFont="1" applyFill="1" applyBorder="1"/>
    <xf numFmtId="164" fontId="18" fillId="8" borderId="16" xfId="1" applyFont="1" applyFill="1" applyBorder="1" applyAlignment="1" applyProtection="1">
      <alignment vertical="top"/>
      <protection locked="0"/>
    </xf>
    <xf numFmtId="164" fontId="18" fillId="8" borderId="22" xfId="1" applyFont="1" applyFill="1" applyBorder="1" applyAlignment="1" applyProtection="1">
      <alignment vertical="top"/>
    </xf>
    <xf numFmtId="164" fontId="23" fillId="0" borderId="16" xfId="1" applyFont="1" applyFill="1" applyBorder="1" applyAlignment="1" applyProtection="1">
      <alignment vertical="top"/>
      <protection locked="0"/>
    </xf>
    <xf numFmtId="164" fontId="13" fillId="0" borderId="0" xfId="1" applyFont="1" applyFill="1" applyBorder="1" applyAlignment="1" applyProtection="1">
      <alignment horizontal="left" vertical="top"/>
      <protection locked="0"/>
    </xf>
    <xf numFmtId="164" fontId="13" fillId="0" borderId="0" xfId="1" applyFont="1" applyFill="1" applyBorder="1" applyAlignment="1" applyProtection="1">
      <alignment horizontal="left" vertical="top" wrapText="1"/>
      <protection locked="0"/>
    </xf>
    <xf numFmtId="49" fontId="13" fillId="0" borderId="0" xfId="1" applyNumberFormat="1" applyFont="1" applyFill="1" applyBorder="1" applyAlignment="1" applyProtection="1">
      <alignment horizontal="left" vertical="top" wrapText="1"/>
      <protection locked="0"/>
    </xf>
    <xf numFmtId="166" fontId="13" fillId="0" borderId="0" xfId="1" applyNumberFormat="1" applyFont="1" applyFill="1" applyBorder="1" applyAlignment="1" applyProtection="1">
      <alignment vertical="top"/>
    </xf>
    <xf numFmtId="166" fontId="14" fillId="0" borderId="0" xfId="1" applyNumberFormat="1" applyFont="1" applyFill="1" applyBorder="1" applyAlignment="1" applyProtection="1">
      <alignment vertical="top"/>
    </xf>
    <xf numFmtId="164" fontId="13" fillId="0" borderId="3" xfId="1" applyFont="1" applyFill="1" applyBorder="1" applyAlignment="1" applyProtection="1">
      <alignment vertical="top"/>
      <protection locked="0"/>
    </xf>
    <xf numFmtId="164" fontId="13" fillId="0" borderId="0" xfId="1" applyFont="1" applyFill="1" applyBorder="1" applyAlignment="1" applyProtection="1">
      <alignment vertical="top"/>
      <protection locked="0"/>
    </xf>
    <xf numFmtId="164" fontId="13" fillId="0" borderId="6" xfId="1" applyFont="1" applyFill="1" applyBorder="1" applyAlignment="1" applyProtection="1">
      <alignment vertical="top"/>
    </xf>
    <xf numFmtId="164" fontId="16" fillId="0" borderId="16" xfId="1" quotePrefix="1" applyFont="1" applyBorder="1" applyAlignment="1">
      <alignment horizontal="left" vertical="top"/>
    </xf>
    <xf numFmtId="164" fontId="13" fillId="0" borderId="16" xfId="1" applyFont="1" applyBorder="1" applyAlignment="1">
      <alignment vertical="top" wrapText="1"/>
    </xf>
    <xf numFmtId="49" fontId="13" fillId="0" borderId="16" xfId="1" applyNumberFormat="1" applyFont="1" applyBorder="1" applyAlignment="1">
      <alignment vertical="top" wrapText="1"/>
    </xf>
    <xf numFmtId="49" fontId="13" fillId="0" borderId="18" xfId="1" applyNumberFormat="1" applyFont="1" applyBorder="1" applyAlignment="1">
      <alignment vertical="top" wrapText="1"/>
    </xf>
    <xf numFmtId="166" fontId="17" fillId="0" borderId="0" xfId="1" applyNumberFormat="1" applyFont="1" applyFill="1" applyBorder="1" applyAlignment="1" applyProtection="1">
      <alignment vertical="top"/>
    </xf>
    <xf numFmtId="164" fontId="15" fillId="0" borderId="21" xfId="1" applyFont="1" applyBorder="1" applyAlignment="1" applyProtection="1">
      <alignment vertical="top"/>
    </xf>
    <xf numFmtId="164" fontId="15" fillId="0" borderId="16" xfId="1" applyFont="1" applyBorder="1" applyAlignment="1" applyProtection="1">
      <alignment vertical="top"/>
    </xf>
    <xf numFmtId="164" fontId="15" fillId="0" borderId="22" xfId="1" applyFont="1" applyBorder="1" applyAlignment="1" applyProtection="1">
      <alignment vertical="top"/>
    </xf>
    <xf numFmtId="164" fontId="13" fillId="0" borderId="0" xfId="1" applyFont="1" applyBorder="1" applyAlignment="1">
      <alignment horizontal="left" vertical="top"/>
    </xf>
    <xf numFmtId="164" fontId="13" fillId="0" borderId="0" xfId="1" applyFont="1" applyBorder="1" applyAlignment="1">
      <alignment vertical="top" wrapText="1"/>
    </xf>
    <xf numFmtId="49" fontId="13" fillId="0" borderId="0" xfId="1" applyNumberFormat="1" applyFont="1" applyBorder="1" applyAlignment="1">
      <alignment vertical="top" wrapText="1"/>
    </xf>
    <xf numFmtId="44" fontId="23" fillId="0" borderId="0" xfId="2" applyFont="1" applyFill="1" applyBorder="1" applyAlignment="1" applyProtection="1">
      <alignment vertical="top"/>
    </xf>
    <xf numFmtId="164" fontId="15" fillId="0" borderId="3" xfId="1" applyFont="1" applyBorder="1" applyAlignment="1" applyProtection="1">
      <alignment vertical="top"/>
      <protection locked="0"/>
    </xf>
    <xf numFmtId="164" fontId="15" fillId="0" borderId="0" xfId="1" applyFont="1" applyBorder="1" applyAlignment="1" applyProtection="1">
      <alignment vertical="top"/>
      <protection locked="0"/>
    </xf>
    <xf numFmtId="164" fontId="15" fillId="0" borderId="6" xfId="1" applyFont="1" applyBorder="1" applyAlignment="1" applyProtection="1">
      <alignment vertical="top"/>
    </xf>
    <xf numFmtId="164" fontId="13" fillId="0" borderId="3" xfId="1" applyFont="1" applyBorder="1" applyAlignment="1" applyProtection="1">
      <alignment vertical="top"/>
      <protection locked="0"/>
    </xf>
    <xf numFmtId="164" fontId="13" fillId="0" borderId="0" xfId="1" applyFont="1" applyBorder="1" applyAlignment="1" applyProtection="1">
      <alignment vertical="top"/>
      <protection locked="0"/>
    </xf>
    <xf numFmtId="164" fontId="13" fillId="0" borderId="6" xfId="1" applyFont="1" applyBorder="1" applyAlignment="1" applyProtection="1">
      <alignment vertical="top"/>
    </xf>
    <xf numFmtId="0" fontId="20" fillId="7" borderId="16" xfId="0" applyFont="1" applyFill="1" applyBorder="1"/>
    <xf numFmtId="0" fontId="18" fillId="7" borderId="16" xfId="0" applyFont="1" applyFill="1" applyBorder="1"/>
    <xf numFmtId="166" fontId="13" fillId="0" borderId="25" xfId="1" applyNumberFormat="1" applyFont="1" applyFill="1" applyBorder="1" applyAlignment="1" applyProtection="1">
      <alignment vertical="top"/>
    </xf>
    <xf numFmtId="164" fontId="13" fillId="0" borderId="16" xfId="1" applyFont="1" applyBorder="1" applyAlignment="1" applyProtection="1">
      <alignment vertical="top"/>
      <protection locked="0"/>
    </xf>
    <xf numFmtId="164" fontId="13" fillId="0" borderId="22" xfId="1" applyFont="1" applyBorder="1" applyAlignment="1" applyProtection="1">
      <alignment vertical="top"/>
    </xf>
    <xf numFmtId="164" fontId="13" fillId="0" borderId="19" xfId="1" applyFont="1" applyFill="1" applyBorder="1" applyAlignment="1">
      <alignment vertical="top"/>
    </xf>
    <xf numFmtId="164" fontId="13" fillId="0" borderId="16" xfId="1" applyFont="1" applyFill="1" applyBorder="1" applyAlignment="1">
      <alignment vertical="top"/>
    </xf>
    <xf numFmtId="166" fontId="18" fillId="0" borderId="25" xfId="1" applyNumberFormat="1" applyFont="1" applyFill="1" applyBorder="1" applyAlignment="1" applyProtection="1">
      <alignment vertical="top"/>
    </xf>
    <xf numFmtId="166" fontId="13" fillId="0" borderId="19" xfId="1" applyNumberFormat="1" applyFont="1" applyFill="1" applyBorder="1" applyAlignment="1" applyProtection="1">
      <alignment vertical="top"/>
    </xf>
    <xf numFmtId="164" fontId="13" fillId="0" borderId="16" xfId="1" quotePrefix="1" applyFont="1" applyFill="1" applyBorder="1" applyAlignment="1" applyProtection="1">
      <alignment horizontal="left" vertical="top"/>
      <protection locked="0"/>
    </xf>
    <xf numFmtId="164" fontId="13" fillId="0" borderId="16" xfId="1" applyFont="1" applyFill="1" applyBorder="1" applyAlignment="1" applyProtection="1">
      <alignment horizontal="left" vertical="top" wrapText="1"/>
      <protection locked="0"/>
    </xf>
    <xf numFmtId="49" fontId="13" fillId="0" borderId="16" xfId="1" applyNumberFormat="1" applyFont="1" applyFill="1" applyBorder="1" applyAlignment="1" applyProtection="1">
      <alignment horizontal="left" vertical="top" wrapText="1"/>
      <protection locked="0"/>
    </xf>
    <xf numFmtId="49" fontId="13" fillId="0" borderId="18" xfId="1" applyNumberFormat="1" applyFont="1" applyFill="1" applyBorder="1" applyAlignment="1" applyProtection="1">
      <alignment horizontal="left" vertical="top" wrapText="1"/>
      <protection locked="0"/>
    </xf>
    <xf numFmtId="166" fontId="14" fillId="0" borderId="25" xfId="1" applyNumberFormat="1" applyFont="1" applyBorder="1" applyAlignment="1" applyProtection="1">
      <alignment vertical="top"/>
    </xf>
    <xf numFmtId="164" fontId="13" fillId="0" borderId="21" xfId="1" applyFont="1" applyFill="1" applyBorder="1" applyAlignment="1" applyProtection="1">
      <alignment vertical="top"/>
      <protection locked="0"/>
    </xf>
    <xf numFmtId="164" fontId="16" fillId="0" borderId="8" xfId="1" applyFont="1" applyBorder="1" applyAlignment="1">
      <alignment horizontal="left" vertical="top"/>
    </xf>
    <xf numFmtId="164" fontId="16" fillId="0" borderId="7" xfId="1" applyFont="1" applyBorder="1" applyAlignment="1">
      <alignment horizontal="left" vertical="top"/>
    </xf>
    <xf numFmtId="164" fontId="13" fillId="0" borderId="17" xfId="1" applyFont="1" applyBorder="1" applyAlignment="1">
      <alignment vertical="top" wrapText="1"/>
    </xf>
    <xf numFmtId="164" fontId="13" fillId="0" borderId="7" xfId="1" applyFont="1" applyBorder="1" applyAlignment="1">
      <alignment vertical="top" wrapText="1"/>
    </xf>
    <xf numFmtId="49" fontId="13" fillId="0" borderId="8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166" fontId="17" fillId="0" borderId="0" xfId="1" applyNumberFormat="1" applyFont="1" applyBorder="1" applyAlignment="1" applyProtection="1">
      <alignment vertical="top"/>
    </xf>
    <xf numFmtId="164" fontId="15" fillId="0" borderId="8" xfId="1" applyFont="1" applyBorder="1" applyAlignment="1" applyProtection="1">
      <alignment vertical="top"/>
    </xf>
    <xf numFmtId="164" fontId="15" fillId="0" borderId="17" xfId="1" applyFont="1" applyBorder="1" applyAlignment="1" applyProtection="1">
      <alignment vertical="top"/>
    </xf>
    <xf numFmtId="164" fontId="15" fillId="0" borderId="23" xfId="1" applyFont="1" applyBorder="1" applyAlignment="1" applyProtection="1">
      <alignment vertical="top"/>
    </xf>
    <xf numFmtId="164" fontId="16" fillId="0" borderId="3" xfId="1" applyFont="1" applyBorder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164" fontId="13" fillId="0" borderId="1" xfId="1" applyFont="1" applyBorder="1" applyAlignment="1">
      <alignment vertical="top" wrapText="1"/>
    </xf>
    <xf numFmtId="49" fontId="13" fillId="0" borderId="3" xfId="1" applyNumberFormat="1" applyFont="1" applyBorder="1" applyAlignment="1">
      <alignment vertical="top" wrapText="1"/>
    </xf>
    <xf numFmtId="164" fontId="15" fillId="0" borderId="1" xfId="1" applyFont="1" applyBorder="1" applyAlignment="1" applyProtection="1">
      <alignment vertical="top"/>
      <protection locked="0"/>
    </xf>
    <xf numFmtId="164" fontId="15" fillId="0" borderId="20" xfId="1" applyFont="1" applyBorder="1" applyAlignment="1" applyProtection="1">
      <alignment vertical="top"/>
    </xf>
    <xf numFmtId="166" fontId="17" fillId="0" borderId="7" xfId="1" applyNumberFormat="1" applyFont="1" applyBorder="1" applyAlignment="1" applyProtection="1">
      <alignment vertical="top"/>
    </xf>
    <xf numFmtId="164" fontId="13" fillId="0" borderId="7" xfId="1" applyFont="1" applyBorder="1" applyAlignment="1">
      <alignment vertical="top"/>
    </xf>
    <xf numFmtId="164" fontId="13" fillId="0" borderId="9" xfId="1" applyFont="1" applyBorder="1" applyAlignment="1">
      <alignment vertical="top"/>
    </xf>
    <xf numFmtId="164" fontId="15" fillId="0" borderId="5" xfId="1" applyFont="1" applyBorder="1" applyAlignment="1">
      <alignment vertical="top"/>
    </xf>
    <xf numFmtId="164" fontId="15" fillId="0" borderId="4" xfId="1" applyFont="1" applyBorder="1" applyAlignment="1">
      <alignment vertical="top"/>
    </xf>
    <xf numFmtId="164" fontId="15" fillId="0" borderId="24" xfId="1" applyFont="1" applyBorder="1" applyAlignment="1" applyProtection="1">
      <alignment vertical="top"/>
    </xf>
    <xf numFmtId="164" fontId="18" fillId="0" borderId="19" xfId="1" applyFont="1" applyFill="1" applyBorder="1" applyAlignment="1">
      <alignment vertical="top"/>
    </xf>
    <xf numFmtId="164" fontId="18" fillId="0" borderId="16" xfId="1" applyFont="1" applyFill="1" applyBorder="1" applyAlignment="1">
      <alignment vertical="top"/>
    </xf>
    <xf numFmtId="166" fontId="15" fillId="10" borderId="32" xfId="1" applyNumberFormat="1" applyFont="1" applyFill="1" applyBorder="1" applyAlignment="1" applyProtection="1">
      <alignment vertical="top"/>
    </xf>
    <xf numFmtId="166" fontId="15" fillId="10" borderId="15" xfId="1" applyNumberFormat="1" applyFont="1" applyFill="1" applyBorder="1" applyAlignment="1" applyProtection="1">
      <alignment vertical="top"/>
    </xf>
    <xf numFmtId="166" fontId="15" fillId="10" borderId="14" xfId="1" applyNumberFormat="1" applyFont="1" applyFill="1" applyBorder="1" applyAlignment="1" applyProtection="1">
      <alignment vertical="top"/>
    </xf>
    <xf numFmtId="166" fontId="15" fillId="11" borderId="32" xfId="1" applyNumberFormat="1" applyFont="1" applyFill="1" applyBorder="1" applyAlignment="1" applyProtection="1">
      <alignment vertical="top"/>
    </xf>
    <xf numFmtId="166" fontId="15" fillId="11" borderId="15" xfId="1" applyNumberFormat="1" applyFont="1" applyFill="1" applyBorder="1" applyAlignment="1" applyProtection="1">
      <alignment vertical="top"/>
    </xf>
    <xf numFmtId="166" fontId="15" fillId="11" borderId="14" xfId="1" applyNumberFormat="1" applyFont="1" applyFill="1" applyBorder="1" applyAlignment="1" applyProtection="1">
      <alignment vertical="top"/>
    </xf>
    <xf numFmtId="166" fontId="15" fillId="0" borderId="33" xfId="1" applyNumberFormat="1" applyFont="1" applyBorder="1" applyAlignment="1" applyProtection="1">
      <alignment vertical="top"/>
    </xf>
    <xf numFmtId="166" fontId="15" fillId="0" borderId="34" xfId="1" applyNumberFormat="1" applyFont="1" applyBorder="1" applyAlignment="1" applyProtection="1">
      <alignment vertical="top"/>
    </xf>
    <xf numFmtId="166" fontId="13" fillId="0" borderId="30" xfId="1" applyNumberFormat="1" applyFont="1" applyBorder="1" applyAlignment="1" applyProtection="1">
      <alignment vertical="top"/>
    </xf>
    <xf numFmtId="166" fontId="13" fillId="0" borderId="31" xfId="1" applyNumberFormat="1" applyFont="1" applyBorder="1" applyAlignment="1" applyProtection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9"/>
  <sheetViews>
    <sheetView zoomScaleNormal="100" workbookViewId="0">
      <selection activeCell="D15" sqref="D15"/>
    </sheetView>
  </sheetViews>
  <sheetFormatPr defaultRowHeight="12.75"/>
  <cols>
    <col min="1" max="1" width="7.5" customWidth="1"/>
    <col min="2" max="2" width="33.33203125" customWidth="1"/>
    <col min="3" max="3" width="12.83203125" customWidth="1"/>
    <col min="4" max="4" width="33.5" style="12" bestFit="1" customWidth="1"/>
    <col min="7" max="7" width="10.1640625" bestFit="1" customWidth="1"/>
  </cols>
  <sheetData>
    <row r="1" spans="1:7" ht="15.75">
      <c r="A1" s="19" t="str">
        <f>Specificatie!A2</f>
        <v>Gemeente Midden Groningen</v>
      </c>
      <c r="B1" s="14"/>
      <c r="C1" s="14"/>
      <c r="D1" s="15"/>
      <c r="E1" s="20"/>
      <c r="F1" s="20"/>
      <c r="G1" s="20"/>
    </row>
    <row r="2" spans="1:7" ht="16.5" thickBot="1">
      <c r="A2" s="21" t="str">
        <f>Specificatie!A5</f>
        <v xml:space="preserve"> </v>
      </c>
      <c r="B2" s="16"/>
      <c r="C2" s="17"/>
      <c r="D2" s="18"/>
      <c r="E2" s="22"/>
      <c r="F2" s="22"/>
      <c r="G2" s="22"/>
    </row>
    <row r="3" spans="1:7" ht="24" thickTop="1">
      <c r="A3" s="1"/>
      <c r="B3" s="2"/>
      <c r="C3" s="2"/>
      <c r="D3" s="9"/>
    </row>
    <row r="4" spans="1:7" ht="14.25">
      <c r="A4" s="3"/>
      <c r="B4" s="4"/>
      <c r="C4" s="4"/>
      <c r="D4" s="10"/>
    </row>
    <row r="5" spans="1:7" ht="14.25">
      <c r="A5" s="5"/>
      <c r="B5" s="6" t="s">
        <v>0</v>
      </c>
      <c r="C5" s="6"/>
      <c r="D5" s="11" t="s">
        <v>7</v>
      </c>
    </row>
    <row r="6" spans="1:7" ht="14.25">
      <c r="A6" s="3"/>
      <c r="B6" s="4"/>
      <c r="C6" s="4"/>
      <c r="D6" s="10"/>
    </row>
    <row r="7" spans="1:7" ht="14.25">
      <c r="A7" s="7" t="s">
        <v>8</v>
      </c>
      <c r="B7" s="4"/>
      <c r="C7" s="4"/>
      <c r="D7" s="10"/>
    </row>
    <row r="8" spans="1:7" ht="14.25">
      <c r="A8" s="8">
        <v>1</v>
      </c>
      <c r="B8" s="4" t="s">
        <v>6</v>
      </c>
      <c r="C8" s="4" t="s">
        <v>1</v>
      </c>
      <c r="D8" s="10">
        <f>ROUNDUP(Specificatie!I126,-3)</f>
        <v>314416000</v>
      </c>
    </row>
    <row r="9" spans="1:7" ht="14.25">
      <c r="A9" s="8"/>
      <c r="B9" s="4"/>
      <c r="C9" s="4" t="s">
        <v>2</v>
      </c>
      <c r="D9" s="10">
        <f>ROUNDUP(Specificatie!J126,-3)</f>
        <v>30358000</v>
      </c>
    </row>
    <row r="10" spans="1:7" ht="14.25">
      <c r="A10" s="8"/>
      <c r="B10" s="4"/>
      <c r="C10" s="4"/>
      <c r="D10" s="10"/>
    </row>
    <row r="11" spans="1:7" ht="14.25">
      <c r="A11" s="8">
        <v>2</v>
      </c>
      <c r="B11" s="4" t="s">
        <v>16</v>
      </c>
      <c r="C11" s="4" t="s">
        <v>1</v>
      </c>
      <c r="D11" s="10">
        <f>ROUNDUP(Specificatie!I157,-3)</f>
        <v>108113000</v>
      </c>
    </row>
    <row r="12" spans="1:7" ht="14.25">
      <c r="A12" s="8"/>
      <c r="B12" s="4"/>
      <c r="C12" s="4" t="s">
        <v>11</v>
      </c>
      <c r="D12" s="10">
        <f>ROUNDUP(Specificatie!J157,-3)</f>
        <v>19656000</v>
      </c>
    </row>
    <row r="13" spans="1:7" ht="14.25">
      <c r="A13" s="8"/>
      <c r="B13" s="4"/>
      <c r="C13" s="4"/>
      <c r="D13" s="10"/>
    </row>
    <row r="14" spans="1:7" ht="15" thickBot="1">
      <c r="A14" s="3"/>
      <c r="B14" s="6" t="s">
        <v>4</v>
      </c>
      <c r="D14" s="13">
        <f>SUM(D8:D13)</f>
        <v>472543000</v>
      </c>
    </row>
    <row r="15" spans="1:7" ht="15" thickTop="1">
      <c r="A15" s="8"/>
      <c r="B15" s="4"/>
      <c r="C15" s="4"/>
      <c r="D15" s="10"/>
    </row>
    <row r="16" spans="1:7" ht="14.25">
      <c r="A16" s="8"/>
      <c r="B16" s="4"/>
      <c r="C16" s="4"/>
      <c r="D16" s="10"/>
    </row>
    <row r="17" spans="1:4" ht="14.25">
      <c r="A17" s="8"/>
      <c r="B17" s="4"/>
      <c r="C17" s="4"/>
    </row>
    <row r="18" spans="1:4" ht="14.25">
      <c r="B18" s="6"/>
      <c r="C18" s="6"/>
      <c r="D18" s="11"/>
    </row>
    <row r="19" spans="1:4" ht="14.25">
      <c r="B19" s="6"/>
      <c r="C19" s="6"/>
      <c r="D19" s="11"/>
    </row>
  </sheetData>
  <phoneticPr fontId="0" type="noConversion"/>
  <printOptions horizontalCentered="1" gridLines="1" gridLinesSet="0"/>
  <pageMargins left="0.27559055118110237" right="0.19685039370078741" top="0.55118110236220474" bottom="0.98425196850393704" header="0.51181102362204722" footer="0.27559055118110237"/>
  <pageSetup paperSize="9" scale="74" orientation="portrait"/>
  <headerFooter alignWithMargins="0">
    <oddFooter>&amp;L&amp;F&amp;C&amp;D &amp;T&amp;RPage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Y168"/>
  <sheetViews>
    <sheetView showZeros="0" tabSelected="1" zoomScaleNormal="100" workbookViewId="0">
      <pane xSplit="6" ySplit="10" topLeftCell="G134" activePane="bottomRight" state="frozen"/>
      <selection pane="topRight" activeCell="G1" sqref="G1"/>
      <selection pane="bottomLeft" activeCell="A11" sqref="A11"/>
      <selection pane="bottomRight"/>
    </sheetView>
  </sheetViews>
  <sheetFormatPr defaultColWidth="9.33203125" defaultRowHeight="12.75"/>
  <cols>
    <col min="1" max="1" width="52.33203125" style="40" customWidth="1"/>
    <col min="2" max="2" width="15.1640625" style="40" bestFit="1" customWidth="1"/>
    <col min="3" max="3" width="5.6640625" style="40" bestFit="1" customWidth="1"/>
    <col min="4" max="4" width="37.1640625" style="73" customWidth="1"/>
    <col min="5" max="5" width="12.83203125" style="73" customWidth="1"/>
    <col min="6" max="6" width="24.6640625" style="73" customWidth="1"/>
    <col min="7" max="7" width="27.83203125" style="74" customWidth="1"/>
    <col min="8" max="8" width="40.6640625" style="74" customWidth="1"/>
    <col min="9" max="11" width="21.83203125" style="63" customWidth="1"/>
    <col min="12" max="12" width="9.83203125" style="75" customWidth="1"/>
    <col min="13" max="13" width="17.5" style="40" customWidth="1"/>
    <col min="14" max="14" width="17" style="40" customWidth="1"/>
    <col min="15" max="15" width="16.5" style="40" customWidth="1"/>
    <col min="16" max="16" width="12.5" style="40" customWidth="1"/>
    <col min="17" max="17" width="19.5" style="40" customWidth="1"/>
    <col min="18" max="18" width="17.5" style="40" customWidth="1"/>
    <col min="19" max="19" width="14.83203125" style="40" customWidth="1"/>
    <col min="20" max="20" width="12.83203125" style="40" customWidth="1"/>
    <col min="21" max="21" width="191.6640625" style="66" bestFit="1" customWidth="1"/>
    <col min="22" max="22" width="9.33203125" style="40"/>
    <col min="23" max="23" width="19.5" style="40" hidden="1" customWidth="1"/>
    <col min="24" max="24" width="22.83203125" style="40" hidden="1" customWidth="1"/>
    <col min="25" max="25" width="25.1640625" style="40" hidden="1" customWidth="1"/>
    <col min="26" max="16384" width="9.33203125" style="40"/>
  </cols>
  <sheetData>
    <row r="1" spans="1:25" s="23" customFormat="1">
      <c r="A1" s="81" t="s">
        <v>353</v>
      </c>
      <c r="D1" s="24"/>
      <c r="E1" s="24"/>
      <c r="F1" s="24"/>
      <c r="G1" s="25"/>
      <c r="H1" s="25"/>
      <c r="I1" s="26"/>
      <c r="J1" s="26"/>
      <c r="K1" s="26"/>
      <c r="L1" s="27"/>
      <c r="U1" s="28"/>
    </row>
    <row r="2" spans="1:25" s="23" customFormat="1">
      <c r="A2" s="81" t="s">
        <v>335</v>
      </c>
      <c r="D2" s="24"/>
      <c r="E2" s="24"/>
      <c r="F2" s="24"/>
      <c r="G2" s="25"/>
      <c r="H2" s="25"/>
      <c r="I2" s="26"/>
      <c r="J2" s="26"/>
      <c r="K2" s="26"/>
      <c r="L2" s="27"/>
      <c r="U2" s="28"/>
    </row>
    <row r="3" spans="1:25" s="23" customFormat="1">
      <c r="A3" s="81" t="s">
        <v>354</v>
      </c>
      <c r="D3" s="24"/>
      <c r="E3" s="24"/>
      <c r="F3" s="24"/>
      <c r="G3" s="25"/>
      <c r="H3" s="25"/>
      <c r="I3" s="26"/>
      <c r="J3" s="26"/>
      <c r="K3" s="26"/>
      <c r="L3" s="27"/>
      <c r="U3" s="28"/>
    </row>
    <row r="4" spans="1:25" s="23" customFormat="1">
      <c r="A4" s="81" t="s">
        <v>355</v>
      </c>
      <c r="B4" s="82"/>
      <c r="C4" s="82"/>
      <c r="D4" s="83"/>
      <c r="E4" s="84"/>
      <c r="F4" s="84"/>
      <c r="G4" s="85"/>
      <c r="H4" s="85"/>
      <c r="I4" s="26"/>
      <c r="J4" s="26"/>
      <c r="K4" s="26"/>
      <c r="L4" s="27"/>
      <c r="U4" s="28"/>
    </row>
    <row r="5" spans="1:25" s="23" customFormat="1">
      <c r="A5" s="29" t="s">
        <v>8</v>
      </c>
      <c r="B5" s="29" t="s">
        <v>8</v>
      </c>
      <c r="C5" s="29"/>
      <c r="D5" s="29" t="s">
        <v>8</v>
      </c>
      <c r="E5" s="30"/>
      <c r="F5" s="30"/>
      <c r="G5" s="31"/>
      <c r="H5" s="31"/>
      <c r="I5" s="26"/>
      <c r="J5" s="26"/>
      <c r="K5" s="26"/>
      <c r="L5" s="27"/>
      <c r="U5" s="28"/>
    </row>
    <row r="6" spans="1:25" ht="13.5" thickBot="1">
      <c r="A6" s="32"/>
      <c r="B6" s="33"/>
      <c r="C6" s="33"/>
      <c r="D6" s="34"/>
      <c r="E6" s="34"/>
      <c r="F6" s="34"/>
      <c r="G6" s="35"/>
      <c r="H6" s="35"/>
      <c r="I6" s="86"/>
      <c r="J6" s="86"/>
      <c r="K6" s="86"/>
      <c r="L6" s="87"/>
      <c r="M6" s="36" t="s">
        <v>17</v>
      </c>
      <c r="N6" s="37"/>
      <c r="O6" s="37"/>
      <c r="P6" s="37"/>
      <c r="Q6" s="37"/>
      <c r="R6" s="37"/>
      <c r="S6" s="37"/>
      <c r="T6" s="38"/>
      <c r="U6" s="39"/>
    </row>
    <row r="7" spans="1:25" ht="83.25" customHeight="1" thickBot="1">
      <c r="A7" s="88" t="s">
        <v>15</v>
      </c>
      <c r="B7" s="89"/>
      <c r="C7" s="89"/>
      <c r="D7" s="90" t="s">
        <v>0</v>
      </c>
      <c r="E7" s="90" t="s">
        <v>20</v>
      </c>
      <c r="F7" s="91" t="s">
        <v>14</v>
      </c>
      <c r="G7" s="92" t="s">
        <v>12</v>
      </c>
      <c r="H7" s="93" t="s">
        <v>13</v>
      </c>
      <c r="I7" s="94" t="s">
        <v>358</v>
      </c>
      <c r="J7" s="94" t="s">
        <v>359</v>
      </c>
      <c r="K7" s="94" t="s">
        <v>352</v>
      </c>
      <c r="L7" s="41" t="s">
        <v>8</v>
      </c>
      <c r="M7" s="95" t="s">
        <v>21</v>
      </c>
      <c r="N7" s="96" t="s">
        <v>22</v>
      </c>
      <c r="O7" s="96" t="s">
        <v>23</v>
      </c>
      <c r="P7" s="96" t="s">
        <v>24</v>
      </c>
      <c r="Q7" s="96" t="s">
        <v>25</v>
      </c>
      <c r="R7" s="96" t="s">
        <v>26</v>
      </c>
      <c r="S7" s="96" t="s">
        <v>27</v>
      </c>
      <c r="T7" s="97" t="s">
        <v>28</v>
      </c>
      <c r="U7" s="98" t="s">
        <v>351</v>
      </c>
      <c r="W7" s="99" t="s">
        <v>1</v>
      </c>
      <c r="X7" s="100" t="s">
        <v>2</v>
      </c>
      <c r="Y7" s="101" t="s">
        <v>3</v>
      </c>
    </row>
    <row r="8" spans="1:25">
      <c r="A8" s="42"/>
      <c r="B8" s="43"/>
      <c r="C8" s="43"/>
      <c r="D8" s="44"/>
      <c r="E8" s="45"/>
      <c r="F8" s="45"/>
      <c r="G8" s="46"/>
      <c r="H8" s="47"/>
      <c r="I8" s="102"/>
      <c r="J8" s="102"/>
      <c r="K8" s="102"/>
      <c r="L8" s="103"/>
      <c r="M8" s="48"/>
      <c r="N8" s="48"/>
      <c r="O8" s="48"/>
      <c r="P8" s="48"/>
      <c r="Q8" s="48"/>
      <c r="R8" s="48"/>
      <c r="S8" s="48"/>
      <c r="T8" s="49"/>
      <c r="U8" s="50"/>
    </row>
    <row r="9" spans="1:25">
      <c r="A9" s="104" t="s">
        <v>9</v>
      </c>
      <c r="B9" s="105"/>
      <c r="C9" s="105"/>
      <c r="D9" s="106"/>
      <c r="E9" s="107"/>
      <c r="F9" s="107"/>
      <c r="G9" s="108"/>
      <c r="H9" s="109"/>
      <c r="I9" s="102"/>
      <c r="J9" s="102"/>
      <c r="K9" s="102"/>
      <c r="L9" s="103"/>
      <c r="M9" s="48"/>
      <c r="N9" s="48"/>
      <c r="O9" s="48"/>
      <c r="P9" s="48"/>
      <c r="Q9" s="48"/>
      <c r="R9" s="48"/>
      <c r="S9" s="48"/>
      <c r="T9" s="49"/>
      <c r="U9" s="50"/>
    </row>
    <row r="10" spans="1:25">
      <c r="A10" s="110"/>
      <c r="B10" s="111"/>
      <c r="C10" s="111"/>
      <c r="D10" s="112"/>
      <c r="E10" s="113"/>
      <c r="F10" s="113"/>
      <c r="G10" s="114"/>
      <c r="H10" s="115"/>
      <c r="I10" s="102"/>
      <c r="J10" s="102"/>
      <c r="K10" s="102"/>
      <c r="L10" s="103"/>
      <c r="M10" s="48"/>
      <c r="N10" s="48"/>
      <c r="O10" s="48"/>
      <c r="P10" s="48"/>
      <c r="Q10" s="48"/>
      <c r="R10" s="48"/>
      <c r="S10" s="48"/>
      <c r="T10" s="49"/>
      <c r="U10" s="50"/>
    </row>
    <row r="11" spans="1:25">
      <c r="A11" s="62" t="s">
        <v>29</v>
      </c>
      <c r="B11" s="62">
        <v>11</v>
      </c>
      <c r="C11" s="62"/>
      <c r="D11" s="116" t="s">
        <v>249</v>
      </c>
      <c r="E11" s="62" t="s">
        <v>116</v>
      </c>
      <c r="F11" s="62" t="s">
        <v>210</v>
      </c>
      <c r="G11" s="62" t="s">
        <v>233</v>
      </c>
      <c r="H11" s="117" t="s">
        <v>278</v>
      </c>
      <c r="I11" s="118">
        <v>5170000</v>
      </c>
      <c r="J11" s="118">
        <v>561800</v>
      </c>
      <c r="K11" s="118">
        <f t="shared" ref="K11:K42" si="0">I11+J11</f>
        <v>5731800</v>
      </c>
      <c r="L11" s="51" t="s">
        <v>8</v>
      </c>
      <c r="M11" s="119" t="s">
        <v>234</v>
      </c>
      <c r="N11" s="120" t="s">
        <v>234</v>
      </c>
      <c r="O11" s="120" t="s">
        <v>238</v>
      </c>
      <c r="P11" s="120" t="s">
        <v>238</v>
      </c>
      <c r="Q11" s="120"/>
      <c r="R11" s="120" t="s">
        <v>234</v>
      </c>
      <c r="S11" s="120" t="s">
        <v>238</v>
      </c>
      <c r="T11" s="120" t="s">
        <v>238</v>
      </c>
      <c r="U11" s="52" t="s">
        <v>321</v>
      </c>
      <c r="W11" s="121">
        <v>5704960</v>
      </c>
      <c r="X11" s="122">
        <v>328255.2</v>
      </c>
      <c r="Y11" s="123">
        <f t="shared" ref="Y11:Y12" si="1">SUM(W11+X11)</f>
        <v>6033215.2000000002</v>
      </c>
    </row>
    <row r="12" spans="1:25">
      <c r="A12" s="62" t="s">
        <v>31</v>
      </c>
      <c r="B12" s="62">
        <v>131</v>
      </c>
      <c r="C12" s="62" t="s">
        <v>109</v>
      </c>
      <c r="D12" s="116" t="s">
        <v>252</v>
      </c>
      <c r="E12" s="62" t="s">
        <v>117</v>
      </c>
      <c r="F12" s="62" t="s">
        <v>211</v>
      </c>
      <c r="G12" s="62" t="s">
        <v>234</v>
      </c>
      <c r="H12" s="117" t="s">
        <v>234</v>
      </c>
      <c r="I12" s="118">
        <v>28888.888888888883</v>
      </c>
      <c r="J12" s="118">
        <v>6800</v>
      </c>
      <c r="K12" s="118">
        <f t="shared" si="0"/>
        <v>35688.888888888883</v>
      </c>
      <c r="L12" s="124"/>
      <c r="M12" s="119" t="s">
        <v>244</v>
      </c>
      <c r="N12" s="120" t="s">
        <v>244</v>
      </c>
      <c r="O12" s="120" t="s">
        <v>244</v>
      </c>
      <c r="P12" s="120" t="s">
        <v>238</v>
      </c>
      <c r="Q12" s="120"/>
      <c r="R12" s="120" t="s">
        <v>232</v>
      </c>
      <c r="S12" s="120" t="s">
        <v>244</v>
      </c>
      <c r="T12" s="120" t="s">
        <v>244</v>
      </c>
      <c r="U12" s="53"/>
      <c r="W12" s="121">
        <v>24000</v>
      </c>
      <c r="X12" s="122">
        <v>5500</v>
      </c>
      <c r="Y12" s="123">
        <f t="shared" si="1"/>
        <v>29500</v>
      </c>
    </row>
    <row r="13" spans="1:25">
      <c r="A13" s="62" t="s">
        <v>32</v>
      </c>
      <c r="B13" s="62">
        <v>32</v>
      </c>
      <c r="C13" s="62"/>
      <c r="D13" s="116" t="s">
        <v>251</v>
      </c>
      <c r="E13" s="62" t="s">
        <v>118</v>
      </c>
      <c r="F13" s="62" t="s">
        <v>212</v>
      </c>
      <c r="G13" s="62" t="s">
        <v>234</v>
      </c>
      <c r="H13" s="117" t="s">
        <v>238</v>
      </c>
      <c r="I13" s="118">
        <v>421296.29629629623</v>
      </c>
      <c r="J13" s="118">
        <v>0</v>
      </c>
      <c r="K13" s="118">
        <f t="shared" si="0"/>
        <v>421296.29629629623</v>
      </c>
      <c r="L13" s="124"/>
      <c r="M13" s="119" t="s">
        <v>238</v>
      </c>
      <c r="N13" s="120" t="s">
        <v>238</v>
      </c>
      <c r="O13" s="120" t="s">
        <v>238</v>
      </c>
      <c r="P13" s="120" t="s">
        <v>238</v>
      </c>
      <c r="Q13" s="120"/>
      <c r="R13" s="120" t="s">
        <v>232</v>
      </c>
      <c r="S13" s="120" t="s">
        <v>244</v>
      </c>
      <c r="T13" s="120" t="s">
        <v>234</v>
      </c>
      <c r="U13" s="53"/>
      <c r="W13" s="121">
        <v>350000</v>
      </c>
      <c r="X13" s="122"/>
      <c r="Y13" s="123">
        <f>SUM(W13+X13)</f>
        <v>350000</v>
      </c>
    </row>
    <row r="14" spans="1:25">
      <c r="A14" s="62" t="s">
        <v>33</v>
      </c>
      <c r="B14" s="62">
        <v>30</v>
      </c>
      <c r="C14" s="62" t="s">
        <v>109</v>
      </c>
      <c r="D14" s="116" t="s">
        <v>251</v>
      </c>
      <c r="E14" s="62" t="s">
        <v>119</v>
      </c>
      <c r="F14" s="62" t="s">
        <v>212</v>
      </c>
      <c r="G14" s="62" t="s">
        <v>234</v>
      </c>
      <c r="H14" s="117" t="s">
        <v>238</v>
      </c>
      <c r="I14" s="118">
        <v>279259.25925925927</v>
      </c>
      <c r="J14" s="118">
        <v>0</v>
      </c>
      <c r="K14" s="118">
        <f t="shared" si="0"/>
        <v>279259.25925925927</v>
      </c>
      <c r="L14" s="124"/>
      <c r="M14" s="119" t="s">
        <v>238</v>
      </c>
      <c r="N14" s="120" t="s">
        <v>238</v>
      </c>
      <c r="O14" s="120" t="s">
        <v>238</v>
      </c>
      <c r="P14" s="120" t="s">
        <v>238</v>
      </c>
      <c r="Q14" s="120"/>
      <c r="R14" s="120" t="s">
        <v>232</v>
      </c>
      <c r="S14" s="120" t="s">
        <v>244</v>
      </c>
      <c r="T14" s="120" t="s">
        <v>238</v>
      </c>
      <c r="U14" s="53"/>
      <c r="W14" s="121">
        <v>232000</v>
      </c>
      <c r="X14" s="122"/>
      <c r="Y14" s="123">
        <f>SUM(W14+X14)</f>
        <v>232000</v>
      </c>
    </row>
    <row r="15" spans="1:25">
      <c r="A15" s="62" t="s">
        <v>33</v>
      </c>
      <c r="B15" s="62">
        <v>36</v>
      </c>
      <c r="C15" s="62"/>
      <c r="D15" s="116" t="s">
        <v>254</v>
      </c>
      <c r="E15" s="62" t="s">
        <v>119</v>
      </c>
      <c r="F15" s="62" t="s">
        <v>212</v>
      </c>
      <c r="G15" s="62" t="s">
        <v>234</v>
      </c>
      <c r="H15" s="117" t="s">
        <v>279</v>
      </c>
      <c r="I15" s="118">
        <v>16250000</v>
      </c>
      <c r="J15" s="118">
        <v>696800</v>
      </c>
      <c r="K15" s="118">
        <f t="shared" si="0"/>
        <v>16946800</v>
      </c>
      <c r="L15" s="125" t="s">
        <v>8</v>
      </c>
      <c r="M15" s="119" t="s">
        <v>234</v>
      </c>
      <c r="N15" s="120" t="s">
        <v>234</v>
      </c>
      <c r="O15" s="120" t="s">
        <v>238</v>
      </c>
      <c r="P15" s="120" t="s">
        <v>238</v>
      </c>
      <c r="Q15" s="120"/>
      <c r="R15" s="120" t="s">
        <v>232</v>
      </c>
      <c r="S15" s="120" t="s">
        <v>238</v>
      </c>
      <c r="T15" s="120" t="s">
        <v>238</v>
      </c>
      <c r="U15" s="52" t="s">
        <v>310</v>
      </c>
      <c r="W15" s="121">
        <v>13500000</v>
      </c>
      <c r="X15" s="122">
        <v>152000</v>
      </c>
      <c r="Y15" s="123">
        <f>SUM(W15+X15)</f>
        <v>13652000</v>
      </c>
    </row>
    <row r="16" spans="1:25" ht="15.75" customHeight="1">
      <c r="A16" s="62" t="s">
        <v>35</v>
      </c>
      <c r="B16" s="62">
        <v>4</v>
      </c>
      <c r="C16" s="62"/>
      <c r="D16" s="116" t="s">
        <v>251</v>
      </c>
      <c r="E16" s="62" t="s">
        <v>121</v>
      </c>
      <c r="F16" s="62" t="s">
        <v>214</v>
      </c>
      <c r="G16" s="62" t="s">
        <v>232</v>
      </c>
      <c r="H16" s="117" t="s">
        <v>233</v>
      </c>
      <c r="I16" s="118">
        <v>0</v>
      </c>
      <c r="J16" s="118">
        <v>645300</v>
      </c>
      <c r="K16" s="118">
        <f t="shared" si="0"/>
        <v>645300</v>
      </c>
      <c r="L16" s="124"/>
      <c r="M16" s="119" t="s">
        <v>244</v>
      </c>
      <c r="N16" s="120" t="s">
        <v>244</v>
      </c>
      <c r="O16" s="120" t="s">
        <v>244</v>
      </c>
      <c r="P16" s="120" t="s">
        <v>238</v>
      </c>
      <c r="Q16" s="120"/>
      <c r="R16" s="120" t="s">
        <v>232</v>
      </c>
      <c r="S16" s="120" t="s">
        <v>244</v>
      </c>
      <c r="T16" s="120" t="s">
        <v>244</v>
      </c>
      <c r="U16" s="53"/>
      <c r="W16" s="126"/>
      <c r="X16" s="122">
        <v>526698</v>
      </c>
      <c r="Y16" s="123">
        <f>SUM(W16+X16)</f>
        <v>526698</v>
      </c>
    </row>
    <row r="17" spans="1:30">
      <c r="A17" s="62" t="s">
        <v>36</v>
      </c>
      <c r="B17" s="62">
        <v>35</v>
      </c>
      <c r="C17" s="62"/>
      <c r="D17" s="116" t="s">
        <v>249</v>
      </c>
      <c r="E17" s="62" t="s">
        <v>122</v>
      </c>
      <c r="F17" s="62" t="s">
        <v>214</v>
      </c>
      <c r="G17" s="62" t="s">
        <v>233</v>
      </c>
      <c r="H17" s="117" t="s">
        <v>233</v>
      </c>
      <c r="I17" s="118">
        <v>1339962.9629629627</v>
      </c>
      <c r="J17" s="118">
        <v>74900</v>
      </c>
      <c r="K17" s="118">
        <f t="shared" si="0"/>
        <v>1414862.9629629627</v>
      </c>
      <c r="L17" s="124"/>
      <c r="M17" s="119" t="s">
        <v>238</v>
      </c>
      <c r="N17" s="120" t="s">
        <v>238</v>
      </c>
      <c r="O17" s="120" t="s">
        <v>238</v>
      </c>
      <c r="P17" s="120" t="s">
        <v>238</v>
      </c>
      <c r="Q17" s="120"/>
      <c r="R17" s="120" t="s">
        <v>232</v>
      </c>
      <c r="S17" s="120" t="s">
        <v>238</v>
      </c>
      <c r="T17" s="120" t="s">
        <v>238</v>
      </c>
      <c r="U17" s="53"/>
      <c r="W17" s="121">
        <v>1113200</v>
      </c>
      <c r="X17" s="122">
        <v>61122.6</v>
      </c>
      <c r="Y17" s="123">
        <f>SUM(W17+X17)</f>
        <v>1174322.6000000001</v>
      </c>
    </row>
    <row r="18" spans="1:30">
      <c r="A18" s="62" t="s">
        <v>40</v>
      </c>
      <c r="B18" s="62">
        <v>147</v>
      </c>
      <c r="C18" s="62"/>
      <c r="D18" s="116" t="s">
        <v>256</v>
      </c>
      <c r="E18" s="62" t="s">
        <v>126</v>
      </c>
      <c r="F18" s="62" t="s">
        <v>214</v>
      </c>
      <c r="G18" s="62" t="s">
        <v>232</v>
      </c>
      <c r="H18" s="117" t="s">
        <v>234</v>
      </c>
      <c r="I18" s="118">
        <v>0</v>
      </c>
      <c r="J18" s="118">
        <v>223000</v>
      </c>
      <c r="K18" s="118">
        <f t="shared" si="0"/>
        <v>223000</v>
      </c>
      <c r="L18" s="124"/>
      <c r="M18" s="119" t="s">
        <v>244</v>
      </c>
      <c r="N18" s="120" t="s">
        <v>244</v>
      </c>
      <c r="O18" s="120" t="s">
        <v>244</v>
      </c>
      <c r="P18" s="120" t="s">
        <v>238</v>
      </c>
      <c r="Q18" s="120"/>
      <c r="R18" s="120" t="s">
        <v>232</v>
      </c>
      <c r="S18" s="120" t="s">
        <v>244</v>
      </c>
      <c r="T18" s="120" t="s">
        <v>244</v>
      </c>
      <c r="U18" s="53"/>
      <c r="W18" s="126"/>
      <c r="X18" s="127">
        <v>182000</v>
      </c>
      <c r="Y18" s="123">
        <f t="shared" ref="Y18:Y71" si="2">SUM(W18+X18)</f>
        <v>182000</v>
      </c>
    </row>
    <row r="19" spans="1:30">
      <c r="A19" s="128" t="s">
        <v>41</v>
      </c>
      <c r="B19" s="128">
        <v>157</v>
      </c>
      <c r="C19" s="128"/>
      <c r="D19" s="129" t="s">
        <v>254</v>
      </c>
      <c r="E19" s="128" t="s">
        <v>127</v>
      </c>
      <c r="F19" s="128" t="s">
        <v>214</v>
      </c>
      <c r="G19" s="128" t="s">
        <v>235</v>
      </c>
      <c r="H19" s="130" t="s">
        <v>280</v>
      </c>
      <c r="I19" s="118">
        <v>43266287.037037022</v>
      </c>
      <c r="J19" s="118">
        <v>3614400</v>
      </c>
      <c r="K19" s="118">
        <f t="shared" si="0"/>
        <v>46880687.037037022</v>
      </c>
      <c r="L19" s="125" t="s">
        <v>8</v>
      </c>
      <c r="M19" s="119" t="s">
        <v>234</v>
      </c>
      <c r="N19" s="120" t="s">
        <v>234</v>
      </c>
      <c r="O19" s="120" t="s">
        <v>238</v>
      </c>
      <c r="P19" s="120" t="s">
        <v>238</v>
      </c>
      <c r="Q19" s="120"/>
      <c r="R19" s="120" t="s">
        <v>234</v>
      </c>
      <c r="S19" s="120" t="s">
        <v>238</v>
      </c>
      <c r="T19" s="120" t="s">
        <v>238</v>
      </c>
      <c r="U19" s="54" t="s">
        <v>328</v>
      </c>
      <c r="V19" s="55"/>
      <c r="W19" s="131">
        <v>12444300</v>
      </c>
      <c r="X19" s="127">
        <v>686700</v>
      </c>
      <c r="Y19" s="132">
        <f t="shared" si="2"/>
        <v>13131000</v>
      </c>
      <c r="Z19" s="55"/>
      <c r="AA19" s="55"/>
      <c r="AB19" s="55"/>
      <c r="AC19" s="55"/>
      <c r="AD19" s="55"/>
    </row>
    <row r="20" spans="1:30">
      <c r="A20" s="62" t="s">
        <v>42</v>
      </c>
      <c r="B20" s="62">
        <v>2</v>
      </c>
      <c r="C20" s="62"/>
      <c r="D20" s="116" t="s">
        <v>256</v>
      </c>
      <c r="E20" s="62" t="s">
        <v>128</v>
      </c>
      <c r="F20" s="62" t="s">
        <v>214</v>
      </c>
      <c r="G20" s="62" t="s">
        <v>233</v>
      </c>
      <c r="H20" s="117" t="s">
        <v>233</v>
      </c>
      <c r="I20" s="118">
        <v>7646696.2962962966</v>
      </c>
      <c r="J20" s="118">
        <v>128800</v>
      </c>
      <c r="K20" s="118">
        <f t="shared" si="0"/>
        <v>7775496.2962962966</v>
      </c>
      <c r="L20" s="124"/>
      <c r="M20" s="119" t="s">
        <v>233</v>
      </c>
      <c r="N20" s="120" t="s">
        <v>233</v>
      </c>
      <c r="O20" s="120" t="s">
        <v>232</v>
      </c>
      <c r="P20" s="120" t="s">
        <v>238</v>
      </c>
      <c r="Q20" s="120"/>
      <c r="R20" s="120" t="s">
        <v>232</v>
      </c>
      <c r="S20" s="120" t="s">
        <v>232</v>
      </c>
      <c r="T20" s="120" t="s">
        <v>233</v>
      </c>
      <c r="U20" s="53"/>
      <c r="W20" s="121">
        <v>6352640</v>
      </c>
      <c r="X20" s="122">
        <v>105105</v>
      </c>
      <c r="Y20" s="123">
        <f t="shared" si="2"/>
        <v>6457745</v>
      </c>
    </row>
    <row r="21" spans="1:30">
      <c r="A21" s="62" t="s">
        <v>43</v>
      </c>
      <c r="B21" s="62">
        <v>219</v>
      </c>
      <c r="C21" s="62"/>
      <c r="D21" s="116" t="s">
        <v>257</v>
      </c>
      <c r="E21" s="62" t="s">
        <v>129</v>
      </c>
      <c r="F21" s="62" t="s">
        <v>214</v>
      </c>
      <c r="G21" s="62" t="s">
        <v>232</v>
      </c>
      <c r="H21" s="117" t="s">
        <v>234</v>
      </c>
      <c r="I21" s="118">
        <v>0</v>
      </c>
      <c r="J21" s="118">
        <v>267900</v>
      </c>
      <c r="K21" s="118">
        <f t="shared" si="0"/>
        <v>267900</v>
      </c>
      <c r="L21" s="124"/>
      <c r="M21" s="119" t="s">
        <v>233</v>
      </c>
      <c r="N21" s="120" t="s">
        <v>244</v>
      </c>
      <c r="O21" s="120" t="s">
        <v>232</v>
      </c>
      <c r="P21" s="120" t="s">
        <v>238</v>
      </c>
      <c r="Q21" s="120"/>
      <c r="R21" s="120" t="s">
        <v>232</v>
      </c>
      <c r="S21" s="120" t="s">
        <v>232</v>
      </c>
      <c r="T21" s="120" t="s">
        <v>245</v>
      </c>
      <c r="U21" s="52" t="s">
        <v>330</v>
      </c>
      <c r="W21" s="126"/>
      <c r="X21" s="122">
        <v>218622</v>
      </c>
      <c r="Y21" s="123">
        <f t="shared" si="2"/>
        <v>218622</v>
      </c>
    </row>
    <row r="22" spans="1:30">
      <c r="A22" s="116" t="s">
        <v>44</v>
      </c>
      <c r="B22" s="116">
        <v>2</v>
      </c>
      <c r="C22" s="116"/>
      <c r="D22" s="116" t="s">
        <v>249</v>
      </c>
      <c r="E22" s="116" t="s">
        <v>130</v>
      </c>
      <c r="F22" s="116" t="s">
        <v>214</v>
      </c>
      <c r="G22" s="62" t="s">
        <v>234</v>
      </c>
      <c r="H22" s="117" t="s">
        <v>234</v>
      </c>
      <c r="I22" s="118">
        <v>2107733.333333333</v>
      </c>
      <c r="J22" s="118">
        <v>88000</v>
      </c>
      <c r="K22" s="118">
        <f t="shared" si="0"/>
        <v>2195733.333333333</v>
      </c>
      <c r="L22" s="124"/>
      <c r="M22" s="119" t="s">
        <v>238</v>
      </c>
      <c r="N22" s="120" t="s">
        <v>238</v>
      </c>
      <c r="O22" s="120" t="s">
        <v>238</v>
      </c>
      <c r="P22" s="120" t="s">
        <v>238</v>
      </c>
      <c r="Q22" s="120"/>
      <c r="R22" s="120" t="s">
        <v>232</v>
      </c>
      <c r="S22" s="120" t="s">
        <v>238</v>
      </c>
      <c r="T22" s="120" t="s">
        <v>238</v>
      </c>
      <c r="U22" s="52"/>
      <c r="W22" s="121">
        <v>1751040</v>
      </c>
      <c r="X22" s="122">
        <v>71794.8</v>
      </c>
      <c r="Y22" s="123">
        <f t="shared" si="2"/>
        <v>1822834.8</v>
      </c>
    </row>
    <row r="23" spans="1:30">
      <c r="A23" s="116" t="s">
        <v>45</v>
      </c>
      <c r="B23" s="116">
        <v>131</v>
      </c>
      <c r="C23" s="116"/>
      <c r="D23" s="116" t="s">
        <v>249</v>
      </c>
      <c r="E23" s="116" t="s">
        <v>131</v>
      </c>
      <c r="F23" s="116" t="s">
        <v>214</v>
      </c>
      <c r="G23" s="62" t="s">
        <v>233</v>
      </c>
      <c r="H23" s="117" t="s">
        <v>290</v>
      </c>
      <c r="I23" s="118">
        <v>633244.44444444426</v>
      </c>
      <c r="J23" s="118">
        <v>55200</v>
      </c>
      <c r="K23" s="118">
        <f t="shared" si="0"/>
        <v>688444.44444444426</v>
      </c>
      <c r="L23" s="124"/>
      <c r="M23" s="119" t="s">
        <v>232</v>
      </c>
      <c r="N23" s="120" t="s">
        <v>232</v>
      </c>
      <c r="O23" s="120" t="s">
        <v>232</v>
      </c>
      <c r="P23" s="120" t="s">
        <v>238</v>
      </c>
      <c r="Q23" s="120"/>
      <c r="R23" s="120" t="s">
        <v>233</v>
      </c>
      <c r="S23" s="120" t="s">
        <v>232</v>
      </c>
      <c r="T23" s="120" t="s">
        <v>233</v>
      </c>
      <c r="U23" s="52"/>
      <c r="W23" s="121">
        <v>526080</v>
      </c>
      <c r="X23" s="127">
        <v>45000</v>
      </c>
      <c r="Y23" s="123">
        <f t="shared" si="2"/>
        <v>571080</v>
      </c>
    </row>
    <row r="24" spans="1:30">
      <c r="A24" s="116" t="s">
        <v>46</v>
      </c>
      <c r="B24" s="116">
        <v>2</v>
      </c>
      <c r="C24" s="116"/>
      <c r="D24" s="116" t="s">
        <v>336</v>
      </c>
      <c r="E24" s="116" t="s">
        <v>337</v>
      </c>
      <c r="F24" s="116" t="s">
        <v>214</v>
      </c>
      <c r="G24" s="62"/>
      <c r="H24" s="117"/>
      <c r="I24" s="118">
        <v>1850000</v>
      </c>
      <c r="J24" s="118">
        <v>0</v>
      </c>
      <c r="K24" s="118">
        <f t="shared" si="0"/>
        <v>1850000</v>
      </c>
      <c r="L24" s="124"/>
      <c r="M24" s="119"/>
      <c r="N24" s="120"/>
      <c r="O24" s="120"/>
      <c r="P24" s="120"/>
      <c r="Q24" s="120"/>
      <c r="R24" s="120"/>
      <c r="S24" s="120"/>
      <c r="T24" s="120"/>
      <c r="U24" s="56" t="s">
        <v>338</v>
      </c>
      <c r="W24" s="121"/>
      <c r="X24" s="127"/>
      <c r="Y24" s="123"/>
    </row>
    <row r="25" spans="1:30">
      <c r="A25" s="116" t="s">
        <v>46</v>
      </c>
      <c r="B25" s="116">
        <v>10</v>
      </c>
      <c r="C25" s="116" t="s">
        <v>109</v>
      </c>
      <c r="D25" s="116" t="s">
        <v>250</v>
      </c>
      <c r="E25" s="116" t="s">
        <v>132</v>
      </c>
      <c r="F25" s="116" t="s">
        <v>214</v>
      </c>
      <c r="G25" s="62" t="s">
        <v>233</v>
      </c>
      <c r="H25" s="133" t="s">
        <v>238</v>
      </c>
      <c r="I25" s="118">
        <v>180555.55555555553</v>
      </c>
      <c r="J25" s="118">
        <v>0</v>
      </c>
      <c r="K25" s="118">
        <f t="shared" si="0"/>
        <v>180555.55555555553</v>
      </c>
      <c r="L25" s="124"/>
      <c r="M25" s="119" t="s">
        <v>238</v>
      </c>
      <c r="N25" s="120" t="s">
        <v>238</v>
      </c>
      <c r="O25" s="120" t="s">
        <v>238</v>
      </c>
      <c r="P25" s="120" t="s">
        <v>234</v>
      </c>
      <c r="Q25" s="120" t="s">
        <v>248</v>
      </c>
      <c r="R25" s="120" t="s">
        <v>232</v>
      </c>
      <c r="S25" s="120" t="s">
        <v>238</v>
      </c>
      <c r="T25" s="120" t="s">
        <v>238</v>
      </c>
      <c r="U25" s="52"/>
      <c r="W25" s="121">
        <v>150000</v>
      </c>
      <c r="X25" s="127"/>
      <c r="Y25" s="123">
        <f t="shared" si="2"/>
        <v>150000</v>
      </c>
    </row>
    <row r="26" spans="1:30">
      <c r="A26" s="116" t="s">
        <v>46</v>
      </c>
      <c r="B26" s="116">
        <v>10</v>
      </c>
      <c r="C26" s="116"/>
      <c r="D26" s="116" t="s">
        <v>257</v>
      </c>
      <c r="E26" s="116" t="s">
        <v>132</v>
      </c>
      <c r="F26" s="116" t="s">
        <v>214</v>
      </c>
      <c r="G26" s="62" t="s">
        <v>233</v>
      </c>
      <c r="H26" s="130" t="s">
        <v>233</v>
      </c>
      <c r="I26" s="118">
        <v>1143518.5185185184</v>
      </c>
      <c r="J26" s="118">
        <v>34600</v>
      </c>
      <c r="K26" s="118">
        <f t="shared" si="0"/>
        <v>1178118.5185185184</v>
      </c>
      <c r="L26" s="124"/>
      <c r="M26" s="119" t="s">
        <v>238</v>
      </c>
      <c r="N26" s="120" t="s">
        <v>238</v>
      </c>
      <c r="O26" s="120" t="s">
        <v>238</v>
      </c>
      <c r="P26" s="120" t="s">
        <v>234</v>
      </c>
      <c r="Q26" s="120" t="s">
        <v>248</v>
      </c>
      <c r="R26" s="120" t="s">
        <v>232</v>
      </c>
      <c r="S26" s="120" t="s">
        <v>238</v>
      </c>
      <c r="T26" s="120" t="s">
        <v>238</v>
      </c>
      <c r="U26" s="52"/>
      <c r="W26" s="121">
        <v>950000</v>
      </c>
      <c r="X26" s="127">
        <v>28200</v>
      </c>
      <c r="Y26" s="123">
        <f t="shared" si="2"/>
        <v>978200</v>
      </c>
    </row>
    <row r="27" spans="1:30">
      <c r="A27" s="116" t="s">
        <v>46</v>
      </c>
      <c r="B27" s="116">
        <v>12</v>
      </c>
      <c r="C27" s="116"/>
      <c r="D27" s="116" t="s">
        <v>250</v>
      </c>
      <c r="E27" s="116" t="s">
        <v>132</v>
      </c>
      <c r="F27" s="116" t="s">
        <v>214</v>
      </c>
      <c r="G27" s="62" t="s">
        <v>233</v>
      </c>
      <c r="H27" s="133" t="s">
        <v>238</v>
      </c>
      <c r="I27" s="118">
        <v>180555.55555555553</v>
      </c>
      <c r="J27" s="118">
        <v>0</v>
      </c>
      <c r="K27" s="118">
        <f t="shared" si="0"/>
        <v>180555.55555555553</v>
      </c>
      <c r="L27" s="124"/>
      <c r="M27" s="119" t="s">
        <v>238</v>
      </c>
      <c r="N27" s="120" t="s">
        <v>238</v>
      </c>
      <c r="O27" s="120" t="s">
        <v>238</v>
      </c>
      <c r="P27" s="120" t="s">
        <v>238</v>
      </c>
      <c r="Q27" s="120"/>
      <c r="R27" s="120" t="s">
        <v>232</v>
      </c>
      <c r="S27" s="120" t="s">
        <v>238</v>
      </c>
      <c r="T27" s="120" t="s">
        <v>238</v>
      </c>
      <c r="U27" s="52"/>
      <c r="W27" s="121">
        <v>150000</v>
      </c>
      <c r="X27" s="127"/>
      <c r="Y27" s="123">
        <f t="shared" si="2"/>
        <v>150000</v>
      </c>
    </row>
    <row r="28" spans="1:30">
      <c r="A28" s="116" t="s">
        <v>47</v>
      </c>
      <c r="B28" s="116">
        <v>1</v>
      </c>
      <c r="C28" s="116"/>
      <c r="D28" s="116" t="s">
        <v>252</v>
      </c>
      <c r="E28" s="116" t="s">
        <v>133</v>
      </c>
      <c r="F28" s="116" t="s">
        <v>214</v>
      </c>
      <c r="G28" s="62" t="s">
        <v>233</v>
      </c>
      <c r="H28" s="130" t="s">
        <v>233</v>
      </c>
      <c r="I28" s="118">
        <v>804266.66666666663</v>
      </c>
      <c r="J28" s="118">
        <v>83600</v>
      </c>
      <c r="K28" s="118">
        <f t="shared" si="0"/>
        <v>887866.66666666663</v>
      </c>
      <c r="L28" s="124"/>
      <c r="M28" s="119" t="s">
        <v>233</v>
      </c>
      <c r="N28" s="120" t="s">
        <v>232</v>
      </c>
      <c r="O28" s="120" t="s">
        <v>232</v>
      </c>
      <c r="P28" s="120" t="s">
        <v>238</v>
      </c>
      <c r="Q28" s="120"/>
      <c r="R28" s="120" t="s">
        <v>232</v>
      </c>
      <c r="S28" s="120" t="s">
        <v>232</v>
      </c>
      <c r="T28" s="120" t="s">
        <v>245</v>
      </c>
      <c r="U28" s="52"/>
      <c r="W28" s="121">
        <v>668160</v>
      </c>
      <c r="X28" s="127">
        <v>68183.5</v>
      </c>
      <c r="Y28" s="123">
        <f t="shared" si="2"/>
        <v>736343.5</v>
      </c>
    </row>
    <row r="29" spans="1:30">
      <c r="A29" s="62" t="s">
        <v>48</v>
      </c>
      <c r="B29" s="62">
        <v>3</v>
      </c>
      <c r="C29" s="62" t="s">
        <v>265</v>
      </c>
      <c r="D29" s="116" t="s">
        <v>266</v>
      </c>
      <c r="E29" s="62" t="s">
        <v>134</v>
      </c>
      <c r="F29" s="62" t="s">
        <v>214</v>
      </c>
      <c r="G29" s="62" t="s">
        <v>233</v>
      </c>
      <c r="H29" s="130" t="s">
        <v>291</v>
      </c>
      <c r="I29" s="118">
        <v>1941333.3333333333</v>
      </c>
      <c r="J29" s="118">
        <v>123500</v>
      </c>
      <c r="K29" s="118">
        <f t="shared" si="0"/>
        <v>2064833.3333333333</v>
      </c>
      <c r="L29" s="124"/>
      <c r="M29" s="119" t="s">
        <v>232</v>
      </c>
      <c r="N29" s="120" t="s">
        <v>232</v>
      </c>
      <c r="O29" s="120" t="s">
        <v>232</v>
      </c>
      <c r="P29" s="120" t="s">
        <v>238</v>
      </c>
      <c r="Q29" s="120"/>
      <c r="R29" s="120" t="s">
        <v>232</v>
      </c>
      <c r="S29" s="120" t="s">
        <v>232</v>
      </c>
      <c r="T29" s="120" t="s">
        <v>232</v>
      </c>
      <c r="U29" s="52"/>
      <c r="W29" s="121">
        <v>1612800</v>
      </c>
      <c r="X29" s="127">
        <v>100800</v>
      </c>
      <c r="Y29" s="123">
        <f t="shared" si="2"/>
        <v>1713600</v>
      </c>
    </row>
    <row r="30" spans="1:30">
      <c r="A30" s="62" t="s">
        <v>49</v>
      </c>
      <c r="B30" s="62">
        <v>1</v>
      </c>
      <c r="C30" s="62"/>
      <c r="D30" s="116" t="s">
        <v>249</v>
      </c>
      <c r="E30" s="62" t="s">
        <v>135</v>
      </c>
      <c r="F30" s="62" t="s">
        <v>214</v>
      </c>
      <c r="G30" s="62" t="s">
        <v>233</v>
      </c>
      <c r="H30" s="130" t="s">
        <v>238</v>
      </c>
      <c r="I30" s="118">
        <v>842592.59259259247</v>
      </c>
      <c r="J30" s="118">
        <v>0</v>
      </c>
      <c r="K30" s="118">
        <f t="shared" si="0"/>
        <v>842592.59259259247</v>
      </c>
      <c r="L30" s="124"/>
      <c r="M30" s="119" t="s">
        <v>244</v>
      </c>
      <c r="N30" s="120" t="s">
        <v>244</v>
      </c>
      <c r="O30" s="120" t="s">
        <v>244</v>
      </c>
      <c r="P30" s="120" t="s">
        <v>238</v>
      </c>
      <c r="Q30" s="120"/>
      <c r="R30" s="120" t="s">
        <v>232</v>
      </c>
      <c r="S30" s="120" t="s">
        <v>244</v>
      </c>
      <c r="T30" s="120" t="s">
        <v>244</v>
      </c>
      <c r="U30" s="52"/>
      <c r="W30" s="131">
        <v>700000</v>
      </c>
      <c r="X30" s="122"/>
      <c r="Y30" s="123">
        <f t="shared" si="2"/>
        <v>700000</v>
      </c>
    </row>
    <row r="31" spans="1:30">
      <c r="A31" s="116" t="s">
        <v>49</v>
      </c>
      <c r="B31" s="116">
        <v>5</v>
      </c>
      <c r="C31" s="116"/>
      <c r="D31" s="116" t="s">
        <v>254</v>
      </c>
      <c r="E31" s="116" t="s">
        <v>135</v>
      </c>
      <c r="F31" s="116" t="s">
        <v>214</v>
      </c>
      <c r="G31" s="62" t="s">
        <v>233</v>
      </c>
      <c r="H31" s="130" t="s">
        <v>238</v>
      </c>
      <c r="I31" s="118">
        <v>2485214.8148148139</v>
      </c>
      <c r="J31" s="118">
        <v>0</v>
      </c>
      <c r="K31" s="118">
        <f t="shared" si="0"/>
        <v>2485214.8148148139</v>
      </c>
      <c r="L31" s="124"/>
      <c r="M31" s="119" t="s">
        <v>244</v>
      </c>
      <c r="N31" s="120" t="s">
        <v>244</v>
      </c>
      <c r="O31" s="120" t="s">
        <v>244</v>
      </c>
      <c r="P31" s="120" t="s">
        <v>238</v>
      </c>
      <c r="Q31" s="120"/>
      <c r="R31" s="120" t="s">
        <v>232</v>
      </c>
      <c r="S31" s="120" t="s">
        <v>244</v>
      </c>
      <c r="T31" s="120" t="s">
        <v>244</v>
      </c>
      <c r="U31" s="52"/>
      <c r="W31" s="121">
        <v>2064640</v>
      </c>
      <c r="X31" s="122"/>
      <c r="Y31" s="123">
        <f t="shared" si="2"/>
        <v>2064640</v>
      </c>
    </row>
    <row r="32" spans="1:30">
      <c r="A32" s="116" t="s">
        <v>50</v>
      </c>
      <c r="B32" s="116">
        <v>1</v>
      </c>
      <c r="C32" s="116"/>
      <c r="D32" s="116" t="s">
        <v>258</v>
      </c>
      <c r="E32" s="116" t="s">
        <v>136</v>
      </c>
      <c r="F32" s="116" t="s">
        <v>214</v>
      </c>
      <c r="G32" s="62" t="s">
        <v>234</v>
      </c>
      <c r="H32" s="130" t="s">
        <v>292</v>
      </c>
      <c r="I32" s="118">
        <v>6700000</v>
      </c>
      <c r="J32" s="118">
        <v>1354300</v>
      </c>
      <c r="K32" s="118">
        <f t="shared" si="0"/>
        <v>8054300</v>
      </c>
      <c r="L32" s="125" t="s">
        <v>8</v>
      </c>
      <c r="M32" s="119" t="s">
        <v>234</v>
      </c>
      <c r="N32" s="120" t="s">
        <v>234</v>
      </c>
      <c r="O32" s="120" t="s">
        <v>238</v>
      </c>
      <c r="P32" s="120" t="s">
        <v>238</v>
      </c>
      <c r="Q32" s="120"/>
      <c r="R32" s="120" t="s">
        <v>232</v>
      </c>
      <c r="S32" s="120" t="s">
        <v>238</v>
      </c>
      <c r="T32" s="120" t="s">
        <v>238</v>
      </c>
      <c r="U32" s="56" t="s">
        <v>356</v>
      </c>
      <c r="W32" s="121">
        <v>2944000</v>
      </c>
      <c r="X32" s="134">
        <v>479400</v>
      </c>
      <c r="Y32" s="123">
        <f t="shared" si="2"/>
        <v>3423400</v>
      </c>
    </row>
    <row r="33" spans="1:25">
      <c r="A33" s="116" t="s">
        <v>339</v>
      </c>
      <c r="B33" s="116">
        <v>144</v>
      </c>
      <c r="C33" s="116"/>
      <c r="D33" s="116" t="s">
        <v>340</v>
      </c>
      <c r="E33" s="116" t="s">
        <v>341</v>
      </c>
      <c r="F33" s="116" t="s">
        <v>214</v>
      </c>
      <c r="G33" s="62"/>
      <c r="H33" s="130"/>
      <c r="I33" s="118">
        <v>1000000</v>
      </c>
      <c r="J33" s="118">
        <v>0</v>
      </c>
      <c r="K33" s="118">
        <f t="shared" si="0"/>
        <v>1000000</v>
      </c>
      <c r="L33" s="125"/>
      <c r="M33" s="119"/>
      <c r="N33" s="120"/>
      <c r="O33" s="120"/>
      <c r="P33" s="120"/>
      <c r="Q33" s="120"/>
      <c r="R33" s="120"/>
      <c r="S33" s="120"/>
      <c r="T33" s="120"/>
      <c r="U33" s="52" t="s">
        <v>342</v>
      </c>
      <c r="W33" s="121"/>
      <c r="X33" s="134"/>
      <c r="Y33" s="123"/>
    </row>
    <row r="34" spans="1:25">
      <c r="A34" s="116" t="s">
        <v>51</v>
      </c>
      <c r="B34" s="116">
        <v>145</v>
      </c>
      <c r="C34" s="116"/>
      <c r="D34" s="116" t="s">
        <v>256</v>
      </c>
      <c r="E34" s="116" t="s">
        <v>137</v>
      </c>
      <c r="F34" s="116" t="s">
        <v>214</v>
      </c>
      <c r="G34" s="62" t="s">
        <v>233</v>
      </c>
      <c r="H34" s="130" t="s">
        <v>233</v>
      </c>
      <c r="I34" s="118">
        <v>1032296.2962962963</v>
      </c>
      <c r="J34" s="118">
        <v>39300</v>
      </c>
      <c r="K34" s="118">
        <f t="shared" si="0"/>
        <v>1071596.2962962962</v>
      </c>
      <c r="L34" s="124"/>
      <c r="M34" s="119" t="s">
        <v>233</v>
      </c>
      <c r="N34" s="120" t="s">
        <v>238</v>
      </c>
      <c r="O34" s="120" t="s">
        <v>232</v>
      </c>
      <c r="P34" s="120" t="s">
        <v>238</v>
      </c>
      <c r="Q34" s="120"/>
      <c r="R34" s="120" t="s">
        <v>232</v>
      </c>
      <c r="S34" s="120" t="s">
        <v>232</v>
      </c>
      <c r="T34" s="120" t="s">
        <v>232</v>
      </c>
      <c r="U34" s="52"/>
      <c r="W34" s="121">
        <v>857600</v>
      </c>
      <c r="X34" s="127">
        <v>32000</v>
      </c>
      <c r="Y34" s="123">
        <f t="shared" si="2"/>
        <v>889600</v>
      </c>
    </row>
    <row r="35" spans="1:25">
      <c r="A35" s="116" t="s">
        <v>52</v>
      </c>
      <c r="B35" s="116">
        <v>6</v>
      </c>
      <c r="C35" s="116" t="s">
        <v>109</v>
      </c>
      <c r="D35" s="116" t="s">
        <v>249</v>
      </c>
      <c r="E35" s="116" t="s">
        <v>138</v>
      </c>
      <c r="F35" s="116" t="s">
        <v>214</v>
      </c>
      <c r="G35" s="62" t="s">
        <v>233</v>
      </c>
      <c r="H35" s="117" t="s">
        <v>238</v>
      </c>
      <c r="I35" s="118">
        <v>1023148.1481481481</v>
      </c>
      <c r="J35" s="118">
        <v>0</v>
      </c>
      <c r="K35" s="118">
        <f t="shared" si="0"/>
        <v>1023148.1481481481</v>
      </c>
      <c r="L35" s="124"/>
      <c r="M35" s="119" t="s">
        <v>238</v>
      </c>
      <c r="N35" s="120" t="s">
        <v>238</v>
      </c>
      <c r="O35" s="120" t="s">
        <v>238</v>
      </c>
      <c r="P35" s="120" t="s">
        <v>238</v>
      </c>
      <c r="Q35" s="120"/>
      <c r="R35" s="120" t="s">
        <v>232</v>
      </c>
      <c r="S35" s="120" t="s">
        <v>238</v>
      </c>
      <c r="T35" s="120" t="s">
        <v>238</v>
      </c>
      <c r="U35" s="53"/>
      <c r="W35" s="121">
        <v>850000</v>
      </c>
      <c r="X35" s="122"/>
      <c r="Y35" s="123">
        <f t="shared" si="2"/>
        <v>850000</v>
      </c>
    </row>
    <row r="36" spans="1:25">
      <c r="A36" s="129" t="s">
        <v>52</v>
      </c>
      <c r="B36" s="129">
        <v>6</v>
      </c>
      <c r="C36" s="129" t="s">
        <v>110</v>
      </c>
      <c r="D36" s="129" t="s">
        <v>249</v>
      </c>
      <c r="E36" s="129" t="s">
        <v>138</v>
      </c>
      <c r="F36" s="129" t="s">
        <v>214</v>
      </c>
      <c r="G36" s="128" t="s">
        <v>233</v>
      </c>
      <c r="H36" s="130" t="s">
        <v>233</v>
      </c>
      <c r="I36" s="118">
        <v>1194074.0740740742</v>
      </c>
      <c r="J36" s="118">
        <v>0</v>
      </c>
      <c r="K36" s="118">
        <f t="shared" si="0"/>
        <v>1194074.0740740742</v>
      </c>
      <c r="L36" s="124"/>
      <c r="M36" s="119" t="s">
        <v>238</v>
      </c>
      <c r="N36" s="120" t="s">
        <v>238</v>
      </c>
      <c r="O36" s="120" t="s">
        <v>238</v>
      </c>
      <c r="P36" s="120" t="s">
        <v>238</v>
      </c>
      <c r="Q36" s="120"/>
      <c r="R36" s="120" t="s">
        <v>232</v>
      </c>
      <c r="S36" s="120" t="s">
        <v>238</v>
      </c>
      <c r="T36" s="120" t="s">
        <v>234</v>
      </c>
      <c r="U36" s="57" t="s">
        <v>296</v>
      </c>
      <c r="W36" s="131">
        <v>992000</v>
      </c>
      <c r="X36" s="127"/>
      <c r="Y36" s="132">
        <f t="shared" si="2"/>
        <v>992000</v>
      </c>
    </row>
    <row r="37" spans="1:25">
      <c r="A37" s="129" t="s">
        <v>52</v>
      </c>
      <c r="B37" s="129">
        <v>6</v>
      </c>
      <c r="C37" s="129" t="s">
        <v>111</v>
      </c>
      <c r="D37" s="129" t="s">
        <v>249</v>
      </c>
      <c r="E37" s="129" t="s">
        <v>138</v>
      </c>
      <c r="F37" s="129" t="s">
        <v>214</v>
      </c>
      <c r="G37" s="128" t="s">
        <v>233</v>
      </c>
      <c r="H37" s="130" t="s">
        <v>233</v>
      </c>
      <c r="I37" s="118">
        <v>724148.14814814809</v>
      </c>
      <c r="J37" s="118">
        <v>0</v>
      </c>
      <c r="K37" s="118">
        <f t="shared" si="0"/>
        <v>724148.14814814809</v>
      </c>
      <c r="L37" s="124"/>
      <c r="M37" s="119" t="s">
        <v>238</v>
      </c>
      <c r="N37" s="120" t="s">
        <v>238</v>
      </c>
      <c r="O37" s="120" t="s">
        <v>238</v>
      </c>
      <c r="P37" s="120" t="s">
        <v>238</v>
      </c>
      <c r="Q37" s="120"/>
      <c r="R37" s="120" t="s">
        <v>232</v>
      </c>
      <c r="S37" s="120" t="s">
        <v>238</v>
      </c>
      <c r="T37" s="120" t="s">
        <v>234</v>
      </c>
      <c r="U37" s="57" t="s">
        <v>296</v>
      </c>
      <c r="W37" s="131">
        <v>601600</v>
      </c>
      <c r="X37" s="127"/>
      <c r="Y37" s="132">
        <f t="shared" si="2"/>
        <v>601600</v>
      </c>
    </row>
    <row r="38" spans="1:25">
      <c r="A38" s="62" t="s">
        <v>52</v>
      </c>
      <c r="B38" s="62">
        <v>6</v>
      </c>
      <c r="C38" s="62" t="s">
        <v>112</v>
      </c>
      <c r="D38" s="116" t="s">
        <v>249</v>
      </c>
      <c r="E38" s="62" t="s">
        <v>138</v>
      </c>
      <c r="F38" s="62" t="s">
        <v>214</v>
      </c>
      <c r="G38" s="62" t="s">
        <v>233</v>
      </c>
      <c r="H38" s="117" t="s">
        <v>281</v>
      </c>
      <c r="I38" s="118">
        <v>1155555.5555555555</v>
      </c>
      <c r="J38" s="118">
        <v>0</v>
      </c>
      <c r="K38" s="118">
        <f t="shared" si="0"/>
        <v>1155555.5555555555</v>
      </c>
      <c r="L38" s="124"/>
      <c r="M38" s="119" t="s">
        <v>238</v>
      </c>
      <c r="N38" s="120" t="s">
        <v>238</v>
      </c>
      <c r="O38" s="120" t="s">
        <v>238</v>
      </c>
      <c r="P38" s="120" t="s">
        <v>238</v>
      </c>
      <c r="Q38" s="120"/>
      <c r="R38" s="120" t="s">
        <v>232</v>
      </c>
      <c r="S38" s="120" t="s">
        <v>238</v>
      </c>
      <c r="T38" s="120" t="s">
        <v>234</v>
      </c>
      <c r="U38" s="53"/>
      <c r="W38" s="121">
        <v>960000</v>
      </c>
      <c r="X38" s="122"/>
      <c r="Y38" s="123">
        <f t="shared" si="2"/>
        <v>960000</v>
      </c>
    </row>
    <row r="39" spans="1:25">
      <c r="A39" s="128" t="s">
        <v>52</v>
      </c>
      <c r="B39" s="128">
        <v>6</v>
      </c>
      <c r="C39" s="128" t="s">
        <v>113</v>
      </c>
      <c r="D39" s="129" t="s">
        <v>249</v>
      </c>
      <c r="E39" s="128" t="s">
        <v>138</v>
      </c>
      <c r="F39" s="128" t="s">
        <v>214</v>
      </c>
      <c r="G39" s="128" t="s">
        <v>233</v>
      </c>
      <c r="H39" s="130" t="s">
        <v>233</v>
      </c>
      <c r="I39" s="118">
        <v>1479111.111111111</v>
      </c>
      <c r="J39" s="118">
        <v>0</v>
      </c>
      <c r="K39" s="118">
        <f t="shared" si="0"/>
        <v>1479111.111111111</v>
      </c>
      <c r="L39" s="124"/>
      <c r="M39" s="119" t="s">
        <v>238</v>
      </c>
      <c r="N39" s="120" t="s">
        <v>238</v>
      </c>
      <c r="O39" s="120" t="s">
        <v>238</v>
      </c>
      <c r="P39" s="120" t="s">
        <v>238</v>
      </c>
      <c r="Q39" s="120"/>
      <c r="R39" s="120" t="s">
        <v>232</v>
      </c>
      <c r="S39" s="120" t="s">
        <v>238</v>
      </c>
      <c r="T39" s="120" t="s">
        <v>234</v>
      </c>
      <c r="U39" s="57" t="s">
        <v>296</v>
      </c>
      <c r="W39" s="131">
        <v>1228800</v>
      </c>
      <c r="X39" s="127"/>
      <c r="Y39" s="132">
        <f t="shared" si="2"/>
        <v>1228800</v>
      </c>
    </row>
    <row r="40" spans="1:25">
      <c r="A40" s="62" t="s">
        <v>52</v>
      </c>
      <c r="B40" s="62">
        <v>6</v>
      </c>
      <c r="C40" s="62" t="s">
        <v>114</v>
      </c>
      <c r="D40" s="116" t="s">
        <v>249</v>
      </c>
      <c r="E40" s="62" t="s">
        <v>138</v>
      </c>
      <c r="F40" s="62" t="s">
        <v>214</v>
      </c>
      <c r="G40" s="62" t="s">
        <v>233</v>
      </c>
      <c r="H40" s="117" t="s">
        <v>238</v>
      </c>
      <c r="I40" s="118">
        <v>6306444.444444444</v>
      </c>
      <c r="J40" s="118">
        <v>0</v>
      </c>
      <c r="K40" s="118">
        <f t="shared" si="0"/>
        <v>6306444.444444444</v>
      </c>
      <c r="L40" s="124"/>
      <c r="M40" s="119" t="s">
        <v>244</v>
      </c>
      <c r="N40" s="120" t="s">
        <v>244</v>
      </c>
      <c r="O40" s="120" t="s">
        <v>244</v>
      </c>
      <c r="P40" s="120" t="s">
        <v>238</v>
      </c>
      <c r="Q40" s="120"/>
      <c r="R40" s="120" t="s">
        <v>232</v>
      </c>
      <c r="S40" s="120" t="s">
        <v>244</v>
      </c>
      <c r="T40" s="120" t="s">
        <v>244</v>
      </c>
      <c r="U40" s="53"/>
      <c r="W40" s="121">
        <v>5239200</v>
      </c>
      <c r="X40" s="122"/>
      <c r="Y40" s="123">
        <f t="shared" si="2"/>
        <v>5239200</v>
      </c>
    </row>
    <row r="41" spans="1:25">
      <c r="A41" s="62" t="s">
        <v>52</v>
      </c>
      <c r="B41" s="62">
        <v>6</v>
      </c>
      <c r="C41" s="62" t="s">
        <v>115</v>
      </c>
      <c r="D41" s="116" t="s">
        <v>249</v>
      </c>
      <c r="E41" s="62" t="s">
        <v>138</v>
      </c>
      <c r="F41" s="62" t="s">
        <v>214</v>
      </c>
      <c r="G41" s="62" t="s">
        <v>233</v>
      </c>
      <c r="H41" s="117" t="s">
        <v>281</v>
      </c>
      <c r="I41" s="118">
        <v>730311.11111111101</v>
      </c>
      <c r="J41" s="118">
        <v>0</v>
      </c>
      <c r="K41" s="118">
        <f t="shared" si="0"/>
        <v>730311.11111111101</v>
      </c>
      <c r="L41" s="124"/>
      <c r="M41" s="119" t="s">
        <v>238</v>
      </c>
      <c r="N41" s="120" t="s">
        <v>238</v>
      </c>
      <c r="O41" s="120" t="s">
        <v>238</v>
      </c>
      <c r="P41" s="120" t="s">
        <v>238</v>
      </c>
      <c r="Q41" s="120"/>
      <c r="R41" s="120" t="s">
        <v>232</v>
      </c>
      <c r="S41" s="120" t="s">
        <v>238</v>
      </c>
      <c r="T41" s="120" t="s">
        <v>234</v>
      </c>
      <c r="U41" s="53"/>
      <c r="W41" s="121">
        <v>606720</v>
      </c>
      <c r="X41" s="122"/>
      <c r="Y41" s="123">
        <f t="shared" si="2"/>
        <v>606720</v>
      </c>
    </row>
    <row r="42" spans="1:25">
      <c r="A42" s="128" t="s">
        <v>52</v>
      </c>
      <c r="B42" s="128">
        <v>6</v>
      </c>
      <c r="C42" s="128"/>
      <c r="D42" s="129" t="s">
        <v>249</v>
      </c>
      <c r="E42" s="128" t="s">
        <v>138</v>
      </c>
      <c r="F42" s="128" t="s">
        <v>214</v>
      </c>
      <c r="G42" s="128" t="s">
        <v>233</v>
      </c>
      <c r="H42" s="130" t="s">
        <v>241</v>
      </c>
      <c r="I42" s="118"/>
      <c r="J42" s="118">
        <v>0</v>
      </c>
      <c r="K42" s="118">
        <f t="shared" si="0"/>
        <v>0</v>
      </c>
      <c r="L42" s="124"/>
      <c r="M42" s="119" t="s">
        <v>234</v>
      </c>
      <c r="N42" s="120" t="s">
        <v>234</v>
      </c>
      <c r="O42" s="120" t="s">
        <v>238</v>
      </c>
      <c r="P42" s="120" t="s">
        <v>238</v>
      </c>
      <c r="Q42" s="120"/>
      <c r="R42" s="120" t="s">
        <v>232</v>
      </c>
      <c r="S42" s="120" t="s">
        <v>238</v>
      </c>
      <c r="T42" s="120" t="s">
        <v>238</v>
      </c>
      <c r="U42" s="54" t="s">
        <v>267</v>
      </c>
      <c r="W42" s="131"/>
      <c r="X42" s="127"/>
      <c r="Y42" s="132">
        <f t="shared" si="2"/>
        <v>0</v>
      </c>
    </row>
    <row r="43" spans="1:25">
      <c r="A43" s="128" t="s">
        <v>52</v>
      </c>
      <c r="B43" s="128">
        <v>8</v>
      </c>
      <c r="C43" s="128"/>
      <c r="D43" s="129" t="s">
        <v>249</v>
      </c>
      <c r="E43" s="128" t="s">
        <v>138</v>
      </c>
      <c r="F43" s="128" t="s">
        <v>214</v>
      </c>
      <c r="G43" s="128" t="s">
        <v>234</v>
      </c>
      <c r="H43" s="130" t="s">
        <v>282</v>
      </c>
      <c r="I43" s="118">
        <v>22340740.740740739</v>
      </c>
      <c r="J43" s="118">
        <v>638300</v>
      </c>
      <c r="K43" s="118">
        <f t="shared" ref="K43:K74" si="3">I43+J43</f>
        <v>22979040.740740739</v>
      </c>
      <c r="L43" s="124"/>
      <c r="M43" s="119" t="s">
        <v>234</v>
      </c>
      <c r="N43" s="120" t="s">
        <v>234</v>
      </c>
      <c r="O43" s="120" t="s">
        <v>238</v>
      </c>
      <c r="P43" s="120" t="s">
        <v>238</v>
      </c>
      <c r="Q43" s="120"/>
      <c r="R43" s="120" t="s">
        <v>232</v>
      </c>
      <c r="S43" s="120" t="s">
        <v>238</v>
      </c>
      <c r="T43" s="120" t="s">
        <v>245</v>
      </c>
      <c r="U43" s="54" t="s">
        <v>267</v>
      </c>
      <c r="W43" s="131">
        <v>18560000</v>
      </c>
      <c r="X43" s="127">
        <v>521000</v>
      </c>
      <c r="Y43" s="132">
        <f t="shared" si="2"/>
        <v>19081000</v>
      </c>
    </row>
    <row r="44" spans="1:25">
      <c r="A44" s="62" t="s">
        <v>53</v>
      </c>
      <c r="B44" s="62">
        <v>21</v>
      </c>
      <c r="C44" s="62"/>
      <c r="D44" s="116" t="s">
        <v>254</v>
      </c>
      <c r="E44" s="62" t="s">
        <v>139</v>
      </c>
      <c r="F44" s="62" t="s">
        <v>214</v>
      </c>
      <c r="G44" s="62" t="s">
        <v>236</v>
      </c>
      <c r="H44" s="117" t="s">
        <v>238</v>
      </c>
      <c r="I44" s="118">
        <v>1065277.7777777778</v>
      </c>
      <c r="J44" s="118">
        <v>0</v>
      </c>
      <c r="K44" s="118">
        <f t="shared" si="3"/>
        <v>1065277.7777777778</v>
      </c>
      <c r="L44" s="124"/>
      <c r="M44" s="119" t="s">
        <v>234</v>
      </c>
      <c r="N44" s="120" t="s">
        <v>234</v>
      </c>
      <c r="O44" s="120" t="s">
        <v>238</v>
      </c>
      <c r="P44" s="120" t="s">
        <v>238</v>
      </c>
      <c r="Q44" s="120"/>
      <c r="R44" s="120" t="s">
        <v>232</v>
      </c>
      <c r="S44" s="120" t="s">
        <v>238</v>
      </c>
      <c r="T44" s="120" t="s">
        <v>238</v>
      </c>
      <c r="U44" s="53"/>
      <c r="W44" s="121">
        <v>860000</v>
      </c>
      <c r="X44" s="122"/>
      <c r="Y44" s="123">
        <f t="shared" si="2"/>
        <v>860000</v>
      </c>
    </row>
    <row r="45" spans="1:25">
      <c r="A45" s="62" t="s">
        <v>54</v>
      </c>
      <c r="B45" s="62">
        <v>8</v>
      </c>
      <c r="C45" s="62"/>
      <c r="D45" s="116" t="s">
        <v>259</v>
      </c>
      <c r="E45" s="62" t="s">
        <v>140</v>
      </c>
      <c r="F45" s="62" t="s">
        <v>214</v>
      </c>
      <c r="G45" s="62" t="s">
        <v>233</v>
      </c>
      <c r="H45" s="117" t="s">
        <v>238</v>
      </c>
      <c r="I45" s="118">
        <v>4853333.333333333</v>
      </c>
      <c r="J45" s="118">
        <v>0</v>
      </c>
      <c r="K45" s="118">
        <f t="shared" si="3"/>
        <v>4853333.333333333</v>
      </c>
      <c r="L45" s="124"/>
      <c r="M45" s="119" t="s">
        <v>234</v>
      </c>
      <c r="N45" s="120" t="s">
        <v>234</v>
      </c>
      <c r="O45" s="120" t="s">
        <v>238</v>
      </c>
      <c r="P45" s="120" t="s">
        <v>238</v>
      </c>
      <c r="Q45" s="120"/>
      <c r="R45" s="120" t="s">
        <v>232</v>
      </c>
      <c r="S45" s="120" t="s">
        <v>238</v>
      </c>
      <c r="T45" s="120" t="s">
        <v>245</v>
      </c>
      <c r="U45" s="52" t="s">
        <v>331</v>
      </c>
      <c r="W45" s="121">
        <v>4032000</v>
      </c>
      <c r="X45" s="122"/>
      <c r="Y45" s="123">
        <f t="shared" si="2"/>
        <v>4032000</v>
      </c>
    </row>
    <row r="46" spans="1:25">
      <c r="A46" s="62" t="s">
        <v>54</v>
      </c>
      <c r="B46" s="62">
        <v>10</v>
      </c>
      <c r="C46" s="62"/>
      <c r="D46" s="116" t="s">
        <v>251</v>
      </c>
      <c r="E46" s="62" t="s">
        <v>140</v>
      </c>
      <c r="F46" s="62" t="s">
        <v>214</v>
      </c>
      <c r="G46" s="62" t="s">
        <v>233</v>
      </c>
      <c r="H46" s="117" t="s">
        <v>233</v>
      </c>
      <c r="I46" s="118">
        <v>7310814.8148148144</v>
      </c>
      <c r="J46" s="118">
        <v>1192000</v>
      </c>
      <c r="K46" s="118">
        <f t="shared" si="3"/>
        <v>8502814.8148148134</v>
      </c>
      <c r="L46" s="124"/>
      <c r="M46" s="174" t="s">
        <v>234</v>
      </c>
      <c r="N46" s="175" t="s">
        <v>234</v>
      </c>
      <c r="O46" s="175" t="s">
        <v>238</v>
      </c>
      <c r="P46" s="175" t="s">
        <v>238</v>
      </c>
      <c r="Q46" s="175"/>
      <c r="R46" s="175" t="s">
        <v>232</v>
      </c>
      <c r="S46" s="175" t="s">
        <v>238</v>
      </c>
      <c r="T46" s="175" t="s">
        <v>245</v>
      </c>
      <c r="U46" s="53"/>
      <c r="W46" s="121">
        <v>6073600</v>
      </c>
      <c r="X46" s="122">
        <v>972895</v>
      </c>
      <c r="Y46" s="123">
        <f t="shared" si="2"/>
        <v>7046495</v>
      </c>
    </row>
    <row r="47" spans="1:25">
      <c r="A47" s="62" t="s">
        <v>54</v>
      </c>
      <c r="B47" s="62">
        <v>72</v>
      </c>
      <c r="C47" s="62" t="s">
        <v>109</v>
      </c>
      <c r="D47" s="116" t="s">
        <v>254</v>
      </c>
      <c r="E47" s="62" t="s">
        <v>141</v>
      </c>
      <c r="F47" s="62" t="s">
        <v>214</v>
      </c>
      <c r="G47" s="62" t="s">
        <v>237</v>
      </c>
      <c r="H47" s="117" t="s">
        <v>238</v>
      </c>
      <c r="I47" s="118">
        <v>5485037.0370370364</v>
      </c>
      <c r="J47" s="118">
        <v>0</v>
      </c>
      <c r="K47" s="118">
        <f t="shared" si="3"/>
        <v>5485037.0370370364</v>
      </c>
      <c r="L47" s="124"/>
      <c r="M47" s="174" t="s">
        <v>234</v>
      </c>
      <c r="N47" s="175" t="s">
        <v>238</v>
      </c>
      <c r="O47" s="175" t="s">
        <v>238</v>
      </c>
      <c r="P47" s="175" t="s">
        <v>238</v>
      </c>
      <c r="Q47" s="175"/>
      <c r="R47" s="175" t="s">
        <v>232</v>
      </c>
      <c r="S47" s="175" t="s">
        <v>244</v>
      </c>
      <c r="T47" s="175" t="s">
        <v>238</v>
      </c>
      <c r="U47" s="53"/>
      <c r="W47" s="121">
        <v>4556800</v>
      </c>
      <c r="X47" s="122"/>
      <c r="Y47" s="123">
        <f t="shared" si="2"/>
        <v>4556800</v>
      </c>
    </row>
    <row r="48" spans="1:25">
      <c r="A48" s="62" t="s">
        <v>55</v>
      </c>
      <c r="B48" s="62">
        <v>2</v>
      </c>
      <c r="C48" s="62"/>
      <c r="D48" s="116" t="s">
        <v>257</v>
      </c>
      <c r="E48" s="62" t="s">
        <v>142</v>
      </c>
      <c r="F48" s="62" t="s">
        <v>214</v>
      </c>
      <c r="G48" s="62" t="s">
        <v>234</v>
      </c>
      <c r="H48" s="117" t="s">
        <v>238</v>
      </c>
      <c r="I48" s="118">
        <v>84259.259259259241</v>
      </c>
      <c r="J48" s="118">
        <v>0</v>
      </c>
      <c r="K48" s="118">
        <f t="shared" si="3"/>
        <v>84259.259259259241</v>
      </c>
      <c r="L48" s="124"/>
      <c r="M48" s="174" t="s">
        <v>244</v>
      </c>
      <c r="N48" s="175" t="s">
        <v>244</v>
      </c>
      <c r="O48" s="175" t="s">
        <v>244</v>
      </c>
      <c r="P48" s="175" t="s">
        <v>238</v>
      </c>
      <c r="Q48" s="175"/>
      <c r="R48" s="175" t="s">
        <v>232</v>
      </c>
      <c r="S48" s="175" t="s">
        <v>244</v>
      </c>
      <c r="T48" s="175" t="s">
        <v>244</v>
      </c>
      <c r="U48" s="53"/>
      <c r="W48" s="121">
        <v>70000</v>
      </c>
      <c r="X48" s="122"/>
      <c r="Y48" s="123">
        <f t="shared" si="2"/>
        <v>70000</v>
      </c>
    </row>
    <row r="49" spans="1:25">
      <c r="A49" s="62" t="s">
        <v>56</v>
      </c>
      <c r="B49" s="62">
        <v>54</v>
      </c>
      <c r="C49" s="62" t="s">
        <v>109</v>
      </c>
      <c r="D49" s="116" t="s">
        <v>249</v>
      </c>
      <c r="E49" s="62" t="s">
        <v>143</v>
      </c>
      <c r="F49" s="62" t="s">
        <v>214</v>
      </c>
      <c r="G49" s="62" t="s">
        <v>233</v>
      </c>
      <c r="H49" s="117" t="s">
        <v>234</v>
      </c>
      <c r="I49" s="118">
        <v>1321666.6666666665</v>
      </c>
      <c r="J49" s="118">
        <v>126800</v>
      </c>
      <c r="K49" s="118">
        <f t="shared" si="3"/>
        <v>1448466.6666666665</v>
      </c>
      <c r="L49" s="124"/>
      <c r="M49" s="174" t="s">
        <v>238</v>
      </c>
      <c r="N49" s="175" t="s">
        <v>238</v>
      </c>
      <c r="O49" s="175" t="s">
        <v>238</v>
      </c>
      <c r="P49" s="175" t="s">
        <v>238</v>
      </c>
      <c r="Q49" s="175"/>
      <c r="R49" s="175" t="s">
        <v>232</v>
      </c>
      <c r="S49" s="175" t="s">
        <v>238</v>
      </c>
      <c r="T49" s="175" t="s">
        <v>238</v>
      </c>
      <c r="U49" s="53"/>
      <c r="W49" s="121">
        <v>1098000</v>
      </c>
      <c r="X49" s="122">
        <v>103488</v>
      </c>
      <c r="Y49" s="123">
        <f t="shared" si="2"/>
        <v>1201488</v>
      </c>
    </row>
    <row r="50" spans="1:25">
      <c r="A50" s="62" t="s">
        <v>56</v>
      </c>
      <c r="B50" s="62">
        <v>54</v>
      </c>
      <c r="C50" s="62"/>
      <c r="D50" s="116" t="s">
        <v>254</v>
      </c>
      <c r="E50" s="62" t="s">
        <v>143</v>
      </c>
      <c r="F50" s="62" t="s">
        <v>214</v>
      </c>
      <c r="G50" s="62" t="s">
        <v>233</v>
      </c>
      <c r="H50" s="117" t="s">
        <v>238</v>
      </c>
      <c r="I50" s="118">
        <v>1251177.7777777778</v>
      </c>
      <c r="J50" s="118">
        <v>0</v>
      </c>
      <c r="K50" s="118">
        <f t="shared" si="3"/>
        <v>1251177.7777777778</v>
      </c>
      <c r="L50" s="124"/>
      <c r="M50" s="174" t="s">
        <v>234</v>
      </c>
      <c r="N50" s="175" t="s">
        <v>234</v>
      </c>
      <c r="O50" s="175" t="s">
        <v>238</v>
      </c>
      <c r="P50" s="175" t="s">
        <v>238</v>
      </c>
      <c r="Q50" s="175"/>
      <c r="R50" s="175" t="s">
        <v>232</v>
      </c>
      <c r="S50" s="175" t="s">
        <v>238</v>
      </c>
      <c r="T50" s="175" t="s">
        <v>238</v>
      </c>
      <c r="U50" s="53"/>
      <c r="W50" s="121">
        <v>1039440</v>
      </c>
      <c r="X50" s="122"/>
      <c r="Y50" s="123">
        <f t="shared" si="2"/>
        <v>1039440</v>
      </c>
    </row>
    <row r="51" spans="1:25">
      <c r="A51" s="62" t="s">
        <v>57</v>
      </c>
      <c r="B51" s="62">
        <v>9</v>
      </c>
      <c r="C51" s="62"/>
      <c r="D51" s="116" t="s">
        <v>257</v>
      </c>
      <c r="E51" s="62" t="s">
        <v>144</v>
      </c>
      <c r="F51" s="62" t="s">
        <v>214</v>
      </c>
      <c r="G51" s="62" t="s">
        <v>234</v>
      </c>
      <c r="H51" s="117" t="s">
        <v>238</v>
      </c>
      <c r="I51" s="118">
        <v>33703.703703703701</v>
      </c>
      <c r="J51" s="118">
        <v>0</v>
      </c>
      <c r="K51" s="118">
        <f t="shared" si="3"/>
        <v>33703.703703703701</v>
      </c>
      <c r="L51" s="124"/>
      <c r="M51" s="174" t="s">
        <v>244</v>
      </c>
      <c r="N51" s="175" t="s">
        <v>244</v>
      </c>
      <c r="O51" s="175" t="s">
        <v>244</v>
      </c>
      <c r="P51" s="175" t="s">
        <v>238</v>
      </c>
      <c r="Q51" s="175"/>
      <c r="R51" s="175" t="s">
        <v>232</v>
      </c>
      <c r="S51" s="175" t="s">
        <v>244</v>
      </c>
      <c r="T51" s="175" t="s">
        <v>244</v>
      </c>
      <c r="U51" s="53"/>
      <c r="W51" s="121">
        <v>28000</v>
      </c>
      <c r="X51" s="122"/>
      <c r="Y51" s="123">
        <f t="shared" si="2"/>
        <v>28000</v>
      </c>
    </row>
    <row r="52" spans="1:25">
      <c r="A52" s="62" t="s">
        <v>332</v>
      </c>
      <c r="B52" s="135" t="s">
        <v>333</v>
      </c>
      <c r="C52" s="62"/>
      <c r="D52" s="116" t="s">
        <v>251</v>
      </c>
      <c r="E52" s="62" t="s">
        <v>146</v>
      </c>
      <c r="F52" s="62" t="s">
        <v>214</v>
      </c>
      <c r="G52" s="62"/>
      <c r="H52" s="117"/>
      <c r="I52" s="118">
        <v>2111501.3169446881</v>
      </c>
      <c r="J52" s="118">
        <v>0</v>
      </c>
      <c r="K52" s="118">
        <f t="shared" si="3"/>
        <v>2111501.3169446881</v>
      </c>
      <c r="L52" s="125" t="s">
        <v>8</v>
      </c>
      <c r="M52" s="174" t="s">
        <v>244</v>
      </c>
      <c r="N52" s="175" t="s">
        <v>244</v>
      </c>
      <c r="O52" s="175" t="s">
        <v>244</v>
      </c>
      <c r="P52" s="175" t="s">
        <v>244</v>
      </c>
      <c r="Q52" s="175"/>
      <c r="R52" s="175" t="s">
        <v>244</v>
      </c>
      <c r="S52" s="175" t="s">
        <v>244</v>
      </c>
      <c r="T52" s="175" t="s">
        <v>244</v>
      </c>
      <c r="U52" s="52" t="s">
        <v>334</v>
      </c>
      <c r="W52" s="121"/>
      <c r="X52" s="122"/>
      <c r="Y52" s="123"/>
    </row>
    <row r="53" spans="1:25">
      <c r="A53" s="62" t="s">
        <v>59</v>
      </c>
      <c r="B53" s="62">
        <v>13</v>
      </c>
      <c r="C53" s="62"/>
      <c r="D53" s="116" t="s">
        <v>251</v>
      </c>
      <c r="E53" s="62" t="s">
        <v>146</v>
      </c>
      <c r="F53" s="62" t="s">
        <v>214</v>
      </c>
      <c r="G53" s="62" t="s">
        <v>233</v>
      </c>
      <c r="H53" s="117" t="s">
        <v>233</v>
      </c>
      <c r="I53" s="118">
        <v>102314.8148148148</v>
      </c>
      <c r="J53" s="118">
        <v>74300</v>
      </c>
      <c r="K53" s="118">
        <f t="shared" si="3"/>
        <v>176614.8148148148</v>
      </c>
      <c r="L53" s="124"/>
      <c r="M53" s="174" t="s">
        <v>234</v>
      </c>
      <c r="N53" s="175" t="s">
        <v>232</v>
      </c>
      <c r="O53" s="175" t="s">
        <v>238</v>
      </c>
      <c r="P53" s="175" t="s">
        <v>238</v>
      </c>
      <c r="Q53" s="175"/>
      <c r="R53" s="175" t="s">
        <v>232</v>
      </c>
      <c r="S53" s="175" t="s">
        <v>238</v>
      </c>
      <c r="T53" s="175" t="s">
        <v>234</v>
      </c>
      <c r="U53" s="53"/>
      <c r="W53" s="121">
        <v>85000</v>
      </c>
      <c r="X53" s="122">
        <v>60600</v>
      </c>
      <c r="Y53" s="123">
        <f t="shared" si="2"/>
        <v>145600</v>
      </c>
    </row>
    <row r="54" spans="1:25">
      <c r="A54" s="62" t="s">
        <v>60</v>
      </c>
      <c r="B54" s="62">
        <v>6</v>
      </c>
      <c r="C54" s="62"/>
      <c r="D54" s="116" t="s">
        <v>249</v>
      </c>
      <c r="E54" s="62" t="s">
        <v>147</v>
      </c>
      <c r="F54" s="62" t="s">
        <v>214</v>
      </c>
      <c r="G54" s="62" t="s">
        <v>234</v>
      </c>
      <c r="H54" s="117" t="s">
        <v>233</v>
      </c>
      <c r="I54" s="118">
        <v>1494518.5185185184</v>
      </c>
      <c r="J54" s="118">
        <v>103400</v>
      </c>
      <c r="K54" s="118">
        <f t="shared" si="3"/>
        <v>1597918.5185185184</v>
      </c>
      <c r="L54" s="124" t="s">
        <v>8</v>
      </c>
      <c r="M54" s="174" t="s">
        <v>238</v>
      </c>
      <c r="N54" s="175" t="s">
        <v>238</v>
      </c>
      <c r="O54" s="175" t="s">
        <v>238</v>
      </c>
      <c r="P54" s="175" t="s">
        <v>238</v>
      </c>
      <c r="Q54" s="175"/>
      <c r="R54" s="175" t="s">
        <v>232</v>
      </c>
      <c r="S54" s="175" t="s">
        <v>238</v>
      </c>
      <c r="T54" s="175" t="s">
        <v>238</v>
      </c>
      <c r="U54" s="53"/>
      <c r="W54" s="121">
        <v>1241600</v>
      </c>
      <c r="X54" s="122">
        <v>84353.5</v>
      </c>
      <c r="Y54" s="123">
        <f t="shared" si="2"/>
        <v>1325953.5</v>
      </c>
    </row>
    <row r="55" spans="1:25">
      <c r="A55" s="62" t="s">
        <v>301</v>
      </c>
      <c r="B55" s="136" t="s">
        <v>329</v>
      </c>
      <c r="C55" s="62"/>
      <c r="D55" s="116" t="s">
        <v>258</v>
      </c>
      <c r="E55" s="62" t="s">
        <v>302</v>
      </c>
      <c r="F55" s="62" t="s">
        <v>214</v>
      </c>
      <c r="G55" s="62"/>
      <c r="H55" s="117"/>
      <c r="I55" s="118">
        <v>13582089.552238805</v>
      </c>
      <c r="J55" s="118">
        <v>2206300</v>
      </c>
      <c r="K55" s="118">
        <f t="shared" si="3"/>
        <v>15788389.552238805</v>
      </c>
      <c r="L55" s="125" t="s">
        <v>8</v>
      </c>
      <c r="M55" s="174"/>
      <c r="N55" s="175"/>
      <c r="O55" s="175"/>
      <c r="P55" s="175"/>
      <c r="Q55" s="175"/>
      <c r="R55" s="175"/>
      <c r="S55" s="175"/>
      <c r="T55" s="175"/>
      <c r="U55" s="52" t="s">
        <v>322</v>
      </c>
      <c r="W55" s="121"/>
      <c r="X55" s="122"/>
      <c r="Y55" s="123"/>
    </row>
    <row r="56" spans="1:25">
      <c r="A56" s="62" t="s">
        <v>61</v>
      </c>
      <c r="B56" s="62">
        <v>59</v>
      </c>
      <c r="C56" s="62"/>
      <c r="D56" s="116" t="s">
        <v>254</v>
      </c>
      <c r="E56" s="62" t="s">
        <v>148</v>
      </c>
      <c r="F56" s="62" t="s">
        <v>215</v>
      </c>
      <c r="G56" s="62" t="s">
        <v>233</v>
      </c>
      <c r="H56" s="117" t="s">
        <v>283</v>
      </c>
      <c r="I56" s="118">
        <v>1402074.0740740742</v>
      </c>
      <c r="J56" s="118">
        <v>75100</v>
      </c>
      <c r="K56" s="118">
        <f t="shared" si="3"/>
        <v>1477174.0740740742</v>
      </c>
      <c r="L56" s="124"/>
      <c r="M56" s="174" t="s">
        <v>234</v>
      </c>
      <c r="N56" s="175" t="s">
        <v>238</v>
      </c>
      <c r="O56" s="175" t="s">
        <v>238</v>
      </c>
      <c r="P56" s="175" t="s">
        <v>238</v>
      </c>
      <c r="Q56" s="175"/>
      <c r="R56" s="175" t="s">
        <v>232</v>
      </c>
      <c r="S56" s="175" t="s">
        <v>238</v>
      </c>
      <c r="T56" s="175" t="s">
        <v>238</v>
      </c>
      <c r="U56" s="53"/>
      <c r="W56" s="121">
        <v>1164800</v>
      </c>
      <c r="X56" s="122">
        <v>61284.3</v>
      </c>
      <c r="Y56" s="123">
        <f t="shared" si="2"/>
        <v>1226084.3</v>
      </c>
    </row>
    <row r="57" spans="1:25">
      <c r="A57" s="62" t="s">
        <v>62</v>
      </c>
      <c r="B57" s="62">
        <v>56</v>
      </c>
      <c r="C57" s="62" t="s">
        <v>110</v>
      </c>
      <c r="D57" s="116" t="s">
        <v>249</v>
      </c>
      <c r="E57" s="62" t="s">
        <v>149</v>
      </c>
      <c r="F57" s="62" t="s">
        <v>217</v>
      </c>
      <c r="G57" s="62" t="s">
        <v>234</v>
      </c>
      <c r="H57" s="117" t="s">
        <v>238</v>
      </c>
      <c r="I57" s="118">
        <v>132407.40740740739</v>
      </c>
      <c r="J57" s="118">
        <v>0</v>
      </c>
      <c r="K57" s="118">
        <f t="shared" si="3"/>
        <v>132407.40740740739</v>
      </c>
      <c r="L57" s="124"/>
      <c r="M57" s="174" t="s">
        <v>244</v>
      </c>
      <c r="N57" s="175" t="s">
        <v>244</v>
      </c>
      <c r="O57" s="175" t="s">
        <v>244</v>
      </c>
      <c r="P57" s="175" t="s">
        <v>238</v>
      </c>
      <c r="Q57" s="175"/>
      <c r="R57" s="175" t="s">
        <v>232</v>
      </c>
      <c r="S57" s="175" t="s">
        <v>244</v>
      </c>
      <c r="T57" s="175" t="s">
        <v>244</v>
      </c>
      <c r="U57" s="53"/>
      <c r="W57" s="121">
        <v>110000</v>
      </c>
      <c r="X57" s="122"/>
      <c r="Y57" s="123">
        <f t="shared" si="2"/>
        <v>110000</v>
      </c>
    </row>
    <row r="58" spans="1:25">
      <c r="A58" s="62" t="s">
        <v>63</v>
      </c>
      <c r="B58" s="62">
        <v>6</v>
      </c>
      <c r="C58" s="62"/>
      <c r="D58" s="116" t="s">
        <v>249</v>
      </c>
      <c r="E58" s="62" t="s">
        <v>150</v>
      </c>
      <c r="F58" s="62" t="s">
        <v>217</v>
      </c>
      <c r="G58" s="62" t="s">
        <v>233</v>
      </c>
      <c r="H58" s="117" t="s">
        <v>269</v>
      </c>
      <c r="I58" s="118">
        <v>308148.14814814815</v>
      </c>
      <c r="J58" s="118">
        <v>16400</v>
      </c>
      <c r="K58" s="118">
        <f t="shared" si="3"/>
        <v>324548.14814814815</v>
      </c>
      <c r="L58" s="125" t="s">
        <v>8</v>
      </c>
      <c r="M58" s="174" t="s">
        <v>232</v>
      </c>
      <c r="N58" s="175" t="s">
        <v>232</v>
      </c>
      <c r="O58" s="175" t="s">
        <v>232</v>
      </c>
      <c r="P58" s="175" t="s">
        <v>238</v>
      </c>
      <c r="Q58" s="175"/>
      <c r="R58" s="175" t="s">
        <v>232</v>
      </c>
      <c r="S58" s="175" t="s">
        <v>232</v>
      </c>
      <c r="T58" s="175" t="s">
        <v>232</v>
      </c>
      <c r="U58" s="53"/>
      <c r="W58" s="121">
        <v>256000</v>
      </c>
      <c r="X58" s="122"/>
      <c r="Y58" s="123">
        <f t="shared" si="2"/>
        <v>256000</v>
      </c>
    </row>
    <row r="59" spans="1:25">
      <c r="A59" s="62" t="s">
        <v>30</v>
      </c>
      <c r="B59" s="62">
        <v>61</v>
      </c>
      <c r="C59" s="62" t="s">
        <v>110</v>
      </c>
      <c r="D59" s="116" t="s">
        <v>255</v>
      </c>
      <c r="E59" s="62" t="s">
        <v>151</v>
      </c>
      <c r="F59" s="62" t="s">
        <v>217</v>
      </c>
      <c r="G59" s="62" t="s">
        <v>234</v>
      </c>
      <c r="H59" s="117" t="s">
        <v>238</v>
      </c>
      <c r="I59" s="118">
        <v>501384.72222222213</v>
      </c>
      <c r="J59" s="118">
        <v>0</v>
      </c>
      <c r="K59" s="118">
        <f t="shared" si="3"/>
        <v>501384.72222222213</v>
      </c>
      <c r="L59" s="124"/>
      <c r="M59" s="174" t="s">
        <v>234</v>
      </c>
      <c r="N59" s="175" t="s">
        <v>234</v>
      </c>
      <c r="O59" s="175" t="s">
        <v>238</v>
      </c>
      <c r="P59" s="175" t="s">
        <v>238</v>
      </c>
      <c r="Q59" s="175"/>
      <c r="R59" s="175" t="s">
        <v>232</v>
      </c>
      <c r="S59" s="175" t="s">
        <v>238</v>
      </c>
      <c r="T59" s="175" t="s">
        <v>234</v>
      </c>
      <c r="U59" s="53"/>
      <c r="W59" s="121">
        <f>325500+8505+14910+56175+4935+3360+3150</f>
        <v>416535</v>
      </c>
      <c r="X59" s="122"/>
      <c r="Y59" s="123">
        <f t="shared" si="2"/>
        <v>416535</v>
      </c>
    </row>
    <row r="60" spans="1:25">
      <c r="A60" s="62" t="s">
        <v>64</v>
      </c>
      <c r="B60" s="62">
        <v>23</v>
      </c>
      <c r="C60" s="62"/>
      <c r="D60" s="116" t="s">
        <v>249</v>
      </c>
      <c r="E60" s="62" t="s">
        <v>153</v>
      </c>
      <c r="F60" s="62" t="s">
        <v>218</v>
      </c>
      <c r="G60" s="62" t="s">
        <v>233</v>
      </c>
      <c r="H60" s="117" t="s">
        <v>233</v>
      </c>
      <c r="I60" s="118">
        <v>421296.29629629623</v>
      </c>
      <c r="J60" s="118">
        <v>22100</v>
      </c>
      <c r="K60" s="118">
        <f t="shared" si="3"/>
        <v>443396.29629629623</v>
      </c>
      <c r="L60" s="124"/>
      <c r="M60" s="174" t="s">
        <v>244</v>
      </c>
      <c r="N60" s="175" t="s">
        <v>244</v>
      </c>
      <c r="O60" s="175" t="s">
        <v>244</v>
      </c>
      <c r="P60" s="175" t="s">
        <v>238</v>
      </c>
      <c r="Q60" s="175"/>
      <c r="R60" s="175" t="s">
        <v>232</v>
      </c>
      <c r="S60" s="175" t="s">
        <v>244</v>
      </c>
      <c r="T60" s="175" t="s">
        <v>244</v>
      </c>
      <c r="U60" s="53"/>
      <c r="W60" s="121">
        <v>350000</v>
      </c>
      <c r="X60" s="122">
        <v>18000</v>
      </c>
      <c r="Y60" s="123">
        <f t="shared" si="2"/>
        <v>368000</v>
      </c>
    </row>
    <row r="61" spans="1:25">
      <c r="A61" s="62" t="s">
        <v>64</v>
      </c>
      <c r="B61" s="62">
        <v>25</v>
      </c>
      <c r="C61" s="62" t="s">
        <v>109</v>
      </c>
      <c r="D61" s="116" t="s">
        <v>249</v>
      </c>
      <c r="E61" s="62" t="s">
        <v>153</v>
      </c>
      <c r="F61" s="62" t="s">
        <v>218</v>
      </c>
      <c r="G61" s="62" t="s">
        <v>233</v>
      </c>
      <c r="H61" s="117" t="s">
        <v>238</v>
      </c>
      <c r="I61" s="118">
        <v>1179629.6296296294</v>
      </c>
      <c r="J61" s="118">
        <v>0</v>
      </c>
      <c r="K61" s="118">
        <f t="shared" si="3"/>
        <v>1179629.6296296294</v>
      </c>
      <c r="L61" s="124"/>
      <c r="M61" s="174" t="s">
        <v>232</v>
      </c>
      <c r="N61" s="175" t="s">
        <v>232</v>
      </c>
      <c r="O61" s="175" t="s">
        <v>232</v>
      </c>
      <c r="P61" s="175" t="s">
        <v>238</v>
      </c>
      <c r="Q61" s="175"/>
      <c r="R61" s="175" t="s">
        <v>232</v>
      </c>
      <c r="S61" s="175" t="s">
        <v>232</v>
      </c>
      <c r="T61" s="175" t="s">
        <v>233</v>
      </c>
      <c r="U61" s="53"/>
      <c r="W61" s="121">
        <v>980000</v>
      </c>
      <c r="X61" s="122"/>
      <c r="Y61" s="123">
        <f t="shared" si="2"/>
        <v>980000</v>
      </c>
    </row>
    <row r="62" spans="1:25">
      <c r="A62" s="62" t="s">
        <v>65</v>
      </c>
      <c r="B62" s="62">
        <v>109</v>
      </c>
      <c r="C62" s="62" t="s">
        <v>109</v>
      </c>
      <c r="D62" s="116" t="s">
        <v>256</v>
      </c>
      <c r="E62" s="62" t="s">
        <v>154</v>
      </c>
      <c r="F62" s="62" t="s">
        <v>218</v>
      </c>
      <c r="G62" s="62" t="s">
        <v>232</v>
      </c>
      <c r="H62" s="117" t="s">
        <v>233</v>
      </c>
      <c r="I62" s="118">
        <v>0</v>
      </c>
      <c r="J62" s="118">
        <v>18400</v>
      </c>
      <c r="K62" s="118">
        <f t="shared" si="3"/>
        <v>18400</v>
      </c>
      <c r="L62" s="124"/>
      <c r="M62" s="174" t="s">
        <v>244</v>
      </c>
      <c r="N62" s="175" t="s">
        <v>244</v>
      </c>
      <c r="O62" s="175" t="s">
        <v>244</v>
      </c>
      <c r="P62" s="175" t="s">
        <v>238</v>
      </c>
      <c r="Q62" s="175"/>
      <c r="R62" s="175" t="s">
        <v>232</v>
      </c>
      <c r="S62" s="175" t="s">
        <v>244</v>
      </c>
      <c r="T62" s="175" t="s">
        <v>244</v>
      </c>
      <c r="U62" s="53"/>
      <c r="W62" s="126"/>
      <c r="X62" s="127">
        <v>15000</v>
      </c>
      <c r="Y62" s="123">
        <f t="shared" si="2"/>
        <v>15000</v>
      </c>
    </row>
    <row r="63" spans="1:25">
      <c r="A63" s="62" t="s">
        <v>65</v>
      </c>
      <c r="B63" s="62" t="s">
        <v>298</v>
      </c>
      <c r="C63" s="62"/>
      <c r="D63" s="116" t="s">
        <v>299</v>
      </c>
      <c r="E63" s="62" t="s">
        <v>300</v>
      </c>
      <c r="F63" s="62" t="s">
        <v>218</v>
      </c>
      <c r="G63" s="62" t="s">
        <v>234</v>
      </c>
      <c r="H63" s="117"/>
      <c r="I63" s="118">
        <v>5763827.9192273924</v>
      </c>
      <c r="J63" s="118">
        <v>789600</v>
      </c>
      <c r="K63" s="118">
        <f t="shared" si="3"/>
        <v>6553427.9192273924</v>
      </c>
      <c r="L63" s="125" t="s">
        <v>8</v>
      </c>
      <c r="M63" s="174"/>
      <c r="N63" s="175"/>
      <c r="O63" s="175"/>
      <c r="P63" s="175"/>
      <c r="Q63" s="175"/>
      <c r="R63" s="175"/>
      <c r="S63" s="175"/>
      <c r="T63" s="175"/>
      <c r="U63" s="52" t="s">
        <v>323</v>
      </c>
      <c r="W63" s="126"/>
      <c r="X63" s="127"/>
      <c r="Y63" s="123"/>
    </row>
    <row r="64" spans="1:25">
      <c r="A64" s="62" t="s">
        <v>65</v>
      </c>
      <c r="B64" s="62">
        <v>280</v>
      </c>
      <c r="C64" s="62" t="s">
        <v>109</v>
      </c>
      <c r="D64" s="116" t="s">
        <v>255</v>
      </c>
      <c r="E64" s="62" t="s">
        <v>155</v>
      </c>
      <c r="F64" s="62" t="s">
        <v>218</v>
      </c>
      <c r="G64" s="62" t="s">
        <v>233</v>
      </c>
      <c r="H64" s="117" t="s">
        <v>238</v>
      </c>
      <c r="I64" s="118">
        <v>45740.740740740737</v>
      </c>
      <c r="J64" s="118">
        <v>0</v>
      </c>
      <c r="K64" s="118">
        <f t="shared" si="3"/>
        <v>45740.740740740737</v>
      </c>
      <c r="L64" s="124"/>
      <c r="M64" s="174" t="s">
        <v>232</v>
      </c>
      <c r="N64" s="175" t="s">
        <v>232</v>
      </c>
      <c r="O64" s="175" t="s">
        <v>232</v>
      </c>
      <c r="P64" s="175" t="s">
        <v>238</v>
      </c>
      <c r="Q64" s="175"/>
      <c r="R64" s="175" t="s">
        <v>232</v>
      </c>
      <c r="S64" s="175" t="s">
        <v>232</v>
      </c>
      <c r="T64" s="175" t="s">
        <v>232</v>
      </c>
      <c r="U64" s="56" t="s">
        <v>346</v>
      </c>
      <c r="W64" s="121">
        <v>38000</v>
      </c>
      <c r="X64" s="122"/>
      <c r="Y64" s="123">
        <f t="shared" si="2"/>
        <v>38000</v>
      </c>
    </row>
    <row r="65" spans="1:77">
      <c r="A65" s="62" t="s">
        <v>65</v>
      </c>
      <c r="B65" s="62">
        <v>280</v>
      </c>
      <c r="C65" s="62"/>
      <c r="D65" s="116" t="s">
        <v>264</v>
      </c>
      <c r="E65" s="62" t="s">
        <v>155</v>
      </c>
      <c r="F65" s="62" t="s">
        <v>218</v>
      </c>
      <c r="G65" s="62" t="s">
        <v>233</v>
      </c>
      <c r="H65" s="117" t="s">
        <v>238</v>
      </c>
      <c r="I65" s="118">
        <v>516388.88888888882</v>
      </c>
      <c r="J65" s="118">
        <v>0</v>
      </c>
      <c r="K65" s="118">
        <f t="shared" si="3"/>
        <v>516388.88888888882</v>
      </c>
      <c r="L65" s="124"/>
      <c r="M65" s="174" t="s">
        <v>232</v>
      </c>
      <c r="N65" s="175" t="s">
        <v>232</v>
      </c>
      <c r="O65" s="175" t="s">
        <v>232</v>
      </c>
      <c r="P65" s="175" t="s">
        <v>238</v>
      </c>
      <c r="Q65" s="175"/>
      <c r="R65" s="175" t="s">
        <v>232</v>
      </c>
      <c r="S65" s="175" t="s">
        <v>232</v>
      </c>
      <c r="T65" s="175" t="s">
        <v>232</v>
      </c>
      <c r="U65" s="52"/>
      <c r="W65" s="121">
        <v>429000</v>
      </c>
      <c r="X65" s="122"/>
      <c r="Y65" s="123">
        <f t="shared" si="2"/>
        <v>429000</v>
      </c>
    </row>
    <row r="66" spans="1:77">
      <c r="A66" s="62" t="s">
        <v>46</v>
      </c>
      <c r="B66" s="62">
        <v>10</v>
      </c>
      <c r="C66" s="62"/>
      <c r="D66" s="116" t="s">
        <v>260</v>
      </c>
      <c r="E66" s="62" t="s">
        <v>156</v>
      </c>
      <c r="F66" s="62" t="s">
        <v>218</v>
      </c>
      <c r="G66" s="62" t="s">
        <v>233</v>
      </c>
      <c r="H66" s="117" t="s">
        <v>233</v>
      </c>
      <c r="I66" s="118">
        <v>5296296.2962962966</v>
      </c>
      <c r="J66" s="118">
        <v>4300</v>
      </c>
      <c r="K66" s="118">
        <f t="shared" si="3"/>
        <v>5300596.2962962966</v>
      </c>
      <c r="L66" s="124"/>
      <c r="M66" s="174" t="s">
        <v>238</v>
      </c>
      <c r="N66" s="175" t="s">
        <v>238</v>
      </c>
      <c r="O66" s="175" t="s">
        <v>238</v>
      </c>
      <c r="P66" s="175" t="s">
        <v>238</v>
      </c>
      <c r="Q66" s="175"/>
      <c r="R66" s="175" t="s">
        <v>232</v>
      </c>
      <c r="S66" s="175" t="s">
        <v>238</v>
      </c>
      <c r="T66" s="175" t="s">
        <v>238</v>
      </c>
      <c r="U66" s="53"/>
      <c r="W66" s="121">
        <v>4400000</v>
      </c>
      <c r="X66" s="122">
        <v>3500</v>
      </c>
      <c r="Y66" s="123">
        <f t="shared" si="2"/>
        <v>4403500</v>
      </c>
    </row>
    <row r="67" spans="1:77">
      <c r="A67" s="62" t="s">
        <v>46</v>
      </c>
      <c r="B67" s="62">
        <v>14</v>
      </c>
      <c r="C67" s="62"/>
      <c r="D67" s="116" t="s">
        <v>252</v>
      </c>
      <c r="E67" s="62" t="s">
        <v>156</v>
      </c>
      <c r="F67" s="62" t="s">
        <v>218</v>
      </c>
      <c r="G67" s="62" t="s">
        <v>233</v>
      </c>
      <c r="H67" s="117" t="s">
        <v>233</v>
      </c>
      <c r="I67" s="118">
        <v>26481.481481481478</v>
      </c>
      <c r="J67" s="118">
        <v>7400</v>
      </c>
      <c r="K67" s="118">
        <f t="shared" si="3"/>
        <v>33881.481481481474</v>
      </c>
      <c r="L67" s="124"/>
      <c r="M67" s="174" t="s">
        <v>238</v>
      </c>
      <c r="N67" s="175" t="s">
        <v>238</v>
      </c>
      <c r="O67" s="175" t="s">
        <v>238</v>
      </c>
      <c r="P67" s="175" t="s">
        <v>238</v>
      </c>
      <c r="Q67" s="175"/>
      <c r="R67" s="175" t="s">
        <v>232</v>
      </c>
      <c r="S67" s="175" t="s">
        <v>238</v>
      </c>
      <c r="T67" s="175" t="s">
        <v>238</v>
      </c>
      <c r="U67" s="53"/>
      <c r="W67" s="121">
        <v>22000</v>
      </c>
      <c r="X67" s="122">
        <v>6000</v>
      </c>
      <c r="Y67" s="123">
        <f t="shared" si="2"/>
        <v>28000</v>
      </c>
    </row>
    <row r="68" spans="1:77">
      <c r="A68" s="62" t="s">
        <v>66</v>
      </c>
      <c r="B68" s="62">
        <v>10</v>
      </c>
      <c r="C68" s="62"/>
      <c r="D68" s="116" t="s">
        <v>261</v>
      </c>
      <c r="E68" s="62" t="s">
        <v>157</v>
      </c>
      <c r="F68" s="62" t="s">
        <v>218</v>
      </c>
      <c r="G68" s="62" t="s">
        <v>233</v>
      </c>
      <c r="H68" s="117" t="s">
        <v>238</v>
      </c>
      <c r="I68" s="118">
        <v>457407.40740740736</v>
      </c>
      <c r="J68" s="118">
        <v>0</v>
      </c>
      <c r="K68" s="118">
        <f t="shared" si="3"/>
        <v>457407.40740740736</v>
      </c>
      <c r="L68" s="124" t="s">
        <v>8</v>
      </c>
      <c r="M68" s="174" t="s">
        <v>234</v>
      </c>
      <c r="N68" s="175" t="s">
        <v>238</v>
      </c>
      <c r="O68" s="175" t="s">
        <v>232</v>
      </c>
      <c r="P68" s="175" t="s">
        <v>238</v>
      </c>
      <c r="Q68" s="175"/>
      <c r="R68" s="175" t="s">
        <v>232</v>
      </c>
      <c r="S68" s="175" t="s">
        <v>232</v>
      </c>
      <c r="T68" s="175" t="s">
        <v>232</v>
      </c>
      <c r="U68" s="53"/>
      <c r="W68" s="121">
        <v>380000</v>
      </c>
      <c r="X68" s="122"/>
      <c r="Y68" s="123">
        <f t="shared" si="2"/>
        <v>380000</v>
      </c>
    </row>
    <row r="69" spans="1:77">
      <c r="A69" s="62" t="s">
        <v>67</v>
      </c>
      <c r="B69" s="62">
        <v>2</v>
      </c>
      <c r="C69" s="62"/>
      <c r="D69" s="116" t="s">
        <v>252</v>
      </c>
      <c r="E69" s="62" t="s">
        <v>158</v>
      </c>
      <c r="F69" s="62" t="s">
        <v>219</v>
      </c>
      <c r="G69" s="62" t="s">
        <v>232</v>
      </c>
      <c r="H69" s="117" t="s">
        <v>234</v>
      </c>
      <c r="I69" s="118">
        <v>0</v>
      </c>
      <c r="J69" s="118">
        <v>19700</v>
      </c>
      <c r="K69" s="118">
        <f t="shared" si="3"/>
        <v>19700</v>
      </c>
      <c r="L69" s="124"/>
      <c r="M69" s="174" t="s">
        <v>244</v>
      </c>
      <c r="N69" s="175" t="s">
        <v>244</v>
      </c>
      <c r="O69" s="175" t="s">
        <v>244</v>
      </c>
      <c r="P69" s="175" t="s">
        <v>238</v>
      </c>
      <c r="Q69" s="175"/>
      <c r="R69" s="175" t="s">
        <v>232</v>
      </c>
      <c r="S69" s="175" t="s">
        <v>244</v>
      </c>
      <c r="T69" s="175" t="s">
        <v>244</v>
      </c>
      <c r="U69" s="53"/>
      <c r="W69" s="126"/>
      <c r="X69" s="127">
        <v>16000</v>
      </c>
      <c r="Y69" s="123">
        <f t="shared" si="2"/>
        <v>16000</v>
      </c>
    </row>
    <row r="70" spans="1:77">
      <c r="A70" s="62" t="s">
        <v>68</v>
      </c>
      <c r="B70" s="62">
        <v>1</v>
      </c>
      <c r="C70" s="62"/>
      <c r="D70" s="116" t="s">
        <v>252</v>
      </c>
      <c r="E70" s="62" t="s">
        <v>159</v>
      </c>
      <c r="F70" s="62" t="s">
        <v>219</v>
      </c>
      <c r="G70" s="62" t="s">
        <v>233</v>
      </c>
      <c r="H70" s="117" t="s">
        <v>233</v>
      </c>
      <c r="I70" s="118">
        <v>64398.148148148139</v>
      </c>
      <c r="J70" s="118">
        <v>0</v>
      </c>
      <c r="K70" s="118">
        <f t="shared" si="3"/>
        <v>64398.148148148139</v>
      </c>
      <c r="L70" s="124"/>
      <c r="M70" s="174" t="s">
        <v>232</v>
      </c>
      <c r="N70" s="175" t="s">
        <v>232</v>
      </c>
      <c r="O70" s="175" t="s">
        <v>232</v>
      </c>
      <c r="P70" s="175" t="s">
        <v>238</v>
      </c>
      <c r="Q70" s="175"/>
      <c r="R70" s="175" t="s">
        <v>232</v>
      </c>
      <c r="S70" s="175" t="s">
        <v>232</v>
      </c>
      <c r="T70" s="175" t="s">
        <v>232</v>
      </c>
      <c r="U70" s="53"/>
      <c r="W70" s="121">
        <v>53500</v>
      </c>
      <c r="X70" s="122">
        <v>0</v>
      </c>
      <c r="Y70" s="123">
        <f t="shared" si="2"/>
        <v>53500</v>
      </c>
    </row>
    <row r="71" spans="1:77">
      <c r="A71" s="116" t="s">
        <v>69</v>
      </c>
      <c r="B71" s="116">
        <v>1</v>
      </c>
      <c r="C71" s="116"/>
      <c r="D71" s="116" t="s">
        <v>249</v>
      </c>
      <c r="E71" s="116" t="s">
        <v>160</v>
      </c>
      <c r="F71" s="116" t="s">
        <v>219</v>
      </c>
      <c r="G71" s="62" t="s">
        <v>234</v>
      </c>
      <c r="H71" s="117" t="s">
        <v>293</v>
      </c>
      <c r="I71" s="118">
        <v>5898148.1481481474</v>
      </c>
      <c r="J71" s="118">
        <v>232300</v>
      </c>
      <c r="K71" s="118">
        <f t="shared" si="3"/>
        <v>6130448.1481481474</v>
      </c>
      <c r="L71" s="125" t="s">
        <v>8</v>
      </c>
      <c r="M71" s="174" t="s">
        <v>234</v>
      </c>
      <c r="N71" s="175" t="s">
        <v>234</v>
      </c>
      <c r="O71" s="175" t="s">
        <v>238</v>
      </c>
      <c r="P71" s="175" t="s">
        <v>238</v>
      </c>
      <c r="Q71" s="175"/>
      <c r="R71" s="175" t="s">
        <v>232</v>
      </c>
      <c r="S71" s="175" t="s">
        <v>238</v>
      </c>
      <c r="T71" s="175" t="s">
        <v>238</v>
      </c>
      <c r="U71" s="52" t="s">
        <v>310</v>
      </c>
      <c r="W71" s="121">
        <v>4900000</v>
      </c>
      <c r="X71" s="122">
        <v>129000</v>
      </c>
      <c r="Y71" s="123">
        <f t="shared" si="2"/>
        <v>5029000</v>
      </c>
    </row>
    <row r="72" spans="1:77">
      <c r="A72" s="62" t="s">
        <v>46</v>
      </c>
      <c r="B72" s="62">
        <v>2</v>
      </c>
      <c r="C72" s="62"/>
      <c r="D72" s="116" t="s">
        <v>256</v>
      </c>
      <c r="E72" s="62" t="s">
        <v>161</v>
      </c>
      <c r="F72" s="62" t="s">
        <v>219</v>
      </c>
      <c r="G72" s="62" t="s">
        <v>234</v>
      </c>
      <c r="H72" s="117" t="s">
        <v>233</v>
      </c>
      <c r="I72" s="118">
        <v>5898148.1481481474</v>
      </c>
      <c r="J72" s="118">
        <v>204600</v>
      </c>
      <c r="K72" s="118">
        <f t="shared" si="3"/>
        <v>6102748.1481481474</v>
      </c>
      <c r="L72" s="124"/>
      <c r="M72" s="174" t="s">
        <v>234</v>
      </c>
      <c r="N72" s="175" t="s">
        <v>246</v>
      </c>
      <c r="O72" s="175" t="s">
        <v>238</v>
      </c>
      <c r="P72" s="175" t="s">
        <v>238</v>
      </c>
      <c r="Q72" s="175"/>
      <c r="R72" s="175" t="s">
        <v>232</v>
      </c>
      <c r="S72" s="175" t="s">
        <v>238</v>
      </c>
      <c r="T72" s="175" t="s">
        <v>238</v>
      </c>
      <c r="U72" s="53"/>
      <c r="W72" s="121">
        <v>4900000</v>
      </c>
      <c r="X72" s="127">
        <v>167000</v>
      </c>
      <c r="Y72" s="123">
        <f t="shared" ref="Y72:Y79" si="4">SUM(W72+X72)</f>
        <v>5067000</v>
      </c>
    </row>
    <row r="73" spans="1:77">
      <c r="A73" s="62" t="s">
        <v>70</v>
      </c>
      <c r="B73" s="62">
        <v>2</v>
      </c>
      <c r="C73" s="62"/>
      <c r="D73" s="116" t="s">
        <v>249</v>
      </c>
      <c r="E73" s="62" t="s">
        <v>162</v>
      </c>
      <c r="F73" s="62" t="s">
        <v>219</v>
      </c>
      <c r="G73" s="62" t="s">
        <v>234</v>
      </c>
      <c r="H73" s="117" t="s">
        <v>238</v>
      </c>
      <c r="I73" s="118">
        <v>7222.2222222222208</v>
      </c>
      <c r="J73" s="118">
        <v>0</v>
      </c>
      <c r="K73" s="118">
        <f t="shared" si="3"/>
        <v>7222.2222222222208</v>
      </c>
      <c r="L73" s="124"/>
      <c r="M73" s="174" t="s">
        <v>238</v>
      </c>
      <c r="N73" s="175" t="s">
        <v>238</v>
      </c>
      <c r="O73" s="175" t="s">
        <v>238</v>
      </c>
      <c r="P73" s="175" t="s">
        <v>238</v>
      </c>
      <c r="Q73" s="175"/>
      <c r="R73" s="175" t="s">
        <v>232</v>
      </c>
      <c r="S73" s="175" t="s">
        <v>238</v>
      </c>
      <c r="T73" s="175" t="s">
        <v>238</v>
      </c>
      <c r="U73" s="53"/>
      <c r="W73" s="121">
        <v>6000</v>
      </c>
      <c r="X73" s="122"/>
      <c r="Y73" s="123">
        <f t="shared" si="4"/>
        <v>6000</v>
      </c>
    </row>
    <row r="74" spans="1:77">
      <c r="A74" s="62" t="s">
        <v>70</v>
      </c>
      <c r="B74" s="62">
        <v>4</v>
      </c>
      <c r="C74" s="62"/>
      <c r="D74" s="116" t="s">
        <v>251</v>
      </c>
      <c r="E74" s="62" t="s">
        <v>162</v>
      </c>
      <c r="F74" s="62" t="s">
        <v>219</v>
      </c>
      <c r="G74" s="62" t="s">
        <v>233</v>
      </c>
      <c r="H74" s="117" t="s">
        <v>238</v>
      </c>
      <c r="I74" s="118">
        <v>45740.740740740737</v>
      </c>
      <c r="J74" s="118">
        <v>0</v>
      </c>
      <c r="K74" s="118">
        <f t="shared" si="3"/>
        <v>45740.740740740737</v>
      </c>
      <c r="L74" s="124"/>
      <c r="M74" s="174" t="s">
        <v>238</v>
      </c>
      <c r="N74" s="175" t="s">
        <v>238</v>
      </c>
      <c r="O74" s="175" t="s">
        <v>238</v>
      </c>
      <c r="P74" s="175" t="s">
        <v>238</v>
      </c>
      <c r="Q74" s="175"/>
      <c r="R74" s="175" t="s">
        <v>232</v>
      </c>
      <c r="S74" s="175" t="s">
        <v>238</v>
      </c>
      <c r="T74" s="175" t="s">
        <v>238</v>
      </c>
      <c r="U74" s="53"/>
      <c r="W74" s="121">
        <v>38000</v>
      </c>
      <c r="X74" s="122"/>
      <c r="Y74" s="123">
        <f t="shared" si="4"/>
        <v>38000</v>
      </c>
    </row>
    <row r="75" spans="1:77">
      <c r="A75" s="62" t="s">
        <v>52</v>
      </c>
      <c r="B75" s="62">
        <v>125</v>
      </c>
      <c r="C75" s="62"/>
      <c r="D75" s="116" t="s">
        <v>252</v>
      </c>
      <c r="E75" s="62" t="s">
        <v>165</v>
      </c>
      <c r="F75" s="62" t="s">
        <v>219</v>
      </c>
      <c r="G75" s="62" t="s">
        <v>233</v>
      </c>
      <c r="H75" s="117" t="s">
        <v>233</v>
      </c>
      <c r="I75" s="118">
        <v>27685.185185185186</v>
      </c>
      <c r="J75" s="118">
        <v>1600</v>
      </c>
      <c r="K75" s="118">
        <f t="shared" ref="K75:K106" si="5">I75+J75</f>
        <v>29285.185185185186</v>
      </c>
      <c r="L75" s="124"/>
      <c r="M75" s="174" t="s">
        <v>238</v>
      </c>
      <c r="N75" s="175" t="s">
        <v>238</v>
      </c>
      <c r="O75" s="175" t="s">
        <v>238</v>
      </c>
      <c r="P75" s="175" t="s">
        <v>238</v>
      </c>
      <c r="Q75" s="175"/>
      <c r="R75" s="175" t="s">
        <v>232</v>
      </c>
      <c r="S75" s="175" t="s">
        <v>238</v>
      </c>
      <c r="T75" s="175" t="s">
        <v>234</v>
      </c>
      <c r="U75" s="53"/>
      <c r="W75" s="121">
        <v>23000</v>
      </c>
      <c r="X75" s="122">
        <v>1250</v>
      </c>
      <c r="Y75" s="123">
        <f t="shared" si="4"/>
        <v>24250</v>
      </c>
    </row>
    <row r="76" spans="1:77">
      <c r="A76" s="62" t="s">
        <v>52</v>
      </c>
      <c r="B76" s="62">
        <v>127</v>
      </c>
      <c r="C76" s="62"/>
      <c r="D76" s="116" t="s">
        <v>251</v>
      </c>
      <c r="E76" s="62" t="s">
        <v>165</v>
      </c>
      <c r="F76" s="62" t="s">
        <v>219</v>
      </c>
      <c r="G76" s="62" t="s">
        <v>233</v>
      </c>
      <c r="H76" s="117" t="s">
        <v>238</v>
      </c>
      <c r="I76" s="118">
        <v>1083333.3333333333</v>
      </c>
      <c r="J76" s="118">
        <v>0</v>
      </c>
      <c r="K76" s="118">
        <f t="shared" si="5"/>
        <v>1083333.3333333333</v>
      </c>
      <c r="L76" s="124"/>
      <c r="M76" s="174" t="s">
        <v>234</v>
      </c>
      <c r="N76" s="175" t="s">
        <v>234</v>
      </c>
      <c r="O76" s="175" t="s">
        <v>238</v>
      </c>
      <c r="P76" s="175" t="s">
        <v>238</v>
      </c>
      <c r="Q76" s="175"/>
      <c r="R76" s="175" t="s">
        <v>232</v>
      </c>
      <c r="S76" s="175" t="s">
        <v>238</v>
      </c>
      <c r="T76" s="175" t="s">
        <v>234</v>
      </c>
      <c r="U76" s="53"/>
      <c r="W76" s="121">
        <v>900000</v>
      </c>
      <c r="X76" s="122"/>
      <c r="Y76" s="123">
        <f t="shared" si="4"/>
        <v>900000</v>
      </c>
    </row>
    <row r="77" spans="1:77">
      <c r="A77" s="62" t="s">
        <v>73</v>
      </c>
      <c r="B77" s="62">
        <v>1</v>
      </c>
      <c r="C77" s="62"/>
      <c r="D77" s="116" t="s">
        <v>256</v>
      </c>
      <c r="E77" s="62" t="s">
        <v>166</v>
      </c>
      <c r="F77" s="62" t="s">
        <v>219</v>
      </c>
      <c r="G77" s="62" t="s">
        <v>233</v>
      </c>
      <c r="H77" s="117" t="s">
        <v>238</v>
      </c>
      <c r="I77" s="118">
        <v>905185.18518518517</v>
      </c>
      <c r="J77" s="118">
        <v>0</v>
      </c>
      <c r="K77" s="118">
        <f t="shared" si="5"/>
        <v>905185.18518518517</v>
      </c>
      <c r="L77" s="124"/>
      <c r="M77" s="174" t="s">
        <v>244</v>
      </c>
      <c r="N77" s="175" t="s">
        <v>244</v>
      </c>
      <c r="O77" s="175" t="s">
        <v>244</v>
      </c>
      <c r="P77" s="175" t="s">
        <v>238</v>
      </c>
      <c r="Q77" s="175"/>
      <c r="R77" s="175" t="s">
        <v>232</v>
      </c>
      <c r="S77" s="175" t="s">
        <v>244</v>
      </c>
      <c r="T77" s="175" t="s">
        <v>244</v>
      </c>
      <c r="U77" s="53"/>
      <c r="W77" s="121">
        <v>752000</v>
      </c>
      <c r="X77" s="122"/>
      <c r="Y77" s="123">
        <f t="shared" si="4"/>
        <v>752000</v>
      </c>
    </row>
    <row r="78" spans="1:77">
      <c r="A78" s="62" t="s">
        <v>73</v>
      </c>
      <c r="B78" s="62">
        <v>7</v>
      </c>
      <c r="C78" s="62"/>
      <c r="D78" s="116" t="s">
        <v>249</v>
      </c>
      <c r="E78" s="62" t="s">
        <v>166</v>
      </c>
      <c r="F78" s="62" t="s">
        <v>219</v>
      </c>
      <c r="G78" s="62" t="s">
        <v>233</v>
      </c>
      <c r="H78" s="117" t="s">
        <v>234</v>
      </c>
      <c r="I78" s="118">
        <v>529629.62962962955</v>
      </c>
      <c r="J78" s="118">
        <v>198600</v>
      </c>
      <c r="K78" s="118">
        <f t="shared" si="5"/>
        <v>728229.62962962955</v>
      </c>
      <c r="L78" s="125" t="s">
        <v>8</v>
      </c>
      <c r="M78" s="174" t="s">
        <v>234</v>
      </c>
      <c r="N78" s="175" t="s">
        <v>238</v>
      </c>
      <c r="O78" s="175" t="s">
        <v>238</v>
      </c>
      <c r="P78" s="175" t="s">
        <v>238</v>
      </c>
      <c r="Q78" s="175"/>
      <c r="R78" s="175" t="s">
        <v>232</v>
      </c>
      <c r="S78" s="175" t="s">
        <v>238</v>
      </c>
      <c r="T78" s="175" t="s">
        <v>245</v>
      </c>
      <c r="U78" s="52" t="s">
        <v>325</v>
      </c>
      <c r="W78" s="121">
        <v>440000</v>
      </c>
      <c r="X78" s="122"/>
      <c r="Y78" s="123">
        <f t="shared" si="4"/>
        <v>440000</v>
      </c>
    </row>
    <row r="79" spans="1:77">
      <c r="A79" s="62" t="s">
        <v>74</v>
      </c>
      <c r="B79" s="62">
        <v>23</v>
      </c>
      <c r="C79" s="62" t="s">
        <v>109</v>
      </c>
      <c r="D79" s="116" t="s">
        <v>249</v>
      </c>
      <c r="E79" s="62" t="s">
        <v>168</v>
      </c>
      <c r="F79" s="62" t="s">
        <v>219</v>
      </c>
      <c r="G79" s="62" t="s">
        <v>234</v>
      </c>
      <c r="H79" s="117" t="s">
        <v>238</v>
      </c>
      <c r="I79" s="118">
        <v>1380648.1481481479</v>
      </c>
      <c r="J79" s="118">
        <v>0</v>
      </c>
      <c r="K79" s="118">
        <f t="shared" si="5"/>
        <v>1380648.1481481479</v>
      </c>
      <c r="L79" s="124"/>
      <c r="M79" s="174" t="s">
        <v>232</v>
      </c>
      <c r="N79" s="175" t="s">
        <v>232</v>
      </c>
      <c r="O79" s="175" t="s">
        <v>232</v>
      </c>
      <c r="P79" s="175" t="s">
        <v>238</v>
      </c>
      <c r="Q79" s="175"/>
      <c r="R79" s="175" t="s">
        <v>232</v>
      </c>
      <c r="S79" s="175" t="s">
        <v>232</v>
      </c>
      <c r="T79" s="175" t="s">
        <v>233</v>
      </c>
      <c r="U79" s="53"/>
      <c r="W79" s="121">
        <v>1147000</v>
      </c>
      <c r="X79" s="122"/>
      <c r="Y79" s="123">
        <f t="shared" si="4"/>
        <v>1147000</v>
      </c>
    </row>
    <row r="80" spans="1:77" s="58" customFormat="1">
      <c r="A80" s="129" t="s">
        <v>74</v>
      </c>
      <c r="B80" s="129">
        <v>23</v>
      </c>
      <c r="C80" s="129" t="s">
        <v>110</v>
      </c>
      <c r="D80" s="129" t="s">
        <v>249</v>
      </c>
      <c r="E80" s="129" t="s">
        <v>168</v>
      </c>
      <c r="F80" s="129" t="s">
        <v>219</v>
      </c>
      <c r="G80" s="129" t="s">
        <v>234</v>
      </c>
      <c r="H80" s="139" t="s">
        <v>238</v>
      </c>
      <c r="I80" s="118">
        <v>0</v>
      </c>
      <c r="J80" s="118">
        <v>0</v>
      </c>
      <c r="K80" s="118">
        <f t="shared" si="5"/>
        <v>0</v>
      </c>
      <c r="L80" s="124"/>
      <c r="M80" s="206"/>
      <c r="N80" s="207"/>
      <c r="O80" s="207"/>
      <c r="P80" s="207"/>
      <c r="Q80" s="207"/>
      <c r="R80" s="207"/>
      <c r="S80" s="207"/>
      <c r="T80" s="207"/>
      <c r="U80" s="56" t="s">
        <v>311</v>
      </c>
      <c r="V80" s="40"/>
      <c r="W80" s="131"/>
      <c r="X80" s="140"/>
      <c r="Y80" s="141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</row>
    <row r="81" spans="1:77" s="58" customFormat="1">
      <c r="A81" s="129" t="s">
        <v>74</v>
      </c>
      <c r="B81" s="129">
        <v>23</v>
      </c>
      <c r="C81" s="129" t="s">
        <v>111</v>
      </c>
      <c r="D81" s="129" t="s">
        <v>249</v>
      </c>
      <c r="E81" s="129" t="s">
        <v>168</v>
      </c>
      <c r="F81" s="129" t="s">
        <v>219</v>
      </c>
      <c r="G81" s="129" t="s">
        <v>234</v>
      </c>
      <c r="H81" s="139" t="s">
        <v>234</v>
      </c>
      <c r="I81" s="118">
        <v>0</v>
      </c>
      <c r="J81" s="118">
        <v>0</v>
      </c>
      <c r="K81" s="118">
        <f t="shared" si="5"/>
        <v>0</v>
      </c>
      <c r="L81" s="124"/>
      <c r="M81" s="206"/>
      <c r="N81" s="207"/>
      <c r="O81" s="207"/>
      <c r="P81" s="207"/>
      <c r="Q81" s="207"/>
      <c r="R81" s="207"/>
      <c r="S81" s="207"/>
      <c r="T81" s="207"/>
      <c r="U81" s="56" t="s">
        <v>311</v>
      </c>
      <c r="V81" s="40"/>
      <c r="W81" s="131"/>
      <c r="X81" s="140"/>
      <c r="Y81" s="141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</row>
    <row r="82" spans="1:77">
      <c r="A82" s="62" t="s">
        <v>43</v>
      </c>
      <c r="B82" s="62">
        <v>34</v>
      </c>
      <c r="C82" s="62"/>
      <c r="D82" s="116" t="s">
        <v>249</v>
      </c>
      <c r="E82" s="62" t="s">
        <v>169</v>
      </c>
      <c r="F82" s="62" t="s">
        <v>220</v>
      </c>
      <c r="G82" s="62" t="s">
        <v>233</v>
      </c>
      <c r="H82" s="117" t="s">
        <v>238</v>
      </c>
      <c r="I82" s="118">
        <v>144444.44444444444</v>
      </c>
      <c r="J82" s="118">
        <v>0</v>
      </c>
      <c r="K82" s="118">
        <f t="shared" si="5"/>
        <v>144444.44444444444</v>
      </c>
      <c r="L82" s="124"/>
      <c r="M82" s="174" t="s">
        <v>232</v>
      </c>
      <c r="N82" s="175" t="s">
        <v>232</v>
      </c>
      <c r="O82" s="175" t="s">
        <v>232</v>
      </c>
      <c r="P82" s="175" t="s">
        <v>238</v>
      </c>
      <c r="Q82" s="175"/>
      <c r="R82" s="175" t="s">
        <v>232</v>
      </c>
      <c r="S82" s="175" t="s">
        <v>232</v>
      </c>
      <c r="T82" s="175" t="s">
        <v>232</v>
      </c>
      <c r="U82" s="53"/>
      <c r="W82" s="121">
        <v>120000</v>
      </c>
      <c r="X82" s="122"/>
      <c r="Y82" s="123">
        <f t="shared" ref="Y82:Y104" si="6">SUM(W82+X82)</f>
        <v>120000</v>
      </c>
    </row>
    <row r="83" spans="1:77">
      <c r="A83" s="62" t="s">
        <v>43</v>
      </c>
      <c r="B83" s="62">
        <v>129</v>
      </c>
      <c r="C83" s="62" t="s">
        <v>109</v>
      </c>
      <c r="D83" s="116" t="s">
        <v>260</v>
      </c>
      <c r="E83" s="62" t="s">
        <v>169</v>
      </c>
      <c r="F83" s="62" t="s">
        <v>220</v>
      </c>
      <c r="G83" s="62" t="s">
        <v>233</v>
      </c>
      <c r="H83" s="117" t="s">
        <v>233</v>
      </c>
      <c r="I83" s="118">
        <v>8305555.5555555541</v>
      </c>
      <c r="J83" s="118">
        <v>1000</v>
      </c>
      <c r="K83" s="118">
        <f t="shared" si="5"/>
        <v>8306555.5555555541</v>
      </c>
      <c r="L83" s="124"/>
      <c r="M83" s="174" t="s">
        <v>232</v>
      </c>
      <c r="N83" s="175" t="s">
        <v>232</v>
      </c>
      <c r="O83" s="175" t="s">
        <v>232</v>
      </c>
      <c r="P83" s="175" t="s">
        <v>238</v>
      </c>
      <c r="Q83" s="175"/>
      <c r="R83" s="175" t="s">
        <v>232</v>
      </c>
      <c r="S83" s="175" t="s">
        <v>232</v>
      </c>
      <c r="T83" s="175" t="s">
        <v>232</v>
      </c>
      <c r="U83" s="53"/>
      <c r="W83" s="121">
        <v>6900000</v>
      </c>
      <c r="X83" s="122">
        <v>800</v>
      </c>
      <c r="Y83" s="123">
        <f t="shared" si="6"/>
        <v>6900800</v>
      </c>
    </row>
    <row r="84" spans="1:77">
      <c r="A84" s="62" t="s">
        <v>75</v>
      </c>
      <c r="B84" s="62">
        <v>4</v>
      </c>
      <c r="C84" s="62" t="s">
        <v>109</v>
      </c>
      <c r="D84" s="116" t="s">
        <v>252</v>
      </c>
      <c r="E84" s="62" t="s">
        <v>170</v>
      </c>
      <c r="F84" s="62" t="s">
        <v>220</v>
      </c>
      <c r="G84" s="62" t="s">
        <v>233</v>
      </c>
      <c r="H84" s="117" t="s">
        <v>233</v>
      </c>
      <c r="I84" s="118">
        <v>78240.740740740745</v>
      </c>
      <c r="J84" s="118">
        <v>7000</v>
      </c>
      <c r="K84" s="118">
        <f t="shared" si="5"/>
        <v>85240.740740740745</v>
      </c>
      <c r="L84" s="124"/>
      <c r="M84" s="174" t="s">
        <v>232</v>
      </c>
      <c r="N84" s="175" t="s">
        <v>232</v>
      </c>
      <c r="O84" s="175" t="s">
        <v>232</v>
      </c>
      <c r="P84" s="175" t="s">
        <v>238</v>
      </c>
      <c r="Q84" s="175"/>
      <c r="R84" s="175" t="s">
        <v>232</v>
      </c>
      <c r="S84" s="175" t="s">
        <v>232</v>
      </c>
      <c r="T84" s="175" t="s">
        <v>232</v>
      </c>
      <c r="U84" s="53"/>
      <c r="W84" s="121">
        <v>65000</v>
      </c>
      <c r="X84" s="122">
        <v>5700</v>
      </c>
      <c r="Y84" s="123">
        <f t="shared" si="6"/>
        <v>70700</v>
      </c>
    </row>
    <row r="85" spans="1:77">
      <c r="A85" s="62" t="s">
        <v>76</v>
      </c>
      <c r="B85" s="62">
        <v>3</v>
      </c>
      <c r="C85" s="62"/>
      <c r="D85" s="116" t="s">
        <v>261</v>
      </c>
      <c r="E85" s="62" t="s">
        <v>171</v>
      </c>
      <c r="F85" s="62" t="s">
        <v>220</v>
      </c>
      <c r="G85" s="62" t="s">
        <v>233</v>
      </c>
      <c r="H85" s="117" t="s">
        <v>238</v>
      </c>
      <c r="I85" s="118">
        <v>283472.22222222219</v>
      </c>
      <c r="J85" s="118">
        <v>0</v>
      </c>
      <c r="K85" s="118">
        <f t="shared" si="5"/>
        <v>283472.22222222219</v>
      </c>
      <c r="L85" s="124"/>
      <c r="M85" s="174" t="s">
        <v>234</v>
      </c>
      <c r="N85" s="175" t="s">
        <v>232</v>
      </c>
      <c r="O85" s="175" t="s">
        <v>238</v>
      </c>
      <c r="P85" s="175" t="s">
        <v>238</v>
      </c>
      <c r="Q85" s="175"/>
      <c r="R85" s="175" t="s">
        <v>232</v>
      </c>
      <c r="S85" s="175" t="s">
        <v>238</v>
      </c>
      <c r="T85" s="175" t="s">
        <v>238</v>
      </c>
      <c r="U85" s="53"/>
      <c r="W85" s="121">
        <v>235500</v>
      </c>
      <c r="X85" s="122"/>
      <c r="Y85" s="123">
        <f t="shared" si="6"/>
        <v>235500</v>
      </c>
    </row>
    <row r="86" spans="1:77">
      <c r="A86" s="62" t="s">
        <v>77</v>
      </c>
      <c r="B86" s="62">
        <v>2</v>
      </c>
      <c r="C86" s="62"/>
      <c r="D86" s="116" t="s">
        <v>249</v>
      </c>
      <c r="E86" s="62" t="s">
        <v>172</v>
      </c>
      <c r="F86" s="62" t="s">
        <v>220</v>
      </c>
      <c r="G86" s="62" t="s">
        <v>233</v>
      </c>
      <c r="H86" s="117" t="s">
        <v>284</v>
      </c>
      <c r="I86" s="118">
        <v>6500000</v>
      </c>
      <c r="J86" s="118">
        <v>591900</v>
      </c>
      <c r="K86" s="118">
        <f t="shared" si="5"/>
        <v>7091900</v>
      </c>
      <c r="L86" s="51" t="s">
        <v>8</v>
      </c>
      <c r="M86" s="174" t="s">
        <v>234</v>
      </c>
      <c r="N86" s="175" t="s">
        <v>234</v>
      </c>
      <c r="O86" s="175" t="s">
        <v>238</v>
      </c>
      <c r="P86" s="175" t="s">
        <v>238</v>
      </c>
      <c r="Q86" s="175"/>
      <c r="R86" s="175" t="s">
        <v>234</v>
      </c>
      <c r="S86" s="175" t="s">
        <v>238</v>
      </c>
      <c r="T86" s="175" t="s">
        <v>238</v>
      </c>
      <c r="U86" s="56" t="s">
        <v>320</v>
      </c>
      <c r="W86" s="121">
        <v>5174000</v>
      </c>
      <c r="X86" s="122">
        <v>130000</v>
      </c>
      <c r="Y86" s="123">
        <f t="shared" si="6"/>
        <v>5304000</v>
      </c>
    </row>
    <row r="87" spans="1:77">
      <c r="A87" s="62" t="s">
        <v>78</v>
      </c>
      <c r="B87" s="62">
        <v>64</v>
      </c>
      <c r="C87" s="62"/>
      <c r="D87" s="116" t="s">
        <v>256</v>
      </c>
      <c r="E87" s="62" t="s">
        <v>173</v>
      </c>
      <c r="F87" s="62" t="s">
        <v>220</v>
      </c>
      <c r="G87" s="62" t="s">
        <v>234</v>
      </c>
      <c r="H87" s="117" t="s">
        <v>238</v>
      </c>
      <c r="I87" s="118">
        <v>331018.51851851854</v>
      </c>
      <c r="J87" s="118">
        <v>0</v>
      </c>
      <c r="K87" s="118">
        <f t="shared" si="5"/>
        <v>331018.51851851854</v>
      </c>
      <c r="L87" s="124"/>
      <c r="M87" s="174" t="s">
        <v>234</v>
      </c>
      <c r="N87" s="175" t="s">
        <v>238</v>
      </c>
      <c r="O87" s="175" t="s">
        <v>244</v>
      </c>
      <c r="P87" s="175" t="s">
        <v>238</v>
      </c>
      <c r="Q87" s="175"/>
      <c r="R87" s="175" t="s">
        <v>232</v>
      </c>
      <c r="S87" s="175" t="s">
        <v>244</v>
      </c>
      <c r="T87" s="175" t="s">
        <v>244</v>
      </c>
      <c r="U87" s="59"/>
      <c r="W87" s="121">
        <v>275000</v>
      </c>
      <c r="X87" s="122"/>
      <c r="Y87" s="123">
        <f t="shared" si="6"/>
        <v>275000</v>
      </c>
    </row>
    <row r="88" spans="1:77">
      <c r="A88" s="62" t="s">
        <v>79</v>
      </c>
      <c r="B88" s="62">
        <v>32</v>
      </c>
      <c r="C88" s="62" t="s">
        <v>109</v>
      </c>
      <c r="D88" s="116" t="s">
        <v>249</v>
      </c>
      <c r="E88" s="62" t="s">
        <v>174</v>
      </c>
      <c r="F88" s="62" t="s">
        <v>221</v>
      </c>
      <c r="G88" s="62" t="s">
        <v>234</v>
      </c>
      <c r="H88" s="117" t="s">
        <v>234</v>
      </c>
      <c r="I88" s="118">
        <v>1424462.9629629627</v>
      </c>
      <c r="J88" s="118">
        <v>475700</v>
      </c>
      <c r="K88" s="118">
        <f t="shared" si="5"/>
        <v>1900162.9629629627</v>
      </c>
      <c r="L88" s="124"/>
      <c r="M88" s="174" t="s">
        <v>238</v>
      </c>
      <c r="N88" s="175" t="s">
        <v>238</v>
      </c>
      <c r="O88" s="175" t="s">
        <v>238</v>
      </c>
      <c r="P88" s="175" t="s">
        <v>238</v>
      </c>
      <c r="Q88" s="175"/>
      <c r="R88" s="175" t="s">
        <v>232</v>
      </c>
      <c r="S88" s="175" t="s">
        <v>238</v>
      </c>
      <c r="T88" s="175" t="s">
        <v>238</v>
      </c>
      <c r="U88" s="59"/>
      <c r="W88" s="121">
        <v>1183400</v>
      </c>
      <c r="X88" s="122">
        <v>388214.75</v>
      </c>
      <c r="Y88" s="123">
        <f t="shared" si="6"/>
        <v>1571614.75</v>
      </c>
    </row>
    <row r="89" spans="1:77">
      <c r="A89" s="62" t="s">
        <v>80</v>
      </c>
      <c r="B89" s="62">
        <v>124</v>
      </c>
      <c r="C89" s="62" t="s">
        <v>109</v>
      </c>
      <c r="D89" s="116" t="s">
        <v>251</v>
      </c>
      <c r="E89" s="62" t="s">
        <v>175</v>
      </c>
      <c r="F89" s="62" t="s">
        <v>221</v>
      </c>
      <c r="G89" s="62" t="s">
        <v>234</v>
      </c>
      <c r="H89" s="117" t="s">
        <v>238</v>
      </c>
      <c r="I89" s="118">
        <v>1564814.8148148146</v>
      </c>
      <c r="J89" s="118">
        <v>0</v>
      </c>
      <c r="K89" s="118">
        <f t="shared" si="5"/>
        <v>1564814.8148148146</v>
      </c>
      <c r="L89" s="124"/>
      <c r="M89" s="174" t="s">
        <v>244</v>
      </c>
      <c r="N89" s="175" t="s">
        <v>244</v>
      </c>
      <c r="O89" s="175" t="s">
        <v>244</v>
      </c>
      <c r="P89" s="175" t="s">
        <v>238</v>
      </c>
      <c r="Q89" s="175"/>
      <c r="R89" s="175" t="s">
        <v>232</v>
      </c>
      <c r="S89" s="175" t="s">
        <v>244</v>
      </c>
      <c r="T89" s="175" t="s">
        <v>244</v>
      </c>
      <c r="U89" s="59"/>
      <c r="W89" s="121">
        <v>1300000</v>
      </c>
      <c r="X89" s="122"/>
      <c r="Y89" s="123">
        <f t="shared" si="6"/>
        <v>1300000</v>
      </c>
    </row>
    <row r="90" spans="1:77">
      <c r="A90" s="62" t="s">
        <v>81</v>
      </c>
      <c r="B90" s="62">
        <v>11</v>
      </c>
      <c r="C90" s="62" t="s">
        <v>109</v>
      </c>
      <c r="D90" s="116" t="s">
        <v>254</v>
      </c>
      <c r="E90" s="62" t="s">
        <v>176</v>
      </c>
      <c r="F90" s="62" t="s">
        <v>221</v>
      </c>
      <c r="G90" s="62" t="s">
        <v>233</v>
      </c>
      <c r="H90" s="117" t="s">
        <v>238</v>
      </c>
      <c r="I90" s="118">
        <v>2311111.111111111</v>
      </c>
      <c r="J90" s="118">
        <v>0</v>
      </c>
      <c r="K90" s="118">
        <f t="shared" si="5"/>
        <v>2311111.111111111</v>
      </c>
      <c r="L90" s="124"/>
      <c r="M90" s="174" t="s">
        <v>234</v>
      </c>
      <c r="N90" s="175" t="s">
        <v>234</v>
      </c>
      <c r="O90" s="175" t="s">
        <v>238</v>
      </c>
      <c r="P90" s="175" t="s">
        <v>238</v>
      </c>
      <c r="Q90" s="175"/>
      <c r="R90" s="175" t="s">
        <v>232</v>
      </c>
      <c r="S90" s="175" t="s">
        <v>238</v>
      </c>
      <c r="T90" s="175" t="s">
        <v>238</v>
      </c>
      <c r="U90" s="59"/>
      <c r="W90" s="121">
        <v>1920000</v>
      </c>
      <c r="X90" s="122"/>
      <c r="Y90" s="123">
        <f t="shared" si="6"/>
        <v>1920000</v>
      </c>
    </row>
    <row r="91" spans="1:77">
      <c r="A91" s="62" t="s">
        <v>82</v>
      </c>
      <c r="B91" s="62">
        <v>101</v>
      </c>
      <c r="C91" s="62" t="s">
        <v>109</v>
      </c>
      <c r="D91" s="116" t="s">
        <v>256</v>
      </c>
      <c r="E91" s="62" t="s">
        <v>177</v>
      </c>
      <c r="F91" s="62" t="s">
        <v>221</v>
      </c>
      <c r="G91" s="62" t="s">
        <v>234</v>
      </c>
      <c r="H91" s="117" t="s">
        <v>234</v>
      </c>
      <c r="I91" s="118">
        <v>30814.81481481481</v>
      </c>
      <c r="J91" s="118">
        <v>19000</v>
      </c>
      <c r="K91" s="118">
        <f t="shared" si="5"/>
        <v>49814.81481481481</v>
      </c>
      <c r="L91" s="124"/>
      <c r="M91" s="174" t="s">
        <v>232</v>
      </c>
      <c r="N91" s="175" t="s">
        <v>232</v>
      </c>
      <c r="O91" s="175" t="s">
        <v>232</v>
      </c>
      <c r="P91" s="175" t="s">
        <v>238</v>
      </c>
      <c r="Q91" s="175"/>
      <c r="R91" s="175" t="s">
        <v>232</v>
      </c>
      <c r="S91" s="175" t="s">
        <v>232</v>
      </c>
      <c r="T91" s="175" t="s">
        <v>233</v>
      </c>
      <c r="U91" s="56"/>
      <c r="W91" s="121">
        <v>25600</v>
      </c>
      <c r="X91" s="122">
        <v>15500</v>
      </c>
      <c r="Y91" s="123">
        <f t="shared" si="6"/>
        <v>41100</v>
      </c>
    </row>
    <row r="92" spans="1:77">
      <c r="A92" s="62" t="s">
        <v>82</v>
      </c>
      <c r="B92" s="62">
        <v>119</v>
      </c>
      <c r="C92" s="62"/>
      <c r="D92" s="116" t="s">
        <v>256</v>
      </c>
      <c r="E92" s="62" t="s">
        <v>177</v>
      </c>
      <c r="F92" s="62" t="s">
        <v>221</v>
      </c>
      <c r="G92" s="62" t="s">
        <v>233</v>
      </c>
      <c r="H92" s="117" t="s">
        <v>239</v>
      </c>
      <c r="I92" s="118">
        <v>8532622.222222222</v>
      </c>
      <c r="J92" s="118">
        <v>600500</v>
      </c>
      <c r="K92" s="118">
        <f t="shared" si="5"/>
        <v>9133122.222222222</v>
      </c>
      <c r="L92" s="124"/>
      <c r="M92" s="174" t="s">
        <v>233</v>
      </c>
      <c r="N92" s="175" t="s">
        <v>233</v>
      </c>
      <c r="O92" s="175" t="s">
        <v>232</v>
      </c>
      <c r="P92" s="175" t="s">
        <v>238</v>
      </c>
      <c r="Q92" s="175"/>
      <c r="R92" s="175" t="s">
        <v>232</v>
      </c>
      <c r="S92" s="175" t="s">
        <v>232</v>
      </c>
      <c r="T92" s="175" t="s">
        <v>233</v>
      </c>
      <c r="U92" s="56" t="s">
        <v>344</v>
      </c>
      <c r="W92" s="121">
        <v>7088640</v>
      </c>
      <c r="X92" s="122">
        <v>490100</v>
      </c>
      <c r="Y92" s="123">
        <f t="shared" si="6"/>
        <v>7578740</v>
      </c>
    </row>
    <row r="93" spans="1:77">
      <c r="A93" s="62" t="s">
        <v>83</v>
      </c>
      <c r="B93" s="62">
        <v>158</v>
      </c>
      <c r="C93" s="62"/>
      <c r="D93" s="116" t="s">
        <v>257</v>
      </c>
      <c r="E93" s="62" t="s">
        <v>178</v>
      </c>
      <c r="F93" s="62" t="s">
        <v>221</v>
      </c>
      <c r="G93" s="62" t="s">
        <v>233</v>
      </c>
      <c r="H93" s="117" t="s">
        <v>294</v>
      </c>
      <c r="I93" s="118">
        <v>1340444.4444444443</v>
      </c>
      <c r="J93" s="118">
        <v>232300</v>
      </c>
      <c r="K93" s="118">
        <f t="shared" si="5"/>
        <v>1572744.4444444443</v>
      </c>
      <c r="L93" s="124"/>
      <c r="M93" s="174" t="s">
        <v>234</v>
      </c>
      <c r="N93" s="175" t="s">
        <v>238</v>
      </c>
      <c r="O93" s="175" t="s">
        <v>232</v>
      </c>
      <c r="P93" s="175" t="s">
        <v>238</v>
      </c>
      <c r="Q93" s="175"/>
      <c r="R93" s="175" t="s">
        <v>232</v>
      </c>
      <c r="S93" s="175" t="s">
        <v>233</v>
      </c>
      <c r="T93" s="175" t="s">
        <v>233</v>
      </c>
      <c r="U93" s="56" t="s">
        <v>310</v>
      </c>
      <c r="W93" s="121">
        <v>1113600</v>
      </c>
      <c r="X93" s="127">
        <v>185000</v>
      </c>
      <c r="Y93" s="123">
        <f t="shared" si="6"/>
        <v>1298600</v>
      </c>
    </row>
    <row r="94" spans="1:77">
      <c r="A94" s="62" t="s">
        <v>84</v>
      </c>
      <c r="B94" s="62">
        <v>1</v>
      </c>
      <c r="C94" s="62"/>
      <c r="D94" s="116" t="s">
        <v>251</v>
      </c>
      <c r="E94" s="62" t="s">
        <v>179</v>
      </c>
      <c r="F94" s="62" t="s">
        <v>221</v>
      </c>
      <c r="G94" s="62" t="s">
        <v>233</v>
      </c>
      <c r="H94" s="117" t="s">
        <v>239</v>
      </c>
      <c r="I94" s="118">
        <v>29197037.037037034</v>
      </c>
      <c r="J94" s="118">
        <v>6728200</v>
      </c>
      <c r="K94" s="118">
        <f t="shared" si="5"/>
        <v>35925237.03703703</v>
      </c>
      <c r="L94" s="125" t="s">
        <v>8</v>
      </c>
      <c r="M94" s="174" t="s">
        <v>233</v>
      </c>
      <c r="N94" s="175" t="s">
        <v>233</v>
      </c>
      <c r="O94" s="175" t="s">
        <v>232</v>
      </c>
      <c r="P94" s="175" t="s">
        <v>238</v>
      </c>
      <c r="Q94" s="175"/>
      <c r="R94" s="175" t="s">
        <v>232</v>
      </c>
      <c r="S94" s="175" t="s">
        <v>232</v>
      </c>
      <c r="T94" s="175" t="s">
        <v>233</v>
      </c>
      <c r="U94" s="56" t="s">
        <v>345</v>
      </c>
      <c r="W94" s="121">
        <v>24256000</v>
      </c>
      <c r="X94" s="122">
        <v>5794250</v>
      </c>
      <c r="Y94" s="123">
        <f t="shared" si="6"/>
        <v>30050250</v>
      </c>
    </row>
    <row r="95" spans="1:77">
      <c r="A95" s="62" t="s">
        <v>348</v>
      </c>
      <c r="B95" s="135" t="s">
        <v>349</v>
      </c>
      <c r="C95" s="62"/>
      <c r="D95" s="116" t="s">
        <v>251</v>
      </c>
      <c r="E95" s="62" t="s">
        <v>350</v>
      </c>
      <c r="F95" s="62" t="s">
        <v>221</v>
      </c>
      <c r="G95" s="62"/>
      <c r="H95" s="117"/>
      <c r="I95" s="118">
        <v>0</v>
      </c>
      <c r="J95" s="118">
        <v>0</v>
      </c>
      <c r="K95" s="118">
        <f t="shared" si="5"/>
        <v>0</v>
      </c>
      <c r="L95" s="125"/>
      <c r="M95" s="174"/>
      <c r="N95" s="175"/>
      <c r="O95" s="175"/>
      <c r="P95" s="175"/>
      <c r="Q95" s="175"/>
      <c r="R95" s="175"/>
      <c r="S95" s="175"/>
      <c r="T95" s="175"/>
      <c r="U95" s="56"/>
      <c r="W95" s="121"/>
      <c r="X95" s="122"/>
      <c r="Y95" s="123"/>
    </row>
    <row r="96" spans="1:77">
      <c r="A96" s="62" t="s">
        <v>85</v>
      </c>
      <c r="B96" s="62">
        <v>52</v>
      </c>
      <c r="C96" s="62" t="s">
        <v>109</v>
      </c>
      <c r="D96" s="116" t="s">
        <v>258</v>
      </c>
      <c r="E96" s="62" t="s">
        <v>180</v>
      </c>
      <c r="F96" s="62" t="s">
        <v>222</v>
      </c>
      <c r="G96" s="62" t="s">
        <v>234</v>
      </c>
      <c r="H96" s="117" t="s">
        <v>238</v>
      </c>
      <c r="I96" s="118">
        <v>0</v>
      </c>
      <c r="J96" s="118">
        <v>0</v>
      </c>
      <c r="K96" s="118">
        <f t="shared" si="5"/>
        <v>0</v>
      </c>
      <c r="L96" s="124"/>
      <c r="M96" s="174" t="s">
        <v>244</v>
      </c>
      <c r="N96" s="175" t="s">
        <v>244</v>
      </c>
      <c r="O96" s="175" t="s">
        <v>244</v>
      </c>
      <c r="P96" s="175" t="s">
        <v>238</v>
      </c>
      <c r="Q96" s="175"/>
      <c r="R96" s="175" t="s">
        <v>232</v>
      </c>
      <c r="S96" s="175" t="s">
        <v>244</v>
      </c>
      <c r="T96" s="175" t="s">
        <v>244</v>
      </c>
      <c r="U96" s="60" t="s">
        <v>268</v>
      </c>
      <c r="W96" s="131"/>
      <c r="X96" s="127"/>
      <c r="Y96" s="132">
        <f t="shared" si="6"/>
        <v>0</v>
      </c>
    </row>
    <row r="97" spans="1:25">
      <c r="A97" s="62" t="s">
        <v>85</v>
      </c>
      <c r="B97" s="62">
        <v>52</v>
      </c>
      <c r="C97" s="62" t="s">
        <v>110</v>
      </c>
      <c r="D97" s="116" t="s">
        <v>261</v>
      </c>
      <c r="E97" s="62" t="s">
        <v>180</v>
      </c>
      <c r="F97" s="62" t="s">
        <v>222</v>
      </c>
      <c r="G97" s="62" t="s">
        <v>234</v>
      </c>
      <c r="H97" s="117" t="s">
        <v>238</v>
      </c>
      <c r="I97" s="118">
        <v>2647936.7866549604</v>
      </c>
      <c r="J97" s="118">
        <v>743200</v>
      </c>
      <c r="K97" s="118">
        <f t="shared" si="5"/>
        <v>3391136.7866549604</v>
      </c>
      <c r="L97" s="125"/>
      <c r="M97" s="174" t="s">
        <v>238</v>
      </c>
      <c r="N97" s="175" t="s">
        <v>238</v>
      </c>
      <c r="O97" s="175" t="s">
        <v>238</v>
      </c>
      <c r="P97" s="175" t="s">
        <v>238</v>
      </c>
      <c r="Q97" s="175"/>
      <c r="R97" s="175" t="s">
        <v>232</v>
      </c>
      <c r="S97" s="175" t="s">
        <v>238</v>
      </c>
      <c r="T97" s="175" t="s">
        <v>238</v>
      </c>
      <c r="U97" s="60" t="s">
        <v>268</v>
      </c>
      <c r="W97" s="131">
        <v>352000</v>
      </c>
      <c r="X97" s="127"/>
      <c r="Y97" s="132">
        <f t="shared" si="6"/>
        <v>352000</v>
      </c>
    </row>
    <row r="98" spans="1:25">
      <c r="A98" s="62" t="s">
        <v>87</v>
      </c>
      <c r="B98" s="62">
        <v>2</v>
      </c>
      <c r="C98" s="62"/>
      <c r="D98" s="116" t="s">
        <v>249</v>
      </c>
      <c r="E98" s="62" t="s">
        <v>182</v>
      </c>
      <c r="F98" s="62" t="s">
        <v>222</v>
      </c>
      <c r="G98" s="62" t="s">
        <v>234</v>
      </c>
      <c r="H98" s="117" t="s">
        <v>270</v>
      </c>
      <c r="I98" s="118">
        <v>1444444.4444444443</v>
      </c>
      <c r="J98" s="118">
        <v>290300</v>
      </c>
      <c r="K98" s="118">
        <f t="shared" si="5"/>
        <v>1734744.4444444443</v>
      </c>
      <c r="L98" s="125"/>
      <c r="M98" s="174" t="s">
        <v>238</v>
      </c>
      <c r="N98" s="175" t="s">
        <v>238</v>
      </c>
      <c r="O98" s="175" t="s">
        <v>238</v>
      </c>
      <c r="P98" s="175" t="s">
        <v>238</v>
      </c>
      <c r="Q98" s="175"/>
      <c r="R98" s="175" t="s">
        <v>232</v>
      </c>
      <c r="S98" s="175" t="s">
        <v>238</v>
      </c>
      <c r="T98" s="175" t="s">
        <v>238</v>
      </c>
      <c r="U98" s="52" t="s">
        <v>310</v>
      </c>
      <c r="W98" s="121">
        <v>1200000</v>
      </c>
      <c r="X98" s="122">
        <v>65500</v>
      </c>
      <c r="Y98" s="123">
        <f t="shared" si="6"/>
        <v>1265500</v>
      </c>
    </row>
    <row r="99" spans="1:25">
      <c r="A99" s="62" t="s">
        <v>31</v>
      </c>
      <c r="B99" s="62">
        <v>118</v>
      </c>
      <c r="C99" s="62"/>
      <c r="D99" s="116" t="s">
        <v>256</v>
      </c>
      <c r="E99" s="62" t="s">
        <v>183</v>
      </c>
      <c r="F99" s="62" t="s">
        <v>223</v>
      </c>
      <c r="G99" s="62" t="s">
        <v>234</v>
      </c>
      <c r="H99" s="117" t="s">
        <v>295</v>
      </c>
      <c r="I99" s="118">
        <v>565740.74074074067</v>
      </c>
      <c r="J99" s="118">
        <v>274100</v>
      </c>
      <c r="K99" s="118">
        <f t="shared" si="5"/>
        <v>839840.74074074067</v>
      </c>
      <c r="L99" s="125"/>
      <c r="M99" s="174" t="s">
        <v>234</v>
      </c>
      <c r="N99" s="175" t="s">
        <v>238</v>
      </c>
      <c r="O99" s="175" t="s">
        <v>238</v>
      </c>
      <c r="P99" s="175" t="s">
        <v>238</v>
      </c>
      <c r="Q99" s="175"/>
      <c r="R99" s="175" t="s">
        <v>232</v>
      </c>
      <c r="S99" s="175" t="s">
        <v>238</v>
      </c>
      <c r="T99" s="175" t="s">
        <v>238</v>
      </c>
      <c r="U99" s="52" t="s">
        <v>327</v>
      </c>
      <c r="W99" s="121">
        <v>470000</v>
      </c>
      <c r="X99" s="122"/>
      <c r="Y99" s="123">
        <f t="shared" si="6"/>
        <v>470000</v>
      </c>
    </row>
    <row r="100" spans="1:25">
      <c r="A100" s="62" t="s">
        <v>88</v>
      </c>
      <c r="B100" s="62">
        <v>9</v>
      </c>
      <c r="C100" s="62"/>
      <c r="D100" s="116" t="s">
        <v>249</v>
      </c>
      <c r="E100" s="62" t="s">
        <v>184</v>
      </c>
      <c r="F100" s="62" t="s">
        <v>223</v>
      </c>
      <c r="G100" s="62" t="s">
        <v>234</v>
      </c>
      <c r="H100" s="117" t="s">
        <v>242</v>
      </c>
      <c r="I100" s="118">
        <v>3508796.2962962957</v>
      </c>
      <c r="J100" s="118">
        <v>171600</v>
      </c>
      <c r="K100" s="118">
        <f t="shared" si="5"/>
        <v>3680396.2962962957</v>
      </c>
      <c r="L100" s="124"/>
      <c r="M100" s="174" t="s">
        <v>234</v>
      </c>
      <c r="N100" s="175" t="s">
        <v>234</v>
      </c>
      <c r="O100" s="175" t="s">
        <v>232</v>
      </c>
      <c r="P100" s="175" t="s">
        <v>238</v>
      </c>
      <c r="Q100" s="175"/>
      <c r="R100" s="175" t="s">
        <v>232</v>
      </c>
      <c r="S100" s="175" t="s">
        <v>232</v>
      </c>
      <c r="T100" s="175" t="s">
        <v>232</v>
      </c>
      <c r="U100" s="53"/>
      <c r="W100" s="121">
        <v>2915000</v>
      </c>
      <c r="X100" s="122">
        <v>140000</v>
      </c>
      <c r="Y100" s="123">
        <f t="shared" si="6"/>
        <v>3055000</v>
      </c>
    </row>
    <row r="101" spans="1:25">
      <c r="A101" s="62" t="s">
        <v>88</v>
      </c>
      <c r="B101" s="62" t="s">
        <v>297</v>
      </c>
      <c r="C101" s="62"/>
      <c r="D101" s="116" t="s">
        <v>258</v>
      </c>
      <c r="E101" s="62" t="s">
        <v>184</v>
      </c>
      <c r="F101" s="62" t="s">
        <v>223</v>
      </c>
      <c r="G101" s="62" t="s">
        <v>234</v>
      </c>
      <c r="H101" s="117" t="s">
        <v>234</v>
      </c>
      <c r="I101" s="118">
        <v>6414398.5952589987</v>
      </c>
      <c r="J101" s="118">
        <v>1439900</v>
      </c>
      <c r="K101" s="118">
        <f t="shared" si="5"/>
        <v>7854298.5952589987</v>
      </c>
      <c r="L101" s="125"/>
      <c r="M101" s="174"/>
      <c r="N101" s="175"/>
      <c r="O101" s="175"/>
      <c r="P101" s="175"/>
      <c r="Q101" s="175"/>
      <c r="R101" s="175"/>
      <c r="S101" s="175"/>
      <c r="T101" s="175"/>
      <c r="U101" s="52" t="s">
        <v>314</v>
      </c>
      <c r="W101" s="121"/>
      <c r="X101" s="122"/>
      <c r="Y101" s="123"/>
    </row>
    <row r="102" spans="1:25">
      <c r="A102" s="62" t="s">
        <v>89</v>
      </c>
      <c r="B102" s="62">
        <v>4</v>
      </c>
      <c r="C102" s="62" t="s">
        <v>109</v>
      </c>
      <c r="D102" s="116" t="s">
        <v>252</v>
      </c>
      <c r="E102" s="62" t="s">
        <v>185</v>
      </c>
      <c r="F102" s="62" t="s">
        <v>223</v>
      </c>
      <c r="G102" s="62" t="s">
        <v>234</v>
      </c>
      <c r="H102" s="117" t="s">
        <v>238</v>
      </c>
      <c r="I102" s="118">
        <v>156481.48148148149</v>
      </c>
      <c r="J102" s="118">
        <v>0</v>
      </c>
      <c r="K102" s="118">
        <f t="shared" si="5"/>
        <v>156481.48148148149</v>
      </c>
      <c r="L102" s="124"/>
      <c r="M102" s="174" t="s">
        <v>238</v>
      </c>
      <c r="N102" s="175" t="s">
        <v>238</v>
      </c>
      <c r="O102" s="175" t="s">
        <v>238</v>
      </c>
      <c r="P102" s="175" t="s">
        <v>234</v>
      </c>
      <c r="Q102" s="175" t="s">
        <v>238</v>
      </c>
      <c r="R102" s="175" t="s">
        <v>232</v>
      </c>
      <c r="S102" s="175" t="s">
        <v>238</v>
      </c>
      <c r="T102" s="175" t="s">
        <v>238</v>
      </c>
      <c r="U102" s="52"/>
      <c r="W102" s="121">
        <v>130000</v>
      </c>
      <c r="X102" s="122"/>
      <c r="Y102" s="123">
        <f t="shared" si="6"/>
        <v>130000</v>
      </c>
    </row>
    <row r="103" spans="1:25">
      <c r="A103" s="62" t="s">
        <v>90</v>
      </c>
      <c r="B103" s="62">
        <v>20</v>
      </c>
      <c r="C103" s="62"/>
      <c r="D103" s="116" t="s">
        <v>258</v>
      </c>
      <c r="E103" s="62" t="s">
        <v>187</v>
      </c>
      <c r="F103" s="62" t="s">
        <v>223</v>
      </c>
      <c r="G103" s="62" t="s">
        <v>234</v>
      </c>
      <c r="H103" s="117" t="s">
        <v>238</v>
      </c>
      <c r="I103" s="118">
        <v>349074.07407407404</v>
      </c>
      <c r="J103" s="118">
        <v>58100</v>
      </c>
      <c r="K103" s="118">
        <f t="shared" si="5"/>
        <v>407174.07407407404</v>
      </c>
      <c r="L103" s="125"/>
      <c r="M103" s="174" t="s">
        <v>238</v>
      </c>
      <c r="N103" s="175" t="s">
        <v>238</v>
      </c>
      <c r="O103" s="175" t="s">
        <v>232</v>
      </c>
      <c r="P103" s="175" t="s">
        <v>238</v>
      </c>
      <c r="Q103" s="175"/>
      <c r="R103" s="175" t="s">
        <v>232</v>
      </c>
      <c r="S103" s="175" t="s">
        <v>233</v>
      </c>
      <c r="T103" s="175" t="s">
        <v>232</v>
      </c>
      <c r="U103" s="52" t="s">
        <v>305</v>
      </c>
      <c r="W103" s="121">
        <v>290000</v>
      </c>
      <c r="X103" s="122"/>
      <c r="Y103" s="123">
        <f t="shared" si="6"/>
        <v>290000</v>
      </c>
    </row>
    <row r="104" spans="1:25">
      <c r="A104" s="62" t="s">
        <v>31</v>
      </c>
      <c r="B104" s="62">
        <v>1</v>
      </c>
      <c r="C104" s="62"/>
      <c r="D104" s="116" t="s">
        <v>256</v>
      </c>
      <c r="E104" s="62" t="s">
        <v>189</v>
      </c>
      <c r="F104" s="62" t="s">
        <v>224</v>
      </c>
      <c r="G104" s="62" t="s">
        <v>234</v>
      </c>
      <c r="H104" s="117" t="s">
        <v>271</v>
      </c>
      <c r="I104" s="118">
        <v>1263888.8888888885</v>
      </c>
      <c r="J104" s="118">
        <v>870900</v>
      </c>
      <c r="K104" s="118">
        <f t="shared" si="5"/>
        <v>2134788.8888888885</v>
      </c>
      <c r="L104" s="125"/>
      <c r="M104" s="174" t="s">
        <v>234</v>
      </c>
      <c r="N104" s="175" t="s">
        <v>238</v>
      </c>
      <c r="O104" s="175" t="s">
        <v>232</v>
      </c>
      <c r="P104" s="175" t="s">
        <v>238</v>
      </c>
      <c r="Q104" s="175"/>
      <c r="R104" s="175" t="s">
        <v>232</v>
      </c>
      <c r="S104" s="175" t="s">
        <v>232</v>
      </c>
      <c r="T104" s="175" t="s">
        <v>232</v>
      </c>
      <c r="U104" s="52" t="s">
        <v>312</v>
      </c>
      <c r="W104" s="121">
        <v>1050000</v>
      </c>
      <c r="X104" s="122">
        <v>1702000</v>
      </c>
      <c r="Y104" s="123">
        <f t="shared" si="6"/>
        <v>2752000</v>
      </c>
    </row>
    <row r="105" spans="1:25">
      <c r="A105" s="62" t="s">
        <v>31</v>
      </c>
      <c r="B105" s="62">
        <v>10</v>
      </c>
      <c r="C105" s="62" t="s">
        <v>109</v>
      </c>
      <c r="D105" s="116" t="s">
        <v>256</v>
      </c>
      <c r="E105" s="62" t="s">
        <v>190</v>
      </c>
      <c r="F105" s="62" t="s">
        <v>224</v>
      </c>
      <c r="G105" s="62" t="s">
        <v>234</v>
      </c>
      <c r="H105" s="117" t="s">
        <v>234</v>
      </c>
      <c r="I105" s="118">
        <v>9509259.2592592593</v>
      </c>
      <c r="J105" s="118">
        <v>870900</v>
      </c>
      <c r="K105" s="118">
        <f t="shared" si="5"/>
        <v>10380159.259259259</v>
      </c>
      <c r="L105" s="125"/>
      <c r="M105" s="174" t="s">
        <v>233</v>
      </c>
      <c r="N105" s="175" t="s">
        <v>233</v>
      </c>
      <c r="O105" s="175" t="s">
        <v>232</v>
      </c>
      <c r="P105" s="175" t="s">
        <v>238</v>
      </c>
      <c r="Q105" s="175"/>
      <c r="R105" s="175" t="s">
        <v>232</v>
      </c>
      <c r="S105" s="175" t="s">
        <v>232</v>
      </c>
      <c r="T105" s="175" t="s">
        <v>232</v>
      </c>
      <c r="U105" s="52" t="s">
        <v>312</v>
      </c>
      <c r="W105" s="121">
        <v>7900000</v>
      </c>
      <c r="X105" s="142">
        <v>1368200</v>
      </c>
      <c r="Y105" s="123">
        <f t="shared" ref="Y105:Y125" si="7">SUM(W105+X105)</f>
        <v>9268200</v>
      </c>
    </row>
    <row r="106" spans="1:25" s="61" customFormat="1">
      <c r="A106" s="62" t="s">
        <v>92</v>
      </c>
      <c r="B106" s="62">
        <v>1</v>
      </c>
      <c r="C106" s="62"/>
      <c r="D106" s="116" t="s">
        <v>249</v>
      </c>
      <c r="E106" s="62" t="s">
        <v>191</v>
      </c>
      <c r="F106" s="62" t="s">
        <v>224</v>
      </c>
      <c r="G106" s="62" t="s">
        <v>234</v>
      </c>
      <c r="H106" s="117" t="s">
        <v>272</v>
      </c>
      <c r="I106" s="118">
        <v>3581018.5185185182</v>
      </c>
      <c r="J106" s="118">
        <v>290300</v>
      </c>
      <c r="K106" s="118">
        <f t="shared" si="5"/>
        <v>3871318.5185185182</v>
      </c>
      <c r="L106" s="125"/>
      <c r="M106" s="174" t="s">
        <v>245</v>
      </c>
      <c r="N106" s="175" t="s">
        <v>238</v>
      </c>
      <c r="O106" s="175" t="s">
        <v>238</v>
      </c>
      <c r="P106" s="175" t="s">
        <v>238</v>
      </c>
      <c r="Q106" s="175"/>
      <c r="R106" s="175" t="s">
        <v>232</v>
      </c>
      <c r="S106" s="175" t="s">
        <v>238</v>
      </c>
      <c r="T106" s="175" t="s">
        <v>238</v>
      </c>
      <c r="U106" s="52" t="s">
        <v>310</v>
      </c>
      <c r="W106" s="121">
        <v>2975000</v>
      </c>
      <c r="X106" s="127">
        <v>133000</v>
      </c>
      <c r="Y106" s="123">
        <f t="shared" si="7"/>
        <v>3108000</v>
      </c>
    </row>
    <row r="107" spans="1:25">
      <c r="A107" s="62" t="s">
        <v>93</v>
      </c>
      <c r="B107" s="62">
        <v>5</v>
      </c>
      <c r="C107" s="62"/>
      <c r="D107" s="116" t="s">
        <v>258</v>
      </c>
      <c r="E107" s="62" t="s">
        <v>192</v>
      </c>
      <c r="F107" s="62" t="s">
        <v>224</v>
      </c>
      <c r="G107" s="62" t="s">
        <v>234</v>
      </c>
      <c r="H107" s="117" t="s">
        <v>238</v>
      </c>
      <c r="I107" s="118">
        <v>766759.25925925921</v>
      </c>
      <c r="J107" s="118">
        <v>58100</v>
      </c>
      <c r="K107" s="118">
        <f t="shared" ref="K107:K138" si="8">I107+J107</f>
        <v>824859.25925925921</v>
      </c>
      <c r="L107" s="125"/>
      <c r="M107" s="174" t="s">
        <v>238</v>
      </c>
      <c r="N107" s="175" t="s">
        <v>238</v>
      </c>
      <c r="O107" s="175" t="s">
        <v>238</v>
      </c>
      <c r="P107" s="175" t="s">
        <v>234</v>
      </c>
      <c r="Q107" s="175" t="s">
        <v>238</v>
      </c>
      <c r="R107" s="175" t="s">
        <v>232</v>
      </c>
      <c r="S107" s="175" t="s">
        <v>238</v>
      </c>
      <c r="T107" s="175" t="s">
        <v>238</v>
      </c>
      <c r="U107" s="52" t="s">
        <v>304</v>
      </c>
      <c r="W107" s="121">
        <v>637000</v>
      </c>
      <c r="X107" s="122"/>
      <c r="Y107" s="123">
        <f t="shared" si="7"/>
        <v>637000</v>
      </c>
    </row>
    <row r="108" spans="1:25">
      <c r="A108" s="62" t="s">
        <v>94</v>
      </c>
      <c r="B108" s="62">
        <v>1</v>
      </c>
      <c r="C108" s="62"/>
      <c r="D108" s="116" t="s">
        <v>251</v>
      </c>
      <c r="E108" s="62" t="s">
        <v>193</v>
      </c>
      <c r="F108" s="62" t="s">
        <v>224</v>
      </c>
      <c r="G108" s="62" t="s">
        <v>233</v>
      </c>
      <c r="H108" s="117" t="s">
        <v>277</v>
      </c>
      <c r="I108" s="118">
        <v>4513888.8888888881</v>
      </c>
      <c r="J108" s="118">
        <v>69700</v>
      </c>
      <c r="K108" s="118">
        <f t="shared" si="8"/>
        <v>4583588.8888888881</v>
      </c>
      <c r="L108" s="125"/>
      <c r="M108" s="174" t="s">
        <v>234</v>
      </c>
      <c r="N108" s="175" t="s">
        <v>234</v>
      </c>
      <c r="O108" s="175" t="s">
        <v>238</v>
      </c>
      <c r="P108" s="175" t="s">
        <v>238</v>
      </c>
      <c r="Q108" s="175"/>
      <c r="R108" s="175" t="s">
        <v>232</v>
      </c>
      <c r="S108" s="175" t="s">
        <v>238</v>
      </c>
      <c r="T108" s="175" t="s">
        <v>245</v>
      </c>
      <c r="U108" s="52" t="s">
        <v>310</v>
      </c>
      <c r="W108" s="121">
        <v>3750000</v>
      </c>
      <c r="X108" s="122">
        <v>205500</v>
      </c>
      <c r="Y108" s="123">
        <f t="shared" si="7"/>
        <v>3955500</v>
      </c>
    </row>
    <row r="109" spans="1:25">
      <c r="A109" s="62" t="s">
        <v>96</v>
      </c>
      <c r="B109" s="62">
        <v>2</v>
      </c>
      <c r="C109" s="62"/>
      <c r="D109" s="116" t="s">
        <v>249</v>
      </c>
      <c r="E109" s="62" t="s">
        <v>195</v>
      </c>
      <c r="F109" s="62" t="s">
        <v>225</v>
      </c>
      <c r="G109" s="62" t="s">
        <v>234</v>
      </c>
      <c r="H109" s="117" t="s">
        <v>238</v>
      </c>
      <c r="I109" s="118">
        <v>349074.07407407404</v>
      </c>
      <c r="J109" s="118">
        <v>0</v>
      </c>
      <c r="K109" s="118">
        <f t="shared" si="8"/>
        <v>349074.07407407404</v>
      </c>
      <c r="L109" s="124"/>
      <c r="M109" s="174" t="s">
        <v>244</v>
      </c>
      <c r="N109" s="175" t="s">
        <v>244</v>
      </c>
      <c r="O109" s="175" t="s">
        <v>244</v>
      </c>
      <c r="P109" s="175" t="s">
        <v>238</v>
      </c>
      <c r="Q109" s="175"/>
      <c r="R109" s="175" t="s">
        <v>232</v>
      </c>
      <c r="S109" s="175" t="s">
        <v>244</v>
      </c>
      <c r="T109" s="175" t="s">
        <v>244</v>
      </c>
      <c r="U109" s="53"/>
      <c r="W109" s="121">
        <v>290000</v>
      </c>
      <c r="X109" s="122"/>
      <c r="Y109" s="123">
        <f t="shared" si="7"/>
        <v>290000</v>
      </c>
    </row>
    <row r="110" spans="1:25">
      <c r="A110" s="62" t="s">
        <v>31</v>
      </c>
      <c r="B110" s="62">
        <v>65</v>
      </c>
      <c r="C110" s="62" t="s">
        <v>109</v>
      </c>
      <c r="D110" s="116" t="s">
        <v>254</v>
      </c>
      <c r="E110" s="62" t="s">
        <v>196</v>
      </c>
      <c r="F110" s="62" t="s">
        <v>226</v>
      </c>
      <c r="G110" s="62" t="s">
        <v>234</v>
      </c>
      <c r="H110" s="117" t="s">
        <v>238</v>
      </c>
      <c r="I110" s="118">
        <v>312962.96296296298</v>
      </c>
      <c r="J110" s="118">
        <v>0</v>
      </c>
      <c r="K110" s="118">
        <f t="shared" si="8"/>
        <v>312962.96296296298</v>
      </c>
      <c r="L110" s="124"/>
      <c r="M110" s="174" t="s">
        <v>244</v>
      </c>
      <c r="N110" s="175" t="s">
        <v>244</v>
      </c>
      <c r="O110" s="175" t="s">
        <v>244</v>
      </c>
      <c r="P110" s="175" t="s">
        <v>238</v>
      </c>
      <c r="Q110" s="175"/>
      <c r="R110" s="175" t="s">
        <v>232</v>
      </c>
      <c r="S110" s="175" t="s">
        <v>244</v>
      </c>
      <c r="T110" s="175" t="s">
        <v>244</v>
      </c>
      <c r="U110" s="53"/>
      <c r="W110" s="121">
        <v>260000</v>
      </c>
      <c r="X110" s="122"/>
      <c r="Y110" s="123">
        <f t="shared" si="7"/>
        <v>260000</v>
      </c>
    </row>
    <row r="111" spans="1:25">
      <c r="A111" s="62" t="s">
        <v>52</v>
      </c>
      <c r="B111" s="62">
        <v>1</v>
      </c>
      <c r="C111" s="62" t="s">
        <v>109</v>
      </c>
      <c r="D111" s="116" t="s">
        <v>254</v>
      </c>
      <c r="E111" s="62" t="s">
        <v>197</v>
      </c>
      <c r="F111" s="62" t="s">
        <v>227</v>
      </c>
      <c r="G111" s="62" t="s">
        <v>234</v>
      </c>
      <c r="H111" s="117" t="s">
        <v>238</v>
      </c>
      <c r="I111" s="118">
        <v>421296.29629629623</v>
      </c>
      <c r="J111" s="118">
        <v>0</v>
      </c>
      <c r="K111" s="118">
        <f t="shared" si="8"/>
        <v>421296.29629629623</v>
      </c>
      <c r="L111" s="124"/>
      <c r="M111" s="174" t="s">
        <v>234</v>
      </c>
      <c r="N111" s="175" t="s">
        <v>238</v>
      </c>
      <c r="O111" s="175" t="s">
        <v>238</v>
      </c>
      <c r="P111" s="175" t="s">
        <v>238</v>
      </c>
      <c r="Q111" s="175"/>
      <c r="R111" s="175" t="s">
        <v>232</v>
      </c>
      <c r="S111" s="175" t="s">
        <v>244</v>
      </c>
      <c r="T111" s="175" t="s">
        <v>238</v>
      </c>
      <c r="U111" s="53"/>
      <c r="W111" s="121">
        <v>350000</v>
      </c>
      <c r="X111" s="122"/>
      <c r="Y111" s="123">
        <f t="shared" si="7"/>
        <v>350000</v>
      </c>
    </row>
    <row r="112" spans="1:25">
      <c r="A112" s="62" t="s">
        <v>97</v>
      </c>
      <c r="B112" s="62">
        <v>8</v>
      </c>
      <c r="C112" s="62"/>
      <c r="D112" s="116" t="s">
        <v>257</v>
      </c>
      <c r="E112" s="62" t="s">
        <v>198</v>
      </c>
      <c r="F112" s="62" t="s">
        <v>228</v>
      </c>
      <c r="G112" s="62" t="s">
        <v>234</v>
      </c>
      <c r="H112" s="117" t="s">
        <v>238</v>
      </c>
      <c r="I112" s="118">
        <v>84259.259259259241</v>
      </c>
      <c r="J112" s="118">
        <v>0</v>
      </c>
      <c r="K112" s="118">
        <f t="shared" si="8"/>
        <v>84259.259259259241</v>
      </c>
      <c r="L112" s="124"/>
      <c r="M112" s="174" t="s">
        <v>244</v>
      </c>
      <c r="N112" s="175" t="s">
        <v>244</v>
      </c>
      <c r="O112" s="175" t="s">
        <v>244</v>
      </c>
      <c r="P112" s="175" t="s">
        <v>238</v>
      </c>
      <c r="Q112" s="175"/>
      <c r="R112" s="175" t="s">
        <v>232</v>
      </c>
      <c r="S112" s="175"/>
      <c r="T112" s="175" t="s">
        <v>244</v>
      </c>
      <c r="U112" s="53"/>
      <c r="W112" s="121">
        <v>70000</v>
      </c>
      <c r="X112" s="122"/>
      <c r="Y112" s="123">
        <f t="shared" si="7"/>
        <v>70000</v>
      </c>
    </row>
    <row r="113" spans="1:25">
      <c r="A113" s="62" t="s">
        <v>99</v>
      </c>
      <c r="B113" s="62">
        <v>13</v>
      </c>
      <c r="C113" s="62"/>
      <c r="D113" s="116" t="s">
        <v>249</v>
      </c>
      <c r="E113" s="62" t="s">
        <v>200</v>
      </c>
      <c r="F113" s="62" t="s">
        <v>229</v>
      </c>
      <c r="G113" s="62" t="s">
        <v>233</v>
      </c>
      <c r="H113" s="117" t="s">
        <v>285</v>
      </c>
      <c r="I113" s="118">
        <v>885925.92592592596</v>
      </c>
      <c r="J113" s="118">
        <v>290300</v>
      </c>
      <c r="K113" s="118">
        <f t="shared" si="8"/>
        <v>1176225.9259259258</v>
      </c>
      <c r="L113" s="125"/>
      <c r="M113" s="174" t="s">
        <v>232</v>
      </c>
      <c r="N113" s="175" t="s">
        <v>232</v>
      </c>
      <c r="O113" s="175" t="s">
        <v>232</v>
      </c>
      <c r="P113" s="175" t="s">
        <v>238</v>
      </c>
      <c r="Q113" s="175"/>
      <c r="R113" s="175" t="s">
        <v>232</v>
      </c>
      <c r="S113" s="175" t="s">
        <v>232</v>
      </c>
      <c r="T113" s="175" t="s">
        <v>233</v>
      </c>
      <c r="U113" s="52" t="s">
        <v>310</v>
      </c>
      <c r="W113" s="121">
        <v>736000</v>
      </c>
      <c r="X113" s="122"/>
      <c r="Y113" s="123">
        <f t="shared" si="7"/>
        <v>736000</v>
      </c>
    </row>
    <row r="114" spans="1:25" s="61" customFormat="1">
      <c r="A114" s="62" t="s">
        <v>100</v>
      </c>
      <c r="B114" s="62">
        <v>6</v>
      </c>
      <c r="C114" s="62"/>
      <c r="D114" s="116" t="s">
        <v>249</v>
      </c>
      <c r="E114" s="62" t="s">
        <v>201</v>
      </c>
      <c r="F114" s="62" t="s">
        <v>230</v>
      </c>
      <c r="G114" s="62" t="s">
        <v>233</v>
      </c>
      <c r="H114" s="117" t="s">
        <v>238</v>
      </c>
      <c r="I114" s="118">
        <v>306944.44444444444</v>
      </c>
      <c r="J114" s="118">
        <v>0</v>
      </c>
      <c r="K114" s="118">
        <f t="shared" si="8"/>
        <v>306944.44444444444</v>
      </c>
      <c r="L114" s="124"/>
      <c r="M114" s="174" t="s">
        <v>244</v>
      </c>
      <c r="N114" s="175" t="s">
        <v>244</v>
      </c>
      <c r="O114" s="175" t="s">
        <v>244</v>
      </c>
      <c r="P114" s="175" t="s">
        <v>238</v>
      </c>
      <c r="Q114" s="175"/>
      <c r="R114" s="175" t="s">
        <v>234</v>
      </c>
      <c r="S114" s="175" t="s">
        <v>244</v>
      </c>
      <c r="T114" s="175" t="s">
        <v>244</v>
      </c>
      <c r="U114" s="52"/>
      <c r="W114" s="121">
        <v>255000</v>
      </c>
      <c r="X114" s="122"/>
      <c r="Y114" s="123">
        <f t="shared" si="7"/>
        <v>255000</v>
      </c>
    </row>
    <row r="115" spans="1:25">
      <c r="A115" s="62" t="s">
        <v>101</v>
      </c>
      <c r="B115" s="62">
        <v>11</v>
      </c>
      <c r="C115" s="62"/>
      <c r="D115" s="116" t="s">
        <v>249</v>
      </c>
      <c r="E115" s="62" t="s">
        <v>202</v>
      </c>
      <c r="F115" s="62" t="s">
        <v>230</v>
      </c>
      <c r="G115" s="62" t="s">
        <v>234</v>
      </c>
      <c r="H115" s="117" t="s">
        <v>238</v>
      </c>
      <c r="I115" s="118">
        <v>162500</v>
      </c>
      <c r="J115" s="118">
        <v>0</v>
      </c>
      <c r="K115" s="118">
        <f t="shared" si="8"/>
        <v>162500</v>
      </c>
      <c r="L115" s="124"/>
      <c r="M115" s="174" t="s">
        <v>232</v>
      </c>
      <c r="N115" s="175" t="s">
        <v>232</v>
      </c>
      <c r="O115" s="175" t="s">
        <v>232</v>
      </c>
      <c r="P115" s="175" t="s">
        <v>238</v>
      </c>
      <c r="Q115" s="175"/>
      <c r="R115" s="175" t="s">
        <v>232</v>
      </c>
      <c r="S115" s="175" t="s">
        <v>232</v>
      </c>
      <c r="T115" s="175" t="s">
        <v>233</v>
      </c>
      <c r="U115" s="52"/>
      <c r="W115" s="121">
        <v>135000</v>
      </c>
      <c r="X115" s="122"/>
      <c r="Y115" s="123">
        <f t="shared" si="7"/>
        <v>135000</v>
      </c>
    </row>
    <row r="116" spans="1:25">
      <c r="A116" s="62" t="s">
        <v>103</v>
      </c>
      <c r="B116" s="62">
        <v>6</v>
      </c>
      <c r="C116" s="62"/>
      <c r="D116" s="116" t="s">
        <v>251</v>
      </c>
      <c r="E116" s="62" t="s">
        <v>204</v>
      </c>
      <c r="F116" s="62" t="s">
        <v>230</v>
      </c>
      <c r="G116" s="62" t="s">
        <v>233</v>
      </c>
      <c r="H116" s="117" t="s">
        <v>277</v>
      </c>
      <c r="I116" s="118">
        <v>3806111.1111111105</v>
      </c>
      <c r="J116" s="118">
        <v>1741800</v>
      </c>
      <c r="K116" s="118">
        <f t="shared" si="8"/>
        <v>5547911.1111111101</v>
      </c>
      <c r="L116" s="125"/>
      <c r="M116" s="174" t="s">
        <v>234</v>
      </c>
      <c r="N116" s="175" t="s">
        <v>234</v>
      </c>
      <c r="O116" s="175" t="s">
        <v>238</v>
      </c>
      <c r="P116" s="175" t="s">
        <v>238</v>
      </c>
      <c r="Q116" s="175"/>
      <c r="R116" s="175" t="s">
        <v>232</v>
      </c>
      <c r="S116" s="175" t="s">
        <v>238</v>
      </c>
      <c r="T116" s="175" t="s">
        <v>245</v>
      </c>
      <c r="U116" s="52" t="s">
        <v>310</v>
      </c>
      <c r="W116" s="121">
        <v>3162000</v>
      </c>
      <c r="X116" s="122">
        <v>1297000</v>
      </c>
      <c r="Y116" s="123">
        <f t="shared" si="7"/>
        <v>4459000</v>
      </c>
    </row>
    <row r="117" spans="1:25">
      <c r="A117" s="62" t="s">
        <v>104</v>
      </c>
      <c r="B117" s="62">
        <v>71</v>
      </c>
      <c r="C117" s="62" t="s">
        <v>110</v>
      </c>
      <c r="D117" s="116" t="s">
        <v>249</v>
      </c>
      <c r="E117" s="62" t="s">
        <v>205</v>
      </c>
      <c r="F117" s="62" t="s">
        <v>230</v>
      </c>
      <c r="G117" s="62" t="s">
        <v>233</v>
      </c>
      <c r="H117" s="117" t="s">
        <v>272</v>
      </c>
      <c r="I117" s="118">
        <v>559722.22222222213</v>
      </c>
      <c r="J117" s="118">
        <v>290300</v>
      </c>
      <c r="K117" s="118">
        <f t="shared" si="8"/>
        <v>850022.22222222213</v>
      </c>
      <c r="L117" s="125"/>
      <c r="M117" s="174" t="s">
        <v>232</v>
      </c>
      <c r="N117" s="175" t="s">
        <v>232</v>
      </c>
      <c r="O117" s="175" t="s">
        <v>232</v>
      </c>
      <c r="P117" s="175" t="s">
        <v>238</v>
      </c>
      <c r="Q117" s="175"/>
      <c r="R117" s="175" t="s">
        <v>232</v>
      </c>
      <c r="S117" s="175" t="s">
        <v>232</v>
      </c>
      <c r="T117" s="175" t="s">
        <v>233</v>
      </c>
      <c r="U117" s="52" t="s">
        <v>310</v>
      </c>
      <c r="W117" s="121">
        <v>465000</v>
      </c>
      <c r="X117" s="122"/>
      <c r="Y117" s="123">
        <f t="shared" si="7"/>
        <v>465000</v>
      </c>
    </row>
    <row r="118" spans="1:25">
      <c r="A118" s="62" t="s">
        <v>46</v>
      </c>
      <c r="B118" s="62">
        <v>87</v>
      </c>
      <c r="C118" s="62"/>
      <c r="D118" s="116" t="s">
        <v>260</v>
      </c>
      <c r="E118" s="62" t="s">
        <v>206</v>
      </c>
      <c r="F118" s="62" t="s">
        <v>230</v>
      </c>
      <c r="G118" s="62" t="s">
        <v>233</v>
      </c>
      <c r="H118" s="117" t="s">
        <v>233</v>
      </c>
      <c r="I118" s="118">
        <v>7824074.0740740737</v>
      </c>
      <c r="J118" s="118">
        <v>0</v>
      </c>
      <c r="K118" s="118">
        <f t="shared" si="8"/>
        <v>7824074.0740740737</v>
      </c>
      <c r="L118" s="124"/>
      <c r="M118" s="174" t="s">
        <v>232</v>
      </c>
      <c r="N118" s="175" t="s">
        <v>232</v>
      </c>
      <c r="O118" s="175" t="s">
        <v>243</v>
      </c>
      <c r="P118" s="175" t="s">
        <v>238</v>
      </c>
      <c r="Q118" s="175"/>
      <c r="R118" s="175" t="s">
        <v>232</v>
      </c>
      <c r="S118" s="175" t="s">
        <v>232</v>
      </c>
      <c r="T118" s="175" t="s">
        <v>232</v>
      </c>
      <c r="U118" s="53"/>
      <c r="W118" s="121">
        <v>6500000</v>
      </c>
      <c r="X118" s="122">
        <v>0</v>
      </c>
      <c r="Y118" s="123">
        <f t="shared" si="7"/>
        <v>6500000</v>
      </c>
    </row>
    <row r="119" spans="1:25">
      <c r="A119" s="62" t="s">
        <v>105</v>
      </c>
      <c r="B119" s="62">
        <v>4</v>
      </c>
      <c r="C119" s="62" t="s">
        <v>109</v>
      </c>
      <c r="D119" s="116" t="s">
        <v>252</v>
      </c>
      <c r="E119" s="62" t="s">
        <v>207</v>
      </c>
      <c r="F119" s="62" t="s">
        <v>230</v>
      </c>
      <c r="G119" s="62" t="s">
        <v>240</v>
      </c>
      <c r="H119" s="117" t="s">
        <v>234</v>
      </c>
      <c r="I119" s="118">
        <v>42129.62962962962</v>
      </c>
      <c r="J119" s="118">
        <v>14000</v>
      </c>
      <c r="K119" s="118">
        <f t="shared" si="8"/>
        <v>56129.62962962962</v>
      </c>
      <c r="L119" s="124"/>
      <c r="M119" s="174" t="s">
        <v>232</v>
      </c>
      <c r="N119" s="175" t="s">
        <v>232</v>
      </c>
      <c r="O119" s="175" t="s">
        <v>232</v>
      </c>
      <c r="P119" s="175" t="s">
        <v>238</v>
      </c>
      <c r="Q119" s="175"/>
      <c r="R119" s="175" t="s">
        <v>232</v>
      </c>
      <c r="S119" s="175" t="s">
        <v>232</v>
      </c>
      <c r="T119" s="175" t="s">
        <v>232</v>
      </c>
      <c r="U119" s="52"/>
      <c r="V119" s="61"/>
      <c r="W119" s="121">
        <v>35000</v>
      </c>
      <c r="X119" s="122">
        <v>12000</v>
      </c>
      <c r="Y119" s="123">
        <f t="shared" si="7"/>
        <v>47000</v>
      </c>
    </row>
    <row r="120" spans="1:25" s="61" customFormat="1">
      <c r="A120" s="62" t="s">
        <v>106</v>
      </c>
      <c r="B120" s="62">
        <v>2</v>
      </c>
      <c r="C120" s="62" t="s">
        <v>109</v>
      </c>
      <c r="D120" s="116" t="s">
        <v>261</v>
      </c>
      <c r="E120" s="62" t="s">
        <v>208</v>
      </c>
      <c r="F120" s="62" t="s">
        <v>230</v>
      </c>
      <c r="G120" s="62" t="s">
        <v>233</v>
      </c>
      <c r="H120" s="117" t="s">
        <v>238</v>
      </c>
      <c r="I120" s="118">
        <v>210648.14814814812</v>
      </c>
      <c r="J120" s="118">
        <v>0</v>
      </c>
      <c r="K120" s="118">
        <f t="shared" si="8"/>
        <v>210648.14814814812</v>
      </c>
      <c r="L120" s="124"/>
      <c r="M120" s="174" t="s">
        <v>234</v>
      </c>
      <c r="N120" s="175" t="s">
        <v>238</v>
      </c>
      <c r="O120" s="175" t="s">
        <v>238</v>
      </c>
      <c r="P120" s="175" t="s">
        <v>234</v>
      </c>
      <c r="Q120" s="175" t="s">
        <v>238</v>
      </c>
      <c r="R120" s="175" t="s">
        <v>232</v>
      </c>
      <c r="S120" s="175" t="s">
        <v>238</v>
      </c>
      <c r="T120" s="175" t="s">
        <v>238</v>
      </c>
      <c r="U120" s="52"/>
      <c r="W120" s="121">
        <v>175000</v>
      </c>
      <c r="X120" s="122"/>
      <c r="Y120" s="123">
        <f t="shared" si="7"/>
        <v>175000</v>
      </c>
    </row>
    <row r="121" spans="1:25" s="61" customFormat="1">
      <c r="A121" s="62" t="s">
        <v>106</v>
      </c>
      <c r="B121" s="62">
        <v>4</v>
      </c>
      <c r="C121" s="62" t="s">
        <v>109</v>
      </c>
      <c r="D121" s="116" t="s">
        <v>251</v>
      </c>
      <c r="E121" s="62" t="s">
        <v>208</v>
      </c>
      <c r="F121" s="62" t="s">
        <v>230</v>
      </c>
      <c r="G121" s="62" t="s">
        <v>234</v>
      </c>
      <c r="H121" s="117" t="s">
        <v>238</v>
      </c>
      <c r="I121" s="118">
        <v>42129.62962962962</v>
      </c>
      <c r="J121" s="118">
        <v>0</v>
      </c>
      <c r="K121" s="118">
        <f t="shared" si="8"/>
        <v>42129.62962962962</v>
      </c>
      <c r="L121" s="124"/>
      <c r="M121" s="174" t="s">
        <v>232</v>
      </c>
      <c r="N121" s="175" t="s">
        <v>232</v>
      </c>
      <c r="O121" s="175" t="s">
        <v>232</v>
      </c>
      <c r="P121" s="175" t="s">
        <v>238</v>
      </c>
      <c r="Q121" s="175"/>
      <c r="R121" s="175" t="s">
        <v>232</v>
      </c>
      <c r="S121" s="175" t="s">
        <v>238</v>
      </c>
      <c r="T121" s="175" t="s">
        <v>233</v>
      </c>
      <c r="U121" s="52"/>
      <c r="W121" s="121">
        <v>35000</v>
      </c>
      <c r="X121" s="122"/>
      <c r="Y121" s="123">
        <f t="shared" si="7"/>
        <v>35000</v>
      </c>
    </row>
    <row r="122" spans="1:25" s="61" customFormat="1">
      <c r="A122" s="62" t="s">
        <v>107</v>
      </c>
      <c r="B122" s="62">
        <v>16</v>
      </c>
      <c r="C122" s="62"/>
      <c r="D122" s="116" t="s">
        <v>256</v>
      </c>
      <c r="E122" s="62" t="s">
        <v>209</v>
      </c>
      <c r="F122" s="62" t="s">
        <v>230</v>
      </c>
      <c r="G122" s="62" t="s">
        <v>233</v>
      </c>
      <c r="H122" s="117" t="s">
        <v>233</v>
      </c>
      <c r="I122" s="118">
        <v>54166.666666666664</v>
      </c>
      <c r="J122" s="118">
        <v>9000</v>
      </c>
      <c r="K122" s="118">
        <f t="shared" si="8"/>
        <v>63166.666666666664</v>
      </c>
      <c r="L122" s="125"/>
      <c r="M122" s="174" t="s">
        <v>232</v>
      </c>
      <c r="N122" s="175" t="s">
        <v>232</v>
      </c>
      <c r="O122" s="175" t="s">
        <v>232</v>
      </c>
      <c r="P122" s="175" t="s">
        <v>238</v>
      </c>
      <c r="Q122" s="175"/>
      <c r="R122" s="175" t="s">
        <v>232</v>
      </c>
      <c r="S122" s="175" t="s">
        <v>232</v>
      </c>
      <c r="T122" s="175" t="s">
        <v>232</v>
      </c>
      <c r="U122" s="52" t="s">
        <v>327</v>
      </c>
      <c r="W122" s="121">
        <v>45000</v>
      </c>
      <c r="X122" s="122">
        <v>4500</v>
      </c>
      <c r="Y122" s="123">
        <f t="shared" si="7"/>
        <v>49500</v>
      </c>
    </row>
    <row r="123" spans="1:25" s="61" customFormat="1">
      <c r="A123" s="62" t="s">
        <v>107</v>
      </c>
      <c r="B123" s="62">
        <v>18</v>
      </c>
      <c r="C123" s="62"/>
      <c r="D123" s="116" t="s">
        <v>254</v>
      </c>
      <c r="E123" s="62" t="s">
        <v>209</v>
      </c>
      <c r="F123" s="62" t="s">
        <v>230</v>
      </c>
      <c r="G123" s="62" t="s">
        <v>234</v>
      </c>
      <c r="H123" s="117" t="s">
        <v>286</v>
      </c>
      <c r="I123" s="118">
        <v>3671296.2962962957</v>
      </c>
      <c r="J123" s="118">
        <v>290300</v>
      </c>
      <c r="K123" s="118">
        <f t="shared" si="8"/>
        <v>3961596.2962962957</v>
      </c>
      <c r="L123" s="125"/>
      <c r="M123" s="174" t="s">
        <v>234</v>
      </c>
      <c r="N123" s="175" t="s">
        <v>234</v>
      </c>
      <c r="O123" s="175" t="s">
        <v>238</v>
      </c>
      <c r="P123" s="175" t="s">
        <v>238</v>
      </c>
      <c r="Q123" s="175"/>
      <c r="R123" s="175" t="s">
        <v>232</v>
      </c>
      <c r="S123" s="175" t="s">
        <v>244</v>
      </c>
      <c r="T123" s="175" t="s">
        <v>238</v>
      </c>
      <c r="U123" s="52" t="s">
        <v>310</v>
      </c>
      <c r="W123" s="121">
        <v>3050000</v>
      </c>
      <c r="X123" s="122"/>
      <c r="Y123" s="123">
        <f t="shared" si="7"/>
        <v>3050000</v>
      </c>
    </row>
    <row r="124" spans="1:25" s="61" customFormat="1">
      <c r="A124" s="62" t="s">
        <v>108</v>
      </c>
      <c r="B124" s="62"/>
      <c r="C124" s="62"/>
      <c r="D124" s="116" t="s">
        <v>262</v>
      </c>
      <c r="E124" s="62"/>
      <c r="F124" s="62" t="s">
        <v>231</v>
      </c>
      <c r="G124" s="62" t="s">
        <v>234</v>
      </c>
      <c r="H124" s="117" t="s">
        <v>238</v>
      </c>
      <c r="I124" s="118">
        <v>72222.222222222219</v>
      </c>
      <c r="J124" s="118">
        <v>0</v>
      </c>
      <c r="K124" s="118">
        <f t="shared" si="8"/>
        <v>72222.222222222219</v>
      </c>
      <c r="L124" s="124"/>
      <c r="M124" s="174" t="s">
        <v>244</v>
      </c>
      <c r="N124" s="175" t="s">
        <v>244</v>
      </c>
      <c r="O124" s="175" t="s">
        <v>244</v>
      </c>
      <c r="P124" s="175" t="s">
        <v>244</v>
      </c>
      <c r="Q124" s="175"/>
      <c r="R124" s="175" t="s">
        <v>232</v>
      </c>
      <c r="S124" s="175" t="s">
        <v>244</v>
      </c>
      <c r="T124" s="175" t="s">
        <v>244</v>
      </c>
      <c r="U124" s="52"/>
      <c r="W124" s="121">
        <v>60000</v>
      </c>
      <c r="X124" s="122"/>
      <c r="Y124" s="123">
        <f t="shared" si="7"/>
        <v>60000</v>
      </c>
    </row>
    <row r="125" spans="1:25" ht="13.5" thickBot="1">
      <c r="A125" s="143"/>
      <c r="B125" s="143"/>
      <c r="C125" s="143"/>
      <c r="D125" s="144"/>
      <c r="E125" s="144"/>
      <c r="F125" s="144"/>
      <c r="G125" s="145"/>
      <c r="H125" s="145"/>
      <c r="J125" s="146"/>
      <c r="K125" s="146"/>
      <c r="L125" s="147"/>
      <c r="M125" s="23"/>
      <c r="N125" s="23"/>
      <c r="O125" s="23"/>
      <c r="P125" s="23"/>
      <c r="Q125" s="23"/>
      <c r="R125" s="23"/>
      <c r="S125" s="23"/>
      <c r="T125" s="23"/>
      <c r="U125" s="50"/>
      <c r="W125" s="148"/>
      <c r="X125" s="149"/>
      <c r="Y125" s="150">
        <f t="shared" si="7"/>
        <v>0</v>
      </c>
    </row>
    <row r="126" spans="1:25" ht="13.5" thickBot="1">
      <c r="A126" s="151" t="s">
        <v>10</v>
      </c>
      <c r="B126" s="151"/>
      <c r="C126" s="151"/>
      <c r="D126" s="152"/>
      <c r="E126" s="152"/>
      <c r="F126" s="152"/>
      <c r="G126" s="153"/>
      <c r="H126" s="154"/>
      <c r="I126" s="208">
        <f>SUM(I10:I124)</f>
        <v>314415340.74439889</v>
      </c>
      <c r="J126" s="209">
        <f>SUM(J10:J124)</f>
        <v>30357800</v>
      </c>
      <c r="K126" s="210">
        <f>SUM(K10:K124)</f>
        <v>344773140.74439883</v>
      </c>
      <c r="L126" s="155"/>
      <c r="M126" s="23"/>
      <c r="N126" s="23"/>
      <c r="O126" s="23"/>
      <c r="P126" s="23"/>
      <c r="Q126" s="23"/>
      <c r="R126" s="23"/>
      <c r="S126" s="23"/>
      <c r="T126" s="23"/>
      <c r="U126" s="50"/>
      <c r="W126" s="156">
        <f>SUM(W10:W125)</f>
        <v>208872755</v>
      </c>
      <c r="X126" s="157">
        <f>SUM(X10:X125)</f>
        <v>17188016.649999999</v>
      </c>
      <c r="Y126" s="158">
        <f>SUM(Y10:Y125)</f>
        <v>226060771.64999998</v>
      </c>
    </row>
    <row r="127" spans="1:25">
      <c r="A127" s="159"/>
      <c r="B127" s="159"/>
      <c r="C127" s="159"/>
      <c r="D127" s="160"/>
      <c r="E127" s="160"/>
      <c r="F127" s="160"/>
      <c r="G127" s="161"/>
      <c r="H127" s="161"/>
      <c r="I127" s="146"/>
      <c r="J127" s="146"/>
      <c r="K127" s="162">
        <f>K126-I126-J126</f>
        <v>-5.9604644775390625E-8</v>
      </c>
      <c r="L127" s="147"/>
      <c r="M127" s="23"/>
      <c r="N127" s="23"/>
      <c r="O127" s="23"/>
      <c r="P127" s="23"/>
      <c r="Q127" s="23"/>
      <c r="R127" s="23"/>
      <c r="S127" s="23"/>
      <c r="T127" s="23"/>
      <c r="U127" s="50"/>
      <c r="W127" s="163"/>
      <c r="X127" s="164"/>
      <c r="Y127" s="165"/>
    </row>
    <row r="128" spans="1:25">
      <c r="A128" s="105" t="s">
        <v>19</v>
      </c>
      <c r="B128" s="105"/>
      <c r="C128" s="105"/>
      <c r="D128" s="107"/>
      <c r="E128" s="107"/>
      <c r="F128" s="107"/>
      <c r="G128" s="109"/>
      <c r="H128" s="109"/>
      <c r="I128" s="146"/>
      <c r="J128" s="146"/>
      <c r="K128" s="146"/>
      <c r="L128" s="147"/>
      <c r="M128" s="23"/>
      <c r="N128" s="23"/>
      <c r="O128" s="23"/>
      <c r="P128" s="23"/>
      <c r="Q128" s="23"/>
      <c r="R128" s="23"/>
      <c r="S128" s="23"/>
      <c r="T128" s="23"/>
      <c r="U128" s="50"/>
      <c r="W128" s="166"/>
      <c r="X128" s="167"/>
      <c r="Y128" s="168"/>
    </row>
    <row r="129" spans="1:25" s="61" customFormat="1">
      <c r="A129" s="111"/>
      <c r="B129" s="111"/>
      <c r="C129" s="111"/>
      <c r="D129" s="113"/>
      <c r="E129" s="113"/>
      <c r="F129" s="113"/>
      <c r="G129" s="115"/>
      <c r="H129" s="115"/>
      <c r="I129" s="146"/>
      <c r="J129" s="146"/>
      <c r="K129" s="146"/>
      <c r="L129" s="147"/>
      <c r="M129" s="23"/>
      <c r="N129" s="23"/>
      <c r="O129" s="23"/>
      <c r="P129" s="23"/>
      <c r="Q129" s="23"/>
      <c r="R129" s="23"/>
      <c r="S129" s="23"/>
      <c r="T129" s="23"/>
      <c r="U129" s="28"/>
      <c r="W129" s="148"/>
      <c r="X129" s="167"/>
      <c r="Y129" s="168"/>
    </row>
    <row r="130" spans="1:25">
      <c r="A130" s="169" t="s">
        <v>34</v>
      </c>
      <c r="B130" s="169">
        <v>13</v>
      </c>
      <c r="C130" s="169"/>
      <c r="D130" s="170" t="s">
        <v>253</v>
      </c>
      <c r="E130" s="169" t="s">
        <v>120</v>
      </c>
      <c r="F130" s="169" t="s">
        <v>213</v>
      </c>
      <c r="G130" s="169" t="s">
        <v>234</v>
      </c>
      <c r="H130" s="133" t="s">
        <v>238</v>
      </c>
      <c r="I130" s="171">
        <v>1384259.2592592591</v>
      </c>
      <c r="J130" s="171">
        <v>0</v>
      </c>
      <c r="K130" s="118">
        <f t="shared" ref="K130:K155" si="9">I130+J130</f>
        <v>1384259.2592592591</v>
      </c>
      <c r="L130" s="124"/>
      <c r="M130" s="119" t="s">
        <v>244</v>
      </c>
      <c r="N130" s="120" t="s">
        <v>244</v>
      </c>
      <c r="O130" s="120" t="s">
        <v>244</v>
      </c>
      <c r="P130" s="120" t="s">
        <v>238</v>
      </c>
      <c r="Q130" s="120"/>
      <c r="R130" s="120" t="s">
        <v>232</v>
      </c>
      <c r="S130" s="120" t="s">
        <v>244</v>
      </c>
      <c r="T130" s="120" t="s">
        <v>244</v>
      </c>
      <c r="U130" s="53"/>
      <c r="W130" s="121">
        <v>1150000</v>
      </c>
      <c r="X130" s="172"/>
      <c r="Y130" s="173">
        <f t="shared" ref="Y130:Y156" si="10">SUM(W130+X130)</f>
        <v>1150000</v>
      </c>
    </row>
    <row r="131" spans="1:25">
      <c r="A131" s="128" t="s">
        <v>36</v>
      </c>
      <c r="B131" s="128">
        <v>33</v>
      </c>
      <c r="C131" s="128"/>
      <c r="D131" s="129" t="s">
        <v>253</v>
      </c>
      <c r="E131" s="128" t="s">
        <v>122</v>
      </c>
      <c r="F131" s="128" t="s">
        <v>214</v>
      </c>
      <c r="G131" s="128" t="s">
        <v>233</v>
      </c>
      <c r="H131" s="133" t="s">
        <v>234</v>
      </c>
      <c r="I131" s="171">
        <v>4952037.0370370364</v>
      </c>
      <c r="J131" s="171">
        <v>263300</v>
      </c>
      <c r="K131" s="118">
        <f t="shared" si="9"/>
        <v>5215337.0370370364</v>
      </c>
      <c r="L131" s="125" t="s">
        <v>8</v>
      </c>
      <c r="M131" s="119" t="s">
        <v>234</v>
      </c>
      <c r="N131" s="120" t="s">
        <v>234</v>
      </c>
      <c r="O131" s="120" t="s">
        <v>238</v>
      </c>
      <c r="P131" s="120" t="s">
        <v>238</v>
      </c>
      <c r="Q131" s="120"/>
      <c r="R131" s="120" t="s">
        <v>238</v>
      </c>
      <c r="S131" s="120" t="s">
        <v>234</v>
      </c>
      <c r="T131" s="120" t="s">
        <v>238</v>
      </c>
      <c r="U131" s="52" t="s">
        <v>310</v>
      </c>
      <c r="W131" s="131">
        <v>4114000</v>
      </c>
      <c r="X131" s="134">
        <v>214900</v>
      </c>
      <c r="Y131" s="173">
        <f t="shared" si="10"/>
        <v>4328900</v>
      </c>
    </row>
    <row r="132" spans="1:25">
      <c r="A132" s="128" t="s">
        <v>37</v>
      </c>
      <c r="B132" s="135" t="s">
        <v>324</v>
      </c>
      <c r="C132" s="128"/>
      <c r="D132" s="129" t="s">
        <v>253</v>
      </c>
      <c r="E132" s="128" t="s">
        <v>123</v>
      </c>
      <c r="F132" s="128" t="s">
        <v>214</v>
      </c>
      <c r="G132" s="62" t="s">
        <v>233</v>
      </c>
      <c r="H132" s="117" t="s">
        <v>234</v>
      </c>
      <c r="I132" s="171">
        <v>9500000</v>
      </c>
      <c r="J132" s="171">
        <v>1765600</v>
      </c>
      <c r="K132" s="118">
        <f t="shared" si="9"/>
        <v>11265600</v>
      </c>
      <c r="L132" s="125" t="s">
        <v>8</v>
      </c>
      <c r="M132" s="119" t="s">
        <v>244</v>
      </c>
      <c r="N132" s="120" t="s">
        <v>244</v>
      </c>
      <c r="O132" s="120" t="s">
        <v>263</v>
      </c>
      <c r="P132" s="120" t="s">
        <v>238</v>
      </c>
      <c r="Q132" s="120"/>
      <c r="R132" s="120" t="s">
        <v>238</v>
      </c>
      <c r="S132" s="120" t="s">
        <v>244</v>
      </c>
      <c r="T132" s="120" t="s">
        <v>238</v>
      </c>
      <c r="U132" s="52" t="s">
        <v>313</v>
      </c>
      <c r="W132" s="131">
        <v>3146000</v>
      </c>
      <c r="X132" s="134">
        <v>202400</v>
      </c>
      <c r="Y132" s="173">
        <f t="shared" si="10"/>
        <v>3348400</v>
      </c>
    </row>
    <row r="133" spans="1:25">
      <c r="A133" s="62" t="s">
        <v>38</v>
      </c>
      <c r="B133" s="62">
        <v>35</v>
      </c>
      <c r="C133" s="169"/>
      <c r="D133" s="170" t="s">
        <v>253</v>
      </c>
      <c r="E133" s="169" t="s">
        <v>124</v>
      </c>
      <c r="F133" s="169" t="s">
        <v>214</v>
      </c>
      <c r="G133" s="62" t="s">
        <v>233</v>
      </c>
      <c r="H133" s="117" t="s">
        <v>287</v>
      </c>
      <c r="I133" s="171">
        <v>11130000</v>
      </c>
      <c r="J133" s="171">
        <v>1906100</v>
      </c>
      <c r="K133" s="118">
        <f t="shared" si="9"/>
        <v>13036100</v>
      </c>
      <c r="L133" s="51" t="s">
        <v>8</v>
      </c>
      <c r="M133" s="119" t="s">
        <v>234</v>
      </c>
      <c r="N133" s="120" t="s">
        <v>234</v>
      </c>
      <c r="O133" s="120" t="s">
        <v>238</v>
      </c>
      <c r="P133" s="120" t="s">
        <v>238</v>
      </c>
      <c r="Q133" s="120"/>
      <c r="R133" s="120" t="s">
        <v>238</v>
      </c>
      <c r="S133" s="120" t="s">
        <v>238</v>
      </c>
      <c r="T133" s="120" t="s">
        <v>238</v>
      </c>
      <c r="U133" s="52" t="s">
        <v>316</v>
      </c>
      <c r="W133" s="131">
        <v>8700000</v>
      </c>
      <c r="X133" s="127"/>
      <c r="Y133" s="173">
        <f t="shared" si="10"/>
        <v>8700000</v>
      </c>
    </row>
    <row r="134" spans="1:25">
      <c r="A134" s="169" t="s">
        <v>39</v>
      </c>
      <c r="B134" s="169">
        <v>2</v>
      </c>
      <c r="C134" s="169"/>
      <c r="D134" s="170" t="s">
        <v>253</v>
      </c>
      <c r="E134" s="169" t="s">
        <v>125</v>
      </c>
      <c r="F134" s="169" t="s">
        <v>214</v>
      </c>
      <c r="G134" s="62" t="s">
        <v>233</v>
      </c>
      <c r="H134" s="117" t="s">
        <v>234</v>
      </c>
      <c r="I134" s="171">
        <v>4005925.9259259254</v>
      </c>
      <c r="J134" s="171">
        <v>669200</v>
      </c>
      <c r="K134" s="118">
        <f t="shared" si="9"/>
        <v>4675125.9259259254</v>
      </c>
      <c r="L134" s="51" t="s">
        <v>8</v>
      </c>
      <c r="M134" s="119" t="s">
        <v>244</v>
      </c>
      <c r="N134" s="120" t="s">
        <v>244</v>
      </c>
      <c r="O134" s="120" t="s">
        <v>244</v>
      </c>
      <c r="P134" s="120" t="s">
        <v>238</v>
      </c>
      <c r="Q134" s="120"/>
      <c r="R134" s="120" t="s">
        <v>238</v>
      </c>
      <c r="S134" s="120" t="s">
        <v>244</v>
      </c>
      <c r="T134" s="120" t="s">
        <v>244</v>
      </c>
      <c r="U134" s="52" t="s">
        <v>325</v>
      </c>
      <c r="W134" s="131">
        <v>3328000</v>
      </c>
      <c r="X134" s="134">
        <v>238000</v>
      </c>
      <c r="Y134" s="173">
        <f t="shared" si="10"/>
        <v>3566000</v>
      </c>
    </row>
    <row r="135" spans="1:25">
      <c r="A135" s="62" t="s">
        <v>44</v>
      </c>
      <c r="B135" s="62">
        <v>4</v>
      </c>
      <c r="C135" s="62"/>
      <c r="D135" s="116" t="s">
        <v>253</v>
      </c>
      <c r="E135" s="62" t="s">
        <v>130</v>
      </c>
      <c r="F135" s="62" t="s">
        <v>214</v>
      </c>
      <c r="G135" s="62" t="s">
        <v>233</v>
      </c>
      <c r="H135" s="117" t="s">
        <v>273</v>
      </c>
      <c r="I135" s="171">
        <v>4280070.2370500434</v>
      </c>
      <c r="J135" s="171">
        <v>1004500</v>
      </c>
      <c r="K135" s="118">
        <f t="shared" si="9"/>
        <v>5284570.2370500434</v>
      </c>
      <c r="L135" s="125" t="s">
        <v>8</v>
      </c>
      <c r="M135" s="174" t="s">
        <v>234</v>
      </c>
      <c r="N135" s="175" t="s">
        <v>234</v>
      </c>
      <c r="O135" s="175" t="s">
        <v>238</v>
      </c>
      <c r="P135" s="175" t="s">
        <v>238</v>
      </c>
      <c r="Q135" s="175"/>
      <c r="R135" s="175" t="s">
        <v>238</v>
      </c>
      <c r="S135" s="175" t="s">
        <v>234</v>
      </c>
      <c r="T135" s="175" t="s">
        <v>238</v>
      </c>
      <c r="U135" s="52" t="s">
        <v>319</v>
      </c>
      <c r="W135" s="131">
        <v>3637760</v>
      </c>
      <c r="X135" s="134">
        <v>346900</v>
      </c>
      <c r="Y135" s="173">
        <f t="shared" si="10"/>
        <v>3984660</v>
      </c>
    </row>
    <row r="136" spans="1:25">
      <c r="A136" s="169" t="s">
        <v>49</v>
      </c>
      <c r="B136" s="169">
        <v>4</v>
      </c>
      <c r="C136" s="169"/>
      <c r="D136" s="170" t="s">
        <v>253</v>
      </c>
      <c r="E136" s="169" t="s">
        <v>135</v>
      </c>
      <c r="F136" s="169" t="s">
        <v>214</v>
      </c>
      <c r="G136" s="62" t="s">
        <v>233</v>
      </c>
      <c r="H136" s="117" t="s">
        <v>234</v>
      </c>
      <c r="I136" s="171">
        <v>15685540</v>
      </c>
      <c r="J136" s="171">
        <v>5864000</v>
      </c>
      <c r="K136" s="118">
        <f t="shared" si="9"/>
        <v>21549540</v>
      </c>
      <c r="L136" s="125" t="s">
        <v>8</v>
      </c>
      <c r="M136" s="119" t="s">
        <v>244</v>
      </c>
      <c r="N136" s="120" t="s">
        <v>244</v>
      </c>
      <c r="O136" s="120" t="s">
        <v>244</v>
      </c>
      <c r="P136" s="120" t="s">
        <v>238</v>
      </c>
      <c r="Q136" s="120"/>
      <c r="R136" s="120" t="s">
        <v>238</v>
      </c>
      <c r="S136" s="120" t="s">
        <v>244</v>
      </c>
      <c r="T136" s="120" t="s">
        <v>244</v>
      </c>
      <c r="U136" s="52"/>
      <c r="W136" s="121">
        <v>13031064</v>
      </c>
      <c r="X136" s="134">
        <v>3303700</v>
      </c>
      <c r="Y136" s="173">
        <f t="shared" si="10"/>
        <v>16334764</v>
      </c>
    </row>
    <row r="137" spans="1:25">
      <c r="A137" s="128" t="s">
        <v>57</v>
      </c>
      <c r="B137" s="128">
        <v>1</v>
      </c>
      <c r="C137" s="128"/>
      <c r="D137" s="129" t="s">
        <v>253</v>
      </c>
      <c r="E137" s="128" t="s">
        <v>144</v>
      </c>
      <c r="F137" s="128" t="s">
        <v>214</v>
      </c>
      <c r="G137" s="62" t="s">
        <v>234</v>
      </c>
      <c r="H137" s="117" t="s">
        <v>234</v>
      </c>
      <c r="I137" s="171">
        <v>1312711.111111111</v>
      </c>
      <c r="J137" s="171">
        <v>79300</v>
      </c>
      <c r="K137" s="118">
        <f t="shared" si="9"/>
        <v>1392011.111111111</v>
      </c>
      <c r="L137" s="124"/>
      <c r="M137" s="119" t="s">
        <v>238</v>
      </c>
      <c r="N137" s="120" t="s">
        <v>238</v>
      </c>
      <c r="O137" s="120" t="s">
        <v>238</v>
      </c>
      <c r="P137" s="120" t="s">
        <v>238</v>
      </c>
      <c r="Q137" s="120"/>
      <c r="R137" s="120" t="s">
        <v>232</v>
      </c>
      <c r="S137" s="120" t="s">
        <v>238</v>
      </c>
      <c r="T137" s="120" t="s">
        <v>238</v>
      </c>
      <c r="U137" s="64" t="s">
        <v>343</v>
      </c>
      <c r="W137" s="121">
        <v>1090560</v>
      </c>
      <c r="X137" s="172">
        <v>64706.95</v>
      </c>
      <c r="Y137" s="173">
        <f t="shared" si="10"/>
        <v>1155266.95</v>
      </c>
    </row>
    <row r="138" spans="1:25">
      <c r="A138" s="169" t="s">
        <v>57</v>
      </c>
      <c r="B138" s="169">
        <v>7</v>
      </c>
      <c r="C138" s="169"/>
      <c r="D138" s="170" t="s">
        <v>253</v>
      </c>
      <c r="E138" s="169" t="s">
        <v>144</v>
      </c>
      <c r="F138" s="169" t="s">
        <v>214</v>
      </c>
      <c r="G138" s="62" t="s">
        <v>233</v>
      </c>
      <c r="H138" s="117" t="s">
        <v>234</v>
      </c>
      <c r="I138" s="171">
        <v>734259.25925925921</v>
      </c>
      <c r="J138" s="171">
        <v>290300</v>
      </c>
      <c r="K138" s="118">
        <f t="shared" si="9"/>
        <v>1024559.2592592592</v>
      </c>
      <c r="L138" s="125"/>
      <c r="M138" s="119" t="s">
        <v>244</v>
      </c>
      <c r="N138" s="120" t="s">
        <v>244</v>
      </c>
      <c r="O138" s="120" t="s">
        <v>244</v>
      </c>
      <c r="P138" s="120" t="s">
        <v>238</v>
      </c>
      <c r="Q138" s="120"/>
      <c r="R138" s="120" t="s">
        <v>232</v>
      </c>
      <c r="S138" s="120" t="s">
        <v>244</v>
      </c>
      <c r="T138" s="120" t="s">
        <v>244</v>
      </c>
      <c r="U138" s="52" t="s">
        <v>310</v>
      </c>
      <c r="W138" s="131">
        <v>610000</v>
      </c>
      <c r="X138" s="127"/>
      <c r="Y138" s="132">
        <f t="shared" si="10"/>
        <v>610000</v>
      </c>
    </row>
    <row r="139" spans="1:25">
      <c r="A139" s="128" t="s">
        <v>58</v>
      </c>
      <c r="B139" s="128">
        <v>32</v>
      </c>
      <c r="C139" s="128"/>
      <c r="D139" s="129" t="s">
        <v>253</v>
      </c>
      <c r="E139" s="128" t="s">
        <v>145</v>
      </c>
      <c r="F139" s="128" t="s">
        <v>214</v>
      </c>
      <c r="G139" s="62" t="s">
        <v>233</v>
      </c>
      <c r="H139" s="117" t="s">
        <v>234</v>
      </c>
      <c r="I139" s="171">
        <v>3250000</v>
      </c>
      <c r="J139" s="171">
        <v>617000</v>
      </c>
      <c r="K139" s="118">
        <f t="shared" si="9"/>
        <v>3867000</v>
      </c>
      <c r="L139" s="51"/>
      <c r="M139" s="119" t="s">
        <v>244</v>
      </c>
      <c r="N139" s="120" t="s">
        <v>244</v>
      </c>
      <c r="O139" s="120" t="s">
        <v>244</v>
      </c>
      <c r="P139" s="120" t="s">
        <v>238</v>
      </c>
      <c r="Q139" s="120"/>
      <c r="R139" s="120" t="s">
        <v>232</v>
      </c>
      <c r="S139" s="120" t="s">
        <v>244</v>
      </c>
      <c r="T139" s="120" t="s">
        <v>244</v>
      </c>
      <c r="U139" s="52" t="s">
        <v>321</v>
      </c>
      <c r="W139" s="131">
        <v>3136000</v>
      </c>
      <c r="X139" s="134">
        <v>252700</v>
      </c>
      <c r="Y139" s="173">
        <f t="shared" si="10"/>
        <v>3388700</v>
      </c>
    </row>
    <row r="140" spans="1:25">
      <c r="A140" s="169" t="s">
        <v>58</v>
      </c>
      <c r="B140" s="169">
        <v>44</v>
      </c>
      <c r="C140" s="169"/>
      <c r="D140" s="170" t="s">
        <v>253</v>
      </c>
      <c r="E140" s="169" t="s">
        <v>145</v>
      </c>
      <c r="F140" s="169" t="s">
        <v>214</v>
      </c>
      <c r="G140" s="62" t="s">
        <v>233</v>
      </c>
      <c r="H140" s="117" t="s">
        <v>234</v>
      </c>
      <c r="I140" s="171">
        <v>708740.74074074067</v>
      </c>
      <c r="J140" s="171">
        <v>97300</v>
      </c>
      <c r="K140" s="118">
        <f t="shared" si="9"/>
        <v>806040.74074074067</v>
      </c>
      <c r="L140" s="125"/>
      <c r="M140" s="119" t="s">
        <v>244</v>
      </c>
      <c r="N140" s="120" t="s">
        <v>244</v>
      </c>
      <c r="O140" s="120" t="s">
        <v>244</v>
      </c>
      <c r="P140" s="120" t="s">
        <v>238</v>
      </c>
      <c r="Q140" s="120"/>
      <c r="R140" s="120" t="s">
        <v>232</v>
      </c>
      <c r="S140" s="120" t="s">
        <v>244</v>
      </c>
      <c r="T140" s="120" t="s">
        <v>244</v>
      </c>
      <c r="U140" s="52" t="s">
        <v>327</v>
      </c>
      <c r="W140" s="131">
        <v>588800</v>
      </c>
      <c r="X140" s="134">
        <v>50500</v>
      </c>
      <c r="Y140" s="173">
        <f t="shared" si="10"/>
        <v>639300</v>
      </c>
    </row>
    <row r="141" spans="1:25">
      <c r="A141" s="169" t="s">
        <v>60</v>
      </c>
      <c r="B141" s="169">
        <v>4</v>
      </c>
      <c r="C141" s="169"/>
      <c r="D141" s="170" t="s">
        <v>253</v>
      </c>
      <c r="E141" s="169" t="s">
        <v>147</v>
      </c>
      <c r="F141" s="169" t="s">
        <v>214</v>
      </c>
      <c r="G141" s="62" t="s">
        <v>233</v>
      </c>
      <c r="H141" s="117" t="s">
        <v>234</v>
      </c>
      <c r="I141" s="171">
        <v>6548148.1481481474</v>
      </c>
      <c r="J141" s="171">
        <v>58100</v>
      </c>
      <c r="K141" s="118">
        <f t="shared" si="9"/>
        <v>6606248.1481481474</v>
      </c>
      <c r="L141" s="125"/>
      <c r="M141" s="119" t="s">
        <v>234</v>
      </c>
      <c r="N141" s="120" t="s">
        <v>234</v>
      </c>
      <c r="O141" s="120" t="s">
        <v>238</v>
      </c>
      <c r="P141" s="120" t="s">
        <v>238</v>
      </c>
      <c r="Q141" s="120"/>
      <c r="R141" s="120" t="s">
        <v>232</v>
      </c>
      <c r="S141" s="120" t="s">
        <v>234</v>
      </c>
      <c r="T141" s="120" t="s">
        <v>238</v>
      </c>
      <c r="U141" s="52" t="s">
        <v>303</v>
      </c>
      <c r="W141" s="131">
        <v>5440000</v>
      </c>
      <c r="X141" s="134">
        <v>517100</v>
      </c>
      <c r="Y141" s="173">
        <f t="shared" si="10"/>
        <v>5957100</v>
      </c>
    </row>
    <row r="142" spans="1:25">
      <c r="A142" s="62" t="s">
        <v>307</v>
      </c>
      <c r="B142" s="62">
        <v>1</v>
      </c>
      <c r="C142" s="62"/>
      <c r="D142" s="116" t="s">
        <v>253</v>
      </c>
      <c r="E142" s="62" t="s">
        <v>308</v>
      </c>
      <c r="F142" s="62" t="s">
        <v>216</v>
      </c>
      <c r="G142" s="62"/>
      <c r="H142" s="117"/>
      <c r="I142" s="171">
        <v>2620000</v>
      </c>
      <c r="J142" s="171">
        <v>451500</v>
      </c>
      <c r="K142" s="118">
        <f t="shared" si="9"/>
        <v>3071500</v>
      </c>
      <c r="L142" s="51"/>
      <c r="M142" s="137"/>
      <c r="N142" s="138"/>
      <c r="O142" s="138"/>
      <c r="P142" s="138"/>
      <c r="Q142" s="138"/>
      <c r="R142" s="138"/>
      <c r="S142" s="138"/>
      <c r="T142" s="138"/>
      <c r="U142" s="52" t="s">
        <v>317</v>
      </c>
      <c r="W142" s="131"/>
      <c r="X142" s="134"/>
      <c r="Y142" s="173"/>
    </row>
    <row r="143" spans="1:25">
      <c r="A143" s="128" t="s">
        <v>30</v>
      </c>
      <c r="B143" s="128">
        <v>124</v>
      </c>
      <c r="C143" s="128"/>
      <c r="D143" s="129" t="s">
        <v>253</v>
      </c>
      <c r="E143" s="128" t="s">
        <v>152</v>
      </c>
      <c r="F143" s="128" t="s">
        <v>217</v>
      </c>
      <c r="G143" s="62" t="s">
        <v>233</v>
      </c>
      <c r="H143" s="117" t="s">
        <v>234</v>
      </c>
      <c r="I143" s="176">
        <v>3435851.8518518517</v>
      </c>
      <c r="J143" s="176">
        <v>362900</v>
      </c>
      <c r="K143" s="118">
        <f t="shared" si="9"/>
        <v>3798751.8518518517</v>
      </c>
      <c r="L143" s="125"/>
      <c r="M143" s="119" t="s">
        <v>234</v>
      </c>
      <c r="N143" s="120" t="s">
        <v>238</v>
      </c>
      <c r="O143" s="120" t="s">
        <v>238</v>
      </c>
      <c r="P143" s="120" t="s">
        <v>238</v>
      </c>
      <c r="Q143" s="120"/>
      <c r="R143" s="120" t="s">
        <v>232</v>
      </c>
      <c r="S143" s="120" t="s">
        <v>238</v>
      </c>
      <c r="T143" s="120" t="s">
        <v>238</v>
      </c>
      <c r="U143" s="54"/>
      <c r="W143" s="131">
        <v>2854400</v>
      </c>
      <c r="X143" s="134">
        <v>279500</v>
      </c>
      <c r="Y143" s="173">
        <f t="shared" si="10"/>
        <v>3133900</v>
      </c>
    </row>
    <row r="144" spans="1:25">
      <c r="A144" s="169" t="s">
        <v>71</v>
      </c>
      <c r="B144" s="169">
        <v>1</v>
      </c>
      <c r="C144" s="169"/>
      <c r="D144" s="170" t="s">
        <v>253</v>
      </c>
      <c r="E144" s="169" t="s">
        <v>163</v>
      </c>
      <c r="F144" s="169" t="s">
        <v>219</v>
      </c>
      <c r="G144" s="62" t="s">
        <v>233</v>
      </c>
      <c r="H144" s="117" t="s">
        <v>274</v>
      </c>
      <c r="I144" s="176">
        <v>2275000</v>
      </c>
      <c r="J144" s="171">
        <v>628200</v>
      </c>
      <c r="K144" s="118">
        <f t="shared" si="9"/>
        <v>2903200</v>
      </c>
      <c r="L144" s="125"/>
      <c r="M144" s="119" t="s">
        <v>234</v>
      </c>
      <c r="N144" s="120" t="s">
        <v>234</v>
      </c>
      <c r="O144" s="120" t="s">
        <v>238</v>
      </c>
      <c r="P144" s="120" t="s">
        <v>238</v>
      </c>
      <c r="Q144" s="120"/>
      <c r="R144" s="120" t="s">
        <v>232</v>
      </c>
      <c r="S144" s="120" t="s">
        <v>238</v>
      </c>
      <c r="T144" s="120" t="s">
        <v>238</v>
      </c>
      <c r="U144" s="54"/>
      <c r="W144" s="131">
        <v>1890000</v>
      </c>
      <c r="X144" s="134">
        <v>417800</v>
      </c>
      <c r="Y144" s="173">
        <f t="shared" si="10"/>
        <v>2307800</v>
      </c>
    </row>
    <row r="145" spans="1:25">
      <c r="A145" s="128" t="s">
        <v>72</v>
      </c>
      <c r="B145" s="128">
        <v>1</v>
      </c>
      <c r="C145" s="128"/>
      <c r="D145" s="129" t="s">
        <v>253</v>
      </c>
      <c r="E145" s="128" t="s">
        <v>164</v>
      </c>
      <c r="F145" s="128" t="s">
        <v>219</v>
      </c>
      <c r="G145" s="62" t="s">
        <v>233</v>
      </c>
      <c r="H145" s="117" t="s">
        <v>234</v>
      </c>
      <c r="I145" s="176">
        <v>1685185.1851851849</v>
      </c>
      <c r="J145" s="171">
        <v>234600</v>
      </c>
      <c r="K145" s="118">
        <f t="shared" si="9"/>
        <v>1919785.1851851849</v>
      </c>
      <c r="L145" s="125"/>
      <c r="M145" s="119" t="s">
        <v>234</v>
      </c>
      <c r="N145" s="120" t="s">
        <v>234</v>
      </c>
      <c r="O145" s="120" t="s">
        <v>238</v>
      </c>
      <c r="P145" s="120" t="s">
        <v>238</v>
      </c>
      <c r="Q145" s="120"/>
      <c r="R145" s="120" t="s">
        <v>232</v>
      </c>
      <c r="S145" s="120" t="s">
        <v>238</v>
      </c>
      <c r="T145" s="120" t="s">
        <v>238</v>
      </c>
      <c r="U145" s="54"/>
      <c r="W145" s="131">
        <v>1400000</v>
      </c>
      <c r="X145" s="134">
        <v>144100</v>
      </c>
      <c r="Y145" s="173">
        <f t="shared" si="10"/>
        <v>1544100</v>
      </c>
    </row>
    <row r="146" spans="1:25">
      <c r="A146" s="169" t="s">
        <v>57</v>
      </c>
      <c r="B146" s="169">
        <v>8</v>
      </c>
      <c r="C146" s="169"/>
      <c r="D146" s="170" t="s">
        <v>253</v>
      </c>
      <c r="E146" s="169" t="s">
        <v>167</v>
      </c>
      <c r="F146" s="169" t="s">
        <v>219</v>
      </c>
      <c r="G146" s="62" t="s">
        <v>233</v>
      </c>
      <c r="H146" s="117" t="s">
        <v>275</v>
      </c>
      <c r="I146" s="176">
        <v>2030648.1481481479</v>
      </c>
      <c r="J146" s="171">
        <v>145200</v>
      </c>
      <c r="K146" s="118">
        <f t="shared" si="9"/>
        <v>2175848.1481481479</v>
      </c>
      <c r="L146" s="125"/>
      <c r="M146" s="119" t="s">
        <v>234</v>
      </c>
      <c r="N146" s="120" t="s">
        <v>238</v>
      </c>
      <c r="O146" s="120" t="s">
        <v>238</v>
      </c>
      <c r="P146" s="120" t="s">
        <v>238</v>
      </c>
      <c r="Q146" s="120"/>
      <c r="R146" s="120" t="s">
        <v>232</v>
      </c>
      <c r="S146" s="120" t="s">
        <v>238</v>
      </c>
      <c r="T146" s="120" t="s">
        <v>238</v>
      </c>
      <c r="U146" s="54"/>
      <c r="W146" s="131">
        <v>1687000</v>
      </c>
      <c r="X146" s="134">
        <v>101100</v>
      </c>
      <c r="Y146" s="173">
        <f t="shared" si="10"/>
        <v>1788100</v>
      </c>
    </row>
    <row r="147" spans="1:25">
      <c r="A147" s="62" t="s">
        <v>79</v>
      </c>
      <c r="B147" s="62">
        <v>32</v>
      </c>
      <c r="C147" s="62"/>
      <c r="D147" s="116" t="s">
        <v>253</v>
      </c>
      <c r="E147" s="62" t="s">
        <v>174</v>
      </c>
      <c r="F147" s="62" t="s">
        <v>221</v>
      </c>
      <c r="G147" s="62" t="s">
        <v>233</v>
      </c>
      <c r="H147" s="117" t="s">
        <v>234</v>
      </c>
      <c r="I147" s="176">
        <v>3900000</v>
      </c>
      <c r="J147" s="171">
        <v>912900</v>
      </c>
      <c r="K147" s="118">
        <f t="shared" si="9"/>
        <v>4812900</v>
      </c>
      <c r="L147" s="51"/>
      <c r="M147" s="137" t="s">
        <v>234</v>
      </c>
      <c r="N147" s="138" t="s">
        <v>238</v>
      </c>
      <c r="O147" s="138" t="s">
        <v>238</v>
      </c>
      <c r="P147" s="138" t="s">
        <v>238</v>
      </c>
      <c r="Q147" s="138"/>
      <c r="R147" s="138" t="s">
        <v>232</v>
      </c>
      <c r="S147" s="138" t="s">
        <v>238</v>
      </c>
      <c r="T147" s="138" t="s">
        <v>247</v>
      </c>
      <c r="U147" s="52" t="s">
        <v>315</v>
      </c>
      <c r="W147" s="121">
        <v>3696600</v>
      </c>
      <c r="X147" s="172">
        <v>479100</v>
      </c>
      <c r="Y147" s="173">
        <f t="shared" si="10"/>
        <v>4175700</v>
      </c>
    </row>
    <row r="148" spans="1:25">
      <c r="A148" s="169" t="s">
        <v>85</v>
      </c>
      <c r="B148" s="169">
        <v>52</v>
      </c>
      <c r="C148" s="169"/>
      <c r="D148" s="170" t="s">
        <v>253</v>
      </c>
      <c r="E148" s="169" t="s">
        <v>180</v>
      </c>
      <c r="F148" s="169" t="s">
        <v>222</v>
      </c>
      <c r="G148" s="62" t="s">
        <v>234</v>
      </c>
      <c r="H148" s="117" t="s">
        <v>274</v>
      </c>
      <c r="I148" s="171">
        <v>2647936.7866549604</v>
      </c>
      <c r="J148" s="171">
        <v>743200</v>
      </c>
      <c r="K148" s="118">
        <f t="shared" si="9"/>
        <v>3391136.7866549604</v>
      </c>
      <c r="L148" s="125"/>
      <c r="M148" s="119" t="s">
        <v>244</v>
      </c>
      <c r="N148" s="120" t="s">
        <v>244</v>
      </c>
      <c r="O148" s="120" t="s">
        <v>244</v>
      </c>
      <c r="P148" s="120" t="s">
        <v>238</v>
      </c>
      <c r="Q148" s="120"/>
      <c r="R148" s="120" t="s">
        <v>232</v>
      </c>
      <c r="S148" s="120" t="s">
        <v>244</v>
      </c>
      <c r="T148" s="120" t="s">
        <v>244</v>
      </c>
      <c r="U148" s="52" t="s">
        <v>318</v>
      </c>
      <c r="W148" s="131">
        <v>1700000</v>
      </c>
      <c r="X148" s="134">
        <v>329600</v>
      </c>
      <c r="Y148" s="173">
        <f t="shared" si="10"/>
        <v>2029600</v>
      </c>
    </row>
    <row r="149" spans="1:25" ht="15" customHeight="1">
      <c r="A149" s="128" t="s">
        <v>86</v>
      </c>
      <c r="B149" s="128">
        <v>1</v>
      </c>
      <c r="C149" s="128"/>
      <c r="D149" s="129" t="s">
        <v>253</v>
      </c>
      <c r="E149" s="128" t="s">
        <v>181</v>
      </c>
      <c r="F149" s="128" t="s">
        <v>222</v>
      </c>
      <c r="G149" s="62" t="s">
        <v>233</v>
      </c>
      <c r="H149" s="117" t="s">
        <v>288</v>
      </c>
      <c r="I149" s="171">
        <v>2430000</v>
      </c>
      <c r="J149" s="171">
        <v>471500</v>
      </c>
      <c r="K149" s="118">
        <f t="shared" si="9"/>
        <v>2901500</v>
      </c>
      <c r="L149" s="51"/>
      <c r="M149" s="119" t="s">
        <v>244</v>
      </c>
      <c r="N149" s="120" t="s">
        <v>244</v>
      </c>
      <c r="O149" s="120" t="s">
        <v>244</v>
      </c>
      <c r="P149" s="120" t="s">
        <v>238</v>
      </c>
      <c r="Q149" s="120"/>
      <c r="R149" s="120" t="s">
        <v>232</v>
      </c>
      <c r="S149" s="120" t="s">
        <v>244</v>
      </c>
      <c r="T149" s="120" t="s">
        <v>244</v>
      </c>
      <c r="U149" s="52" t="s">
        <v>320</v>
      </c>
      <c r="W149" s="131">
        <v>2100000</v>
      </c>
      <c r="X149" s="127"/>
      <c r="Y149" s="173">
        <f t="shared" si="10"/>
        <v>2100000</v>
      </c>
    </row>
    <row r="150" spans="1:25">
      <c r="A150" s="169" t="s">
        <v>90</v>
      </c>
      <c r="B150" s="169">
        <v>1</v>
      </c>
      <c r="C150" s="169"/>
      <c r="D150" s="170" t="s">
        <v>253</v>
      </c>
      <c r="E150" s="169" t="s">
        <v>186</v>
      </c>
      <c r="F150" s="169" t="s">
        <v>223</v>
      </c>
      <c r="G150" s="62" t="s">
        <v>233</v>
      </c>
      <c r="H150" s="117" t="s">
        <v>234</v>
      </c>
      <c r="I150" s="177">
        <v>4270000</v>
      </c>
      <c r="J150" s="171">
        <v>660000</v>
      </c>
      <c r="K150" s="118">
        <f t="shared" si="9"/>
        <v>4930000</v>
      </c>
      <c r="L150" s="125"/>
      <c r="M150" s="119" t="s">
        <v>234</v>
      </c>
      <c r="N150" s="120" t="s">
        <v>238</v>
      </c>
      <c r="O150" s="120" t="s">
        <v>238</v>
      </c>
      <c r="P150" s="120" t="s">
        <v>238</v>
      </c>
      <c r="Q150" s="120"/>
      <c r="R150" s="120" t="s">
        <v>232</v>
      </c>
      <c r="S150" s="120" t="s">
        <v>238</v>
      </c>
      <c r="T150" s="120" t="s">
        <v>238</v>
      </c>
      <c r="U150" s="52" t="s">
        <v>357</v>
      </c>
      <c r="W150" s="131">
        <v>2700000</v>
      </c>
      <c r="X150" s="134">
        <v>432600</v>
      </c>
      <c r="Y150" s="173">
        <f t="shared" si="10"/>
        <v>3132600</v>
      </c>
    </row>
    <row r="151" spans="1:25">
      <c r="A151" s="169" t="s">
        <v>91</v>
      </c>
      <c r="B151" s="169">
        <v>10</v>
      </c>
      <c r="C151" s="169"/>
      <c r="D151" s="170" t="s">
        <v>253</v>
      </c>
      <c r="E151" s="169" t="s">
        <v>188</v>
      </c>
      <c r="F151" s="169" t="s">
        <v>223</v>
      </c>
      <c r="G151" s="62" t="s">
        <v>233</v>
      </c>
      <c r="H151" s="117" t="s">
        <v>234</v>
      </c>
      <c r="I151" s="171">
        <v>4212962.9629629627</v>
      </c>
      <c r="J151" s="171">
        <v>653800</v>
      </c>
      <c r="K151" s="118">
        <f t="shared" si="9"/>
        <v>4866762.9629629627</v>
      </c>
      <c r="L151" s="125"/>
      <c r="M151" s="119" t="s">
        <v>244</v>
      </c>
      <c r="N151" s="120" t="s">
        <v>244</v>
      </c>
      <c r="O151" s="120" t="s">
        <v>244</v>
      </c>
      <c r="P151" s="120" t="s">
        <v>238</v>
      </c>
      <c r="Q151" s="120"/>
      <c r="R151" s="120" t="s">
        <v>232</v>
      </c>
      <c r="S151" s="120" t="s">
        <v>244</v>
      </c>
      <c r="T151" s="120" t="s">
        <v>244</v>
      </c>
      <c r="U151" s="65" t="s">
        <v>347</v>
      </c>
      <c r="W151" s="131">
        <v>3500000</v>
      </c>
      <c r="X151" s="134">
        <v>475900</v>
      </c>
      <c r="Y151" s="173">
        <f t="shared" si="10"/>
        <v>3975900</v>
      </c>
    </row>
    <row r="152" spans="1:25">
      <c r="A152" s="62" t="s">
        <v>92</v>
      </c>
      <c r="B152" s="62">
        <v>1</v>
      </c>
      <c r="C152" s="62" t="s">
        <v>309</v>
      </c>
      <c r="D152" s="116" t="s">
        <v>253</v>
      </c>
      <c r="E152" s="62" t="s">
        <v>191</v>
      </c>
      <c r="F152" s="62" t="s">
        <v>224</v>
      </c>
      <c r="G152" s="62"/>
      <c r="H152" s="117"/>
      <c r="I152" s="171">
        <v>5186759.2592592584</v>
      </c>
      <c r="J152" s="171">
        <v>1045100</v>
      </c>
      <c r="K152" s="118">
        <f t="shared" si="9"/>
        <v>6231859.2592592584</v>
      </c>
      <c r="L152" s="124"/>
      <c r="M152" s="137"/>
      <c r="N152" s="138"/>
      <c r="O152" s="138"/>
      <c r="P152" s="138"/>
      <c r="Q152" s="138"/>
      <c r="R152" s="138"/>
      <c r="S152" s="138"/>
      <c r="T152" s="138"/>
      <c r="U152" s="52" t="s">
        <v>326</v>
      </c>
      <c r="W152" s="131"/>
      <c r="X152" s="134"/>
      <c r="Y152" s="173"/>
    </row>
    <row r="153" spans="1:25">
      <c r="A153" s="128" t="s">
        <v>95</v>
      </c>
      <c r="B153" s="128">
        <v>44</v>
      </c>
      <c r="C153" s="128"/>
      <c r="D153" s="129" t="s">
        <v>253</v>
      </c>
      <c r="E153" s="128" t="s">
        <v>194</v>
      </c>
      <c r="F153" s="128" t="s">
        <v>224</v>
      </c>
      <c r="G153" s="62" t="s">
        <v>233</v>
      </c>
      <c r="H153" s="117" t="s">
        <v>289</v>
      </c>
      <c r="I153" s="171">
        <v>2294259.2592592589</v>
      </c>
      <c r="J153" s="171">
        <v>58100</v>
      </c>
      <c r="K153" s="118">
        <f t="shared" si="9"/>
        <v>2352359.2592592589</v>
      </c>
      <c r="L153" s="125"/>
      <c r="M153" s="119" t="s">
        <v>234</v>
      </c>
      <c r="N153" s="120" t="s">
        <v>234</v>
      </c>
      <c r="O153" s="120" t="s">
        <v>238</v>
      </c>
      <c r="P153" s="120" t="s">
        <v>238</v>
      </c>
      <c r="Q153" s="120"/>
      <c r="R153" s="120" t="s">
        <v>232</v>
      </c>
      <c r="S153" s="120" t="s">
        <v>244</v>
      </c>
      <c r="T153" s="120" t="s">
        <v>238</v>
      </c>
      <c r="U153" s="52" t="s">
        <v>306</v>
      </c>
      <c r="W153" s="131">
        <v>1906000</v>
      </c>
      <c r="X153" s="134">
        <v>390600</v>
      </c>
      <c r="Y153" s="173">
        <f t="shared" si="10"/>
        <v>2296600</v>
      </c>
    </row>
    <row r="154" spans="1:25">
      <c r="A154" s="128" t="s">
        <v>98</v>
      </c>
      <c r="B154" s="128">
        <v>74</v>
      </c>
      <c r="C154" s="128"/>
      <c r="D154" s="129" t="s">
        <v>253</v>
      </c>
      <c r="E154" s="128" t="s">
        <v>199</v>
      </c>
      <c r="F154" s="128" t="s">
        <v>229</v>
      </c>
      <c r="G154" s="62" t="s">
        <v>233</v>
      </c>
      <c r="H154" s="117" t="s">
        <v>238</v>
      </c>
      <c r="I154" s="171">
        <v>2157037.0370370368</v>
      </c>
      <c r="J154" s="171">
        <v>0</v>
      </c>
      <c r="K154" s="118">
        <f t="shared" si="9"/>
        <v>2157037.0370370368</v>
      </c>
      <c r="L154" s="124"/>
      <c r="M154" s="119" t="s">
        <v>234</v>
      </c>
      <c r="N154" s="120" t="s">
        <v>238</v>
      </c>
      <c r="O154" s="120" t="s">
        <v>238</v>
      </c>
      <c r="P154" s="120" t="s">
        <v>238</v>
      </c>
      <c r="Q154" s="120"/>
      <c r="R154" s="120" t="s">
        <v>232</v>
      </c>
      <c r="S154" s="120" t="s">
        <v>238</v>
      </c>
      <c r="T154" s="120" t="s">
        <v>238</v>
      </c>
      <c r="U154" s="54"/>
      <c r="W154" s="131">
        <v>1792000</v>
      </c>
      <c r="X154" s="127"/>
      <c r="Y154" s="173">
        <f t="shared" si="10"/>
        <v>1792000</v>
      </c>
    </row>
    <row r="155" spans="1:25">
      <c r="A155" s="169" t="s">
        <v>102</v>
      </c>
      <c r="B155" s="169">
        <v>6</v>
      </c>
      <c r="C155" s="169"/>
      <c r="D155" s="170" t="s">
        <v>253</v>
      </c>
      <c r="E155" s="169" t="s">
        <v>203</v>
      </c>
      <c r="F155" s="169" t="s">
        <v>230</v>
      </c>
      <c r="G155" s="169" t="s">
        <v>233</v>
      </c>
      <c r="H155" s="133" t="s">
        <v>276</v>
      </c>
      <c r="I155" s="171">
        <v>5475648.1481481474</v>
      </c>
      <c r="J155" s="171">
        <v>673500</v>
      </c>
      <c r="K155" s="118">
        <f t="shared" si="9"/>
        <v>6149148.1481481474</v>
      </c>
      <c r="L155" s="125"/>
      <c r="M155" s="119" t="s">
        <v>234</v>
      </c>
      <c r="N155" s="120" t="s">
        <v>234</v>
      </c>
      <c r="O155" s="120" t="s">
        <v>238</v>
      </c>
      <c r="P155" s="120" t="s">
        <v>238</v>
      </c>
      <c r="Q155" s="120"/>
      <c r="R155" s="120" t="s">
        <v>232</v>
      </c>
      <c r="S155" s="120" t="s">
        <v>238</v>
      </c>
      <c r="T155" s="120" t="s">
        <v>234</v>
      </c>
      <c r="U155" s="52" t="s">
        <v>310</v>
      </c>
      <c r="W155" s="131">
        <v>4549000</v>
      </c>
      <c r="X155" s="127">
        <v>580000</v>
      </c>
      <c r="Y155" s="173">
        <f t="shared" si="10"/>
        <v>5129000</v>
      </c>
    </row>
    <row r="156" spans="1:25" s="61" customFormat="1" ht="13.5" thickBot="1">
      <c r="A156" s="178"/>
      <c r="B156" s="178"/>
      <c r="C156" s="178"/>
      <c r="D156" s="179"/>
      <c r="E156" s="179"/>
      <c r="F156" s="179"/>
      <c r="G156" s="180"/>
      <c r="H156" s="181"/>
      <c r="I156" s="216"/>
      <c r="J156" s="216"/>
      <c r="K156" s="217"/>
      <c r="L156" s="182"/>
      <c r="M156" s="174"/>
      <c r="N156" s="175"/>
      <c r="O156" s="175"/>
      <c r="P156" s="175"/>
      <c r="Q156" s="175"/>
      <c r="R156" s="120"/>
      <c r="S156" s="120"/>
      <c r="T156" s="120"/>
      <c r="U156" s="54"/>
      <c r="W156" s="183"/>
      <c r="X156" s="172"/>
      <c r="Y156" s="173">
        <f t="shared" si="10"/>
        <v>0</v>
      </c>
    </row>
    <row r="157" spans="1:25" ht="13.5" thickBot="1">
      <c r="A157" s="184" t="s">
        <v>18</v>
      </c>
      <c r="B157" s="185"/>
      <c r="C157" s="185"/>
      <c r="D157" s="186"/>
      <c r="E157" s="187"/>
      <c r="F157" s="187"/>
      <c r="G157" s="188"/>
      <c r="H157" s="189"/>
      <c r="I157" s="208">
        <f>SUM(I130:I155)</f>
        <v>108112980.35703833</v>
      </c>
      <c r="J157" s="209">
        <f>SUM(J130:J155)</f>
        <v>19655200</v>
      </c>
      <c r="K157" s="210">
        <f>SUM(K130:K155)</f>
        <v>127768180.35703833</v>
      </c>
      <c r="L157" s="190"/>
      <c r="M157" s="48"/>
      <c r="N157" s="48"/>
      <c r="O157" s="48"/>
      <c r="P157" s="48"/>
      <c r="Q157" s="48"/>
      <c r="R157" s="48"/>
      <c r="S157" s="48"/>
      <c r="T157" s="49"/>
      <c r="W157" s="191">
        <f>SUM(W129:W156)</f>
        <v>77747184</v>
      </c>
      <c r="X157" s="192">
        <f>SUM(X129:X156)</f>
        <v>8821206.9499999993</v>
      </c>
      <c r="Y157" s="193">
        <f>SUM(Y129:Y156)</f>
        <v>86568390.950000003</v>
      </c>
    </row>
    <row r="158" spans="1:25" ht="14.25" thickTop="1" thickBot="1">
      <c r="A158" s="194"/>
      <c r="B158" s="195"/>
      <c r="C158" s="195"/>
      <c r="D158" s="196"/>
      <c r="E158" s="160"/>
      <c r="F158" s="160"/>
      <c r="G158" s="197"/>
      <c r="H158" s="161"/>
      <c r="I158" s="214"/>
      <c r="J158" s="214"/>
      <c r="K158" s="215"/>
      <c r="L158" s="190"/>
      <c r="M158" s="48"/>
      <c r="N158" s="48"/>
      <c r="O158" s="48"/>
      <c r="P158" s="48"/>
      <c r="Q158" s="48"/>
      <c r="R158" s="48"/>
      <c r="S158" s="48"/>
      <c r="T158" s="49"/>
      <c r="W158" s="163"/>
      <c r="X158" s="198"/>
      <c r="Y158" s="199"/>
    </row>
    <row r="159" spans="1:25" ht="13.5" thickBot="1">
      <c r="A159" s="67" t="s">
        <v>5</v>
      </c>
      <c r="B159" s="68"/>
      <c r="C159" s="68"/>
      <c r="D159" s="69"/>
      <c r="E159" s="69"/>
      <c r="F159" s="69"/>
      <c r="G159" s="70"/>
      <c r="H159" s="71"/>
      <c r="I159" s="211">
        <f>I157+I126</f>
        <v>422528321.10143721</v>
      </c>
      <c r="J159" s="212">
        <f>J157+J126</f>
        <v>50013000</v>
      </c>
      <c r="K159" s="213">
        <f>K157+K126</f>
        <v>472541321.10143715</v>
      </c>
      <c r="L159" s="200"/>
      <c r="M159" s="201"/>
      <c r="N159" s="201"/>
      <c r="O159" s="201"/>
      <c r="P159" s="201"/>
      <c r="Q159" s="201"/>
      <c r="R159" s="201"/>
      <c r="S159" s="201"/>
      <c r="T159" s="202"/>
      <c r="W159" s="203">
        <f>W126+W157</f>
        <v>286619939</v>
      </c>
      <c r="X159" s="204">
        <f>X126+X157</f>
        <v>26009223.599999998</v>
      </c>
      <c r="Y159" s="205">
        <f>Y126+Y157</f>
        <v>312629162.59999996</v>
      </c>
    </row>
    <row r="160" spans="1:25" ht="13.5" thickTop="1">
      <c r="A160" s="72"/>
      <c r="B160" s="72"/>
      <c r="C160" s="72"/>
      <c r="K160" s="63" t="s">
        <v>8</v>
      </c>
    </row>
    <row r="162" spans="4:21" s="61" customFormat="1">
      <c r="D162" s="76"/>
      <c r="E162" s="76"/>
      <c r="F162" s="76"/>
      <c r="G162" s="77"/>
      <c r="H162" s="77"/>
      <c r="I162" s="78"/>
      <c r="J162" s="78"/>
      <c r="K162" s="78" t="s">
        <v>8</v>
      </c>
      <c r="L162" s="79"/>
      <c r="U162" s="80"/>
    </row>
    <row r="163" spans="4:21" s="61" customFormat="1">
      <c r="D163" s="76"/>
      <c r="E163" s="76"/>
      <c r="F163" s="76"/>
      <c r="G163" s="77"/>
      <c r="H163" s="77"/>
      <c r="I163" s="78"/>
      <c r="J163" s="78"/>
      <c r="K163" s="78"/>
      <c r="L163" s="79"/>
      <c r="U163" s="80"/>
    </row>
    <row r="164" spans="4:21" s="61" customFormat="1">
      <c r="D164" s="76"/>
      <c r="E164" s="76"/>
      <c r="F164" s="76"/>
      <c r="G164" s="77"/>
      <c r="H164" s="77"/>
      <c r="I164" s="78"/>
      <c r="J164" s="78"/>
      <c r="K164" s="78"/>
      <c r="L164" s="79"/>
      <c r="U164" s="80"/>
    </row>
    <row r="165" spans="4:21" s="61" customFormat="1">
      <c r="D165" s="76"/>
      <c r="E165" s="76"/>
      <c r="F165" s="76"/>
      <c r="G165" s="77"/>
      <c r="H165" s="77"/>
      <c r="I165" s="78"/>
      <c r="J165" s="78"/>
      <c r="K165" s="78"/>
      <c r="L165" s="79"/>
      <c r="U165" s="80"/>
    </row>
    <row r="166" spans="4:21" s="61" customFormat="1">
      <c r="D166" s="76"/>
      <c r="E166" s="76"/>
      <c r="F166" s="76"/>
      <c r="G166" s="77"/>
      <c r="H166" s="77"/>
      <c r="I166" s="78"/>
      <c r="J166" s="78"/>
      <c r="K166" s="78"/>
      <c r="L166" s="79"/>
      <c r="U166" s="80"/>
    </row>
    <row r="167" spans="4:21" s="61" customFormat="1">
      <c r="D167" s="76"/>
      <c r="E167" s="76"/>
      <c r="F167" s="76"/>
      <c r="G167" s="77"/>
      <c r="H167" s="77"/>
      <c r="I167" s="78"/>
      <c r="J167" s="78"/>
      <c r="K167" s="78"/>
      <c r="L167" s="79"/>
      <c r="U167" s="80"/>
    </row>
    <row r="168" spans="4:21" s="61" customFormat="1">
      <c r="D168" s="76"/>
      <c r="E168" s="76"/>
      <c r="F168" s="76"/>
      <c r="G168" s="77"/>
      <c r="H168" s="77"/>
      <c r="I168" s="78"/>
      <c r="J168" s="78"/>
      <c r="K168" s="78"/>
      <c r="L168" s="79"/>
      <c r="U168" s="80"/>
    </row>
  </sheetData>
  <phoneticPr fontId="0" type="noConversion"/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60" orientation="landscape"/>
  <headerFooter alignWithMargins="0">
    <oddFooter>&amp;L&amp;F&amp;C&amp;D &amp;T&amp;RPage &amp;P</oddFooter>
  </headerFooter>
  <rowBreaks count="1" manualBreakCount="1">
    <brk id="1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Totaal</vt:lpstr>
      <vt:lpstr>Specificatie</vt:lpstr>
      <vt:lpstr>Specificatie!Afdrukbereik</vt:lpstr>
      <vt:lpstr>Totaal!Afdrukbereik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John van der Woude</cp:lastModifiedBy>
  <cp:lastPrinted>2019-05-24T10:45:07Z</cp:lastPrinted>
  <dcterms:created xsi:type="dcterms:W3CDTF">2003-03-19T16:31:30Z</dcterms:created>
  <dcterms:modified xsi:type="dcterms:W3CDTF">2024-09-17T12:25:38Z</dcterms:modified>
</cp:coreProperties>
</file>