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Hardenberg\Brand\04) Definitieve aanbestedingsstukken\"/>
    </mc:Choice>
  </mc:AlternateContent>
  <bookViews>
    <workbookView xWindow="0" yWindow="0" windowWidth="28800" windowHeight="12330"/>
  </bookViews>
  <sheets>
    <sheet name="Hardenber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s="1"/>
  <c r="F9" i="1"/>
  <c r="I9" i="1" s="1"/>
  <c r="E11" i="1"/>
  <c r="F11" i="1" s="1"/>
  <c r="I11" i="1" s="1"/>
  <c r="E10" i="1"/>
  <c r="F10" i="1" s="1"/>
  <c r="I10" i="1" s="1"/>
  <c r="D13" i="1"/>
  <c r="C13" i="1"/>
  <c r="F13" i="1" l="1"/>
  <c r="I13" i="1"/>
  <c r="E13" i="1"/>
  <c r="H41" i="1" l="1"/>
  <c r="G41" i="1"/>
  <c r="D41" i="1"/>
  <c r="C41" i="1"/>
  <c r="H34" i="1"/>
  <c r="G34" i="1"/>
  <c r="F32" i="1"/>
  <c r="I32" i="1" s="1"/>
  <c r="E27" i="1" l="1"/>
  <c r="D27" i="1"/>
  <c r="C27" i="1"/>
  <c r="D22" i="1"/>
  <c r="C22" i="1"/>
  <c r="F46" i="1" l="1"/>
  <c r="I46" i="1" s="1"/>
  <c r="E33" i="1" l="1"/>
  <c r="E34" i="1" s="1"/>
  <c r="D33" i="1"/>
  <c r="D34" i="1" s="1"/>
  <c r="C33" i="1"/>
  <c r="C34" i="1" s="1"/>
  <c r="F33" i="1" l="1"/>
  <c r="E40" i="1"/>
  <c r="F40" i="1" s="1"/>
  <c r="I40" i="1" s="1"/>
  <c r="I33" i="1" l="1"/>
  <c r="I34" i="1" s="1"/>
  <c r="F34" i="1"/>
  <c r="E39" i="1"/>
  <c r="F39" i="1" l="1"/>
  <c r="E41" i="1"/>
  <c r="F26" i="1"/>
  <c r="I39" i="1" l="1"/>
  <c r="I41" i="1" s="1"/>
  <c r="F41" i="1"/>
  <c r="I26" i="1"/>
  <c r="I27" i="1" s="1"/>
  <c r="F27" i="1"/>
  <c r="F21" i="1"/>
  <c r="I21" i="1" s="1"/>
  <c r="E20" i="1" l="1"/>
  <c r="F20" i="1" s="1"/>
  <c r="I20" i="1" s="1"/>
  <c r="E18" i="1" l="1"/>
  <c r="F18" i="1" s="1"/>
  <c r="I18" i="1" s="1"/>
  <c r="F19" i="1" l="1"/>
  <c r="I19" i="1" s="1"/>
  <c r="E17" i="1" l="1"/>
  <c r="F17" i="1" l="1"/>
  <c r="E22" i="1"/>
  <c r="I17" i="1" l="1"/>
  <c r="I22" i="1" s="1"/>
  <c r="F22" i="1"/>
</calcChain>
</file>

<file path=xl/sharedStrings.xml><?xml version="1.0" encoding="utf-8"?>
<sst xmlns="http://schemas.openxmlformats.org/spreadsheetml/2006/main" count="81" uniqueCount="31">
  <si>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</si>
  <si>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</si>
  <si>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</si>
  <si>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</si>
  <si>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</si>
  <si>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</si>
  <si>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</si>
  <si>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</si>
  <si>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</si>
  <si>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Schade aan deur en ruit Matrix Erve Odinck 5</t>
  </si>
  <si>
    <t>Stroomstoring Stephanuspark 1, Hardenberg</t>
  </si>
  <si>
    <t>Stormschade, Stephanuspark 1, Hardenberg</t>
  </si>
  <si>
    <t>Schade aan pompen zwembad Hattemat door hevige regenval</t>
  </si>
  <si>
    <t>Schade zwembad de Slag door storm</t>
  </si>
  <si>
    <t>Lekkageschade PrO, schade a/digibord</t>
  </si>
  <si>
    <t>stormschade kanogebouw, europaweg 12 Hardenberg</t>
  </si>
  <si>
    <t>Brandstichting Schuineslootweg 85</t>
  </si>
  <si>
    <t>Aanrijdingschade Kruiwiel 15</t>
  </si>
  <si>
    <t>Stormschade Molenweg 20A</t>
  </si>
  <si>
    <t>Gevelplaat los gemeentehuis</t>
  </si>
  <si>
    <t>Bijlage C.4</t>
  </si>
  <si>
    <t>Gemeente Hardenberg</t>
  </si>
  <si>
    <t xml:space="preserve">Brandverzekering </t>
  </si>
  <si>
    <t xml:space="preserve">Totaal </t>
  </si>
  <si>
    <t>nnb</t>
  </si>
  <si>
    <t>Waterschades diverse locaties</t>
  </si>
  <si>
    <t>Inbraakschade Pro Hardenberg Praktijkonderwijs</t>
  </si>
  <si>
    <t>Projectiescherm Gemeentehuis Hardenberg</t>
  </si>
  <si>
    <t>Waterschade BS De Matrix</t>
  </si>
  <si>
    <t>Glasschade gemeentehuis Hardenberg</t>
  </si>
  <si>
    <t>Schadeoverzicht: 01-01-2019 tot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</si>
</sst>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4" fontId="2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44" fontId="1" fillId="0" borderId="2" xfId="0" applyNumberFormat="1" applyFont="1" applyBorder="1"/>
    <xf numFmtId="44" fontId="1" fillId="0" borderId="2" xfId="0" applyNumberFormat="1" applyFont="1" applyFill="1" applyBorder="1"/>
    <xf numFmtId="44" fontId="1" fillId="0" borderId="3" xfId="0" applyNumberFormat="1" applyFont="1" applyFill="1" applyBorder="1"/>
    <xf numFmtId="14" fontId="4" fillId="0" borderId="4" xfId="0" applyNumberFormat="1" applyFont="1" applyBorder="1"/>
    <xf numFmtId="0" fontId="4" fillId="0" borderId="5" xfId="0" applyFont="1" applyBorder="1"/>
    <xf numFmtId="44" fontId="4" fillId="0" borderId="5" xfId="0" applyNumberFormat="1" applyFont="1" applyBorder="1"/>
    <xf numFmtId="44" fontId="4" fillId="0" borderId="5" xfId="0" applyNumberFormat="1" applyFont="1" applyFill="1" applyBorder="1"/>
    <xf numFmtId="14" fontId="2" fillId="0" borderId="6" xfId="0" applyNumberFormat="1" applyFont="1" applyBorder="1"/>
    <xf numFmtId="0" fontId="2" fillId="0" borderId="6" xfId="0" applyFont="1" applyBorder="1"/>
    <xf numFmtId="44" fontId="2" fillId="0" borderId="6" xfId="0" applyNumberFormat="1" applyFont="1" applyBorder="1"/>
    <xf numFmtId="44" fontId="4" fillId="0" borderId="6" xfId="0" applyNumberFormat="1" applyFont="1" applyFill="1" applyBorder="1"/>
    <xf numFmtId="0" fontId="5" fillId="0" borderId="7" xfId="0" applyFont="1" applyBorder="1"/>
    <xf numFmtId="0" fontId="5" fillId="0" borderId="8" xfId="0" applyFont="1" applyBorder="1"/>
    <xf numFmtId="14" fontId="2" fillId="0" borderId="9" xfId="0" applyNumberFormat="1" applyFont="1" applyBorder="1"/>
    <xf numFmtId="0" fontId="2" fillId="0" borderId="9" xfId="0" applyFont="1" applyBorder="1"/>
    <xf numFmtId="44" fontId="2" fillId="0" borderId="9" xfId="0" applyNumberFormat="1" applyFont="1" applyBorder="1"/>
    <xf numFmtId="44" fontId="4" fillId="0" borderId="10" xfId="0" applyNumberFormat="1" applyFont="1" applyFill="1" applyBorder="1"/>
    <xf numFmtId="44" fontId="2" fillId="0" borderId="12" xfId="0" applyNumberFormat="1" applyFont="1" applyBorder="1"/>
    <xf numFmtId="0" fontId="3" fillId="0" borderId="11" xfId="0" applyFont="1" applyBorder="1"/>
    <xf numFmtId="0" fontId="2" fillId="0" borderId="13" xfId="0" applyFont="1" applyBorder="1"/>
    <xf numFmtId="44" fontId="2" fillId="0" borderId="13" xfId="0" applyNumberFormat="1" applyFont="1" applyBorder="1"/>
    <xf numFmtId="44" fontId="3" fillId="0" borderId="14" xfId="0" applyNumberFormat="1" applyFont="1" applyBorder="1"/>
    <xf numFmtId="44" fontId="3" fillId="0" borderId="12" xfId="0" applyNumberFormat="1" applyFont="1" applyBorder="1"/>
    <xf numFmtId="44" fontId="3" fillId="0" borderId="13" xfId="0" applyNumberFormat="1" applyFont="1" applyBorder="1"/>
    <xf numFmtId="0" fontId="1" fillId="0" borderId="15" xfId="0" applyFont="1" applyBorder="1"/>
    <xf numFmtId="0" fontId="1" fillId="0" borderId="13" xfId="0" applyFont="1" applyBorder="1"/>
    <xf numFmtId="44" fontId="1" fillId="0" borderId="13" xfId="0" applyNumberFormat="1" applyFont="1" applyBorder="1"/>
    <xf numFmtId="44" fontId="1" fillId="0" borderId="13" xfId="0" applyNumberFormat="1" applyFont="1" applyFill="1" applyBorder="1"/>
    <xf numFmtId="44" fontId="1" fillId="0" borderId="16" xfId="0" applyNumberFormat="1" applyFont="1" applyFill="1" applyBorder="1"/>
    <xf numFmtId="44" fontId="2" fillId="0" borderId="5" xfId="0" applyNumberFormat="1" applyFont="1" applyBorder="1"/>
    <xf numFmtId="14" fontId="4" fillId="0" borderId="17" xfId="0" applyNumberFormat="1" applyFont="1" applyBorder="1"/>
    <xf numFmtId="0" fontId="4" fillId="0" borderId="10" xfId="0" applyFont="1" applyBorder="1"/>
    <xf numFmtId="44" fontId="4" fillId="0" borderId="10" xfId="0" applyNumberFormat="1" applyFont="1" applyBorder="1"/>
    <xf numFmtId="44" fontId="4" fillId="0" borderId="9" xfId="0" applyNumberFormat="1" applyFont="1" applyFill="1" applyBorder="1"/>
    <xf numFmtId="0" fontId="6" fillId="0" borderId="0" xfId="0" applyFont="1"/>
    <xf numFmtId="0" fontId="7" fillId="0" borderId="0" xfId="0" applyFont="1"/>
    <xf numFmtId="0" fontId="6" fillId="0" borderId="0" xfId="0" applyFont="1" applyFill="1"/>
    <xf numFmtId="0" fontId="0" fillId="0" borderId="0" xfId="0" applyFill="1"/>
    <xf numFmtId="14" fontId="4" fillId="0" borderId="15" xfId="0" applyNumberFormat="1" applyFont="1" applyBorder="1"/>
    <xf numFmtId="0" fontId="4" fillId="0" borderId="13" xfId="0" applyFont="1" applyBorder="1"/>
    <xf numFmtId="44" fontId="4" fillId="0" borderId="13" xfId="0" applyNumberFormat="1" applyFont="1" applyBorder="1"/>
    <xf numFmtId="44" fontId="4" fillId="0" borderId="13" xfId="0" applyNumberFormat="1" applyFont="1" applyFill="1" applyBorder="1"/>
    <xf numFmtId="44" fontId="4" fillId="0" borderId="16" xfId="0" applyNumberFormat="1" applyFont="1" applyFill="1" applyBorder="1"/>
    <xf numFmtId="44" fontId="4" fillId="2" borderId="5" xfId="0" applyNumberFormat="1" applyFont="1" applyFill="1" applyBorder="1" applyAlignment="1">
      <alignment horizontal="center"/>
    </xf>
    <xf numFmtId="0" fontId="2" fillId="0" borderId="6" xfId="0" applyFont="1" applyFill="1" applyBorder="1"/>
    <xf numFmtId="44" fontId="2" fillId="0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topLeftCell="A16" workbookViewId="0">
      <selection activeCell="L13" sqref="L13"/>
    </sheetView>
  </sheetViews>
  <sheetFormatPr defaultRowHeight="15" x14ac:dyDescent="0.25"/>
  <cols>
    <col min="1" max="1" width="11.85546875" customWidth="1"/>
    <col min="2" max="2" width="49.7109375" customWidth="1"/>
    <col min="3" max="3" width="12.42578125" customWidth="1"/>
    <col min="4" max="4" width="12.5703125" customWidth="1"/>
    <col min="5" max="5" width="13" customWidth="1"/>
    <col min="6" max="6" width="12.85546875" customWidth="1"/>
    <col min="7" max="7" width="12.7109375" customWidth="1"/>
    <col min="8" max="8" width="12.5703125" customWidth="1"/>
    <col min="9" max="9" width="13.85546875" customWidth="1"/>
  </cols>
  <sheetData>
    <row r="1" spans="1:9" ht="15.75" x14ac:dyDescent="0.25">
      <c r="A1" s="39" t="s">
        <v>20</v>
      </c>
      <c r="B1" s="39"/>
    </row>
    <row r="2" spans="1:9" ht="15.75" x14ac:dyDescent="0.25">
      <c r="A2" s="39" t="s">
        <v>21</v>
      </c>
      <c r="B2" s="39"/>
    </row>
    <row r="3" spans="1:9" ht="15.75" x14ac:dyDescent="0.25">
      <c r="A3" s="39" t="s">
        <v>22</v>
      </c>
      <c r="B3" s="39"/>
    </row>
    <row r="4" spans="1:9" ht="15.75" x14ac:dyDescent="0.25">
      <c r="A4" s="41" t="s">
        <v>30</v>
      </c>
      <c r="B4" s="41"/>
    </row>
    <row r="6" spans="1:9" ht="15.75" thickBot="1" x14ac:dyDescent="0.3">
      <c r="A6" s="42"/>
    </row>
    <row r="7" spans="1:9" ht="15.75" thickBot="1" x14ac:dyDescent="0.3">
      <c r="A7" s="16">
        <v>2019</v>
      </c>
      <c r="B7" s="2"/>
      <c r="C7" s="1"/>
      <c r="D7" s="1"/>
      <c r="E7" s="1"/>
      <c r="F7" s="1"/>
      <c r="G7" s="1"/>
      <c r="H7" s="1"/>
      <c r="I7" s="1"/>
    </row>
    <row r="8" spans="1:9" ht="15.75" thickBot="1" x14ac:dyDescent="0.3">
      <c r="A8" s="29" t="s">
        <v>0</v>
      </c>
      <c r="B8" s="30" t="s">
        <v>1</v>
      </c>
      <c r="C8" s="31" t="s">
        <v>2</v>
      </c>
      <c r="D8" s="32" t="s">
        <v>3</v>
      </c>
      <c r="E8" s="32" t="s">
        <v>4</v>
      </c>
      <c r="F8" s="32" t="s">
        <v>5</v>
      </c>
      <c r="G8" s="32" t="s">
        <v>6</v>
      </c>
      <c r="H8" s="32" t="s">
        <v>7</v>
      </c>
      <c r="I8" s="33" t="s">
        <v>8</v>
      </c>
    </row>
    <row r="9" spans="1:9" x14ac:dyDescent="0.25">
      <c r="A9" s="12">
        <v>43611</v>
      </c>
      <c r="B9" s="49" t="s">
        <v>26</v>
      </c>
      <c r="C9" s="50">
        <v>7536.52</v>
      </c>
      <c r="D9" s="50">
        <v>2500</v>
      </c>
      <c r="E9" s="50">
        <v>50.37</v>
      </c>
      <c r="F9" s="11">
        <f>C9-D9+E9</f>
        <v>5086.8900000000003</v>
      </c>
      <c r="G9" s="50">
        <v>0</v>
      </c>
      <c r="H9" s="50">
        <v>0</v>
      </c>
      <c r="I9" s="50">
        <f>F9-G9+H9</f>
        <v>5086.8900000000003</v>
      </c>
    </row>
    <row r="10" spans="1:9" x14ac:dyDescent="0.25">
      <c r="A10" s="12">
        <v>43641</v>
      </c>
      <c r="B10" s="49" t="s">
        <v>27</v>
      </c>
      <c r="C10" s="50">
        <v>25908.19</v>
      </c>
      <c r="D10" s="50">
        <v>2500</v>
      </c>
      <c r="E10" s="50">
        <f>234.08+1813.06</f>
        <v>2047.1399999999999</v>
      </c>
      <c r="F10" s="11">
        <f>C10-D10+E10</f>
        <v>25455.329999999998</v>
      </c>
      <c r="G10" s="50">
        <v>0</v>
      </c>
      <c r="H10" s="50">
        <v>0</v>
      </c>
      <c r="I10" s="50">
        <f>F10-G10+H10</f>
        <v>25455.329999999998</v>
      </c>
    </row>
    <row r="11" spans="1:9" x14ac:dyDescent="0.25">
      <c r="A11" s="12">
        <v>43761</v>
      </c>
      <c r="B11" s="49" t="s">
        <v>28</v>
      </c>
      <c r="C11" s="50">
        <v>11836.76</v>
      </c>
      <c r="D11" s="50">
        <v>2500</v>
      </c>
      <c r="E11" s="50">
        <f>3038.43+93.37+0.87</f>
        <v>3132.6699999999996</v>
      </c>
      <c r="F11" s="11">
        <f t="shared" ref="F11:F12" si="0">C11-D11+E11</f>
        <v>12469.43</v>
      </c>
      <c r="G11" s="50">
        <v>0</v>
      </c>
      <c r="H11" s="50">
        <v>0</v>
      </c>
      <c r="I11" s="50">
        <f>F11</f>
        <v>12469.43</v>
      </c>
    </row>
    <row r="12" spans="1:9" ht="15.75" thickBot="1" x14ac:dyDescent="0.3">
      <c r="A12" s="12">
        <v>43829</v>
      </c>
      <c r="B12" s="49" t="s">
        <v>29</v>
      </c>
      <c r="C12" s="50">
        <v>2678.28</v>
      </c>
      <c r="D12" s="50">
        <v>2500</v>
      </c>
      <c r="E12" s="50">
        <v>1.78</v>
      </c>
      <c r="F12" s="11">
        <f t="shared" si="0"/>
        <v>180.0600000000002</v>
      </c>
      <c r="G12" s="50">
        <v>0</v>
      </c>
      <c r="H12" s="50">
        <v>0</v>
      </c>
      <c r="I12" s="50">
        <f>F12</f>
        <v>180.0600000000002</v>
      </c>
    </row>
    <row r="13" spans="1:9" ht="15.75" thickBot="1" x14ac:dyDescent="0.3">
      <c r="A13" s="23" t="s">
        <v>8</v>
      </c>
      <c r="B13" s="24"/>
      <c r="C13" s="27">
        <f>SUM(C9:C12)</f>
        <v>47959.75</v>
      </c>
      <c r="D13" s="28">
        <f>SUM(D9:D12)</f>
        <v>10000</v>
      </c>
      <c r="E13" s="27">
        <f>SUM(E9:E12)</f>
        <v>5231.9599999999991</v>
      </c>
      <c r="F13" s="28">
        <f>SUM(F9:F12)</f>
        <v>43191.709999999992</v>
      </c>
      <c r="G13" s="22">
        <v>0</v>
      </c>
      <c r="H13" s="25">
        <v>0</v>
      </c>
      <c r="I13" s="26">
        <f>SUM(I9:I12)</f>
        <v>43191.709999999992</v>
      </c>
    </row>
    <row r="14" spans="1:9" ht="15.75" thickBot="1" x14ac:dyDescent="0.3"/>
    <row r="15" spans="1:9" ht="15.75" thickBot="1" x14ac:dyDescent="0.3">
      <c r="A15" s="16">
        <v>2020</v>
      </c>
      <c r="B15" s="2"/>
      <c r="C15" s="1"/>
      <c r="D15" s="1"/>
      <c r="E15" s="1"/>
      <c r="F15" s="1"/>
      <c r="G15" s="1"/>
      <c r="H15" s="1"/>
      <c r="I15" s="1"/>
    </row>
    <row r="16" spans="1:9" ht="15.75" thickBot="1" x14ac:dyDescent="0.3">
      <c r="A16" s="29" t="s">
        <v>0</v>
      </c>
      <c r="B16" s="30" t="s">
        <v>1</v>
      </c>
      <c r="C16" s="31" t="s">
        <v>2</v>
      </c>
      <c r="D16" s="32" t="s">
        <v>3</v>
      </c>
      <c r="E16" s="32" t="s">
        <v>4</v>
      </c>
      <c r="F16" s="32" t="s">
        <v>5</v>
      </c>
      <c r="G16" s="32" t="s">
        <v>6</v>
      </c>
      <c r="H16" s="32" t="s">
        <v>7</v>
      </c>
      <c r="I16" s="33" t="s">
        <v>8</v>
      </c>
    </row>
    <row r="17" spans="1:9" x14ac:dyDescent="0.25">
      <c r="A17" s="8">
        <v>43831</v>
      </c>
      <c r="B17" s="9" t="s">
        <v>9</v>
      </c>
      <c r="C17" s="10">
        <v>3716.6</v>
      </c>
      <c r="D17" s="11">
        <v>2500</v>
      </c>
      <c r="E17" s="11">
        <f>12.17+1.23</f>
        <v>13.4</v>
      </c>
      <c r="F17" s="11">
        <f>+C17-D17+E17</f>
        <v>1230</v>
      </c>
      <c r="G17" s="11">
        <v>0</v>
      </c>
      <c r="H17" s="11">
        <v>0</v>
      </c>
      <c r="I17" s="11">
        <f>+F17-G17+H17</f>
        <v>1230</v>
      </c>
    </row>
    <row r="18" spans="1:9" x14ac:dyDescent="0.25">
      <c r="A18" s="8">
        <v>43853</v>
      </c>
      <c r="B18" s="9" t="s">
        <v>10</v>
      </c>
      <c r="C18" s="10">
        <v>27335.4</v>
      </c>
      <c r="D18" s="11">
        <v>2500</v>
      </c>
      <c r="E18" s="11">
        <f>1994.2+248.35</f>
        <v>2242.5500000000002</v>
      </c>
      <c r="F18" s="11">
        <f>+C18-D18+E18</f>
        <v>27077.95</v>
      </c>
      <c r="G18" s="11">
        <v>0</v>
      </c>
      <c r="H18" s="11">
        <v>0</v>
      </c>
      <c r="I18" s="15">
        <f>+F18-G18+H18</f>
        <v>27077.95</v>
      </c>
    </row>
    <row r="19" spans="1:9" x14ac:dyDescent="0.25">
      <c r="A19" s="12">
        <v>43871</v>
      </c>
      <c r="B19" s="13" t="s">
        <v>11</v>
      </c>
      <c r="C19" s="14">
        <v>3206.5</v>
      </c>
      <c r="D19" s="14">
        <v>2500</v>
      </c>
      <c r="E19" s="14">
        <v>7.07</v>
      </c>
      <c r="F19" s="11">
        <f>C19-D19+E19</f>
        <v>713.57</v>
      </c>
      <c r="G19" s="14">
        <v>0</v>
      </c>
      <c r="H19" s="14">
        <v>0</v>
      </c>
      <c r="I19" s="14">
        <f>F19</f>
        <v>713.57</v>
      </c>
    </row>
    <row r="20" spans="1:9" x14ac:dyDescent="0.25">
      <c r="A20" s="12">
        <v>43999</v>
      </c>
      <c r="B20" s="13" t="s">
        <v>12</v>
      </c>
      <c r="C20" s="14">
        <v>11434.57</v>
      </c>
      <c r="D20" s="14">
        <v>2500</v>
      </c>
      <c r="E20" s="14">
        <f>1522.78+30+89.35</f>
        <v>1642.1299999999999</v>
      </c>
      <c r="F20" s="11">
        <f>C20-D20+E20</f>
        <v>10576.699999999999</v>
      </c>
      <c r="G20" s="14">
        <v>0</v>
      </c>
      <c r="H20" s="14">
        <v>0</v>
      </c>
      <c r="I20" s="14">
        <f>F20</f>
        <v>10576.699999999999</v>
      </c>
    </row>
    <row r="21" spans="1:9" ht="15.75" thickBot="1" x14ac:dyDescent="0.3">
      <c r="A21" s="18">
        <v>44069</v>
      </c>
      <c r="B21" s="19" t="s">
        <v>13</v>
      </c>
      <c r="C21" s="20">
        <v>6748.05</v>
      </c>
      <c r="D21" s="20">
        <v>2500</v>
      </c>
      <c r="E21" s="20">
        <v>42.48</v>
      </c>
      <c r="F21" s="21">
        <f>C21-D21+E21</f>
        <v>4290.53</v>
      </c>
      <c r="G21" s="20">
        <v>0</v>
      </c>
      <c r="H21" s="20">
        <v>0</v>
      </c>
      <c r="I21" s="20">
        <f>F21</f>
        <v>4290.53</v>
      </c>
    </row>
    <row r="22" spans="1:9" ht="15.75" thickBot="1" x14ac:dyDescent="0.3">
      <c r="A22" s="23" t="s">
        <v>8</v>
      </c>
      <c r="B22" s="24"/>
      <c r="C22" s="27">
        <f>SUM(C17:C21)</f>
        <v>52441.120000000003</v>
      </c>
      <c r="D22" s="28">
        <f>SUM(D17:D21)</f>
        <v>12500</v>
      </c>
      <c r="E22" s="27">
        <f>SUM(E17:E21)</f>
        <v>3947.6300000000006</v>
      </c>
      <c r="F22" s="28">
        <f>SUM(F17:F21)</f>
        <v>43888.75</v>
      </c>
      <c r="G22" s="22">
        <v>0</v>
      </c>
      <c r="H22" s="25">
        <v>0</v>
      </c>
      <c r="I22" s="26">
        <f>SUM(I17:I21)</f>
        <v>43888.75</v>
      </c>
    </row>
    <row r="23" spans="1:9" ht="15.75" thickBot="1" x14ac:dyDescent="0.3"/>
    <row r="24" spans="1:9" ht="15.75" thickBot="1" x14ac:dyDescent="0.3">
      <c r="A24" s="16">
        <v>2021</v>
      </c>
      <c r="B24" s="2"/>
      <c r="C24" s="1"/>
      <c r="D24" s="1"/>
      <c r="E24" s="1"/>
      <c r="F24" s="1"/>
      <c r="G24" s="1"/>
      <c r="H24" s="1"/>
      <c r="I24" s="1"/>
    </row>
    <row r="25" spans="1:9" ht="15.75" thickBot="1" x14ac:dyDescent="0.3">
      <c r="A25" s="29" t="s">
        <v>0</v>
      </c>
      <c r="B25" s="30" t="s">
        <v>1</v>
      </c>
      <c r="C25" s="31" t="s">
        <v>2</v>
      </c>
      <c r="D25" s="32" t="s">
        <v>3</v>
      </c>
      <c r="E25" s="32" t="s">
        <v>4</v>
      </c>
      <c r="F25" s="32" t="s">
        <v>5</v>
      </c>
      <c r="G25" s="32" t="s">
        <v>6</v>
      </c>
      <c r="H25" s="32" t="s">
        <v>7</v>
      </c>
      <c r="I25" s="33" t="s">
        <v>8</v>
      </c>
    </row>
    <row r="26" spans="1:9" ht="15.75" thickBot="1" x14ac:dyDescent="0.3">
      <c r="A26" s="8">
        <v>44392</v>
      </c>
      <c r="B26" s="9" t="s">
        <v>14</v>
      </c>
      <c r="C26" s="10">
        <v>3447.29</v>
      </c>
      <c r="D26" s="11">
        <v>2500</v>
      </c>
      <c r="E26" s="11">
        <v>9.4700000000000006</v>
      </c>
      <c r="F26" s="11">
        <f>C26-D26+E26</f>
        <v>956.76</v>
      </c>
      <c r="G26" s="11">
        <v>0</v>
      </c>
      <c r="H26" s="11">
        <v>0</v>
      </c>
      <c r="I26" s="34">
        <f>F26</f>
        <v>956.76</v>
      </c>
    </row>
    <row r="27" spans="1:9" ht="15.75" thickBot="1" x14ac:dyDescent="0.3">
      <c r="A27" s="23" t="s">
        <v>8</v>
      </c>
      <c r="B27" s="24"/>
      <c r="C27" s="22">
        <f>SUM(C26:C26)</f>
        <v>3447.29</v>
      </c>
      <c r="D27" s="25">
        <f>SUM(D26:D26)</f>
        <v>2500</v>
      </c>
      <c r="E27" s="22">
        <f>SUM(E26:E26)</f>
        <v>9.4700000000000006</v>
      </c>
      <c r="F27" s="25">
        <f>SUM(F26:F26)</f>
        <v>956.76</v>
      </c>
      <c r="G27" s="22">
        <v>0</v>
      </c>
      <c r="H27" s="25">
        <v>0</v>
      </c>
      <c r="I27" s="26">
        <f>SUM(I26:I26)</f>
        <v>956.76</v>
      </c>
    </row>
    <row r="30" spans="1:9" ht="15.75" thickBot="1" x14ac:dyDescent="0.3">
      <c r="A30" s="17">
        <v>2022</v>
      </c>
      <c r="B30" s="2"/>
      <c r="C30" s="1"/>
      <c r="D30" s="1"/>
      <c r="E30" s="1"/>
      <c r="F30" s="1"/>
      <c r="G30" s="1"/>
      <c r="H30" s="1"/>
      <c r="I30" s="1"/>
    </row>
    <row r="31" spans="1:9" ht="15.75" thickBot="1" x14ac:dyDescent="0.3">
      <c r="A31" s="29" t="s">
        <v>0</v>
      </c>
      <c r="B31" s="30" t="s">
        <v>1</v>
      </c>
      <c r="C31" s="31" t="s">
        <v>2</v>
      </c>
      <c r="D31" s="32" t="s">
        <v>3</v>
      </c>
      <c r="E31" s="32" t="s">
        <v>4</v>
      </c>
      <c r="F31" s="32" t="s">
        <v>5</v>
      </c>
      <c r="G31" s="32" t="s">
        <v>6</v>
      </c>
      <c r="H31" s="32" t="s">
        <v>7</v>
      </c>
      <c r="I31" s="33" t="s">
        <v>8</v>
      </c>
    </row>
    <row r="32" spans="1:9" x14ac:dyDescent="0.25">
      <c r="A32" s="8">
        <v>44609</v>
      </c>
      <c r="B32" s="9" t="s">
        <v>15</v>
      </c>
      <c r="C32" s="10">
        <v>11142.96</v>
      </c>
      <c r="D32" s="11">
        <v>2500</v>
      </c>
      <c r="E32" s="11">
        <v>86.43</v>
      </c>
      <c r="F32" s="11">
        <f>C32-D32+E32</f>
        <v>8729.39</v>
      </c>
      <c r="G32" s="11">
        <v>0</v>
      </c>
      <c r="H32" s="11">
        <v>0</v>
      </c>
      <c r="I32" s="34">
        <f>F32</f>
        <v>8729.39</v>
      </c>
    </row>
    <row r="33" spans="1:9" ht="15.75" thickBot="1" x14ac:dyDescent="0.3">
      <c r="A33" s="35">
        <v>44882</v>
      </c>
      <c r="B33" s="36" t="s">
        <v>16</v>
      </c>
      <c r="C33" s="37">
        <f>8096.11+2147.75</f>
        <v>10243.86</v>
      </c>
      <c r="D33" s="21">
        <f>2*2500</f>
        <v>5000</v>
      </c>
      <c r="E33" s="21">
        <f>30.96+1.25+21.48+1718.68</f>
        <v>1772.3700000000001</v>
      </c>
      <c r="F33" s="21">
        <f>+C33-D33+E33</f>
        <v>7016.2300000000005</v>
      </c>
      <c r="G33" s="21">
        <v>0</v>
      </c>
      <c r="H33" s="21">
        <v>0</v>
      </c>
      <c r="I33" s="38">
        <f>+F33-G33+H33</f>
        <v>7016.2300000000005</v>
      </c>
    </row>
    <row r="34" spans="1:9" ht="15.75" thickBot="1" x14ac:dyDescent="0.3">
      <c r="A34" s="23" t="s">
        <v>8</v>
      </c>
      <c r="B34" s="24"/>
      <c r="C34" s="22">
        <f t="shared" ref="C34:I34" si="1">SUM(C32:C33)</f>
        <v>21386.82</v>
      </c>
      <c r="D34" s="25">
        <f t="shared" si="1"/>
        <v>7500</v>
      </c>
      <c r="E34" s="22">
        <f t="shared" si="1"/>
        <v>1858.8000000000002</v>
      </c>
      <c r="F34" s="25">
        <f t="shared" si="1"/>
        <v>15745.619999999999</v>
      </c>
      <c r="G34" s="22">
        <f t="shared" si="1"/>
        <v>0</v>
      </c>
      <c r="H34" s="25">
        <f t="shared" si="1"/>
        <v>0</v>
      </c>
      <c r="I34" s="26">
        <f t="shared" si="1"/>
        <v>15745.619999999999</v>
      </c>
    </row>
    <row r="37" spans="1:9" ht="15.75" thickBot="1" x14ac:dyDescent="0.3">
      <c r="A37" s="17">
        <v>2023</v>
      </c>
      <c r="B37" s="2"/>
      <c r="C37" s="1"/>
      <c r="D37" s="1"/>
      <c r="E37" s="1"/>
      <c r="F37" s="1"/>
      <c r="G37" s="1"/>
      <c r="H37" s="1"/>
      <c r="I37" s="1"/>
    </row>
    <row r="38" spans="1:9" ht="15.75" thickBot="1" x14ac:dyDescent="0.3">
      <c r="A38" s="29" t="s">
        <v>0</v>
      </c>
      <c r="B38" s="30" t="s">
        <v>1</v>
      </c>
      <c r="C38" s="31" t="s">
        <v>2</v>
      </c>
      <c r="D38" s="32" t="s">
        <v>3</v>
      </c>
      <c r="E38" s="32" t="s">
        <v>4</v>
      </c>
      <c r="F38" s="32" t="s">
        <v>5</v>
      </c>
      <c r="G38" s="32" t="s">
        <v>6</v>
      </c>
      <c r="H38" s="32" t="s">
        <v>7</v>
      </c>
      <c r="I38" s="33" t="s">
        <v>8</v>
      </c>
    </row>
    <row r="39" spans="1:9" x14ac:dyDescent="0.25">
      <c r="A39" s="8">
        <v>44967</v>
      </c>
      <c r="B39" s="9" t="s">
        <v>17</v>
      </c>
      <c r="C39" s="10">
        <v>5368.03</v>
      </c>
      <c r="D39" s="11"/>
      <c r="E39" s="11">
        <f>28.68+118.03</f>
        <v>146.71</v>
      </c>
      <c r="F39" s="11">
        <f>+C39-D39+E39</f>
        <v>5514.74</v>
      </c>
      <c r="G39" s="11">
        <v>5368.03</v>
      </c>
      <c r="H39" s="11">
        <v>0</v>
      </c>
      <c r="I39" s="11">
        <f>+F39-G39+H39</f>
        <v>146.71000000000004</v>
      </c>
    </row>
    <row r="40" spans="1:9" ht="15.75" thickBot="1" x14ac:dyDescent="0.3">
      <c r="A40" s="35">
        <v>45281</v>
      </c>
      <c r="B40" s="36" t="s">
        <v>18</v>
      </c>
      <c r="C40" s="37">
        <v>12700</v>
      </c>
      <c r="D40" s="21">
        <v>2500</v>
      </c>
      <c r="E40" s="21">
        <f>1123.56+102</f>
        <v>1225.56</v>
      </c>
      <c r="F40" s="21">
        <f>+C40-D40+E40</f>
        <v>11425.56</v>
      </c>
      <c r="G40" s="21">
        <v>0</v>
      </c>
      <c r="H40" s="21">
        <v>0</v>
      </c>
      <c r="I40" s="38">
        <f>+F40-G40+H40</f>
        <v>11425.56</v>
      </c>
    </row>
    <row r="41" spans="1:9" ht="15.75" thickBot="1" x14ac:dyDescent="0.3">
      <c r="A41" s="23" t="s">
        <v>23</v>
      </c>
      <c r="B41" s="24"/>
      <c r="C41" s="22">
        <f>SUM(C39:C40)</f>
        <v>18068.03</v>
      </c>
      <c r="D41" s="25">
        <f>SUM(D40)</f>
        <v>2500</v>
      </c>
      <c r="E41" s="22">
        <f>SUM(E39:E40)</f>
        <v>1372.27</v>
      </c>
      <c r="F41" s="25">
        <f>SUM(F39:F40)</f>
        <v>16940.3</v>
      </c>
      <c r="G41" s="22">
        <f>SUM(G39:G40)</f>
        <v>5368.03</v>
      </c>
      <c r="H41" s="25">
        <f>SUM(H39:H40)</f>
        <v>0</v>
      </c>
      <c r="I41" s="26">
        <f>SUM(I39:I40)</f>
        <v>11572.27</v>
      </c>
    </row>
    <row r="44" spans="1:9" ht="15.75" thickBot="1" x14ac:dyDescent="0.3">
      <c r="A44" s="40">
        <v>2024</v>
      </c>
      <c r="B44" s="2"/>
      <c r="C44" s="1"/>
      <c r="D44" s="1"/>
      <c r="E44" s="1"/>
      <c r="F44" s="1"/>
      <c r="G44" s="1"/>
      <c r="H44" s="1"/>
      <c r="I44" s="1"/>
    </row>
    <row r="45" spans="1:9" x14ac:dyDescent="0.25">
      <c r="A45" s="3" t="s">
        <v>0</v>
      </c>
      <c r="B45" s="4" t="s">
        <v>1</v>
      </c>
      <c r="C45" s="5" t="s">
        <v>2</v>
      </c>
      <c r="D45" s="6" t="s">
        <v>3</v>
      </c>
      <c r="E45" s="6" t="s">
        <v>4</v>
      </c>
      <c r="F45" s="6" t="s">
        <v>5</v>
      </c>
      <c r="G45" s="6" t="s">
        <v>6</v>
      </c>
      <c r="H45" s="6" t="s">
        <v>7</v>
      </c>
      <c r="I45" s="7" t="s">
        <v>8</v>
      </c>
    </row>
    <row r="46" spans="1:9" x14ac:dyDescent="0.25">
      <c r="A46" s="8">
        <v>45317</v>
      </c>
      <c r="B46" s="9" t="s">
        <v>19</v>
      </c>
      <c r="C46" s="10">
        <v>2500</v>
      </c>
      <c r="D46" s="11">
        <v>2500</v>
      </c>
      <c r="E46" s="11">
        <v>0</v>
      </c>
      <c r="F46" s="11">
        <f>+C46-D46+E46</f>
        <v>0</v>
      </c>
      <c r="G46" s="11">
        <v>0</v>
      </c>
      <c r="H46" s="11"/>
      <c r="I46" s="15">
        <f>+F46-G46+H46</f>
        <v>0</v>
      </c>
    </row>
    <row r="47" spans="1:9" x14ac:dyDescent="0.25">
      <c r="A47" s="8">
        <v>45537</v>
      </c>
      <c r="B47" s="9" t="s">
        <v>25</v>
      </c>
      <c r="C47" s="48" t="s">
        <v>24</v>
      </c>
      <c r="D47" s="11"/>
      <c r="E47" s="11"/>
      <c r="F47" s="11"/>
      <c r="G47" s="11"/>
      <c r="H47" s="11"/>
      <c r="I47" s="15"/>
    </row>
    <row r="48" spans="1:9" ht="15.75" thickBot="1" x14ac:dyDescent="0.3">
      <c r="A48" s="35"/>
      <c r="B48" s="36"/>
      <c r="C48" s="37"/>
      <c r="D48" s="21"/>
      <c r="E48" s="21"/>
      <c r="F48" s="21"/>
      <c r="G48" s="21"/>
      <c r="H48" s="21"/>
      <c r="I48" s="38"/>
    </row>
    <row r="49" spans="1:9" ht="15.75" thickBot="1" x14ac:dyDescent="0.3">
      <c r="A49" s="43" t="s">
        <v>8</v>
      </c>
      <c r="B49" s="44"/>
      <c r="C49" s="45"/>
      <c r="D49" s="46"/>
      <c r="E49" s="46"/>
      <c r="F49" s="46"/>
      <c r="G49" s="46"/>
      <c r="H49" s="46"/>
      <c r="I49" s="47"/>
    </row>
  </sheetData>
  <pageMargins left="0.7" right="0.7" top="0.75" bottom="0.75" header="0.3" footer="0.3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Hardenberg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Sjoeke van den Akker</cp:lastModifiedBy>
  <cp:lastPrinted>2022-04-08T11:25:23Z</cp:lastPrinted>
  <dcterms:created xsi:type="dcterms:W3CDTF">2020-02-11T14:03:16Z</dcterms:created>
  <dcterms:modified xsi:type="dcterms:W3CDTF">2024-09-18T13:14:53Z</dcterms:modified>
</cp:coreProperties>
</file>