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12"/>
  <workbookPr defaultThemeVersion="124226"/>
  <mc:AlternateContent xmlns:mc="http://schemas.openxmlformats.org/markup-compatibility/2006">
    <mc:Choice Requires="x15">
      <x15ac:absPath xmlns:x15ac="http://schemas.microsoft.com/office/spreadsheetml/2010/11/ac" url="https://erasmusmc-my.sharepoint.com/personal/b_vermeulen_erasmusmc_nl/Documents/00 Projecten/EA DAS/Nota van Inlichtingen/NvI 3/"/>
    </mc:Choice>
  </mc:AlternateContent>
  <xr:revisionPtr revIDLastSave="23" documentId="8_{6D962AD5-C601-48DC-89A7-18DB6F00614F}" xr6:coauthVersionLast="47" xr6:coauthVersionMax="47" xr10:uidLastSave="{B5323E2C-C021-49F9-82A5-500538D2481A}"/>
  <bookViews>
    <workbookView xWindow="-108" yWindow="-108" windowWidth="23256" windowHeight="12456" tabRatio="810" xr2:uid="{00000000-000D-0000-FFFF-FFFF00000000}"/>
  </bookViews>
  <sheets>
    <sheet name="Toelichting" sheetId="28" r:id="rId1"/>
    <sheet name="Samenvatting TCO" sheetId="29" r:id="rId2"/>
    <sheet name="Eenmalige kosten" sheetId="54" r:id="rId3"/>
    <sheet name="Exploitatiekosten" sheetId="56" r:id="rId4"/>
    <sheet name="Energiekosten" sheetId="51" r:id="rId5"/>
  </sheets>
  <definedNames>
    <definedName name="TCO_Bouw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54" l="1"/>
  <c r="J5" i="54"/>
  <c r="F14" i="29"/>
  <c r="F18" i="51"/>
  <c r="D13" i="29" s="1"/>
  <c r="F10" i="56"/>
  <c r="E9" i="29" s="1"/>
  <c r="C8" i="29"/>
  <c r="F8" i="29" s="1"/>
  <c r="J11" i="54"/>
  <c r="J10" i="54"/>
  <c r="F10" i="51"/>
  <c r="H10" i="51" s="1"/>
  <c r="F11" i="51"/>
  <c r="H11" i="51" s="1"/>
  <c r="F12" i="51"/>
  <c r="H12" i="51" s="1"/>
  <c r="F13" i="51"/>
  <c r="H13" i="51" s="1"/>
  <c r="F4" i="51"/>
  <c r="H4" i="51" s="1"/>
  <c r="F5" i="51"/>
  <c r="H5" i="51" s="1"/>
  <c r="F6" i="51"/>
  <c r="H6" i="51" s="1"/>
  <c r="F7" i="51"/>
  <c r="H7" i="51" s="1"/>
  <c r="F8" i="51"/>
  <c r="H8" i="51" s="1"/>
  <c r="F9" i="51"/>
  <c r="H9" i="51" s="1"/>
  <c r="F3" i="51"/>
  <c r="H3" i="51" s="1"/>
  <c r="F5" i="56"/>
  <c r="F7" i="56"/>
  <c r="E5" i="29" s="1"/>
  <c r="F4" i="56"/>
  <c r="F3" i="56"/>
  <c r="J18" i="54" l="1"/>
  <c r="C4" i="29" s="1"/>
  <c r="F4" i="29" s="1"/>
  <c r="D9" i="29"/>
  <c r="F9" i="29" s="1"/>
  <c r="F6" i="56"/>
  <c r="D5" i="29" s="1"/>
  <c r="H18" i="51"/>
  <c r="E13" i="29"/>
  <c r="F13" i="29" s="1"/>
  <c r="H14" i="51"/>
  <c r="H15" i="51" s="1"/>
  <c r="F5" i="29" l="1"/>
  <c r="C6" i="29" l="1"/>
  <c r="F6" i="29" s="1"/>
  <c r="F10" i="29" s="1"/>
  <c r="H16" i="51"/>
  <c r="D11" i="29"/>
  <c r="E11" i="29" l="1"/>
  <c r="F11" i="29" s="1"/>
  <c r="F15" i="29" s="1"/>
  <c r="F16" i="29" s="1"/>
</calcChain>
</file>

<file path=xl/sharedStrings.xml><?xml version="1.0" encoding="utf-8"?>
<sst xmlns="http://schemas.openxmlformats.org/spreadsheetml/2006/main" count="89" uniqueCount="81">
  <si>
    <t>Bijlage 03 Prijzenblad aanbesteding binnenhuis radiodekkingsvoorziening Erasmus MC</t>
  </si>
  <si>
    <t>Datum: 17-01-2025</t>
  </si>
  <si>
    <t>Versie: 1.2</t>
  </si>
  <si>
    <t>Toelichting op de invulling van het prijzenblad</t>
  </si>
  <si>
    <r>
      <t xml:space="preserve">Tarieven en prijzen dienen opgegeven te worden in Euro's en </t>
    </r>
    <r>
      <rPr>
        <sz val="11"/>
        <color rgb="FFFF0000"/>
        <rFont val="Calibri"/>
        <family val="2"/>
        <scheme val="minor"/>
      </rPr>
      <t>exclusief BTW</t>
    </r>
    <r>
      <rPr>
        <sz val="11"/>
        <color theme="1"/>
        <rFont val="Calibri"/>
        <family val="2"/>
        <scheme val="minor"/>
      </rPr>
      <t>. Eventuele valutarisico's zijn voor rekening van de leverancier.</t>
    </r>
  </si>
  <si>
    <t xml:space="preserve">Opdrachtgever gaat ervan uit dat alle kosten opgegeven zijn in het dit Excel bestand. Er mogen geen bijkomende kosten in rekening worden gebracht. </t>
  </si>
  <si>
    <r>
      <t xml:space="preserve">Inschrijver dient op alle werkbladen alle </t>
    </r>
    <r>
      <rPr>
        <b/>
        <sz val="11"/>
        <color rgb="FF00B050"/>
        <rFont val="Calibri"/>
        <family val="2"/>
        <scheme val="minor"/>
      </rPr>
      <t>groen gemarkeerde</t>
    </r>
    <r>
      <rPr>
        <sz val="11"/>
        <rFont val="Calibri"/>
        <family val="2"/>
        <scheme val="minor"/>
      </rPr>
      <t xml:space="preserve"> velden in te vullen, ook indien er geen kosten in rekening worden gebracht. Dan dient 0,- ingevuld te worden.</t>
    </r>
  </si>
  <si>
    <r>
      <t xml:space="preserve">De spreadsheet is niet beveiligd. U dient alleen de </t>
    </r>
    <r>
      <rPr>
        <b/>
        <sz val="11"/>
        <color rgb="FF00B050"/>
        <rFont val="Calibri"/>
        <family val="2"/>
        <scheme val="minor"/>
      </rPr>
      <t>groengekleurde</t>
    </r>
    <r>
      <rPr>
        <sz val="11"/>
        <color theme="1"/>
        <rFont val="Calibri"/>
        <family val="2"/>
        <scheme val="minor"/>
      </rPr>
      <t xml:space="preserve"> cellen in te vullen. Het wijzigen van de overige cellen is verboden.</t>
    </r>
  </si>
  <si>
    <r>
      <t xml:space="preserve">Alle </t>
    </r>
    <r>
      <rPr>
        <b/>
        <sz val="11"/>
        <color rgb="FF00B050"/>
        <rFont val="Calibri"/>
        <family val="2"/>
        <scheme val="minor"/>
      </rPr>
      <t>groengekleurde</t>
    </r>
    <r>
      <rPr>
        <sz val="11"/>
        <color theme="1"/>
        <rFont val="Calibri"/>
        <family val="2"/>
        <scheme val="minor"/>
      </rPr>
      <t xml:space="preserve"> cellen dienen te zijn ingevuld. Het is niet toegestaan om géén of negatieve bedragen in te vullen, zulks op straffe van onmiddellijke terzijdelegging van uw inschrijving.</t>
    </r>
  </si>
  <si>
    <t>In het werkblad "Samenvatting TCO" worden alle opgegeven kosten van de achterliggende tabbladen automatisch getotaliseerd tot de Inschrijfprijs en de TCO prijs.</t>
  </si>
  <si>
    <t>Geadviseerd wordt om zorgvuldig te controleren dat uw totale inschrijfprijs, zoals berekend in dit Prijzenblad, overeenkomt met de inschrijfprijs zoals u deze in TenderNed opneemt.</t>
  </si>
  <si>
    <t xml:space="preserve">De nieuwbouwplannen van Erasmus MC zijn nog in ontwikkelingen. De exacte planning en de omvang van de nieuwbouw is nog niet definitief vastgesteld en kan dus nog wijzigen. </t>
  </si>
  <si>
    <t>In de aanbesteding is de binnenhuis radiodekking geschikt maken voor 380-3800MHz optioneel. De optionele prijs wordt meegenomen in de TCO berekening. Erasmus MC is niet verplicht deze optie af te nemen. Indien Erasmus MC besluit om geen gebruik te maken van deze optie zullen de kosten hiervoor vervallen. Zie regel 16 van tabblad Samenvatting TCO.</t>
  </si>
  <si>
    <r>
      <rPr>
        <sz val="11"/>
        <color rgb="FF000000"/>
        <rFont val="Calibri"/>
        <scheme val="minor"/>
      </rPr>
      <t xml:space="preserve">Er is gekozen om de inkoppelkosten voor de drie MNO's op basis van twee principes te berekenen op basis van door Erasmus MC ingeschatte inkoppelkosten. 
Het uitgangspunt hierbij is dat de inkoppeling met centrale MNO apparatuur in modules van drie sectoren wordt opgebouwd. 
Inschrijver dient in het tabblad "eenmalige kosten" een keuze te maken tussen:
- principe 1 (alleen centrale inkoppeling (BBU en RRU), aangeven uit hoeveel sectoren de oplossing bestaat; regel 5) </t>
    </r>
    <r>
      <rPr>
        <b/>
        <sz val="11"/>
        <color rgb="FF000000"/>
        <rFont val="Calibri"/>
        <scheme val="minor"/>
      </rPr>
      <t xml:space="preserve">of
</t>
    </r>
    <r>
      <rPr>
        <sz val="11"/>
        <color rgb="FF000000"/>
        <rFont val="Calibri"/>
        <scheme val="minor"/>
      </rPr>
      <t xml:space="preserve">- principe 2 (Centrale inkoppeling (BBU) en decentraal opgestelde apparatuur (RRU); regel 6). 
De uiteindelijke kosten voor de inkoppeling van de drie MNO's zal door Erasmus MC direct met de drie MNO's verrekend worden. </t>
    </r>
  </si>
  <si>
    <t>Samenvatting TCO Binnenhuis Radiodekkingsvoorziening Erasmus MC</t>
  </si>
  <si>
    <t>TCO overzicht</t>
  </si>
  <si>
    <t>Eenmalig</t>
  </si>
  <si>
    <t>Initiele Looptijd 8 jaar</t>
  </si>
  <si>
    <t>Verlenging 2 jaar</t>
  </si>
  <si>
    <t>TOTAAL</t>
  </si>
  <si>
    <t>Eenmalige kosten voor binnenhuis radiodekking van 380-2700MHz</t>
  </si>
  <si>
    <t>Alle prijzen zijn excl. BTW</t>
  </si>
  <si>
    <t>Jaarlijkse exploitatiekosten voor de dienstverlening conform SLA vanaf jaar 2 van het contract; 380-2700MHz</t>
  </si>
  <si>
    <t>Eenmalige kosten uitbreiding binnenhuis radiodekking voor de nieuwbouw van 2032; 380-2700MHz</t>
  </si>
  <si>
    <t xml:space="preserve">Optioneel de extra eenmalige kosten om binnenhuis radiodekking geschikt maken voor 380-3800MHz </t>
  </si>
  <si>
    <t>Optioneel de extra jaarlijkse exploitatiekosten om de binnenhuis radiodekking geschikt maken voor 380-3800MHz</t>
  </si>
  <si>
    <t>Inschrijfprijs leverancier inclusief optie 380-3800MHz</t>
  </si>
  <si>
    <t>Energiekosten binnenhuis radiodekking van 380-2700MHz</t>
  </si>
  <si>
    <t>Optioneel de extra energie kosten voor de binnenhuis radiodekking voor 380-3800MHz tov 380-2700MHz</t>
  </si>
  <si>
    <t>Totale energiekosten</t>
  </si>
  <si>
    <t>Totaal prijs TCO (inschrijfprijs van leverancier + energiekosten; met optie 380-3800MHz)</t>
  </si>
  <si>
    <t>Totaal prijs TCO (inschrijfprijs van leverancier + energiekosten; zonder optie 380-3800MHz)</t>
  </si>
  <si>
    <t>Eenmalige kosten</t>
  </si>
  <si>
    <t>Nr.</t>
  </si>
  <si>
    <t>Categorie eenmalige kosten</t>
  </si>
  <si>
    <t>Conform offerteleidraad</t>
  </si>
  <si>
    <t>Aantal sectoren</t>
  </si>
  <si>
    <t>Prijs/
3 sectoren
Centraal voor 3 MNO's</t>
  </si>
  <si>
    <t>Prijs/ sector Decentraal voor 3 MNO's</t>
  </si>
  <si>
    <t>Aantal m2 vloeroppervlakte binnenhuis radiodekkingsvoorziening</t>
  </si>
  <si>
    <t>Aantal meter/ Aantal afmontages aan 2 kabelzijden</t>
  </si>
  <si>
    <t>Prijs per meter glasvezel (24 voudig) en Prijs afmontage aan 2 zijden</t>
  </si>
  <si>
    <t>Prijs eenmalig (€)</t>
  </si>
  <si>
    <t>Realiseren binnenhuisradiodekking d.m.v. DAS technologie</t>
  </si>
  <si>
    <t>Realiseren binnenhuisradiodekking d.m.v. andere technologie</t>
  </si>
  <si>
    <t>Inkoppeling 3 MNO's principe 1. alleen centrale inkoppeling BBU/RRU</t>
  </si>
  <si>
    <t>Inkoppeling 3 MNO's principe 2. centrale inkoppeling BBU en decentaal RRU</t>
  </si>
  <si>
    <t>Inkoppelen C2000</t>
  </si>
  <si>
    <t>Inkoppelen PMR</t>
  </si>
  <si>
    <t>Glasvezelbekabeling tussen MER en SER ruimten totaal  aantal meter</t>
  </si>
  <si>
    <t>Afmontage glasvezelbekabeling 24 voudig in MER en SER ruimten, totaal aantal 2 zijdige afmontages</t>
  </si>
  <si>
    <t>Verwijderen van de bestaande DAS infrastructuur</t>
  </si>
  <si>
    <t>Overige kosten</t>
  </si>
  <si>
    <t>Totale eenmalige kosten</t>
  </si>
  <si>
    <t>Exploitatiekosten</t>
  </si>
  <si>
    <t>Categorie jaarlijke exploitatie kosten</t>
  </si>
  <si>
    <t>Kosten per maand (€/maand)</t>
  </si>
  <si>
    <t>Aantal maanden</t>
  </si>
  <si>
    <t>Totaal prijs per jaar (€)</t>
  </si>
  <si>
    <t>Jaarlijkse Dienstverlening conform SLA vanaf jaar 2 van het contract</t>
  </si>
  <si>
    <t>Beheer inkoppeling MNO's vanaf jaar 2 van het contract</t>
  </si>
  <si>
    <t>Overige periodieke kosten vanaf jaar 2 van het contract</t>
  </si>
  <si>
    <t>Totaal jaarlijkse kosten gedurende de contractsduur van 8 jaar (vanaf jaar 2)</t>
  </si>
  <si>
    <t>Verlengingsoptie 2 x 2 jaar</t>
  </si>
  <si>
    <t>Energiekosten</t>
  </si>
  <si>
    <t>Totaal kosten Energie</t>
  </si>
  <si>
    <t>Categorie Energie kosten</t>
  </si>
  <si>
    <t>aantal ruimtes</t>
  </si>
  <si>
    <t>kW gemiddeld verbruik per ruimte over 24u (conform verkeersbelasting in PvE: per 24u 2 uur 90%; 4 uur 70%; 8 uur 40% en 10 uur 10%)</t>
  </si>
  <si>
    <t>kWh prijs</t>
  </si>
  <si>
    <t>Actieve apparatuur DAS MER ruimte</t>
  </si>
  <si>
    <t>Actieve apparatuur DAS SER ruimte</t>
  </si>
  <si>
    <t>Actieve apparatuur DAS overig</t>
  </si>
  <si>
    <t>Actieve apparatuur MNO 1</t>
  </si>
  <si>
    <t>Actieve apparatuur MNO 2</t>
  </si>
  <si>
    <t>Actieve apparatuur MNO 3</t>
  </si>
  <si>
    <t xml:space="preserve">Overige apparatuur </t>
  </si>
  <si>
    <t>Energie kosten per jaar</t>
  </si>
  <si>
    <t>Energie kosten over de initiele contact periode van 8 jaar</t>
  </si>
  <si>
    <t>Energie kosten over de verlenging van 2 jaar</t>
  </si>
  <si>
    <t>Optioneel de extra energie kosten voor het geschikt maken van de binnenhuis radiodekking voor 380-3800MHz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</si>
</sst>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quot;€&quot;\ #,##0.00"/>
    <numFmt numFmtId="165" formatCode="#,##0_ ;\-#,##0\ "/>
    <numFmt numFmtId="166" formatCode="_ &quot;€&quot;\ * #,##0.0_ ;_ &quot;€&quot;\ * \-#,##0.0_ ;_ &quot;€&quot;\ * &quot;-&quot;??_ ;_ @_ "/>
    <numFmt numFmtId="167" formatCode="_ * #,##0_ ;_ * \-#,##0_ ;_ * &quot;-&quot;??_ ;_ @_ "/>
  </numFmts>
  <fonts count="2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1"/>
      <color rgb="FFFF0000"/>
      <name val="Calibri"/>
      <family val="2"/>
      <scheme val="minor"/>
    </font>
    <font>
      <b/>
      <sz val="14"/>
      <name val="Calibri"/>
      <family val="2"/>
      <scheme val="minor"/>
    </font>
    <font>
      <sz val="11"/>
      <name val="Calibri"/>
      <family val="2"/>
      <scheme val="minor"/>
    </font>
    <font>
      <sz val="11"/>
      <color rgb="FF006100"/>
      <name val="Calibri"/>
      <family val="2"/>
      <scheme val="minor"/>
    </font>
    <font>
      <sz val="11"/>
      <color rgb="FF9C5700"/>
      <name val="Calibri"/>
      <family val="2"/>
      <scheme val="minor"/>
    </font>
    <font>
      <b/>
      <sz val="11"/>
      <color rgb="FF00B050"/>
      <name val="Calibri"/>
      <family val="2"/>
      <scheme val="minor"/>
    </font>
    <font>
      <sz val="10"/>
      <color theme="1"/>
      <name val="Calibri"/>
      <family val="2"/>
      <scheme val="minor"/>
    </font>
    <font>
      <b/>
      <sz val="10"/>
      <name val="Calibri"/>
      <family val="2"/>
      <scheme val="minor"/>
    </font>
    <font>
      <sz val="10"/>
      <name val="Calibri"/>
      <family val="2"/>
      <scheme val="minor"/>
    </font>
    <font>
      <b/>
      <sz val="12"/>
      <name val="Calibri"/>
      <family val="2"/>
      <scheme val="minor"/>
    </font>
    <font>
      <b/>
      <sz val="12"/>
      <color theme="1"/>
      <name val="Calibri"/>
      <family val="2"/>
      <scheme val="minor"/>
    </font>
    <font>
      <b/>
      <sz val="10"/>
      <color theme="1"/>
      <name val="Calibri"/>
      <family val="2"/>
      <scheme val="minor"/>
    </font>
    <font>
      <b/>
      <sz val="11"/>
      <name val="Calibri"/>
      <family val="2"/>
      <scheme val="minor"/>
    </font>
    <font>
      <b/>
      <sz val="16"/>
      <name val="Calibri"/>
      <family val="2"/>
      <scheme val="minor"/>
    </font>
    <font>
      <b/>
      <sz val="14"/>
      <color theme="1"/>
      <name val="Calibri"/>
      <family val="2"/>
      <scheme val="minor"/>
    </font>
    <font>
      <sz val="11"/>
      <color rgb="FF000000"/>
      <name val="Calibri"/>
      <scheme val="minor"/>
    </font>
    <font>
      <b/>
      <sz val="11"/>
      <color rgb="FF000000"/>
      <name val="Calibri"/>
      <scheme val="minor"/>
    </font>
  </fonts>
  <fills count="10">
    <fill>
      <patternFill patternType="none"/>
    </fill>
    <fill>
      <patternFill patternType="gray125"/>
    </fill>
    <fill>
      <patternFill patternType="solid">
        <fgColor rgb="FFC6EFCE"/>
      </patternFill>
    </fill>
    <fill>
      <patternFill patternType="solid">
        <fgColor rgb="FFFFEB9C"/>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lightUp">
        <bgColor rgb="FFFFCDCD"/>
      </patternFill>
    </fill>
    <fill>
      <patternFill patternType="solid">
        <fgColor rgb="FFCCFFCC"/>
        <bgColor indexed="64"/>
      </patternFill>
    </fill>
    <fill>
      <patternFill patternType="solid">
        <fgColor theme="0" tint="-0.14999847407452621"/>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thin">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s>
  <cellStyleXfs count="6">
    <xf numFmtId="0" fontId="0" fillId="0" borderId="0"/>
    <xf numFmtId="0" fontId="3" fillId="0" borderId="0"/>
    <xf numFmtId="44" fontId="1" fillId="0" borderId="0" applyFont="0" applyFill="0" applyBorder="0" applyAlignment="0" applyProtection="0"/>
    <xf numFmtId="0" fontId="7" fillId="2" borderId="0" applyNumberFormat="0" applyBorder="0" applyAlignment="0" applyProtection="0"/>
    <xf numFmtId="0" fontId="8" fillId="3" borderId="0" applyNumberFormat="0" applyBorder="0" applyAlignment="0" applyProtection="0"/>
    <xf numFmtId="43" fontId="1" fillId="0" borderId="0" applyFont="0" applyFill="0" applyBorder="0" applyAlignment="0" applyProtection="0"/>
  </cellStyleXfs>
  <cellXfs count="187">
    <xf numFmtId="0" fontId="0" fillId="0" borderId="0" xfId="0"/>
    <xf numFmtId="0" fontId="0" fillId="0" borderId="0" xfId="0" applyAlignment="1">
      <alignment wrapText="1"/>
    </xf>
    <xf numFmtId="0" fontId="6" fillId="0" borderId="0" xfId="0" applyFont="1" applyAlignment="1">
      <alignment wrapText="1"/>
    </xf>
    <xf numFmtId="0" fontId="10" fillId="0" borderId="0" xfId="0" applyFont="1" applyAlignment="1">
      <alignment wrapText="1"/>
    </xf>
    <xf numFmtId="0" fontId="4" fillId="0" borderId="0" xfId="0" applyFont="1" applyAlignment="1">
      <alignment wrapText="1"/>
    </xf>
    <xf numFmtId="0" fontId="10" fillId="0" borderId="3" xfId="0" applyFont="1" applyBorder="1" applyAlignment="1" applyProtection="1">
      <alignment horizontal="left" wrapText="1"/>
      <protection locked="0"/>
    </xf>
    <xf numFmtId="0" fontId="8" fillId="4" borderId="0" xfId="4" applyFill="1"/>
    <xf numFmtId="0" fontId="7" fillId="4" borderId="0" xfId="3" applyFill="1"/>
    <xf numFmtId="4" fontId="11" fillId="5" borderId="5" xfId="0" applyNumberFormat="1" applyFont="1" applyFill="1" applyBorder="1" applyAlignment="1">
      <alignment horizontal="center" vertical="center" wrapText="1"/>
    </xf>
    <xf numFmtId="3" fontId="11" fillId="5" borderId="4" xfId="0" applyNumberFormat="1" applyFont="1" applyFill="1" applyBorder="1" applyAlignment="1">
      <alignment horizontal="center" vertical="center" wrapText="1"/>
    </xf>
    <xf numFmtId="3" fontId="11" fillId="5" borderId="6" xfId="0" applyNumberFormat="1" applyFont="1" applyFill="1" applyBorder="1" applyAlignment="1">
      <alignment horizontal="center" vertical="center" wrapText="1"/>
    </xf>
    <xf numFmtId="165" fontId="12" fillId="4" borderId="2" xfId="2" applyNumberFormat="1" applyFont="1" applyFill="1" applyBorder="1" applyAlignment="1" applyProtection="1">
      <alignment horizontal="center" vertical="center" wrapText="1"/>
      <protection locked="0"/>
    </xf>
    <xf numFmtId="0" fontId="5" fillId="0" borderId="0" xfId="0" applyFont="1" applyAlignment="1">
      <alignment wrapText="1"/>
    </xf>
    <xf numFmtId="0" fontId="15" fillId="0" borderId="0" xfId="0" applyFont="1" applyAlignment="1">
      <alignment wrapText="1"/>
    </xf>
    <xf numFmtId="1" fontId="10" fillId="4" borderId="2" xfId="0" applyNumberFormat="1" applyFont="1" applyFill="1" applyBorder="1" applyAlignment="1" applyProtection="1">
      <alignment horizontal="center" vertical="center" wrapText="1"/>
      <protection locked="0"/>
    </xf>
    <xf numFmtId="0" fontId="10" fillId="0" borderId="9" xfId="0" applyFont="1" applyBorder="1" applyAlignment="1" applyProtection="1">
      <alignment horizontal="left" wrapText="1"/>
      <protection locked="0"/>
    </xf>
    <xf numFmtId="44" fontId="0" fillId="7" borderId="1" xfId="0" applyNumberFormat="1" applyFill="1" applyBorder="1" applyAlignment="1">
      <alignment horizontal="left" vertical="top" wrapText="1"/>
    </xf>
    <xf numFmtId="1" fontId="10" fillId="4" borderId="2" xfId="0" applyNumberFormat="1" applyFont="1" applyFill="1" applyBorder="1" applyAlignment="1">
      <alignment horizontal="center" vertical="center" wrapText="1"/>
    </xf>
    <xf numFmtId="0" fontId="10" fillId="0" borderId="3" xfId="0" applyFont="1" applyBorder="1" applyAlignment="1">
      <alignment horizontal="left" wrapText="1"/>
    </xf>
    <xf numFmtId="3" fontId="11" fillId="5" borderId="10" xfId="0" applyNumberFormat="1" applyFont="1" applyFill="1" applyBorder="1" applyAlignment="1">
      <alignment horizontal="center" vertical="center" wrapText="1"/>
    </xf>
    <xf numFmtId="164" fontId="0" fillId="0" borderId="0" xfId="0" applyNumberFormat="1" applyAlignment="1">
      <alignment horizontal="right" vertical="center" wrapText="1"/>
    </xf>
    <xf numFmtId="0" fontId="2" fillId="0" borderId="0" xfId="0" applyFont="1" applyAlignment="1">
      <alignment wrapText="1"/>
    </xf>
    <xf numFmtId="0" fontId="0" fillId="0" borderId="1" xfId="0" applyBorder="1"/>
    <xf numFmtId="0" fontId="10" fillId="0" borderId="9" xfId="0" applyFont="1" applyBorder="1" applyAlignment="1" applyProtection="1">
      <alignment horizontal="center" vertical="center" wrapText="1"/>
      <protection locked="0"/>
    </xf>
    <xf numFmtId="0" fontId="0" fillId="0" borderId="1" xfId="0" applyBorder="1" applyAlignment="1">
      <alignment horizontal="center" vertical="center"/>
    </xf>
    <xf numFmtId="0" fontId="0" fillId="0" borderId="0" xfId="0" applyAlignment="1">
      <alignment horizontal="center" vertical="center"/>
    </xf>
    <xf numFmtId="0" fontId="10" fillId="0" borderId="9" xfId="0" applyFont="1" applyBorder="1" applyAlignment="1" applyProtection="1">
      <alignment horizontal="center" wrapText="1"/>
      <protection locked="0"/>
    </xf>
    <xf numFmtId="0" fontId="0" fillId="0" borderId="1" xfId="0" applyBorder="1" applyAlignment="1">
      <alignment horizontal="center"/>
    </xf>
    <xf numFmtId="0" fontId="0" fillId="0" borderId="0" xfId="0" applyAlignment="1">
      <alignment horizontal="center"/>
    </xf>
    <xf numFmtId="44" fontId="10" fillId="0" borderId="9" xfId="2" applyFont="1" applyFill="1" applyBorder="1" applyAlignment="1" applyProtection="1">
      <alignment horizontal="center" wrapText="1"/>
      <protection locked="0"/>
    </xf>
    <xf numFmtId="44" fontId="12" fillId="4" borderId="2" xfId="2" applyFont="1" applyFill="1" applyBorder="1" applyAlignment="1" applyProtection="1">
      <alignment horizontal="center" vertical="center" wrapText="1"/>
      <protection locked="0"/>
    </xf>
    <xf numFmtId="4" fontId="11" fillId="5" borderId="14" xfId="0" applyNumberFormat="1" applyFont="1" applyFill="1" applyBorder="1" applyAlignment="1">
      <alignment horizontal="center" vertical="center" wrapText="1"/>
    </xf>
    <xf numFmtId="0" fontId="10" fillId="0" borderId="20" xfId="0" applyFont="1" applyBorder="1" applyAlignment="1">
      <alignment horizontal="center" vertical="center" wrapText="1"/>
    </xf>
    <xf numFmtId="0" fontId="10" fillId="0" borderId="20" xfId="0" applyFont="1" applyBorder="1" applyAlignment="1">
      <alignment horizontal="center" wrapText="1"/>
    </xf>
    <xf numFmtId="0" fontId="10" fillId="0" borderId="20" xfId="0" applyFont="1" applyBorder="1" applyAlignment="1">
      <alignment wrapText="1"/>
    </xf>
    <xf numFmtId="165" fontId="12" fillId="8" borderId="2" xfId="2" applyNumberFormat="1" applyFont="1" applyFill="1" applyBorder="1" applyAlignment="1" applyProtection="1">
      <alignment horizontal="center" vertical="center" wrapText="1"/>
      <protection locked="0"/>
    </xf>
    <xf numFmtId="0" fontId="10" fillId="0" borderId="25" xfId="0" applyFont="1" applyBorder="1" applyAlignment="1">
      <alignment horizontal="left" wrapText="1"/>
    </xf>
    <xf numFmtId="44" fontId="0" fillId="7" borderId="7" xfId="0" applyNumberFormat="1" applyFill="1" applyBorder="1" applyAlignment="1">
      <alignment horizontal="left" vertical="top" wrapText="1"/>
    </xf>
    <xf numFmtId="165" fontId="12" fillId="4" borderId="30" xfId="2" applyNumberFormat="1" applyFont="1" applyFill="1" applyBorder="1" applyAlignment="1" applyProtection="1">
      <alignment horizontal="center" vertical="center" wrapText="1"/>
      <protection locked="0"/>
    </xf>
    <xf numFmtId="165" fontId="12" fillId="4" borderId="31" xfId="2" applyNumberFormat="1" applyFont="1" applyFill="1" applyBorder="1" applyAlignment="1" applyProtection="1">
      <alignment horizontal="center" vertical="center" wrapText="1"/>
      <protection locked="0"/>
    </xf>
    <xf numFmtId="3" fontId="11" fillId="5" borderId="11" xfId="0" applyNumberFormat="1" applyFont="1" applyFill="1" applyBorder="1" applyAlignment="1">
      <alignment horizontal="center" vertical="center" wrapText="1"/>
    </xf>
    <xf numFmtId="166" fontId="11" fillId="8" borderId="32" xfId="2" applyNumberFormat="1" applyFont="1" applyFill="1" applyBorder="1" applyAlignment="1" applyProtection="1">
      <alignment horizontal="center" vertical="center" wrapText="1"/>
      <protection locked="0"/>
    </xf>
    <xf numFmtId="44" fontId="11" fillId="8" borderId="32" xfId="2" applyFont="1" applyFill="1" applyBorder="1" applyAlignment="1" applyProtection="1">
      <alignment horizontal="center" vertical="center" wrapText="1"/>
      <protection locked="0"/>
    </xf>
    <xf numFmtId="44" fontId="11" fillId="0" borderId="32" xfId="2" applyFont="1" applyBorder="1" applyAlignment="1" applyProtection="1">
      <alignment horizontal="center" vertical="center" wrapText="1"/>
      <protection locked="0"/>
    </xf>
    <xf numFmtId="44" fontId="11" fillId="0" borderId="11" xfId="2" applyFont="1" applyBorder="1" applyAlignment="1" applyProtection="1">
      <alignment horizontal="center" vertical="center" wrapText="1"/>
    </xf>
    <xf numFmtId="0" fontId="10" fillId="8" borderId="3" xfId="0" applyFont="1" applyFill="1" applyBorder="1" applyAlignment="1" applyProtection="1">
      <alignment horizontal="center" vertical="center" wrapText="1"/>
      <protection locked="0"/>
    </xf>
    <xf numFmtId="1" fontId="10" fillId="8" borderId="2" xfId="0" applyNumberFormat="1" applyFont="1" applyFill="1" applyBorder="1" applyAlignment="1" applyProtection="1">
      <alignment horizontal="center" vertical="center" wrapText="1"/>
      <protection locked="0"/>
    </xf>
    <xf numFmtId="0" fontId="0" fillId="0" borderId="27" xfId="0" applyBorder="1" applyAlignment="1">
      <alignment horizontal="center" vertical="center"/>
    </xf>
    <xf numFmtId="0" fontId="10" fillId="0" borderId="15" xfId="0" applyFont="1" applyBorder="1" applyAlignment="1">
      <alignment horizontal="center" vertical="center" wrapText="1"/>
    </xf>
    <xf numFmtId="0" fontId="10" fillId="0" borderId="23" xfId="0" applyFont="1" applyBorder="1" applyAlignment="1">
      <alignment horizontal="center" vertical="center" wrapText="1"/>
    </xf>
    <xf numFmtId="3" fontId="17" fillId="6" borderId="10" xfId="0" applyNumberFormat="1" applyFont="1" applyFill="1" applyBorder="1" applyAlignment="1">
      <alignment vertical="center" wrapText="1"/>
    </xf>
    <xf numFmtId="3" fontId="17" fillId="6" borderId="13" xfId="0" applyNumberFormat="1" applyFont="1" applyFill="1" applyBorder="1" applyAlignment="1">
      <alignment vertical="center" wrapText="1"/>
    </xf>
    <xf numFmtId="3" fontId="17" fillId="6" borderId="28" xfId="0" applyNumberFormat="1" applyFont="1" applyFill="1" applyBorder="1" applyAlignment="1">
      <alignment vertical="center" wrapText="1"/>
    </xf>
    <xf numFmtId="166" fontId="11" fillId="0" borderId="16" xfId="2" applyNumberFormat="1" applyFont="1" applyBorder="1" applyAlignment="1" applyProtection="1">
      <alignment horizontal="center" vertical="center" wrapText="1"/>
    </xf>
    <xf numFmtId="0" fontId="10" fillId="0" borderId="0" xfId="0" applyFont="1" applyAlignment="1">
      <alignment horizontal="center" vertical="center" wrapText="1"/>
    </xf>
    <xf numFmtId="1" fontId="10" fillId="4" borderId="26" xfId="0" applyNumberFormat="1" applyFont="1" applyFill="1" applyBorder="1" applyAlignment="1">
      <alignment horizontal="center" vertical="center" wrapText="1"/>
    </xf>
    <xf numFmtId="166" fontId="11" fillId="0" borderId="29" xfId="2" applyNumberFormat="1" applyFont="1" applyBorder="1" applyAlignment="1" applyProtection="1">
      <alignment horizontal="center" vertical="center" wrapText="1"/>
    </xf>
    <xf numFmtId="0" fontId="10" fillId="0" borderId="9" xfId="0" applyFont="1" applyBorder="1" applyAlignment="1">
      <alignment horizontal="left" wrapText="1"/>
    </xf>
    <xf numFmtId="0" fontId="10" fillId="0" borderId="24" xfId="0" applyFont="1" applyBorder="1" applyAlignment="1">
      <alignment horizontal="left" wrapText="1"/>
    </xf>
    <xf numFmtId="0" fontId="10" fillId="0" borderId="34" xfId="0" applyFont="1" applyBorder="1" applyAlignment="1">
      <alignment horizontal="center" vertical="center" wrapText="1"/>
    </xf>
    <xf numFmtId="0" fontId="10" fillId="0" borderId="14" xfId="0" applyFont="1" applyBorder="1" applyAlignment="1">
      <alignment horizontal="center" vertical="center" wrapText="1"/>
    </xf>
    <xf numFmtId="166" fontId="11" fillId="0" borderId="6" xfId="2" applyNumberFormat="1" applyFont="1" applyBorder="1" applyAlignment="1" applyProtection="1">
      <alignment horizontal="center" vertical="center" wrapText="1"/>
    </xf>
    <xf numFmtId="0" fontId="0" fillId="0" borderId="17" xfId="0" applyBorder="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164" fontId="0" fillId="0" borderId="0" xfId="0" applyNumberFormat="1" applyAlignment="1">
      <alignment horizontal="center" vertical="center" wrapText="1"/>
    </xf>
    <xf numFmtId="44" fontId="0" fillId="7" borderId="1" xfId="0" applyNumberFormat="1" applyFill="1" applyBorder="1" applyAlignment="1">
      <alignment vertical="center" wrapText="1"/>
    </xf>
    <xf numFmtId="44" fontId="0" fillId="0" borderId="2" xfId="2" applyFont="1" applyBorder="1" applyAlignment="1">
      <alignment vertical="center" wrapText="1"/>
    </xf>
    <xf numFmtId="164" fontId="0" fillId="0" borderId="0" xfId="0" applyNumberFormat="1" applyAlignment="1">
      <alignment vertical="center" wrapText="1"/>
    </xf>
    <xf numFmtId="44" fontId="0" fillId="0" borderId="0" xfId="2" applyFont="1" applyAlignment="1">
      <alignment horizontal="center" vertical="center" wrapText="1"/>
    </xf>
    <xf numFmtId="0" fontId="10" fillId="8" borderId="9" xfId="0" applyFont="1" applyFill="1" applyBorder="1" applyAlignment="1" applyProtection="1">
      <alignment horizontal="center" wrapText="1"/>
      <protection locked="0"/>
    </xf>
    <xf numFmtId="0" fontId="10" fillId="8" borderId="9" xfId="0" applyFont="1" applyFill="1" applyBorder="1" applyAlignment="1" applyProtection="1">
      <alignment horizontal="center" vertical="center" wrapText="1"/>
      <protection locked="0"/>
    </xf>
    <xf numFmtId="44" fontId="0" fillId="0" borderId="26" xfId="2" applyFont="1" applyBorder="1" applyAlignment="1">
      <alignment vertical="center" wrapText="1"/>
    </xf>
    <xf numFmtId="44" fontId="2" fillId="7" borderId="4" xfId="0" applyNumberFormat="1" applyFont="1" applyFill="1" applyBorder="1" applyAlignment="1">
      <alignment vertical="center" wrapText="1"/>
    </xf>
    <xf numFmtId="0" fontId="14" fillId="5" borderId="20" xfId="0" applyFont="1" applyFill="1" applyBorder="1" applyAlignment="1">
      <alignment vertical="center" wrapText="1"/>
    </xf>
    <xf numFmtId="0" fontId="14" fillId="5" borderId="35" xfId="0" applyFont="1" applyFill="1" applyBorder="1" applyAlignment="1">
      <alignment horizontal="center" vertical="center" wrapText="1"/>
    </xf>
    <xf numFmtId="44" fontId="0" fillId="7" borderId="7" xfId="0" applyNumberFormat="1" applyFill="1" applyBorder="1" applyAlignment="1">
      <alignment horizontal="center" vertical="center" wrapText="1"/>
    </xf>
    <xf numFmtId="44" fontId="0" fillId="0" borderId="30" xfId="2" applyFont="1" applyBorder="1" applyAlignment="1">
      <alignment horizontal="center" vertical="center" wrapText="1"/>
    </xf>
    <xf numFmtId="44" fontId="0" fillId="7" borderId="7" xfId="0" applyNumberFormat="1" applyFill="1" applyBorder="1" applyAlignment="1">
      <alignment vertical="center" wrapText="1"/>
    </xf>
    <xf numFmtId="44" fontId="2" fillId="5" borderId="36" xfId="2" applyFont="1" applyFill="1" applyBorder="1" applyAlignment="1">
      <alignment horizontal="center" vertical="center" wrapText="1"/>
    </xf>
    <xf numFmtId="44" fontId="0" fillId="0" borderId="37" xfId="2" applyFont="1" applyBorder="1" applyAlignment="1">
      <alignment horizontal="center" vertical="center" wrapText="1"/>
    </xf>
    <xf numFmtId="0" fontId="13" fillId="5" borderId="38" xfId="0" applyFont="1" applyFill="1" applyBorder="1" applyAlignment="1">
      <alignment horizontal="center" vertical="center" wrapText="1"/>
    </xf>
    <xf numFmtId="44" fontId="0" fillId="0" borderId="9" xfId="2" applyFont="1" applyBorder="1" applyAlignment="1">
      <alignment horizontal="center" vertical="center" wrapText="1"/>
    </xf>
    <xf numFmtId="44" fontId="0" fillId="7" borderId="3" xfId="0" applyNumberFormat="1" applyFill="1" applyBorder="1" applyAlignment="1">
      <alignment horizontal="left" vertical="top" wrapText="1"/>
    </xf>
    <xf numFmtId="44" fontId="0" fillId="0" borderId="3" xfId="2" applyFont="1" applyFill="1" applyBorder="1" applyAlignment="1">
      <alignment horizontal="center" vertical="center" wrapText="1"/>
    </xf>
    <xf numFmtId="44" fontId="2" fillId="7" borderId="5" xfId="0" applyNumberFormat="1" applyFont="1" applyFill="1" applyBorder="1" applyAlignment="1">
      <alignment horizontal="left" vertical="top" wrapText="1"/>
    </xf>
    <xf numFmtId="0" fontId="5" fillId="5" borderId="36" xfId="0" applyFont="1" applyFill="1" applyBorder="1" applyAlignment="1">
      <alignment wrapText="1"/>
    </xf>
    <xf numFmtId="0" fontId="0" fillId="0" borderId="32" xfId="0" applyBorder="1" applyAlignment="1">
      <alignment horizontal="left" wrapText="1"/>
    </xf>
    <xf numFmtId="0" fontId="0" fillId="9" borderId="32" xfId="0" applyFill="1" applyBorder="1" applyAlignment="1">
      <alignment horizontal="left" wrapText="1"/>
    </xf>
    <xf numFmtId="44" fontId="2" fillId="7" borderId="13" xfId="0" applyNumberFormat="1" applyFont="1" applyFill="1" applyBorder="1" applyAlignment="1">
      <alignment horizontal="left" vertical="top" wrapText="1"/>
    </xf>
    <xf numFmtId="44" fontId="0" fillId="0" borderId="11" xfId="2" applyFont="1" applyBorder="1" applyAlignment="1">
      <alignment horizontal="center" vertical="center" wrapText="1"/>
    </xf>
    <xf numFmtId="0" fontId="0" fillId="9" borderId="33" xfId="0" applyFill="1" applyBorder="1" applyAlignment="1">
      <alignment horizontal="left" wrapText="1"/>
    </xf>
    <xf numFmtId="44" fontId="0" fillId="7" borderId="25" xfId="0" applyNumberFormat="1" applyFill="1" applyBorder="1" applyAlignment="1">
      <alignment horizontal="left" vertical="top" wrapText="1"/>
    </xf>
    <xf numFmtId="44" fontId="0" fillId="0" borderId="31" xfId="2" applyFont="1" applyBorder="1" applyAlignment="1">
      <alignment horizontal="center" vertical="center" wrapText="1"/>
    </xf>
    <xf numFmtId="44" fontId="0" fillId="0" borderId="39" xfId="2" applyFont="1" applyBorder="1" applyAlignment="1">
      <alignment horizontal="center" vertical="center" wrapText="1"/>
    </xf>
    <xf numFmtId="44" fontId="0" fillId="7" borderId="9" xfId="0" applyNumberFormat="1" applyFill="1" applyBorder="1" applyAlignment="1">
      <alignment horizontal="left" vertical="top" wrapText="1"/>
    </xf>
    <xf numFmtId="44" fontId="0" fillId="0" borderId="32" xfId="2" applyFont="1" applyBorder="1" applyAlignment="1">
      <alignment horizontal="center" vertical="center" wrapText="1"/>
    </xf>
    <xf numFmtId="0" fontId="0" fillId="0" borderId="11" xfId="0" applyBorder="1" applyAlignment="1">
      <alignment horizontal="left" wrapText="1"/>
    </xf>
    <xf numFmtId="44" fontId="0" fillId="7" borderId="5" xfId="0" applyNumberFormat="1" applyFill="1" applyBorder="1" applyAlignment="1">
      <alignment horizontal="left" vertical="top" wrapText="1"/>
    </xf>
    <xf numFmtId="44" fontId="0" fillId="7" borderId="4" xfId="0" applyNumberFormat="1" applyFill="1" applyBorder="1" applyAlignment="1">
      <alignment vertical="center" wrapText="1"/>
    </xf>
    <xf numFmtId="44" fontId="0" fillId="7" borderId="10" xfId="0" applyNumberFormat="1" applyFill="1" applyBorder="1" applyAlignment="1">
      <alignment horizontal="center" vertical="center" wrapText="1"/>
    </xf>
    <xf numFmtId="0" fontId="15" fillId="0" borderId="14" xfId="0" applyFont="1" applyBorder="1" applyAlignment="1">
      <alignment horizontal="center" vertical="center" wrapText="1"/>
    </xf>
    <xf numFmtId="0" fontId="15" fillId="0" borderId="5" xfId="0" applyFont="1" applyBorder="1" applyAlignment="1">
      <alignment horizontal="left" wrapText="1"/>
    </xf>
    <xf numFmtId="1" fontId="15" fillId="4" borderId="4" xfId="0" applyNumberFormat="1" applyFont="1" applyFill="1" applyBorder="1" applyAlignment="1">
      <alignment horizontal="center" vertical="center" wrapText="1"/>
    </xf>
    <xf numFmtId="0" fontId="2" fillId="0" borderId="0" xfId="0" applyFont="1"/>
    <xf numFmtId="44" fontId="12" fillId="0" borderId="32" xfId="2" applyFont="1" applyBorder="1" applyAlignment="1" applyProtection="1">
      <alignment horizontal="center" vertical="center" wrapText="1"/>
    </xf>
    <xf numFmtId="0" fontId="0" fillId="8" borderId="1" xfId="0" applyFill="1" applyBorder="1"/>
    <xf numFmtId="0" fontId="2" fillId="0" borderId="14" xfId="0" applyFont="1" applyBorder="1" applyAlignment="1">
      <alignment horizontal="center" vertical="center"/>
    </xf>
    <xf numFmtId="0" fontId="15" fillId="0" borderId="4" xfId="0" applyFont="1" applyBorder="1" applyAlignment="1">
      <alignment wrapText="1"/>
    </xf>
    <xf numFmtId="3" fontId="15" fillId="0" borderId="4" xfId="0" applyNumberFormat="1" applyFont="1" applyBorder="1" applyAlignment="1">
      <alignment wrapText="1"/>
    </xf>
    <xf numFmtId="3" fontId="15" fillId="0" borderId="10" xfId="0" applyNumberFormat="1" applyFont="1" applyBorder="1" applyAlignment="1">
      <alignment wrapText="1"/>
    </xf>
    <xf numFmtId="44" fontId="12" fillId="4" borderId="26" xfId="2" applyFont="1" applyFill="1" applyBorder="1" applyAlignment="1" applyProtection="1">
      <alignment horizontal="center" vertical="center" wrapText="1"/>
      <protection locked="0"/>
    </xf>
    <xf numFmtId="0" fontId="0" fillId="8" borderId="1" xfId="0" applyFill="1" applyBorder="1" applyAlignment="1">
      <alignment horizontal="center"/>
    </xf>
    <xf numFmtId="44" fontId="0" fillId="0" borderId="1" xfId="2" applyFont="1" applyBorder="1" applyAlignment="1">
      <alignment horizontal="center"/>
    </xf>
    <xf numFmtId="3" fontId="10" fillId="0" borderId="35" xfId="0" applyNumberFormat="1" applyFont="1" applyBorder="1" applyAlignment="1">
      <alignment wrapText="1"/>
    </xf>
    <xf numFmtId="0" fontId="0" fillId="0" borderId="7" xfId="0" applyBorder="1"/>
    <xf numFmtId="0" fontId="0" fillId="0" borderId="7" xfId="0" applyBorder="1" applyAlignment="1">
      <alignment horizontal="center" vertical="center"/>
    </xf>
    <xf numFmtId="3" fontId="11" fillId="6" borderId="36" xfId="0" applyNumberFormat="1" applyFont="1" applyFill="1" applyBorder="1" applyAlignment="1">
      <alignment horizontal="center" vertical="center" wrapText="1"/>
    </xf>
    <xf numFmtId="44" fontId="12" fillId="4" borderId="36" xfId="2" applyFont="1" applyFill="1" applyBorder="1" applyAlignment="1">
      <alignment horizontal="center" vertical="center" wrapText="1"/>
    </xf>
    <xf numFmtId="44" fontId="0" fillId="0" borderId="37" xfId="2" applyFont="1" applyBorder="1" applyAlignment="1">
      <alignment horizontal="center" vertical="center"/>
    </xf>
    <xf numFmtId="1" fontId="10" fillId="4" borderId="1" xfId="0" applyNumberFormat="1" applyFont="1" applyFill="1" applyBorder="1" applyAlignment="1" applyProtection="1">
      <alignment horizontal="center" vertical="center" wrapText="1"/>
      <protection locked="0"/>
    </xf>
    <xf numFmtId="165" fontId="12" fillId="4" borderId="1" xfId="2" applyNumberFormat="1" applyFont="1" applyFill="1" applyBorder="1" applyAlignment="1" applyProtection="1">
      <alignment horizontal="center" vertical="center" wrapText="1"/>
      <protection locked="0"/>
    </xf>
    <xf numFmtId="44" fontId="11" fillId="8" borderId="41" xfId="2" applyFont="1" applyFill="1" applyBorder="1" applyAlignment="1" applyProtection="1">
      <alignment horizontal="center" vertical="center" wrapText="1"/>
      <protection locked="0"/>
    </xf>
    <xf numFmtId="44" fontId="0" fillId="0" borderId="0" xfId="2" applyFont="1" applyBorder="1" applyAlignment="1">
      <alignment horizontal="center" vertical="center"/>
    </xf>
    <xf numFmtId="1" fontId="10" fillId="4" borderId="4" xfId="0" applyNumberFormat="1" applyFont="1" applyFill="1" applyBorder="1" applyAlignment="1" applyProtection="1">
      <alignment horizontal="center" vertical="center" wrapText="1"/>
      <protection locked="0"/>
    </xf>
    <xf numFmtId="165" fontId="12" fillId="4" borderId="4" xfId="2" applyNumberFormat="1" applyFont="1" applyFill="1" applyBorder="1" applyAlignment="1" applyProtection="1">
      <alignment horizontal="center" vertical="center" wrapText="1"/>
      <protection locked="0"/>
    </xf>
    <xf numFmtId="165" fontId="12" fillId="4" borderId="10" xfId="2" applyNumberFormat="1" applyFont="1" applyFill="1" applyBorder="1" applyAlignment="1" applyProtection="1">
      <alignment horizontal="center" vertical="center" wrapText="1"/>
      <protection locked="0"/>
    </xf>
    <xf numFmtId="44" fontId="11" fillId="8" borderId="11" xfId="2" applyFont="1" applyFill="1" applyBorder="1" applyAlignment="1" applyProtection="1">
      <alignment horizontal="center" vertical="center" wrapText="1"/>
      <protection locked="0"/>
    </xf>
    <xf numFmtId="0" fontId="0" fillId="0" borderId="23" xfId="0" applyBorder="1" applyAlignment="1">
      <alignment horizontal="center" vertical="center"/>
    </xf>
    <xf numFmtId="0" fontId="10" fillId="0" borderId="24" xfId="0" applyFont="1" applyBorder="1" applyAlignment="1" applyProtection="1">
      <alignment horizontal="left" wrapText="1"/>
      <protection locked="0"/>
    </xf>
    <xf numFmtId="0" fontId="0" fillId="0" borderId="1" xfId="0" applyBorder="1" applyAlignment="1">
      <alignment horizontal="left" wrapText="1"/>
    </xf>
    <xf numFmtId="0" fontId="10" fillId="0" borderId="1" xfId="0" applyFont="1" applyBorder="1" applyAlignment="1">
      <alignment horizontal="left" wrapText="1"/>
    </xf>
    <xf numFmtId="1" fontId="10" fillId="4" borderId="1" xfId="0" applyNumberFormat="1" applyFont="1" applyFill="1" applyBorder="1" applyAlignment="1">
      <alignment horizontal="center" vertical="center" wrapText="1"/>
    </xf>
    <xf numFmtId="0" fontId="0" fillId="0" borderId="15" xfId="0" applyBorder="1" applyAlignment="1">
      <alignment horizontal="center" vertical="center"/>
    </xf>
    <xf numFmtId="166" fontId="11" fillId="0" borderId="21" xfId="2" applyNumberFormat="1" applyFont="1" applyBorder="1" applyAlignment="1" applyProtection="1">
      <alignment horizontal="center" vertical="center" wrapText="1"/>
    </xf>
    <xf numFmtId="0" fontId="0" fillId="9" borderId="22" xfId="0" applyFill="1" applyBorder="1" applyAlignment="1">
      <alignment horizontal="left" wrapText="1"/>
    </xf>
    <xf numFmtId="0" fontId="10" fillId="0" borderId="22" xfId="0" applyFont="1" applyBorder="1" applyAlignment="1">
      <alignment wrapText="1"/>
    </xf>
    <xf numFmtId="3" fontId="10" fillId="0" borderId="22" xfId="0" applyNumberFormat="1" applyFont="1" applyBorder="1" applyAlignment="1">
      <alignment horizontal="center" vertical="center" wrapText="1"/>
    </xf>
    <xf numFmtId="166" fontId="11" fillId="0" borderId="42" xfId="2" applyNumberFormat="1" applyFont="1" applyBorder="1" applyAlignment="1" applyProtection="1">
      <alignment horizontal="center" vertical="center" wrapText="1"/>
    </xf>
    <xf numFmtId="44" fontId="10" fillId="8" borderId="22" xfId="2" applyFont="1" applyFill="1" applyBorder="1" applyAlignment="1">
      <alignment horizontal="center" vertical="center" wrapText="1"/>
    </xf>
    <xf numFmtId="166" fontId="12" fillId="8" borderId="2" xfId="2" applyNumberFormat="1" applyFont="1" applyFill="1" applyBorder="1" applyAlignment="1" applyProtection="1">
      <alignment horizontal="center" vertical="center" wrapText="1"/>
      <protection locked="0"/>
    </xf>
    <xf numFmtId="166" fontId="12" fillId="8" borderId="26" xfId="2" applyNumberFormat="1" applyFont="1" applyFill="1" applyBorder="1" applyAlignment="1" applyProtection="1">
      <alignment horizontal="center" vertical="center" wrapText="1"/>
      <protection locked="0"/>
    </xf>
    <xf numFmtId="166" fontId="12" fillId="0" borderId="4" xfId="2" applyNumberFormat="1" applyFont="1" applyFill="1" applyBorder="1" applyAlignment="1" applyProtection="1">
      <alignment horizontal="center" vertical="center" wrapText="1"/>
      <protection locked="0"/>
    </xf>
    <xf numFmtId="44" fontId="12" fillId="8" borderId="1" xfId="2" applyFont="1" applyFill="1" applyBorder="1" applyAlignment="1" applyProtection="1">
      <alignment horizontal="center" vertical="center" wrapText="1"/>
      <protection locked="0"/>
    </xf>
    <xf numFmtId="44" fontId="2" fillId="7" borderId="18" xfId="0" applyNumberFormat="1" applyFont="1" applyFill="1" applyBorder="1" applyAlignment="1">
      <alignment vertical="center" wrapText="1"/>
    </xf>
    <xf numFmtId="44" fontId="0" fillId="0" borderId="1" xfId="2" applyFont="1" applyBorder="1" applyAlignment="1">
      <alignment vertical="center" wrapText="1"/>
    </xf>
    <xf numFmtId="44" fontId="0" fillId="0" borderId="0" xfId="0" applyNumberFormat="1" applyAlignment="1">
      <alignment vertical="center" wrapText="1"/>
    </xf>
    <xf numFmtId="0" fontId="0" fillId="0" borderId="18" xfId="0" applyBorder="1" applyAlignment="1">
      <alignment horizontal="center" vertical="center"/>
    </xf>
    <xf numFmtId="0" fontId="0" fillId="8" borderId="18" xfId="0" applyFill="1" applyBorder="1" applyAlignment="1">
      <alignment horizontal="center"/>
    </xf>
    <xf numFmtId="44" fontId="0" fillId="0" borderId="22" xfId="2" applyFont="1" applyBorder="1" applyAlignment="1">
      <alignment horizontal="center"/>
    </xf>
    <xf numFmtId="44" fontId="12" fillId="4" borderId="18" xfId="2" applyFont="1" applyFill="1" applyBorder="1" applyAlignment="1" applyProtection="1">
      <alignment horizontal="center" vertical="center" wrapText="1"/>
      <protection locked="0"/>
    </xf>
    <xf numFmtId="0" fontId="0" fillId="0" borderId="8" xfId="0" applyBorder="1" applyAlignment="1">
      <alignment horizontal="center" vertical="center"/>
    </xf>
    <xf numFmtId="44" fontId="0" fillId="0" borderId="43" xfId="2" applyFont="1" applyBorder="1" applyAlignment="1">
      <alignment horizontal="center" vertical="center"/>
    </xf>
    <xf numFmtId="0" fontId="0" fillId="0" borderId="3" xfId="0" applyBorder="1"/>
    <xf numFmtId="0" fontId="0" fillId="0" borderId="38" xfId="0" applyBorder="1"/>
    <xf numFmtId="0" fontId="0" fillId="0" borderId="25" xfId="0" applyBorder="1"/>
    <xf numFmtId="0" fontId="0" fillId="9" borderId="44" xfId="0" applyFill="1" applyBorder="1" applyAlignment="1">
      <alignment horizontal="left" wrapText="1"/>
    </xf>
    <xf numFmtId="0" fontId="10" fillId="0" borderId="25" xfId="0" applyFont="1" applyBorder="1" applyAlignment="1" applyProtection="1">
      <alignment horizontal="left" wrapText="1"/>
      <protection locked="0"/>
    </xf>
    <xf numFmtId="0" fontId="10" fillId="0" borderId="40" xfId="0" applyFont="1" applyBorder="1" applyAlignment="1" applyProtection="1">
      <alignment horizontal="center" vertical="center" wrapText="1"/>
      <protection locked="0"/>
    </xf>
    <xf numFmtId="0" fontId="10" fillId="0" borderId="40" xfId="0" applyFont="1" applyBorder="1" applyAlignment="1" applyProtection="1">
      <alignment horizontal="center" wrapText="1"/>
      <protection locked="0"/>
    </xf>
    <xf numFmtId="44" fontId="12" fillId="0" borderId="33" xfId="2" applyFont="1" applyBorder="1" applyAlignment="1" applyProtection="1">
      <alignment horizontal="center" vertical="center" wrapText="1"/>
    </xf>
    <xf numFmtId="0" fontId="0" fillId="0" borderId="19" xfId="0" applyBorder="1" applyAlignment="1">
      <alignment horizontal="center" vertical="center"/>
    </xf>
    <xf numFmtId="0" fontId="0" fillId="0" borderId="11" xfId="0" applyBorder="1" applyAlignment="1">
      <alignment wrapText="1"/>
    </xf>
    <xf numFmtId="0" fontId="18" fillId="0" borderId="11" xfId="0" applyFont="1" applyBorder="1" applyAlignment="1">
      <alignment wrapText="1"/>
    </xf>
    <xf numFmtId="44" fontId="18" fillId="7" borderId="5" xfId="0" applyNumberFormat="1" applyFont="1" applyFill="1" applyBorder="1" applyAlignment="1">
      <alignment horizontal="left" vertical="top" wrapText="1"/>
    </xf>
    <xf numFmtId="44" fontId="18" fillId="7" borderId="4" xfId="0" applyNumberFormat="1" applyFont="1" applyFill="1" applyBorder="1" applyAlignment="1">
      <alignment vertical="center" wrapText="1"/>
    </xf>
    <xf numFmtId="44" fontId="18" fillId="7" borderId="10" xfId="0" applyNumberFormat="1" applyFont="1" applyFill="1" applyBorder="1" applyAlignment="1">
      <alignment horizontal="center" vertical="center" wrapText="1"/>
    </xf>
    <xf numFmtId="44" fontId="18" fillId="0" borderId="11" xfId="2" applyFont="1" applyBorder="1" applyAlignment="1">
      <alignment horizontal="center" vertical="center" wrapText="1"/>
    </xf>
    <xf numFmtId="44" fontId="12" fillId="0" borderId="30" xfId="2" applyFont="1" applyFill="1" applyBorder="1" applyAlignment="1" applyProtection="1">
      <alignment horizontal="center" vertical="center" wrapText="1"/>
      <protection locked="0"/>
    </xf>
    <xf numFmtId="44" fontId="10" fillId="0" borderId="0" xfId="2" applyFont="1" applyFill="1" applyBorder="1" applyAlignment="1">
      <alignment horizontal="center" vertical="center"/>
    </xf>
    <xf numFmtId="167" fontId="0" fillId="0" borderId="0" xfId="5" applyNumberFormat="1" applyFont="1" applyFill="1" applyBorder="1" applyAlignment="1">
      <alignment wrapText="1"/>
    </xf>
    <xf numFmtId="0" fontId="16" fillId="0" borderId="0" xfId="0" applyFont="1" applyAlignment="1">
      <alignment horizontal="left" vertical="center"/>
    </xf>
    <xf numFmtId="0" fontId="16" fillId="0" borderId="0" xfId="0" applyFont="1" applyAlignment="1">
      <alignment vertical="center" wrapText="1"/>
    </xf>
    <xf numFmtId="0" fontId="16" fillId="0" borderId="0" xfId="0" applyFont="1" applyAlignment="1">
      <alignment horizontal="center" vertical="center" wrapText="1"/>
    </xf>
    <xf numFmtId="44" fontId="16" fillId="0" borderId="0" xfId="2" applyFont="1" applyFill="1" applyBorder="1" applyAlignment="1">
      <alignment horizontal="center" vertical="center" wrapText="1"/>
    </xf>
    <xf numFmtId="44" fontId="2" fillId="0" borderId="0" xfId="2" applyFont="1" applyFill="1" applyBorder="1" applyAlignment="1">
      <alignment horizontal="center" vertical="center" wrapText="1"/>
    </xf>
    <xf numFmtId="0" fontId="0" fillId="0" borderId="0" xfId="0" applyAlignment="1">
      <alignment vertical="top"/>
    </xf>
    <xf numFmtId="44" fontId="0" fillId="0" borderId="0" xfId="2" applyFont="1" applyFill="1" applyBorder="1" applyAlignment="1">
      <alignment horizontal="center" vertical="center" wrapText="1"/>
    </xf>
    <xf numFmtId="164" fontId="0" fillId="0" borderId="0" xfId="0" applyNumberFormat="1" applyAlignment="1">
      <alignment horizontal="left" vertical="center" wrapText="1"/>
    </xf>
    <xf numFmtId="44" fontId="0" fillId="0" borderId="3" xfId="0" applyNumberFormat="1" applyBorder="1" applyAlignment="1">
      <alignment horizontal="left" vertical="top" wrapText="1"/>
    </xf>
    <xf numFmtId="44" fontId="10" fillId="4" borderId="2" xfId="2" applyFont="1" applyFill="1" applyBorder="1" applyAlignment="1">
      <alignment horizontal="center" vertical="center" wrapText="1"/>
    </xf>
    <xf numFmtId="3" fontId="17" fillId="6" borderId="10" xfId="0" applyNumberFormat="1" applyFont="1" applyFill="1" applyBorder="1" applyAlignment="1">
      <alignment horizontal="left" vertical="center" wrapText="1"/>
    </xf>
    <xf numFmtId="3" fontId="17" fillId="6" borderId="13" xfId="0" applyNumberFormat="1" applyFont="1" applyFill="1" applyBorder="1" applyAlignment="1">
      <alignment horizontal="left" vertical="center" wrapText="1"/>
    </xf>
    <xf numFmtId="3" fontId="17" fillId="6" borderId="28" xfId="0" applyNumberFormat="1" applyFont="1" applyFill="1" applyBorder="1" applyAlignment="1">
      <alignment horizontal="left" vertical="center" wrapText="1"/>
    </xf>
    <xf numFmtId="0" fontId="11" fillId="6" borderId="12" xfId="0" applyFont="1" applyFill="1" applyBorder="1" applyAlignment="1">
      <alignment horizontal="left" vertical="center" wrapText="1"/>
    </xf>
    <xf numFmtId="0" fontId="11" fillId="6" borderId="13" xfId="0" applyFont="1" applyFill="1" applyBorder="1" applyAlignment="1">
      <alignment horizontal="left" vertical="center" wrapText="1"/>
    </xf>
    <xf numFmtId="0" fontId="19" fillId="0" borderId="0" xfId="0" applyFont="1" applyAlignment="1">
      <alignment wrapText="1"/>
    </xf>
  </cellXfs>
  <cellStyles count="6">
    <cellStyle name="Goed" xfId="3" builtinId="26"/>
    <cellStyle name="Komma" xfId="5" builtinId="3"/>
    <cellStyle name="Neutraal" xfId="4" builtinId="28"/>
    <cellStyle name="Normal 2" xfId="1" xr:uid="{00000000-0005-0000-0000-000003000000}"/>
    <cellStyle name="Standaard" xfId="0" builtinId="0"/>
    <cellStyle name="Valuta" xfId="2" builtinId="4"/>
  </cellStyles>
  <dxfs count="0"/>
  <tableStyles count="0" defaultTableStyle="TableStyleMedium2" defaultPivotStyle="PivotStyleLight16"/>
  <colors>
    <mruColors>
      <color rgb="FFCCFFCC"/>
      <color rgb="FFCCFFFF"/>
      <color rgb="FFFFCCFF"/>
      <color rgb="FFFFFFCC"/>
      <color rgb="FFFFCC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B18"/>
  <sheetViews>
    <sheetView tabSelected="1" zoomScale="80" zoomScaleNormal="80" workbookViewId="0">
      <selection activeCell="B20" sqref="B20"/>
    </sheetView>
  </sheetViews>
  <sheetFormatPr defaultRowHeight="14.45"/>
  <cols>
    <col min="1" max="1" width="5" customWidth="1"/>
    <col min="2" max="2" width="197.28515625" style="1" customWidth="1"/>
  </cols>
  <sheetData>
    <row r="1" spans="1:2">
      <c r="B1" s="21" t="s">
        <v>0</v>
      </c>
    </row>
    <row r="2" spans="1:2">
      <c r="B2" s="1" t="s">
        <v>1</v>
      </c>
    </row>
    <row r="3" spans="1:2">
      <c r="B3" s="1" t="s">
        <v>2</v>
      </c>
    </row>
    <row r="6" spans="1:2" ht="18">
      <c r="B6" s="12" t="s">
        <v>3</v>
      </c>
    </row>
    <row r="7" spans="1:2">
      <c r="B7" s="1" t="s">
        <v>4</v>
      </c>
    </row>
    <row r="8" spans="1:2">
      <c r="B8" s="1" t="s">
        <v>5</v>
      </c>
    </row>
    <row r="9" spans="1:2">
      <c r="B9" s="2" t="s">
        <v>6</v>
      </c>
    </row>
    <row r="10" spans="1:2">
      <c r="B10" s="1" t="s">
        <v>7</v>
      </c>
    </row>
    <row r="11" spans="1:2">
      <c r="A11" s="6"/>
      <c r="B11" s="1" t="s">
        <v>8</v>
      </c>
    </row>
    <row r="12" spans="1:2">
      <c r="B12" s="1" t="s">
        <v>9</v>
      </c>
    </row>
    <row r="13" spans="1:2">
      <c r="B13" s="1" t="s">
        <v>10</v>
      </c>
    </row>
    <row r="14" spans="1:2">
      <c r="B14" s="1" t="s">
        <v>11</v>
      </c>
    </row>
    <row r="15" spans="1:2">
      <c r="A15" s="7"/>
    </row>
    <row r="16" spans="1:2" ht="28.9">
      <c r="B16" s="1" t="s">
        <v>12</v>
      </c>
    </row>
    <row r="18" spans="2:2" ht="106.5" customHeight="1">
      <c r="B18" s="186" t="s">
        <v>13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B1:H28"/>
  <sheetViews>
    <sheetView topLeftCell="B1" zoomScale="90" zoomScaleNormal="90" workbookViewId="0">
      <selection activeCell="F16" sqref="F16"/>
    </sheetView>
  </sheetViews>
  <sheetFormatPr defaultColWidth="8.7109375" defaultRowHeight="15" customHeight="1"/>
  <cols>
    <col min="1" max="1" width="8.7109375" style="1"/>
    <col min="2" max="2" width="98.28515625" style="1" customWidth="1"/>
    <col min="3" max="3" width="18" style="1" customWidth="1"/>
    <col min="4" max="4" width="22.28515625" style="63" customWidth="1"/>
    <col min="5" max="5" width="20.28515625" style="64" customWidth="1"/>
    <col min="6" max="6" width="20.28515625" style="69" customWidth="1"/>
    <col min="7" max="7" width="8.7109375" style="1"/>
    <col min="8" max="8" width="91.28515625" style="1" customWidth="1"/>
    <col min="9" max="16384" width="8.7109375" style="1"/>
  </cols>
  <sheetData>
    <row r="1" spans="2:8" ht="15" customHeight="1">
      <c r="B1" s="21" t="s">
        <v>14</v>
      </c>
    </row>
    <row r="2" spans="2:8" ht="15" customHeight="1" thickBot="1">
      <c r="C2"/>
    </row>
    <row r="3" spans="2:8" ht="18">
      <c r="B3" s="86" t="s">
        <v>15</v>
      </c>
      <c r="C3" s="81" t="s">
        <v>16</v>
      </c>
      <c r="D3" s="74" t="s">
        <v>17</v>
      </c>
      <c r="E3" s="75" t="s">
        <v>18</v>
      </c>
      <c r="F3" s="79" t="s">
        <v>19</v>
      </c>
    </row>
    <row r="4" spans="2:8" ht="14.45">
      <c r="B4" s="87" t="s">
        <v>20</v>
      </c>
      <c r="C4" s="82">
        <f>'Eenmalige kosten'!J18</f>
        <v>0</v>
      </c>
      <c r="D4" s="66"/>
      <c r="E4" s="76"/>
      <c r="F4" s="80">
        <f>C4</f>
        <v>0</v>
      </c>
      <c r="H4" s="1" t="s">
        <v>21</v>
      </c>
    </row>
    <row r="5" spans="2:8" ht="14.45">
      <c r="B5" s="87" t="s">
        <v>22</v>
      </c>
      <c r="C5" s="83"/>
      <c r="D5" s="67">
        <f>Exploitatiekosten!F6*7</f>
        <v>0</v>
      </c>
      <c r="E5" s="77">
        <f>Exploitatiekosten!F7*2</f>
        <v>0</v>
      </c>
      <c r="F5" s="80">
        <f>D5+E5</f>
        <v>0</v>
      </c>
    </row>
    <row r="6" spans="2:8" ht="14.45">
      <c r="B6" s="87" t="s">
        <v>23</v>
      </c>
      <c r="C6" s="84">
        <f>C21*F19</f>
        <v>0</v>
      </c>
      <c r="D6" s="66"/>
      <c r="E6" s="76"/>
      <c r="F6" s="80">
        <f>C6</f>
        <v>0</v>
      </c>
    </row>
    <row r="7" spans="2:8" ht="14.45">
      <c r="B7" s="87"/>
      <c r="C7" s="179"/>
      <c r="D7" s="67"/>
      <c r="E7" s="77"/>
      <c r="F7" s="80"/>
    </row>
    <row r="8" spans="2:8" ht="14.45">
      <c r="B8" s="88" t="s">
        <v>24</v>
      </c>
      <c r="C8" s="84">
        <f>'Eenmalige kosten'!J19</f>
        <v>0</v>
      </c>
      <c r="D8" s="66"/>
      <c r="E8" s="78"/>
      <c r="F8" s="80">
        <f>C8</f>
        <v>0</v>
      </c>
    </row>
    <row r="9" spans="2:8" ht="33" customHeight="1" thickBot="1">
      <c r="B9" s="91" t="s">
        <v>25</v>
      </c>
      <c r="C9" s="92"/>
      <c r="D9" s="72">
        <f>Exploitatiekosten!F10*7</f>
        <v>0</v>
      </c>
      <c r="E9" s="93">
        <f>Exploitatiekosten!F10*2</f>
        <v>0</v>
      </c>
      <c r="F9" s="94">
        <f>D9+E9</f>
        <v>0</v>
      </c>
    </row>
    <row r="10" spans="2:8" thickBot="1">
      <c r="B10" s="97" t="s">
        <v>26</v>
      </c>
      <c r="C10" s="98"/>
      <c r="D10" s="99"/>
      <c r="E10" s="100"/>
      <c r="F10" s="90">
        <f>SUM(F4:F9)</f>
        <v>0</v>
      </c>
    </row>
    <row r="11" spans="2:8" ht="14.45">
      <c r="B11" s="87" t="s">
        <v>27</v>
      </c>
      <c r="C11" s="95"/>
      <c r="D11" s="67">
        <f>Energiekosten!H15</f>
        <v>0</v>
      </c>
      <c r="E11" s="77">
        <f>Energiekosten!H16</f>
        <v>0</v>
      </c>
      <c r="F11" s="96">
        <f>SUM(D11:E11)</f>
        <v>0</v>
      </c>
    </row>
    <row r="12" spans="2:8" ht="14.45">
      <c r="B12" s="87"/>
      <c r="C12" s="179"/>
      <c r="D12" s="146"/>
      <c r="E12" s="77"/>
      <c r="F12" s="80"/>
    </row>
    <row r="13" spans="2:8" thickBot="1">
      <c r="B13" s="91" t="s">
        <v>28</v>
      </c>
      <c r="C13" s="92"/>
      <c r="D13" s="145">
        <f>Energiekosten!F18*8</f>
        <v>0</v>
      </c>
      <c r="E13" s="93">
        <f>Energiekosten!F18*2</f>
        <v>0</v>
      </c>
      <c r="F13" s="94">
        <f>SUM(D13:E13)</f>
        <v>0</v>
      </c>
    </row>
    <row r="14" spans="2:8" thickBot="1">
      <c r="B14" s="97" t="s">
        <v>29</v>
      </c>
      <c r="C14" s="98"/>
      <c r="D14" s="144"/>
      <c r="E14" s="73"/>
      <c r="F14" s="90">
        <f>F13+F12+F11</f>
        <v>0</v>
      </c>
    </row>
    <row r="15" spans="2:8" s="21" customFormat="1" ht="18.600000000000001" thickBot="1">
      <c r="B15" s="163" t="s">
        <v>30</v>
      </c>
      <c r="C15" s="164"/>
      <c r="D15" s="165"/>
      <c r="E15" s="166"/>
      <c r="F15" s="167">
        <f>F14+F10</f>
        <v>0</v>
      </c>
    </row>
    <row r="16" spans="2:8" thickBot="1">
      <c r="B16" s="162" t="s">
        <v>31</v>
      </c>
      <c r="C16" s="85"/>
      <c r="D16" s="85"/>
      <c r="E16" s="89"/>
      <c r="F16" s="90">
        <f>F15-F13-F9-F8</f>
        <v>0</v>
      </c>
    </row>
    <row r="17" spans="2:6" ht="14.45">
      <c r="C17" s="20"/>
      <c r="D17" s="68"/>
      <c r="E17" s="65"/>
    </row>
    <row r="18" spans="2:6" ht="15.75" customHeight="1">
      <c r="C18" s="171"/>
      <c r="D18" s="172"/>
      <c r="E18" s="173"/>
      <c r="F18" s="174"/>
    </row>
    <row r="19" spans="2:6" ht="15" customHeight="1">
      <c r="F19" s="175"/>
    </row>
    <row r="20" spans="2:6" ht="14.45">
      <c r="C20" s="176"/>
      <c r="F20" s="177"/>
    </row>
    <row r="21" spans="2:6" ht="14.45">
      <c r="B21" s="178"/>
      <c r="C21" s="170"/>
      <c r="F21" s="177"/>
    </row>
    <row r="22" spans="2:6" ht="14.45"/>
    <row r="23" spans="2:6" ht="14.45"/>
    <row r="24" spans="2:6" ht="14.45">
      <c r="B24" s="4"/>
      <c r="C24" s="4"/>
    </row>
    <row r="25" spans="2:6" ht="14.45"/>
    <row r="27" spans="2:6" ht="14.45">
      <c r="B27" s="4"/>
      <c r="C27" s="4"/>
    </row>
    <row r="28" spans="2:6" ht="14.4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5"/>
  <sheetViews>
    <sheetView zoomScaleNormal="100" workbookViewId="0">
      <pane ySplit="2" topLeftCell="A3" activePane="bottomLeft" state="frozen"/>
      <selection pane="bottomLeft" activeCell="A5" sqref="A5"/>
    </sheetView>
  </sheetViews>
  <sheetFormatPr defaultRowHeight="14.45"/>
  <cols>
    <col min="1" max="1" width="6.28515625" style="25" customWidth="1"/>
    <col min="2" max="2" width="59.7109375" customWidth="1"/>
    <col min="3" max="3" width="20.28515625" bestFit="1" customWidth="1"/>
    <col min="4" max="4" width="12.42578125" customWidth="1"/>
    <col min="5" max="5" width="12" customWidth="1"/>
    <col min="6" max="6" width="12.140625" customWidth="1"/>
    <col min="7" max="7" width="39.5703125" customWidth="1"/>
    <col min="8" max="8" width="23.28515625" customWidth="1"/>
    <col min="9" max="9" width="16.7109375" customWidth="1"/>
    <col min="10" max="10" width="25.28515625" customWidth="1"/>
    <col min="12" max="12" width="44.42578125" customWidth="1"/>
  </cols>
  <sheetData>
    <row r="1" spans="1:12" ht="21.6" thickBot="1">
      <c r="A1" s="47"/>
      <c r="B1" s="181" t="s">
        <v>32</v>
      </c>
      <c r="C1" s="182"/>
      <c r="D1" s="182"/>
      <c r="E1" s="182"/>
      <c r="F1" s="182"/>
      <c r="G1" s="182"/>
      <c r="H1" s="182"/>
      <c r="I1" s="182"/>
      <c r="J1" s="183"/>
      <c r="K1" s="1"/>
      <c r="L1" s="1"/>
    </row>
    <row r="2" spans="1:12" ht="69.599999999999994" thickBot="1">
      <c r="A2" s="31" t="s">
        <v>33</v>
      </c>
      <c r="B2" s="8" t="s">
        <v>34</v>
      </c>
      <c r="C2" s="9" t="s">
        <v>35</v>
      </c>
      <c r="D2" s="9" t="s">
        <v>36</v>
      </c>
      <c r="E2" s="9" t="s">
        <v>37</v>
      </c>
      <c r="F2" s="9" t="s">
        <v>38</v>
      </c>
      <c r="G2" s="9" t="s">
        <v>39</v>
      </c>
      <c r="H2" s="9" t="s">
        <v>40</v>
      </c>
      <c r="I2" s="19" t="s">
        <v>41</v>
      </c>
      <c r="J2" s="40" t="s">
        <v>42</v>
      </c>
      <c r="K2" s="3"/>
      <c r="L2" s="3"/>
    </row>
    <row r="3" spans="1:12">
      <c r="A3" s="48">
        <v>1</v>
      </c>
      <c r="B3" s="18" t="s">
        <v>43</v>
      </c>
      <c r="C3" s="17"/>
      <c r="D3" s="16"/>
      <c r="E3" s="16"/>
      <c r="F3" s="16"/>
      <c r="G3" s="46"/>
      <c r="H3" s="16"/>
      <c r="I3" s="37"/>
      <c r="J3" s="41"/>
      <c r="K3" s="3"/>
      <c r="L3" s="3"/>
    </row>
    <row r="4" spans="1:12" ht="15">
      <c r="A4" s="48">
        <v>2</v>
      </c>
      <c r="B4" s="18" t="s">
        <v>44</v>
      </c>
      <c r="C4" s="18"/>
      <c r="D4" s="16"/>
      <c r="E4" s="16"/>
      <c r="F4" s="16"/>
      <c r="G4" s="45"/>
      <c r="H4" s="16"/>
      <c r="I4" s="37"/>
      <c r="J4" s="42"/>
      <c r="K4" s="3"/>
      <c r="L4" s="3"/>
    </row>
    <row r="5" spans="1:12" ht="15">
      <c r="A5" s="48">
        <v>3</v>
      </c>
      <c r="B5" s="18" t="s">
        <v>45</v>
      </c>
      <c r="C5" s="17"/>
      <c r="D5" s="46"/>
      <c r="E5" s="180">
        <v>150000</v>
      </c>
      <c r="F5" s="16"/>
      <c r="G5" s="16"/>
      <c r="H5" s="16"/>
      <c r="I5" s="37"/>
      <c r="J5" s="42">
        <f>E5*ROUNDUP(D5/3,0)</f>
        <v>0</v>
      </c>
      <c r="K5" s="3"/>
      <c r="L5" s="13"/>
    </row>
    <row r="6" spans="1:12" ht="30" customHeight="1">
      <c r="A6" s="48">
        <v>4</v>
      </c>
      <c r="B6" s="18" t="s">
        <v>46</v>
      </c>
      <c r="C6" s="17"/>
      <c r="D6" s="46"/>
      <c r="E6" s="180">
        <v>60000</v>
      </c>
      <c r="F6" s="180">
        <v>45000</v>
      </c>
      <c r="G6" s="16"/>
      <c r="H6" s="16"/>
      <c r="I6" s="37"/>
      <c r="J6" s="42">
        <f>E6*ROUNDUP(D6/3,0)+F6*D6</f>
        <v>0</v>
      </c>
      <c r="K6" s="3"/>
      <c r="L6" s="3"/>
    </row>
    <row r="7" spans="1:12">
      <c r="A7" s="48">
        <v>5</v>
      </c>
      <c r="B7" s="18"/>
      <c r="C7" s="17"/>
      <c r="D7" s="16"/>
      <c r="E7" s="16"/>
      <c r="F7" s="16"/>
      <c r="G7" s="16"/>
      <c r="H7" s="16"/>
      <c r="I7" s="37"/>
      <c r="J7" s="37"/>
      <c r="K7" s="3"/>
      <c r="L7" s="3"/>
    </row>
    <row r="8" spans="1:12">
      <c r="A8" s="48">
        <v>6</v>
      </c>
      <c r="B8" s="18" t="s">
        <v>47</v>
      </c>
      <c r="C8" s="17"/>
      <c r="D8" s="16"/>
      <c r="E8" s="16"/>
      <c r="F8" s="16"/>
      <c r="G8" s="16"/>
      <c r="H8" s="16"/>
      <c r="I8" s="37"/>
      <c r="J8" s="42">
        <v>0</v>
      </c>
      <c r="K8" s="3"/>
      <c r="L8" s="3"/>
    </row>
    <row r="9" spans="1:12">
      <c r="A9" s="48">
        <v>7</v>
      </c>
      <c r="B9" s="18" t="s">
        <v>48</v>
      </c>
      <c r="C9" s="17"/>
      <c r="D9" s="16"/>
      <c r="E9" s="16"/>
      <c r="F9" s="16"/>
      <c r="G9" s="16"/>
      <c r="H9" s="16"/>
      <c r="I9" s="37"/>
      <c r="J9" s="42">
        <v>0</v>
      </c>
      <c r="K9" s="3"/>
      <c r="L9" s="3"/>
    </row>
    <row r="10" spans="1:12">
      <c r="A10" s="48">
        <v>8</v>
      </c>
      <c r="B10" s="18" t="s">
        <v>49</v>
      </c>
      <c r="C10" s="17"/>
      <c r="D10" s="16"/>
      <c r="E10" s="16"/>
      <c r="F10" s="16"/>
      <c r="G10" s="16"/>
      <c r="H10" s="35"/>
      <c r="I10" s="168">
        <v>5</v>
      </c>
      <c r="J10" s="105">
        <f>I10*H10</f>
        <v>0</v>
      </c>
      <c r="K10" s="3"/>
      <c r="L10" s="3"/>
    </row>
    <row r="11" spans="1:12" ht="27.6">
      <c r="A11" s="48">
        <v>9</v>
      </c>
      <c r="B11" s="5" t="s">
        <v>50</v>
      </c>
      <c r="C11" s="17"/>
      <c r="D11" s="16"/>
      <c r="E11" s="16"/>
      <c r="F11" s="16"/>
      <c r="G11" s="16"/>
      <c r="H11" s="106"/>
      <c r="I11" s="169">
        <v>1500</v>
      </c>
      <c r="J11" s="105">
        <f>I11*H11</f>
        <v>0</v>
      </c>
      <c r="K11" s="3"/>
      <c r="L11" s="3"/>
    </row>
    <row r="12" spans="1:12">
      <c r="A12" s="48">
        <v>10</v>
      </c>
      <c r="B12" s="18" t="s">
        <v>51</v>
      </c>
      <c r="C12" s="14"/>
      <c r="D12" s="16"/>
      <c r="E12" s="16"/>
      <c r="F12" s="16"/>
      <c r="G12" s="16"/>
      <c r="H12" s="16"/>
      <c r="I12" s="37"/>
      <c r="J12" s="42">
        <v>0</v>
      </c>
      <c r="K12" s="3"/>
      <c r="L12" s="3"/>
    </row>
    <row r="13" spans="1:12">
      <c r="A13" s="48">
        <v>11</v>
      </c>
      <c r="C13" s="14"/>
      <c r="D13" s="14"/>
      <c r="E13" s="14"/>
      <c r="F13" s="14"/>
      <c r="G13" s="14"/>
      <c r="H13" s="11"/>
      <c r="I13" s="38"/>
      <c r="J13" s="43">
        <v>0</v>
      </c>
      <c r="K13" s="3"/>
      <c r="L13" s="3"/>
    </row>
    <row r="14" spans="1:12">
      <c r="A14" s="48">
        <v>12</v>
      </c>
      <c r="B14" s="5"/>
      <c r="C14" s="14"/>
      <c r="D14" s="14"/>
      <c r="E14" s="14"/>
      <c r="F14" s="14"/>
      <c r="G14" s="14"/>
      <c r="H14" s="11"/>
      <c r="I14" s="38"/>
      <c r="J14" s="43">
        <v>0</v>
      </c>
      <c r="K14" s="3"/>
      <c r="L14" s="3"/>
    </row>
    <row r="15" spans="1:12">
      <c r="A15" s="48">
        <v>13</v>
      </c>
      <c r="B15" s="5"/>
      <c r="C15" s="14"/>
      <c r="D15" s="14"/>
      <c r="E15" s="14"/>
      <c r="F15" s="14"/>
      <c r="G15" s="14"/>
      <c r="H15" s="11"/>
      <c r="I15" s="38"/>
      <c r="J15" s="43">
        <v>0</v>
      </c>
      <c r="K15" s="3"/>
      <c r="L15" s="3"/>
    </row>
    <row r="16" spans="1:12">
      <c r="A16" s="48">
        <v>14</v>
      </c>
      <c r="B16" s="5"/>
      <c r="C16" s="14"/>
      <c r="D16" s="14"/>
      <c r="E16" s="14"/>
      <c r="F16" s="14"/>
      <c r="G16" s="14"/>
      <c r="H16" s="11"/>
      <c r="I16" s="38"/>
      <c r="J16" s="43">
        <v>0</v>
      </c>
      <c r="K16" s="3"/>
      <c r="L16" s="3"/>
    </row>
    <row r="17" spans="1:12" ht="15" thickBot="1">
      <c r="A17" s="49">
        <v>15</v>
      </c>
      <c r="B17" s="36" t="s">
        <v>52</v>
      </c>
      <c r="C17" s="120"/>
      <c r="D17" s="120"/>
      <c r="E17" s="120"/>
      <c r="F17" s="120"/>
      <c r="G17" s="120"/>
      <c r="H17" s="121"/>
      <c r="I17" s="121"/>
      <c r="J17" s="122">
        <v>0</v>
      </c>
      <c r="K17" s="3"/>
      <c r="L17" s="3"/>
    </row>
    <row r="18" spans="1:12" s="104" customFormat="1" ht="15" thickBot="1">
      <c r="A18" s="107">
        <v>17</v>
      </c>
      <c r="B18" s="108" t="s">
        <v>53</v>
      </c>
      <c r="C18" s="108"/>
      <c r="D18" s="108"/>
      <c r="E18" s="108"/>
      <c r="F18" s="108"/>
      <c r="G18" s="108"/>
      <c r="H18" s="109"/>
      <c r="I18" s="110"/>
      <c r="J18" s="44">
        <f>SUM(J3:J17)</f>
        <v>0</v>
      </c>
      <c r="K18" s="13"/>
      <c r="L18" s="13"/>
    </row>
    <row r="19" spans="1:12" ht="29.45" thickBot="1">
      <c r="A19" s="60">
        <v>18</v>
      </c>
      <c r="B19" s="88" t="s">
        <v>24</v>
      </c>
      <c r="C19" s="124"/>
      <c r="D19" s="124"/>
      <c r="E19" s="124"/>
      <c r="F19" s="124"/>
      <c r="G19" s="124"/>
      <c r="H19" s="125"/>
      <c r="I19" s="126"/>
      <c r="J19" s="127">
        <v>0</v>
      </c>
      <c r="K19" s="3"/>
      <c r="L19" s="3"/>
    </row>
    <row r="21" spans="1:12">
      <c r="B21" s="1"/>
      <c r="C21" s="1"/>
      <c r="D21" s="1"/>
      <c r="E21" s="1"/>
      <c r="F21" s="1"/>
      <c r="G21" s="1"/>
      <c r="H21" s="1"/>
      <c r="I21" s="1"/>
      <c r="J21" s="1"/>
      <c r="K21" s="1"/>
      <c r="L21" s="3"/>
    </row>
    <row r="22" spans="1:12">
      <c r="B22" s="1"/>
      <c r="C22" s="1"/>
      <c r="D22" s="1"/>
      <c r="E22" s="1"/>
      <c r="F22" s="1"/>
      <c r="G22" s="1"/>
      <c r="H22" s="1"/>
      <c r="I22" s="1"/>
      <c r="J22" s="1"/>
      <c r="K22" s="1"/>
      <c r="L22" s="3"/>
    </row>
    <row r="23" spans="1:12">
      <c r="B23" s="1"/>
      <c r="C23" s="1"/>
      <c r="D23" s="1"/>
      <c r="E23" s="1"/>
      <c r="F23" s="1"/>
      <c r="G23" s="1"/>
      <c r="H23" s="1"/>
      <c r="I23" s="1"/>
      <c r="J23" s="1"/>
      <c r="K23" s="1"/>
      <c r="L23" s="3"/>
    </row>
    <row r="24" spans="1:12">
      <c r="B24" s="1"/>
      <c r="C24" s="1"/>
      <c r="D24" s="1"/>
      <c r="E24" s="1"/>
      <c r="F24" s="1"/>
      <c r="G24" s="1"/>
      <c r="H24" s="1"/>
      <c r="I24" s="1"/>
      <c r="J24" s="1"/>
      <c r="K24" s="1"/>
      <c r="L24" s="3"/>
    </row>
    <row r="25" spans="1:12">
      <c r="L25" s="3"/>
    </row>
  </sheetData>
  <mergeCells count="1">
    <mergeCell ref="B1:J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5"/>
  <sheetViews>
    <sheetView zoomScale="110" workbookViewId="0">
      <pane ySplit="2" topLeftCell="A3" activePane="bottomLeft" state="frozen"/>
      <selection pane="bottomLeft" activeCell="F7" sqref="F7"/>
    </sheetView>
  </sheetViews>
  <sheetFormatPr defaultRowHeight="14.45"/>
  <cols>
    <col min="1" max="1" width="6" style="25" customWidth="1"/>
    <col min="2" max="2" width="69.5703125" customWidth="1"/>
    <col min="3" max="3" width="32.28515625" customWidth="1"/>
    <col min="4" max="4" width="23.28515625" customWidth="1"/>
    <col min="5" max="5" width="16" customWidth="1"/>
    <col min="6" max="6" width="25.28515625" customWidth="1"/>
    <col min="8" max="8" width="44.42578125" customWidth="1"/>
  </cols>
  <sheetData>
    <row r="1" spans="1:8" ht="21.6" thickBot="1">
      <c r="A1" s="47"/>
      <c r="B1" s="50" t="s">
        <v>54</v>
      </c>
      <c r="C1" s="51"/>
      <c r="D1" s="51"/>
      <c r="E1" s="51"/>
      <c r="F1" s="52"/>
      <c r="G1" s="1"/>
      <c r="H1" s="1"/>
    </row>
    <row r="2" spans="1:8" s="25" customFormat="1" ht="28.15" thickBot="1">
      <c r="A2" s="31" t="s">
        <v>33</v>
      </c>
      <c r="B2" s="8" t="s">
        <v>55</v>
      </c>
      <c r="C2" s="9" t="s">
        <v>35</v>
      </c>
      <c r="D2" s="9" t="s">
        <v>56</v>
      </c>
      <c r="E2" s="9" t="s">
        <v>57</v>
      </c>
      <c r="F2" s="10" t="s">
        <v>58</v>
      </c>
      <c r="G2" s="54"/>
      <c r="H2" s="54"/>
    </row>
    <row r="3" spans="1:8">
      <c r="A3" s="48">
        <v>1</v>
      </c>
      <c r="B3" s="18" t="s">
        <v>59</v>
      </c>
      <c r="C3" s="17"/>
      <c r="D3" s="140">
        <v>0</v>
      </c>
      <c r="E3" s="17">
        <v>12</v>
      </c>
      <c r="F3" s="53">
        <f>E3*D3</f>
        <v>0</v>
      </c>
      <c r="G3" s="3"/>
      <c r="H3" s="3"/>
    </row>
    <row r="4" spans="1:8">
      <c r="A4" s="48">
        <v>2</v>
      </c>
      <c r="B4" s="18" t="s">
        <v>60</v>
      </c>
      <c r="C4" s="18"/>
      <c r="D4" s="140">
        <v>0</v>
      </c>
      <c r="E4" s="17">
        <v>12</v>
      </c>
      <c r="F4" s="53">
        <f t="shared" ref="F4:F10" si="0">E4*D4</f>
        <v>0</v>
      </c>
      <c r="G4" s="3"/>
      <c r="H4" s="3"/>
    </row>
    <row r="5" spans="1:8" ht="15" thickBot="1">
      <c r="A5" s="49">
        <v>4</v>
      </c>
      <c r="B5" s="58" t="s">
        <v>61</v>
      </c>
      <c r="C5" s="36"/>
      <c r="D5" s="141">
        <v>0</v>
      </c>
      <c r="E5" s="55">
        <v>12</v>
      </c>
      <c r="F5" s="56">
        <f t="shared" si="0"/>
        <v>0</v>
      </c>
      <c r="G5" s="3"/>
      <c r="H5" s="3"/>
    </row>
    <row r="6" spans="1:8" s="104" customFormat="1" ht="15" thickBot="1">
      <c r="A6" s="101">
        <v>5</v>
      </c>
      <c r="B6" s="102" t="s">
        <v>62</v>
      </c>
      <c r="C6" s="102"/>
      <c r="D6" s="142"/>
      <c r="E6" s="103"/>
      <c r="F6" s="61">
        <f>SUM(F3:F5)</f>
        <v>0</v>
      </c>
      <c r="G6" s="13"/>
      <c r="H6" s="13"/>
    </row>
    <row r="7" spans="1:8">
      <c r="A7" s="59">
        <v>6</v>
      </c>
      <c r="B7" s="15" t="s">
        <v>63</v>
      </c>
      <c r="C7" s="57"/>
      <c r="D7" s="140">
        <v>0</v>
      </c>
      <c r="E7" s="17">
        <v>12</v>
      </c>
      <c r="F7" s="53">
        <f t="shared" si="0"/>
        <v>0</v>
      </c>
      <c r="G7" s="3"/>
      <c r="H7" s="3"/>
    </row>
    <row r="8" spans="1:8">
      <c r="A8" s="128"/>
      <c r="B8" s="129"/>
      <c r="C8" s="36"/>
      <c r="D8" s="141"/>
      <c r="E8" s="55"/>
      <c r="F8" s="56"/>
      <c r="G8" s="3"/>
    </row>
    <row r="9" spans="1:8">
      <c r="A9" s="133"/>
      <c r="B9" s="130"/>
      <c r="C9" s="131"/>
      <c r="D9" s="143"/>
      <c r="E9" s="132"/>
      <c r="F9" s="134"/>
      <c r="G9" s="3"/>
    </row>
    <row r="10" spans="1:8" ht="29.45" thickBot="1">
      <c r="A10" s="62">
        <v>9</v>
      </c>
      <c r="B10" s="135" t="s">
        <v>25</v>
      </c>
      <c r="C10" s="136"/>
      <c r="D10" s="139">
        <v>0</v>
      </c>
      <c r="E10" s="137">
        <v>12</v>
      </c>
      <c r="F10" s="138">
        <f t="shared" si="0"/>
        <v>0</v>
      </c>
      <c r="G10" s="3"/>
    </row>
    <row r="11" spans="1:8">
      <c r="B11" s="1"/>
      <c r="C11" s="1"/>
      <c r="D11" s="1"/>
      <c r="E11" s="1"/>
      <c r="F11" s="1"/>
      <c r="G11" s="1"/>
    </row>
    <row r="12" spans="1:8">
      <c r="C12" s="1"/>
      <c r="D12" s="1"/>
      <c r="E12" s="1"/>
      <c r="F12" s="1"/>
      <c r="G12" s="1"/>
    </row>
    <row r="13" spans="1:8">
      <c r="B13" s="1"/>
      <c r="C13" s="1"/>
      <c r="D13" s="1"/>
      <c r="E13" s="1"/>
      <c r="F13" s="1"/>
      <c r="G13" s="1"/>
      <c r="H13" s="3"/>
    </row>
    <row r="14" spans="1:8">
      <c r="B14" s="1"/>
      <c r="C14" s="1"/>
      <c r="D14" s="1"/>
      <c r="E14" s="1"/>
      <c r="F14" s="1"/>
      <c r="G14" s="1"/>
    </row>
    <row r="15" spans="1:8">
      <c r="B15" s="1"/>
      <c r="C15" s="1"/>
      <c r="D15" s="1"/>
      <c r="E15" s="1"/>
      <c r="F15" s="1"/>
      <c r="G15" s="1"/>
    </row>
  </sheetData>
  <pageMargins left="0.7" right="0.7" top="0.75" bottom="0.75" header="0.3" footer="0.3"/>
  <ignoredErrors>
    <ignoredError sqref="F6"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9"/>
  <sheetViews>
    <sheetView topLeftCell="A6" zoomScale="110" zoomScaleNormal="110" workbookViewId="0">
      <selection activeCell="B18" sqref="B18"/>
    </sheetView>
  </sheetViews>
  <sheetFormatPr defaultRowHeight="14.45"/>
  <cols>
    <col min="1" max="1" width="5.7109375" style="25" customWidth="1"/>
    <col min="2" max="2" width="52.28515625" customWidth="1"/>
    <col min="3" max="3" width="16.28515625" style="25" customWidth="1"/>
    <col min="4" max="4" width="15.7109375" style="28" customWidth="1"/>
    <col min="5" max="5" width="11" style="28" customWidth="1"/>
    <col min="6" max="6" width="14.5703125" customWidth="1"/>
    <col min="8" max="8" width="19.28515625" style="25" customWidth="1"/>
  </cols>
  <sheetData>
    <row r="1" spans="1:8" ht="15" thickBot="1">
      <c r="A1" s="47"/>
      <c r="B1" s="184" t="s">
        <v>64</v>
      </c>
      <c r="C1" s="185"/>
      <c r="D1" s="185"/>
      <c r="E1" s="185"/>
      <c r="F1" s="185"/>
      <c r="G1" s="185"/>
      <c r="H1" s="117" t="s">
        <v>65</v>
      </c>
    </row>
    <row r="2" spans="1:8" ht="124.9" thickBot="1">
      <c r="A2" s="31" t="s">
        <v>33</v>
      </c>
      <c r="B2" s="8" t="s">
        <v>66</v>
      </c>
      <c r="C2" s="8" t="s">
        <v>67</v>
      </c>
      <c r="D2" s="8" t="s">
        <v>68</v>
      </c>
      <c r="E2" s="8" t="s">
        <v>69</v>
      </c>
      <c r="F2" s="9" t="s">
        <v>56</v>
      </c>
      <c r="G2" s="19" t="s">
        <v>57</v>
      </c>
      <c r="H2" s="40" t="s">
        <v>58</v>
      </c>
    </row>
    <row r="3" spans="1:8">
      <c r="A3" s="133">
        <v>1</v>
      </c>
      <c r="B3" s="5" t="s">
        <v>70</v>
      </c>
      <c r="C3" s="71"/>
      <c r="D3" s="70"/>
      <c r="E3" s="29">
        <v>0.13</v>
      </c>
      <c r="F3" s="30">
        <f>C3*D3*E3*24*7*13/3</f>
        <v>0</v>
      </c>
      <c r="G3" s="38">
        <v>12</v>
      </c>
      <c r="H3" s="105">
        <f>F3*G3</f>
        <v>0</v>
      </c>
    </row>
    <row r="4" spans="1:8">
      <c r="A4" s="133">
        <v>2</v>
      </c>
      <c r="B4" s="5" t="s">
        <v>71</v>
      </c>
      <c r="C4" s="71"/>
      <c r="D4" s="70"/>
      <c r="E4" s="29">
        <v>0.13</v>
      </c>
      <c r="F4" s="30">
        <f t="shared" ref="F4:F13" si="0">C4*D4*E4*24*7*13/3</f>
        <v>0</v>
      </c>
      <c r="G4" s="38">
        <v>12</v>
      </c>
      <c r="H4" s="105">
        <f t="shared" ref="H4:H13" si="1">F4*G4</f>
        <v>0</v>
      </c>
    </row>
    <row r="5" spans="1:8">
      <c r="A5" s="133">
        <v>3</v>
      </c>
      <c r="B5" s="5" t="s">
        <v>72</v>
      </c>
      <c r="C5" s="71"/>
      <c r="D5" s="70"/>
      <c r="E5" s="29">
        <v>0.13</v>
      </c>
      <c r="F5" s="30">
        <f t="shared" si="0"/>
        <v>0</v>
      </c>
      <c r="G5" s="38">
        <v>12</v>
      </c>
      <c r="H5" s="105">
        <f t="shared" si="1"/>
        <v>0</v>
      </c>
    </row>
    <row r="6" spans="1:8">
      <c r="A6" s="133">
        <v>4</v>
      </c>
      <c r="B6" s="5" t="s">
        <v>73</v>
      </c>
      <c r="C6" s="71"/>
      <c r="D6" s="70"/>
      <c r="E6" s="29">
        <v>0.13</v>
      </c>
      <c r="F6" s="30">
        <f t="shared" si="0"/>
        <v>0</v>
      </c>
      <c r="G6" s="38">
        <v>12</v>
      </c>
      <c r="H6" s="105">
        <f t="shared" si="1"/>
        <v>0</v>
      </c>
    </row>
    <row r="7" spans="1:8">
      <c r="A7" s="133">
        <v>5</v>
      </c>
      <c r="B7" s="5" t="s">
        <v>74</v>
      </c>
      <c r="C7" s="71"/>
      <c r="D7" s="70"/>
      <c r="E7" s="29">
        <v>0.13</v>
      </c>
      <c r="F7" s="30">
        <f t="shared" si="0"/>
        <v>0</v>
      </c>
      <c r="G7" s="38">
        <v>12</v>
      </c>
      <c r="H7" s="105">
        <f t="shared" si="1"/>
        <v>0</v>
      </c>
    </row>
    <row r="8" spans="1:8">
      <c r="A8" s="133">
        <v>6</v>
      </c>
      <c r="B8" s="5" t="s">
        <v>75</v>
      </c>
      <c r="C8" s="71"/>
      <c r="D8" s="70"/>
      <c r="E8" s="29">
        <v>0.13</v>
      </c>
      <c r="F8" s="30">
        <f t="shared" si="0"/>
        <v>0</v>
      </c>
      <c r="G8" s="38">
        <v>12</v>
      </c>
      <c r="H8" s="105">
        <f t="shared" si="1"/>
        <v>0</v>
      </c>
    </row>
    <row r="9" spans="1:8">
      <c r="A9" s="133">
        <v>7</v>
      </c>
      <c r="B9" s="5" t="s">
        <v>76</v>
      </c>
      <c r="C9" s="71"/>
      <c r="D9" s="70"/>
      <c r="E9" s="29">
        <v>0.13</v>
      </c>
      <c r="F9" s="30">
        <f t="shared" si="0"/>
        <v>0</v>
      </c>
      <c r="G9" s="38">
        <v>12</v>
      </c>
      <c r="H9" s="105">
        <f t="shared" si="1"/>
        <v>0</v>
      </c>
    </row>
    <row r="10" spans="1:8">
      <c r="A10" s="133">
        <v>8</v>
      </c>
      <c r="B10" s="153"/>
      <c r="C10" s="23"/>
      <c r="D10" s="26"/>
      <c r="E10" s="29"/>
      <c r="F10" s="30">
        <f t="shared" si="0"/>
        <v>0</v>
      </c>
      <c r="G10" s="38">
        <v>12</v>
      </c>
      <c r="H10" s="105">
        <f t="shared" si="1"/>
        <v>0</v>
      </c>
    </row>
    <row r="11" spans="1:8">
      <c r="A11" s="133">
        <v>9</v>
      </c>
      <c r="B11" s="5"/>
      <c r="C11" s="23"/>
      <c r="D11" s="26"/>
      <c r="E11" s="26"/>
      <c r="F11" s="30">
        <f t="shared" si="0"/>
        <v>0</v>
      </c>
      <c r="G11" s="38">
        <v>12</v>
      </c>
      <c r="H11" s="105">
        <f t="shared" si="1"/>
        <v>0</v>
      </c>
    </row>
    <row r="12" spans="1:8">
      <c r="A12" s="133">
        <v>10</v>
      </c>
      <c r="B12" s="5"/>
      <c r="C12" s="23"/>
      <c r="D12" s="26"/>
      <c r="E12" s="26"/>
      <c r="F12" s="30">
        <f t="shared" si="0"/>
        <v>0</v>
      </c>
      <c r="G12" s="38">
        <v>12</v>
      </c>
      <c r="H12" s="105">
        <f t="shared" si="1"/>
        <v>0</v>
      </c>
    </row>
    <row r="13" spans="1:8" ht="15" thickBot="1">
      <c r="A13" s="128">
        <v>11</v>
      </c>
      <c r="B13" s="157"/>
      <c r="C13" s="158"/>
      <c r="D13" s="159"/>
      <c r="E13" s="159"/>
      <c r="F13" s="111">
        <f t="shared" si="0"/>
        <v>0</v>
      </c>
      <c r="G13" s="39">
        <v>12</v>
      </c>
      <c r="H13" s="160">
        <f t="shared" si="1"/>
        <v>0</v>
      </c>
    </row>
    <row r="14" spans="1:8">
      <c r="A14" s="161">
        <v>12</v>
      </c>
      <c r="B14" s="154" t="s">
        <v>77</v>
      </c>
      <c r="C14" s="32"/>
      <c r="D14" s="33"/>
      <c r="E14" s="33"/>
      <c r="F14" s="34"/>
      <c r="G14" s="114"/>
      <c r="H14" s="118">
        <f>SUM(H3:H13)</f>
        <v>0</v>
      </c>
    </row>
    <row r="15" spans="1:8">
      <c r="A15" s="133">
        <v>13</v>
      </c>
      <c r="B15" s="153" t="s">
        <v>78</v>
      </c>
      <c r="C15" s="24"/>
      <c r="D15" s="27"/>
      <c r="E15" s="27"/>
      <c r="F15" s="22"/>
      <c r="G15" s="115"/>
      <c r="H15" s="119">
        <f>H14*8</f>
        <v>0</v>
      </c>
    </row>
    <row r="16" spans="1:8">
      <c r="A16" s="133">
        <v>14</v>
      </c>
      <c r="B16" s="155" t="s">
        <v>79</v>
      </c>
      <c r="C16" s="24"/>
      <c r="D16" s="27"/>
      <c r="E16" s="27"/>
      <c r="F16" s="22"/>
      <c r="G16" s="115"/>
      <c r="H16" s="119">
        <f>H14*2</f>
        <v>0</v>
      </c>
    </row>
    <row r="17" spans="1:8">
      <c r="A17" s="133"/>
      <c r="B17" s="5"/>
      <c r="C17" s="24"/>
      <c r="D17" s="112"/>
      <c r="E17" s="113"/>
      <c r="F17" s="30"/>
      <c r="G17" s="116"/>
      <c r="H17" s="119"/>
    </row>
    <row r="18" spans="1:8" ht="29.45" thickBot="1">
      <c r="A18" s="62">
        <v>16</v>
      </c>
      <c r="B18" s="156" t="s">
        <v>80</v>
      </c>
      <c r="C18" s="147"/>
      <c r="D18" s="148"/>
      <c r="E18" s="149">
        <v>0.13</v>
      </c>
      <c r="F18" s="150">
        <f>D18*E18*24*7*13/3</f>
        <v>0</v>
      </c>
      <c r="G18" s="151">
        <v>12</v>
      </c>
      <c r="H18" s="152">
        <f>F18*G18*4</f>
        <v>0</v>
      </c>
    </row>
    <row r="19" spans="1:8">
      <c r="H19" s="123"/>
    </row>
  </sheetData>
  <mergeCells count="1">
    <mergeCell ref="B1:G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662577e-a998-4d43-bcc0-d60ab2a724e1">
      <Terms xmlns="http://schemas.microsoft.com/office/infopath/2007/PartnerControls"/>
    </lcf76f155ced4ddcb4097134ff3c332f>
    <TaxCatchAll xmlns="630dce5b-7ca5-43ee-9a71-01fffc04bad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A47C093356F2E42B42EF3AB0527DC32" ma:contentTypeVersion="11" ma:contentTypeDescription="Een nieuw document maken." ma:contentTypeScope="" ma:versionID="82b449cc14fe1038830959a47a852bcf">
  <xsd:schema xmlns:xsd="http://www.w3.org/2001/XMLSchema" xmlns:xs="http://www.w3.org/2001/XMLSchema" xmlns:p="http://schemas.microsoft.com/office/2006/metadata/properties" xmlns:ns2="e662577e-a998-4d43-bcc0-d60ab2a724e1" xmlns:ns3="630dce5b-7ca5-43ee-9a71-01fffc04bad1" targetNamespace="http://schemas.microsoft.com/office/2006/metadata/properties" ma:root="true" ma:fieldsID="1270fd8ebb8c720627eed9ff46e084dd" ns2:_="" ns3:_="">
    <xsd:import namespace="e662577e-a998-4d43-bcc0-d60ab2a724e1"/>
    <xsd:import namespace="630dce5b-7ca5-43ee-9a71-01fffc04ba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2577e-a998-4d43-bcc0-d60ab2a72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0dce5b-7ca5-43ee-9a71-01fffc04bad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bf6166f-e5c5-4412-927f-a72f15fd36c0}" ma:internalName="TaxCatchAll" ma:showField="CatchAllData" ma:web="630dce5b-7ca5-43ee-9a71-01fffc04ba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1F4B21-E8D7-4EB9-A128-C6DEA7E0D22A}"/>
</file>

<file path=customXml/itemProps2.xml><?xml version="1.0" encoding="utf-8"?>
<ds:datastoreItem xmlns:ds="http://schemas.openxmlformats.org/officeDocument/2006/customXml" ds:itemID="{0A17BFED-C4FD-46AF-A163-117A840412AF}"/>
</file>

<file path=customXml/itemProps3.xml><?xml version="1.0" encoding="utf-8"?>
<ds:datastoreItem xmlns:ds="http://schemas.openxmlformats.org/officeDocument/2006/customXml" ds:itemID="{F222CA64-F2DD-4060-BF96-7CA35E75C476}"/>
</file>

<file path=docProps/app.xml><?xml version="1.0" encoding="utf-8"?>
<Properties xmlns="http://schemas.openxmlformats.org/officeDocument/2006/extended-properties" xmlns:vt="http://schemas.openxmlformats.org/officeDocument/2006/docPropsVTypes">
  <Application>Microsoft Excel Online</Application>
  <Manager/>
  <Company>Strict bv</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Concept Prijzenblad KCC Software gem Venlo</dc:title>
  <dc:subject/>
  <dc:creator>j.schultinga@strict.nl</dc:creator>
  <cp:keywords/>
  <dc:description/>
  <cp:lastModifiedBy>Björn Vermeulen</cp:lastModifiedBy>
  <cp:revision/>
  <dcterms:created xsi:type="dcterms:W3CDTF">2015-10-15T10:03:41Z</dcterms:created>
  <dcterms:modified xsi:type="dcterms:W3CDTF">2025-01-17T13:15:23Z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0x010100DA47C093356F2E42B42EF3AB0527DC32</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501e25d5-901d-4f50-9eb6-c37c56fe94ce</vt:lpwstr>
  </property>
  <property fmtid="{D5CDD505-2E9C-101B-9397-08002B2CF9AE}" pid="6" name="MediaServiceImageTags">
    <vt:lpwstr/>
  </property>
</Properties>
</file>