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storage.erasmusmc.nl\m\MyDocs\043463\My Documents\Desktop\Projecten\EA DAS\Aanbesteding\"/>
    </mc:Choice>
  </mc:AlternateContent>
  <bookViews>
    <workbookView xWindow="-108" yWindow="-108" windowWidth="19416" windowHeight="10416" tabRatio="810"/>
  </bookViews>
  <sheets>
    <sheet name="Toelichting" sheetId="28" r:id="rId1"/>
    <sheet name="Samenvatting TCO" sheetId="29" r:id="rId2"/>
    <sheet name="Eenmalige kosten" sheetId="54" r:id="rId3"/>
    <sheet name="Exploitatiekosten" sheetId="56" r:id="rId4"/>
    <sheet name="Energiekosten" sheetId="51" r:id="rId5"/>
  </sheets>
  <definedNames>
    <definedName name="TCO_Bouwen">#REF!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51" l="1"/>
  <c r="D13" i="29" s="1"/>
  <c r="F9" i="56"/>
  <c r="F10" i="56"/>
  <c r="E9" i="29" s="1"/>
  <c r="C8" i="29"/>
  <c r="F8" i="29" s="1"/>
  <c r="F17" i="51"/>
  <c r="H17" i="51" s="1"/>
  <c r="G11" i="54"/>
  <c r="G10" i="54"/>
  <c r="F10" i="51"/>
  <c r="H10" i="51" s="1"/>
  <c r="F11" i="51"/>
  <c r="H11" i="51" s="1"/>
  <c r="F12" i="51"/>
  <c r="H12" i="51" s="1"/>
  <c r="F13" i="51"/>
  <c r="H13" i="51" s="1"/>
  <c r="F4" i="51"/>
  <c r="H4" i="51" s="1"/>
  <c r="F5" i="51"/>
  <c r="H5" i="51" s="1"/>
  <c r="F6" i="51"/>
  <c r="H6" i="51" s="1"/>
  <c r="F7" i="51"/>
  <c r="H7" i="51" s="1"/>
  <c r="F8" i="51"/>
  <c r="H8" i="51" s="1"/>
  <c r="F9" i="51"/>
  <c r="H9" i="51" s="1"/>
  <c r="F3" i="51"/>
  <c r="H3" i="51" s="1"/>
  <c r="F5" i="56"/>
  <c r="F7" i="56"/>
  <c r="E5" i="29" s="1"/>
  <c r="F4" i="56"/>
  <c r="F8" i="56"/>
  <c r="E7" i="29" s="1"/>
  <c r="F3" i="56"/>
  <c r="G18" i="54" l="1"/>
  <c r="C4" i="29" s="1"/>
  <c r="F4" i="29" s="1"/>
  <c r="D7" i="29"/>
  <c r="F7" i="29" s="1"/>
  <c r="D9" i="29"/>
  <c r="F9" i="29" s="1"/>
  <c r="F6" i="56"/>
  <c r="D5" i="29" s="1"/>
  <c r="H18" i="51"/>
  <c r="E12" i="29"/>
  <c r="D12" i="29"/>
  <c r="F12" i="29" s="1"/>
  <c r="E13" i="29"/>
  <c r="F13" i="29" s="1"/>
  <c r="H14" i="51"/>
  <c r="H15" i="51" s="1"/>
  <c r="F19" i="29" l="1"/>
  <c r="F5" i="29"/>
  <c r="C6" i="29" l="1"/>
  <c r="F6" i="29" s="1"/>
  <c r="F10" i="29" s="1"/>
  <c r="H16" i="51"/>
  <c r="D11" i="29"/>
  <c r="E11" i="29" l="1"/>
  <c r="F11" i="29" s="1"/>
  <c r="F14" i="29" s="1"/>
  <c r="F15" i="29" s="1"/>
  <c r="F16" i="29" s="1"/>
</calcChain>
</file>

<file path=xl/sharedStrings.xml><?xml version="1.0" encoding="utf-8"?>
<sst xmlns="http://schemas.openxmlformats.org/spreadsheetml/2006/main" count="97" uniqueCount="88">
  <si>
    <t>Toelichting op de invulling van het prijzenblad</t>
  </si>
  <si>
    <r>
      <t xml:space="preserve">Tarieven en prijzen dienen opgegeven te worden in Euro's en </t>
    </r>
    <r>
      <rPr>
        <sz val="11"/>
        <color rgb="FFFF0000"/>
        <rFont val="Calibri"/>
        <family val="2"/>
        <scheme val="minor"/>
      </rPr>
      <t>exclusief BTW</t>
    </r>
    <r>
      <rPr>
        <sz val="11"/>
        <color theme="1"/>
        <rFont val="Calibri"/>
        <family val="2"/>
        <scheme val="minor"/>
      </rPr>
      <t>. Eventuele valutarisico's zijn voor rekening van de leverancier.</t>
    </r>
  </si>
  <si>
    <t xml:space="preserve">Opdrachtgever gaat ervan uit dat alle kosten opgegeven zijn in het dit Excel bestand. Er mogen geen bijkomende kosten in rekening worden gebracht. </t>
  </si>
  <si>
    <t>Geadviseerd wordt om zorgvuldig te controleren dat uw totale inschrijfprijs, zoals berekend in dit Prijzenblad, overeenkomt met de inschrijfprijs zoals u deze in TenderNed opneemt.</t>
  </si>
  <si>
    <t xml:space="preserve"> </t>
  </si>
  <si>
    <t>Eenmalig</t>
  </si>
  <si>
    <t>TOTAAL</t>
  </si>
  <si>
    <t>Inkoppelen Vodafone</t>
  </si>
  <si>
    <t>Inkoppelen Odido</t>
  </si>
  <si>
    <t>Inkoppelen KPN</t>
  </si>
  <si>
    <t>Kosten per maand (€/maand)</t>
  </si>
  <si>
    <t>Aantal maanden</t>
  </si>
  <si>
    <t>Totaal prijs per jaar (€)</t>
  </si>
  <si>
    <t>Energiekosten</t>
  </si>
  <si>
    <t>Inkoppelen PMR</t>
  </si>
  <si>
    <t>Inkoppelen C2000</t>
  </si>
  <si>
    <t>Realiseren binnenhuisradiodekking d.m.v. DAS technologie</t>
  </si>
  <si>
    <t>Realiseren binnenhuisradiodekking d.m.v. andere technologie</t>
  </si>
  <si>
    <t>Actieve apparatuur DAS MER ruimte</t>
  </si>
  <si>
    <t>Actieve apparatuur DAS SER ruimte</t>
  </si>
  <si>
    <t>Actieve apparatuur MNO 1</t>
  </si>
  <si>
    <t>Actieve apparatuur MNO 2</t>
  </si>
  <si>
    <t>Actieve apparatuur MNO 3</t>
  </si>
  <si>
    <t>aantal ruimtes</t>
  </si>
  <si>
    <t>kWh prijs</t>
  </si>
  <si>
    <t>Actieve apparatuur DAS overig</t>
  </si>
  <si>
    <t>Nr.</t>
  </si>
  <si>
    <t>Prijs eenmalig (€)</t>
  </si>
  <si>
    <t>Overige kosten</t>
  </si>
  <si>
    <t>Eenmalige kosten</t>
  </si>
  <si>
    <t>Conform offerteleidraad</t>
  </si>
  <si>
    <t>Exploitatiekosten</t>
  </si>
  <si>
    <t>Initiele Looptijd 8 jaar</t>
  </si>
  <si>
    <t>Verlenging 2 jaar</t>
  </si>
  <si>
    <t>Energie kosten per jaar</t>
  </si>
  <si>
    <t>Energie kosten over de verlenging van 2 jaar</t>
  </si>
  <si>
    <t>Energie kosten over de initiele contact periode van 8 jaar</t>
  </si>
  <si>
    <t>Alle prijzen zijn excl. BTW</t>
  </si>
  <si>
    <t>Eenmalige kosten voor binnenhuis radiodekking van 380-2700MHz</t>
  </si>
  <si>
    <t>Samenvatting TCO Binnenhuis Radiodekkingsvoorziening Erasmus MC</t>
  </si>
  <si>
    <t>Bijlage 03 Prijzenblad aanbesteding binnenhuis radiodekkingsvoorziening Erasmus MC</t>
  </si>
  <si>
    <t>m2</t>
  </si>
  <si>
    <t>Datum: 25-10-2024</t>
  </si>
  <si>
    <t>Versie: 1.0</t>
  </si>
  <si>
    <t>kW gemiddeld verbruik per ruimte over 24u (conform verkeersbelasting in PvE: per 24u 2 uur 90%; 4 uur 70%; 8 uur 40% en 10 uur 10%)</t>
  </si>
  <si>
    <t xml:space="preserve">Overige apparatuur </t>
  </si>
  <si>
    <t>Totaal kosten Energie</t>
  </si>
  <si>
    <t>Categorie Energie kosten</t>
  </si>
  <si>
    <t>Verwijderen van de bestaande DAS infrastructuur</t>
  </si>
  <si>
    <t>Categorie eenmalige kosten</t>
  </si>
  <si>
    <t>In het werkblad "Samenvatting TCO" worden alle opgegeven kosten van de achterliggende tabbladen automatisch getotaliseerd tot de Inschrijfprijs en de TCO prijs.</t>
  </si>
  <si>
    <r>
      <t xml:space="preserve">Alle </t>
    </r>
    <r>
      <rPr>
        <b/>
        <sz val="11"/>
        <color rgb="FF00B050"/>
        <rFont val="Calibri"/>
        <family val="2"/>
        <scheme val="minor"/>
      </rPr>
      <t>groengekleurde</t>
    </r>
    <r>
      <rPr>
        <sz val="11"/>
        <color theme="1"/>
        <rFont val="Calibri"/>
        <family val="2"/>
        <scheme val="minor"/>
      </rPr>
      <t xml:space="preserve"> cellen dienen te zijn ingevuld. Het is niet toegestaan om géén of negatieve bedragen in te vullen, zulks op straffe van onmiddellijke terzijdelegging van uw inschrijving.</t>
    </r>
  </si>
  <si>
    <r>
      <t xml:space="preserve">Inschrijver dient op alle werkbladen alle </t>
    </r>
    <r>
      <rPr>
        <b/>
        <sz val="11"/>
        <color rgb="FF00B050"/>
        <rFont val="Calibri"/>
        <family val="2"/>
        <scheme val="minor"/>
      </rPr>
      <t>groen gemarkeerde</t>
    </r>
    <r>
      <rPr>
        <sz val="11"/>
        <rFont val="Calibri"/>
        <family val="2"/>
        <scheme val="minor"/>
      </rPr>
      <t xml:space="preserve"> velden in te vullen, ook indien er geen kosten in rekening worden gebracht. Dan dient 0,- ingevuld te worden.</t>
    </r>
  </si>
  <si>
    <t>Totale eenmalige kosten</t>
  </si>
  <si>
    <t>Aantal m2 vloeroppervlakte</t>
  </si>
  <si>
    <t>Categorie jaarlijke exploitatie kosten</t>
  </si>
  <si>
    <t>Beheer inkoppeling MNO's vanaf jaar 2 van het contract</t>
  </si>
  <si>
    <t>Overige periodieke kosten vanaf jaar 2 van het contract</t>
  </si>
  <si>
    <t>Jaarlijkse Dienstverlening conform SLA vanaf jaar 2 van het contract</t>
  </si>
  <si>
    <t>Verlengingsoptie 2 x 2 jaar</t>
  </si>
  <si>
    <t>Uitbreiding binnenhuis radiodekking door nieuwbouw 2032</t>
  </si>
  <si>
    <t>Prijs (€) per m2 die gerekend zal worden voor de nieuwbouw in 2032</t>
  </si>
  <si>
    <r>
      <t xml:space="preserve">De spreadsheet is niet beveiligd. U dient alleen de </t>
    </r>
    <r>
      <rPr>
        <b/>
        <sz val="11"/>
        <color rgb="FF00B050"/>
        <rFont val="Calibri"/>
        <family val="2"/>
        <scheme val="minor"/>
      </rPr>
      <t>groengekleurde</t>
    </r>
    <r>
      <rPr>
        <sz val="11"/>
        <color theme="1"/>
        <rFont val="Calibri"/>
        <family val="2"/>
        <scheme val="minor"/>
      </rPr>
      <t xml:space="preserve"> cellen in te vullen. Het wijzigen van de overige cellen is verboden.</t>
    </r>
  </si>
  <si>
    <t xml:space="preserve">Optioneel de extra eenmalige kosten om binnenhuis radiodekking geschikt maken voor 380-4000MHz </t>
  </si>
  <si>
    <t>Jaarlijkse extra exploitatiekosten voor de dienstverlening conform SLA uitbreiding voor de nieuwbouw vanaf 2032</t>
  </si>
  <si>
    <t>Optioneel de extra jaarlijkse exploitatiekosten om de binnenhuis radiodekking geschikt maken voor 380-4000MHz</t>
  </si>
  <si>
    <t>Optioneel de extra energie kosten voor het geschikt maken van de binnenhuis radiodekking voor 380-4000MHz</t>
  </si>
  <si>
    <t xml:space="preserve">De nieuwbouwplannen van Erasmus MC zijn nog in ontwikkelingen. De exacte planning en de omvang van de nieuwbouw is nog niet definitief vastgesteld en kan dus nog wijzigen. </t>
  </si>
  <si>
    <t>De uitbreiding door de nieuwbouw maakt onderdeel uit van deze aanbesteding echter de gunning zal op een later tijdsstip plaats vinden op het moment dat de plannen defintief zijn en er overeenstemming is over de prijs.</t>
  </si>
  <si>
    <t>Totaal prijs TCO (inschrijfprijs van leverancier + energiekosten; zonder optie 380-4000MHz)</t>
  </si>
  <si>
    <t>Totaal prijs TCO (inschrijfprijs van leverancier + energiekosten; met optie 380-4000MHz)</t>
  </si>
  <si>
    <t>Inschrijfprijs leverancier inclusief optie 380-4000MHz</t>
  </si>
  <si>
    <t>Energiekosten binnenhuis radiodekking van 380-2700MHz</t>
  </si>
  <si>
    <t>Totale energiekosten</t>
  </si>
  <si>
    <t>Totaal jaarlijkse kosten gedurende de contractsduur van 8 jaar (vanaf jaar 2)</t>
  </si>
  <si>
    <t>Uitbreiding dienstverlening binnenhuis radiodekkingsvoorziening vanaf 2032</t>
  </si>
  <si>
    <t>Prijs per meter glasvezel (24 voudig) en Prijs afmontage aan 2 zijden</t>
  </si>
  <si>
    <t>Glasvezelbekabeling tussen MER en SER ruimten totaal  aantal meter</t>
  </si>
  <si>
    <t>Afmontage glasvezelbekabeling 24 voudig in MER en SER ruimten, totaal aantal 2 zijdige afmontages</t>
  </si>
  <si>
    <t>Aantal meter/ Aantal afmontages aan 2 kabelzijden</t>
  </si>
  <si>
    <t>Optioneel de extra energie kosten voor de binnenhuis radiodekking voor 380-4000MHz tov 380-2700MHz</t>
  </si>
  <si>
    <t>Aantal m2 vloeroppervlakte binnenhuis radiodekkingsvoorziening</t>
  </si>
  <si>
    <t>Energie kosten uitbreiding door nieuwbouw in 2032</t>
  </si>
  <si>
    <t>TCO overzicht</t>
  </si>
  <si>
    <t>Eenmalige kosten uitbreiding binnenhuis radiodekking voor de nieuwbouw van 2032; 380-2700MHz</t>
  </si>
  <si>
    <t>Jaarlijkse exploitatiekosten voor de dienstverlening conform SLA vanaf jaar 2 van het contract; 380-2700MHz</t>
  </si>
  <si>
    <t>De extra energiekosten voor de uitbreiding voor de nieuwbouw vanaf 2032; 380-2700MHz</t>
  </si>
  <si>
    <t>In de aanbesteding is de binnenhuis radiodekking geschikt maken voor 380-4000MHz optioneel. De optionele prijs wordt meegenomen in de TCO berekening. Erasmus MC is niet verplicht deze optie af te nemen. Indien Erasmus MC besluit om geen gebruik te maken van deze optie zullen de kosten hiervoor vervallen. Zie regel 16 van tabblad Samenvatting TCO.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</si>
</sst>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quot;€&quot;\ * #,##0.00_ ;_ &quot;€&quot;\ * \-#,##0.00_ ;_ &quot;€&quot;\ * &quot;-&quot;??_ ;_ @_ "/>
    <numFmt numFmtId="165" formatCode="_ * #,##0.00_ ;_ * \-#,##0.00_ ;_ * &quot;-&quot;??_ ;_ @_ "/>
    <numFmt numFmtId="166" formatCode="&quot;€&quot;\ #,##0.00"/>
    <numFmt numFmtId="167" formatCode="#,##0_ ;\-#,##0\ "/>
    <numFmt numFmtId="168" formatCode="_ &quot;€&quot;\ * #,##0.0_ ;_ &quot;€&quot;\ * \-#,##0.0_ ;_ &quot;€&quot;\ * &quot;-&quot;??_ ;_ @_ "/>
    <numFmt numFmtId="169" formatCode="_ * #,##0_ ;_ * \-#,##0_ ;_ * &quot;-&quot;??_ ;_ @_ "/>
  </numFmts>
  <fonts count="19"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1"/>
      <color rgb="FFFF0000"/>
      <name val="Calibri"/>
      <family val="2"/>
      <scheme val="minor"/>
    </font>
    <font>
      <b/>
      <sz val="14"/>
      <name val="Calibri"/>
      <family val="2"/>
      <scheme val="minor"/>
    </font>
    <font>
      <sz val="11"/>
      <name val="Calibri"/>
      <family val="2"/>
      <scheme val="minor"/>
    </font>
    <font>
      <sz val="11"/>
      <color rgb="FF006100"/>
      <name val="Calibri"/>
      <family val="2"/>
      <scheme val="minor"/>
    </font>
    <font>
      <sz val="11"/>
      <color rgb="FF9C5700"/>
      <name val="Calibri"/>
      <family val="2"/>
      <scheme val="minor"/>
    </font>
    <font>
      <b/>
      <sz val="11"/>
      <color rgb="FF00B050"/>
      <name val="Calibri"/>
      <family val="2"/>
      <scheme val="minor"/>
    </font>
    <font>
      <sz val="10"/>
      <color theme="1"/>
      <name val="Calibri"/>
      <family val="2"/>
      <scheme val="minor"/>
    </font>
    <font>
      <b/>
      <sz val="10"/>
      <name val="Calibri"/>
      <family val="2"/>
      <scheme val="minor"/>
    </font>
    <font>
      <sz val="10"/>
      <name val="Calibri"/>
      <family val="2"/>
      <scheme val="minor"/>
    </font>
    <font>
      <b/>
      <sz val="12"/>
      <name val="Calibri"/>
      <family val="2"/>
      <scheme val="minor"/>
    </font>
    <font>
      <b/>
      <sz val="12"/>
      <color theme="1"/>
      <name val="Calibri"/>
      <family val="2"/>
      <scheme val="minor"/>
    </font>
    <font>
      <b/>
      <sz val="10"/>
      <color theme="1"/>
      <name val="Calibri"/>
      <family val="2"/>
      <scheme val="minor"/>
    </font>
    <font>
      <b/>
      <sz val="11"/>
      <name val="Calibri"/>
      <family val="2"/>
      <scheme val="minor"/>
    </font>
    <font>
      <b/>
      <sz val="16"/>
      <name val="Calibri"/>
      <family val="2"/>
      <scheme val="minor"/>
    </font>
    <font>
      <b/>
      <sz val="14"/>
      <color theme="1"/>
      <name val="Calibri"/>
      <family val="2"/>
      <scheme val="minor"/>
    </font>
  </fonts>
  <fills count="10">
    <fill>
      <patternFill patternType="none"/>
    </fill>
    <fill>
      <patternFill patternType="gray125"/>
    </fill>
    <fill>
      <patternFill patternType="solid">
        <fgColor rgb="FFC6EFCE"/>
      </patternFill>
    </fill>
    <fill>
      <patternFill patternType="solid">
        <fgColor rgb="FFFFEB9C"/>
      </patternFill>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lightUp">
        <bgColor rgb="FFFFCDCD"/>
      </patternFill>
    </fill>
    <fill>
      <patternFill patternType="solid">
        <fgColor rgb="FFCCFFCC"/>
        <bgColor indexed="64"/>
      </patternFill>
    </fill>
    <fill>
      <patternFill patternType="solid">
        <fgColor theme="0" tint="-0.14999847407452621"/>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right style="thin">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s>
  <cellStyleXfs count="6">
    <xf numFmtId="0" fontId="0" fillId="0" borderId="0"/>
    <xf numFmtId="0" fontId="3" fillId="0" borderId="0"/>
    <xf numFmtId="164" fontId="1" fillId="0" borderId="0" applyFont="0" applyFill="0" applyBorder="0" applyAlignment="0" applyProtection="0"/>
    <xf numFmtId="0" fontId="7" fillId="2" borderId="0" applyNumberFormat="0" applyBorder="0" applyAlignment="0" applyProtection="0"/>
    <xf numFmtId="0" fontId="8" fillId="3" borderId="0" applyNumberFormat="0" applyBorder="0" applyAlignment="0" applyProtection="0"/>
    <xf numFmtId="165" fontId="1" fillId="0" borderId="0" applyFont="0" applyFill="0" applyBorder="0" applyAlignment="0" applyProtection="0"/>
  </cellStyleXfs>
  <cellXfs count="185">
    <xf numFmtId="0" fontId="0" fillId="0" borderId="0" xfId="0"/>
    <xf numFmtId="0" fontId="0" fillId="0" borderId="0" xfId="0" applyAlignment="1">
      <alignment wrapText="1"/>
    </xf>
    <xf numFmtId="0" fontId="6" fillId="0" borderId="0" xfId="0" applyFont="1" applyAlignment="1">
      <alignment wrapText="1"/>
    </xf>
    <xf numFmtId="0" fontId="10" fillId="0" borderId="0" xfId="0" applyFont="1" applyAlignment="1">
      <alignment wrapText="1"/>
    </xf>
    <xf numFmtId="0" fontId="4" fillId="0" borderId="0" xfId="0" applyFont="1" applyAlignment="1">
      <alignment wrapText="1"/>
    </xf>
    <xf numFmtId="0" fontId="10" fillId="0" borderId="3" xfId="0" applyFont="1" applyBorder="1" applyAlignment="1" applyProtection="1">
      <alignment horizontal="left" wrapText="1"/>
      <protection locked="0"/>
    </xf>
    <xf numFmtId="0" fontId="8" fillId="4" borderId="0" xfId="4" applyFill="1"/>
    <xf numFmtId="0" fontId="7" fillId="4" borderId="0" xfId="3" applyFill="1"/>
    <xf numFmtId="4" fontId="11" fillId="5" borderId="5" xfId="0" applyNumberFormat="1" applyFont="1" applyFill="1" applyBorder="1" applyAlignment="1">
      <alignment horizontal="center" vertical="center" wrapText="1"/>
    </xf>
    <xf numFmtId="3" fontId="11" fillId="5" borderId="4" xfId="0" applyNumberFormat="1" applyFont="1" applyFill="1" applyBorder="1" applyAlignment="1">
      <alignment horizontal="center" vertical="center" wrapText="1"/>
    </xf>
    <xf numFmtId="3" fontId="11" fillId="5" borderId="6" xfId="0" applyNumberFormat="1" applyFont="1" applyFill="1" applyBorder="1" applyAlignment="1">
      <alignment horizontal="center" vertical="center" wrapText="1"/>
    </xf>
    <xf numFmtId="167" fontId="12" fillId="4" borderId="2" xfId="2" applyNumberFormat="1" applyFont="1" applyFill="1" applyBorder="1" applyAlignment="1" applyProtection="1">
      <alignment horizontal="center" vertical="center" wrapText="1"/>
      <protection locked="0"/>
    </xf>
    <xf numFmtId="0" fontId="5" fillId="0" borderId="0" xfId="0" applyFont="1" applyAlignment="1">
      <alignment wrapText="1"/>
    </xf>
    <xf numFmtId="0" fontId="15" fillId="0" borderId="0" xfId="0" applyFont="1" applyAlignment="1">
      <alignment wrapText="1"/>
    </xf>
    <xf numFmtId="1" fontId="10" fillId="4" borderId="2" xfId="0" applyNumberFormat="1" applyFont="1" applyFill="1" applyBorder="1" applyAlignment="1" applyProtection="1">
      <alignment horizontal="center" vertical="center" wrapText="1"/>
      <protection locked="0"/>
    </xf>
    <xf numFmtId="0" fontId="10" fillId="0" borderId="10" xfId="0" applyFont="1" applyBorder="1" applyAlignment="1" applyProtection="1">
      <alignment horizontal="left" wrapText="1"/>
      <protection locked="0"/>
    </xf>
    <xf numFmtId="164" fontId="0" fillId="7" borderId="1" xfId="0" applyNumberFormat="1" applyFill="1" applyBorder="1" applyAlignment="1">
      <alignment horizontal="left" vertical="top" wrapText="1"/>
    </xf>
    <xf numFmtId="1" fontId="10" fillId="4" borderId="2" xfId="0" applyNumberFormat="1" applyFont="1" applyFill="1" applyBorder="1" applyAlignment="1">
      <alignment horizontal="center" vertical="center" wrapText="1"/>
    </xf>
    <xf numFmtId="0" fontId="10" fillId="0" borderId="3" xfId="0" applyFont="1" applyBorder="1" applyAlignment="1">
      <alignment horizontal="left" wrapText="1"/>
    </xf>
    <xf numFmtId="3" fontId="11" fillId="5" borderId="11" xfId="0" applyNumberFormat="1" applyFont="1" applyFill="1" applyBorder="1" applyAlignment="1">
      <alignment horizontal="center" vertical="center" wrapText="1"/>
    </xf>
    <xf numFmtId="166" fontId="0" fillId="0" borderId="0" xfId="0" applyNumberFormat="1" applyAlignment="1">
      <alignment horizontal="right" vertical="center" wrapText="1"/>
    </xf>
    <xf numFmtId="0" fontId="16" fillId="5" borderId="8" xfId="0" applyFont="1" applyFill="1" applyBorder="1" applyAlignment="1">
      <alignment horizontal="center" vertical="center" wrapText="1"/>
    </xf>
    <xf numFmtId="0" fontId="2" fillId="0" borderId="0" xfId="0" applyFont="1" applyAlignment="1">
      <alignment wrapText="1"/>
    </xf>
    <xf numFmtId="0" fontId="0" fillId="0" borderId="1" xfId="0" applyBorder="1"/>
    <xf numFmtId="0" fontId="16" fillId="5" borderId="7" xfId="0" applyFont="1" applyFill="1" applyBorder="1" applyAlignment="1">
      <alignment horizontal="left" vertical="center"/>
    </xf>
    <xf numFmtId="0" fontId="10" fillId="0" borderId="10" xfId="0" applyFont="1" applyBorder="1" applyAlignment="1" applyProtection="1">
      <alignment horizontal="center" vertical="center" wrapText="1"/>
      <protection locked="0"/>
    </xf>
    <xf numFmtId="0" fontId="0" fillId="0" borderId="1" xfId="0" applyBorder="1" applyAlignment="1">
      <alignment horizontal="center" vertical="center"/>
    </xf>
    <xf numFmtId="0" fontId="0" fillId="0" borderId="0" xfId="0" applyAlignment="1">
      <alignment horizontal="center" vertical="center"/>
    </xf>
    <xf numFmtId="0" fontId="10" fillId="0" borderId="10" xfId="0" applyFont="1" applyBorder="1" applyAlignment="1" applyProtection="1">
      <alignment horizontal="center" wrapText="1"/>
      <protection locked="0"/>
    </xf>
    <xf numFmtId="0" fontId="0" fillId="0" borderId="1" xfId="0" applyBorder="1" applyAlignment="1">
      <alignment horizontal="center"/>
    </xf>
    <xf numFmtId="0" fontId="0" fillId="0" borderId="0" xfId="0" applyAlignment="1">
      <alignment horizontal="center"/>
    </xf>
    <xf numFmtId="164" fontId="10" fillId="0" borderId="10" xfId="2" applyFont="1" applyFill="1" applyBorder="1" applyAlignment="1" applyProtection="1">
      <alignment horizontal="center" wrapText="1"/>
      <protection locked="0"/>
    </xf>
    <xf numFmtId="164" fontId="12" fillId="4" borderId="2" xfId="2" applyFont="1" applyFill="1" applyBorder="1" applyAlignment="1" applyProtection="1">
      <alignment horizontal="center" vertical="center" wrapText="1"/>
      <protection locked="0"/>
    </xf>
    <xf numFmtId="4" fontId="11" fillId="5" borderId="15" xfId="0" applyNumberFormat="1" applyFont="1" applyFill="1" applyBorder="1" applyAlignment="1">
      <alignment horizontal="center" vertical="center" wrapText="1"/>
    </xf>
    <xf numFmtId="0" fontId="10" fillId="0" borderId="21" xfId="0" applyFont="1" applyBorder="1" applyAlignment="1">
      <alignment horizontal="center" vertical="center" wrapText="1"/>
    </xf>
    <xf numFmtId="0" fontId="10" fillId="0" borderId="21" xfId="0" applyFont="1" applyBorder="1" applyAlignment="1">
      <alignment horizontal="center" wrapText="1"/>
    </xf>
    <xf numFmtId="0" fontId="10" fillId="0" borderId="21" xfId="0" applyFont="1" applyBorder="1" applyAlignment="1">
      <alignment wrapText="1"/>
    </xf>
    <xf numFmtId="167" fontId="12" fillId="8" borderId="2" xfId="2" applyNumberFormat="1" applyFont="1" applyFill="1" applyBorder="1" applyAlignment="1" applyProtection="1">
      <alignment horizontal="center" vertical="center" wrapText="1"/>
      <protection locked="0"/>
    </xf>
    <xf numFmtId="0" fontId="10" fillId="0" borderId="26" xfId="0" applyFont="1" applyBorder="1" applyAlignment="1">
      <alignment horizontal="left" wrapText="1"/>
    </xf>
    <xf numFmtId="164" fontId="0" fillId="7" borderId="7" xfId="0" applyNumberFormat="1" applyFill="1" applyBorder="1" applyAlignment="1">
      <alignment horizontal="left" vertical="top" wrapText="1"/>
    </xf>
    <xf numFmtId="167" fontId="12" fillId="4" borderId="31" xfId="2" applyNumberFormat="1" applyFont="1" applyFill="1" applyBorder="1" applyAlignment="1" applyProtection="1">
      <alignment horizontal="center" vertical="center" wrapText="1"/>
      <protection locked="0"/>
    </xf>
    <xf numFmtId="167" fontId="12" fillId="4" borderId="32" xfId="2" applyNumberFormat="1" applyFont="1" applyFill="1" applyBorder="1" applyAlignment="1" applyProtection="1">
      <alignment horizontal="center" vertical="center" wrapText="1"/>
      <protection locked="0"/>
    </xf>
    <xf numFmtId="3" fontId="11" fillId="5" borderId="12" xfId="0" applyNumberFormat="1" applyFont="1" applyFill="1" applyBorder="1" applyAlignment="1">
      <alignment horizontal="center" vertical="center" wrapText="1"/>
    </xf>
    <xf numFmtId="168" fontId="11" fillId="8" borderId="33" xfId="2" applyNumberFormat="1" applyFont="1" applyFill="1" applyBorder="1" applyAlignment="1" applyProtection="1">
      <alignment horizontal="center" vertical="center" wrapText="1"/>
      <protection locked="0"/>
    </xf>
    <xf numFmtId="164" fontId="11" fillId="8" borderId="33" xfId="2" applyFont="1" applyFill="1" applyBorder="1" applyAlignment="1" applyProtection="1">
      <alignment horizontal="center" vertical="center" wrapText="1"/>
      <protection locked="0"/>
    </xf>
    <xf numFmtId="164" fontId="11" fillId="0" borderId="33" xfId="2" applyFont="1" applyBorder="1" applyAlignment="1" applyProtection="1">
      <alignment horizontal="center" vertical="center" wrapText="1"/>
      <protection locked="0"/>
    </xf>
    <xf numFmtId="164" fontId="11" fillId="0" borderId="12" xfId="2" applyFont="1" applyBorder="1" applyAlignment="1" applyProtection="1">
      <alignment horizontal="center" vertical="center" wrapText="1"/>
    </xf>
    <xf numFmtId="0" fontId="10" fillId="8" borderId="3" xfId="0" applyFont="1" applyFill="1" applyBorder="1" applyAlignment="1" applyProtection="1">
      <alignment horizontal="center" vertical="center" wrapText="1"/>
      <protection locked="0"/>
    </xf>
    <xf numFmtId="1" fontId="10" fillId="8" borderId="2" xfId="0" applyNumberFormat="1" applyFont="1" applyFill="1" applyBorder="1" applyAlignment="1" applyProtection="1">
      <alignment horizontal="center" vertical="center" wrapText="1"/>
      <protection locked="0"/>
    </xf>
    <xf numFmtId="0" fontId="0" fillId="0" borderId="28" xfId="0" applyBorder="1" applyAlignment="1">
      <alignment horizontal="center" vertical="center"/>
    </xf>
    <xf numFmtId="0" fontId="10" fillId="0" borderId="16" xfId="0" applyFont="1" applyBorder="1" applyAlignment="1">
      <alignment horizontal="center" vertical="center" wrapText="1"/>
    </xf>
    <xf numFmtId="0" fontId="10" fillId="0" borderId="24" xfId="0" applyFont="1" applyBorder="1" applyAlignment="1">
      <alignment horizontal="center" vertical="center" wrapText="1"/>
    </xf>
    <xf numFmtId="3" fontId="17" fillId="6" borderId="11" xfId="0" applyNumberFormat="1" applyFont="1" applyFill="1" applyBorder="1" applyAlignment="1">
      <alignment vertical="center" wrapText="1"/>
    </xf>
    <xf numFmtId="3" fontId="17" fillId="6" borderId="14" xfId="0" applyNumberFormat="1" applyFont="1" applyFill="1" applyBorder="1" applyAlignment="1">
      <alignment vertical="center" wrapText="1"/>
    </xf>
    <xf numFmtId="3" fontId="17" fillId="6" borderId="29" xfId="0" applyNumberFormat="1" applyFont="1" applyFill="1" applyBorder="1" applyAlignment="1">
      <alignment vertical="center" wrapText="1"/>
    </xf>
    <xf numFmtId="168" fontId="11" fillId="0" borderId="17" xfId="2" applyNumberFormat="1" applyFont="1" applyBorder="1" applyAlignment="1" applyProtection="1">
      <alignment horizontal="center" vertical="center" wrapText="1"/>
    </xf>
    <xf numFmtId="0" fontId="10" fillId="0" borderId="0" xfId="0" applyFont="1" applyAlignment="1">
      <alignment horizontal="center" vertical="center" wrapText="1"/>
    </xf>
    <xf numFmtId="1" fontId="10" fillId="4" borderId="27" xfId="0" applyNumberFormat="1" applyFont="1" applyFill="1" applyBorder="1" applyAlignment="1">
      <alignment horizontal="center" vertical="center" wrapText="1"/>
    </xf>
    <xf numFmtId="168" fontId="11" fillId="0" borderId="30" xfId="2" applyNumberFormat="1" applyFont="1" applyBorder="1" applyAlignment="1" applyProtection="1">
      <alignment horizontal="center" vertical="center" wrapText="1"/>
    </xf>
    <xf numFmtId="0" fontId="10" fillId="0" borderId="10" xfId="0" applyFont="1" applyBorder="1" applyAlignment="1">
      <alignment horizontal="left" wrapText="1"/>
    </xf>
    <xf numFmtId="0" fontId="10" fillId="0" borderId="25" xfId="0" applyFont="1" applyBorder="1" applyAlignment="1">
      <alignment horizontal="left" wrapText="1"/>
    </xf>
    <xf numFmtId="0" fontId="10" fillId="0" borderId="35" xfId="0" applyFont="1" applyBorder="1" applyAlignment="1">
      <alignment horizontal="center" vertical="center" wrapText="1"/>
    </xf>
    <xf numFmtId="0" fontId="10" fillId="0" borderId="15" xfId="0" applyFont="1" applyBorder="1" applyAlignment="1">
      <alignment horizontal="center" vertical="center" wrapText="1"/>
    </xf>
    <xf numFmtId="168" fontId="11" fillId="0" borderId="6" xfId="2" applyNumberFormat="1" applyFont="1" applyBorder="1" applyAlignment="1" applyProtection="1">
      <alignment horizontal="center" vertical="center" wrapText="1"/>
    </xf>
    <xf numFmtId="0" fontId="0" fillId="0" borderId="18" xfId="0" applyBorder="1" applyAlignment="1">
      <alignment horizontal="center" vertical="center"/>
    </xf>
    <xf numFmtId="0" fontId="0" fillId="0" borderId="0" xfId="0" applyAlignment="1">
      <alignment vertical="center" wrapText="1"/>
    </xf>
    <xf numFmtId="0" fontId="0" fillId="0" borderId="0" xfId="0" applyAlignment="1">
      <alignment horizontal="center" vertical="center" wrapText="1"/>
    </xf>
    <xf numFmtId="166" fontId="0" fillId="0" borderId="0" xfId="0" applyNumberFormat="1" applyAlignment="1">
      <alignment horizontal="center" vertical="center" wrapText="1"/>
    </xf>
    <xf numFmtId="164" fontId="0" fillId="7" borderId="1" xfId="0" applyNumberFormat="1" applyFill="1" applyBorder="1" applyAlignment="1">
      <alignment vertical="center" wrapText="1"/>
    </xf>
    <xf numFmtId="164" fontId="0" fillId="0" borderId="2" xfId="2" applyFont="1" applyBorder="1" applyAlignment="1">
      <alignment vertical="center" wrapText="1"/>
    </xf>
    <xf numFmtId="166" fontId="0" fillId="0" borderId="0" xfId="0" applyNumberFormat="1" applyAlignment="1">
      <alignment vertical="center" wrapText="1"/>
    </xf>
    <xf numFmtId="0" fontId="16" fillId="5" borderId="8" xfId="0" applyFont="1" applyFill="1" applyBorder="1" applyAlignment="1">
      <alignment vertical="center" wrapText="1"/>
    </xf>
    <xf numFmtId="164" fontId="0" fillId="0" borderId="0" xfId="2" applyFont="1" applyAlignment="1">
      <alignment horizontal="center" vertical="center" wrapText="1"/>
    </xf>
    <xf numFmtId="164" fontId="16" fillId="5" borderId="3" xfId="2" applyFont="1" applyFill="1" applyBorder="1" applyAlignment="1">
      <alignment horizontal="center" vertical="center" wrapText="1"/>
    </xf>
    <xf numFmtId="164" fontId="2" fillId="0" borderId="2" xfId="2" applyFont="1" applyBorder="1" applyAlignment="1">
      <alignment horizontal="center" vertical="center" wrapText="1"/>
    </xf>
    <xf numFmtId="0" fontId="10" fillId="8" borderId="10" xfId="0" applyFont="1" applyFill="1" applyBorder="1" applyAlignment="1" applyProtection="1">
      <alignment horizontal="center" wrapText="1"/>
      <protection locked="0"/>
    </xf>
    <xf numFmtId="0" fontId="10" fillId="8" borderId="10" xfId="0" applyFont="1" applyFill="1" applyBorder="1" applyAlignment="1" applyProtection="1">
      <alignment horizontal="center" vertical="center" wrapText="1"/>
      <protection locked="0"/>
    </xf>
    <xf numFmtId="164" fontId="0" fillId="0" borderId="27" xfId="2" applyFont="1" applyBorder="1" applyAlignment="1">
      <alignment vertical="center" wrapText="1"/>
    </xf>
    <xf numFmtId="164" fontId="2" fillId="7" borderId="4" xfId="0" applyNumberFormat="1" applyFont="1" applyFill="1" applyBorder="1" applyAlignment="1">
      <alignment vertical="center" wrapText="1"/>
    </xf>
    <xf numFmtId="0" fontId="14" fillId="5" borderId="21" xfId="0" applyFont="1" applyFill="1" applyBorder="1" applyAlignment="1">
      <alignment vertical="center" wrapText="1"/>
    </xf>
    <xf numFmtId="0" fontId="14" fillId="5" borderId="36" xfId="0" applyFont="1" applyFill="1" applyBorder="1" applyAlignment="1">
      <alignment horizontal="center" vertical="center" wrapText="1"/>
    </xf>
    <xf numFmtId="164" fontId="0" fillId="7" borderId="7" xfId="0" applyNumberFormat="1" applyFill="1" applyBorder="1" applyAlignment="1">
      <alignment horizontal="center" vertical="center" wrapText="1"/>
    </xf>
    <xf numFmtId="164" fontId="0" fillId="0" borderId="31" xfId="2" applyFont="1" applyBorder="1" applyAlignment="1">
      <alignment horizontal="center" vertical="center" wrapText="1"/>
    </xf>
    <xf numFmtId="164" fontId="0" fillId="7" borderId="7" xfId="0" applyNumberFormat="1" applyFill="1" applyBorder="1" applyAlignment="1">
      <alignment vertical="center" wrapText="1"/>
    </xf>
    <xf numFmtId="164" fontId="2" fillId="5" borderId="37" xfId="2" applyFont="1" applyFill="1" applyBorder="1" applyAlignment="1">
      <alignment horizontal="center" vertical="center" wrapText="1"/>
    </xf>
    <xf numFmtId="164" fontId="0" fillId="0" borderId="38" xfId="2" applyFont="1" applyBorder="1" applyAlignment="1">
      <alignment horizontal="center" vertical="center" wrapText="1"/>
    </xf>
    <xf numFmtId="0" fontId="13" fillId="5" borderId="39" xfId="0" applyFont="1" applyFill="1" applyBorder="1" applyAlignment="1">
      <alignment horizontal="center" vertical="center" wrapText="1"/>
    </xf>
    <xf numFmtId="164" fontId="0" fillId="0" borderId="10" xfId="2" applyFont="1" applyBorder="1" applyAlignment="1">
      <alignment horizontal="center" vertical="center" wrapText="1"/>
    </xf>
    <xf numFmtId="164" fontId="0" fillId="7" borderId="3" xfId="0" applyNumberFormat="1" applyFill="1" applyBorder="1" applyAlignment="1">
      <alignment horizontal="left" vertical="top" wrapText="1"/>
    </xf>
    <xf numFmtId="164" fontId="0" fillId="0" borderId="3" xfId="2" applyFont="1" applyFill="1" applyBorder="1" applyAlignment="1">
      <alignment horizontal="center" vertical="center" wrapText="1"/>
    </xf>
    <xf numFmtId="164" fontId="2" fillId="7" borderId="5" xfId="0" applyNumberFormat="1" applyFont="1" applyFill="1" applyBorder="1" applyAlignment="1">
      <alignment horizontal="left" vertical="top" wrapText="1"/>
    </xf>
    <xf numFmtId="0" fontId="5" fillId="5" borderId="37" xfId="0" applyFont="1" applyFill="1" applyBorder="1" applyAlignment="1">
      <alignment wrapText="1"/>
    </xf>
    <xf numFmtId="0" fontId="0" fillId="0" borderId="33" xfId="0" applyBorder="1" applyAlignment="1">
      <alignment horizontal="left" wrapText="1"/>
    </xf>
    <xf numFmtId="0" fontId="0" fillId="9" borderId="33" xfId="0" applyFill="1" applyBorder="1" applyAlignment="1">
      <alignment horizontal="left" wrapText="1"/>
    </xf>
    <xf numFmtId="164" fontId="2" fillId="7" borderId="14" xfId="0" applyNumberFormat="1" applyFont="1" applyFill="1" applyBorder="1" applyAlignment="1">
      <alignment horizontal="left" vertical="top" wrapText="1"/>
    </xf>
    <xf numFmtId="164" fontId="0" fillId="0" borderId="12" xfId="2" applyFont="1" applyBorder="1" applyAlignment="1">
      <alignment horizontal="center" vertical="center" wrapText="1"/>
    </xf>
    <xf numFmtId="0" fontId="0" fillId="9" borderId="34" xfId="0" applyFill="1" applyBorder="1" applyAlignment="1">
      <alignment horizontal="left" wrapText="1"/>
    </xf>
    <xf numFmtId="164" fontId="0" fillId="7" borderId="26" xfId="0" applyNumberFormat="1" applyFill="1" applyBorder="1" applyAlignment="1">
      <alignment horizontal="left" vertical="top" wrapText="1"/>
    </xf>
    <xf numFmtId="164" fontId="0" fillId="0" borderId="32" xfId="2" applyFont="1" applyBorder="1" applyAlignment="1">
      <alignment horizontal="center" vertical="center" wrapText="1"/>
    </xf>
    <xf numFmtId="164" fontId="0" fillId="0" borderId="40" xfId="2" applyFont="1" applyBorder="1" applyAlignment="1">
      <alignment horizontal="center" vertical="center" wrapText="1"/>
    </xf>
    <xf numFmtId="164" fontId="0" fillId="7" borderId="10" xfId="0" applyNumberFormat="1" applyFill="1" applyBorder="1" applyAlignment="1">
      <alignment horizontal="left" vertical="top" wrapText="1"/>
    </xf>
    <xf numFmtId="164" fontId="0" fillId="0" borderId="33" xfId="2" applyFont="1" applyBorder="1" applyAlignment="1">
      <alignment horizontal="center" vertical="center" wrapText="1"/>
    </xf>
    <xf numFmtId="0" fontId="0" fillId="0" borderId="12" xfId="0" applyBorder="1" applyAlignment="1">
      <alignment horizontal="left" wrapText="1"/>
    </xf>
    <xf numFmtId="164" fontId="0" fillId="7" borderId="5" xfId="0" applyNumberFormat="1" applyFill="1" applyBorder="1" applyAlignment="1">
      <alignment horizontal="left" vertical="top" wrapText="1"/>
    </xf>
    <xf numFmtId="164" fontId="0" fillId="7" borderId="4" xfId="0" applyNumberFormat="1" applyFill="1" applyBorder="1" applyAlignment="1">
      <alignment vertical="center" wrapText="1"/>
    </xf>
    <xf numFmtId="164" fontId="0" fillId="7" borderId="11" xfId="0" applyNumberFormat="1" applyFill="1" applyBorder="1" applyAlignment="1">
      <alignment horizontal="center" vertical="center" wrapText="1"/>
    </xf>
    <xf numFmtId="0" fontId="15" fillId="0" borderId="15" xfId="0" applyFont="1" applyBorder="1" applyAlignment="1">
      <alignment horizontal="center" vertical="center" wrapText="1"/>
    </xf>
    <xf numFmtId="0" fontId="15" fillId="0" borderId="5" xfId="0" applyFont="1" applyBorder="1" applyAlignment="1">
      <alignment horizontal="left" wrapText="1"/>
    </xf>
    <xf numFmtId="1" fontId="15" fillId="4" borderId="4" xfId="0" applyNumberFormat="1" applyFont="1" applyFill="1" applyBorder="1" applyAlignment="1">
      <alignment horizontal="center" vertical="center" wrapText="1"/>
    </xf>
    <xf numFmtId="0" fontId="2" fillId="0" borderId="0" xfId="0" applyFont="1"/>
    <xf numFmtId="164" fontId="12" fillId="0" borderId="33" xfId="2" applyFont="1" applyBorder="1" applyAlignment="1" applyProtection="1">
      <alignment horizontal="center" vertical="center" wrapText="1"/>
    </xf>
    <xf numFmtId="0" fontId="0" fillId="8" borderId="1" xfId="0" applyFill="1" applyBorder="1"/>
    <xf numFmtId="0" fontId="2" fillId="0" borderId="15" xfId="0" applyFont="1" applyBorder="1" applyAlignment="1">
      <alignment horizontal="center" vertical="center"/>
    </xf>
    <xf numFmtId="0" fontId="15" fillId="0" borderId="4" xfId="0" applyFont="1" applyBorder="1" applyAlignment="1">
      <alignment wrapText="1"/>
    </xf>
    <xf numFmtId="3" fontId="15" fillId="0" borderId="4" xfId="0" applyNumberFormat="1" applyFont="1" applyBorder="1" applyAlignment="1">
      <alignment wrapText="1"/>
    </xf>
    <xf numFmtId="3" fontId="15" fillId="0" borderId="11" xfId="0" applyNumberFormat="1" applyFont="1" applyBorder="1" applyAlignment="1">
      <alignment wrapText="1"/>
    </xf>
    <xf numFmtId="164" fontId="12" fillId="4" borderId="27" xfId="2" applyFont="1" applyFill="1" applyBorder="1" applyAlignment="1" applyProtection="1">
      <alignment horizontal="center" vertical="center" wrapText="1"/>
      <protection locked="0"/>
    </xf>
    <xf numFmtId="0" fontId="0" fillId="8" borderId="1" xfId="0" applyFill="1" applyBorder="1" applyAlignment="1">
      <alignment horizontal="center"/>
    </xf>
    <xf numFmtId="164" fontId="0" fillId="0" borderId="1" xfId="2" applyFont="1" applyBorder="1" applyAlignment="1">
      <alignment horizontal="center"/>
    </xf>
    <xf numFmtId="3" fontId="10" fillId="0" borderId="36" xfId="0" applyNumberFormat="1" applyFont="1" applyBorder="1" applyAlignment="1">
      <alignment wrapText="1"/>
    </xf>
    <xf numFmtId="0" fontId="0" fillId="0" borderId="7" xfId="0" applyBorder="1"/>
    <xf numFmtId="0" fontId="0" fillId="0" borderId="7" xfId="0" applyBorder="1" applyAlignment="1">
      <alignment horizontal="center" vertical="center"/>
    </xf>
    <xf numFmtId="3" fontId="11" fillId="6" borderId="37" xfId="0" applyNumberFormat="1" applyFont="1" applyFill="1" applyBorder="1" applyAlignment="1">
      <alignment horizontal="center" vertical="center" wrapText="1"/>
    </xf>
    <xf numFmtId="164" fontId="12" fillId="4" borderId="37" xfId="2" applyFont="1" applyFill="1" applyBorder="1" applyAlignment="1">
      <alignment horizontal="center" vertical="center" wrapText="1"/>
    </xf>
    <xf numFmtId="164" fontId="0" fillId="0" borderId="38" xfId="2" applyFont="1" applyBorder="1" applyAlignment="1">
      <alignment horizontal="center" vertical="center"/>
    </xf>
    <xf numFmtId="1" fontId="10" fillId="4" borderId="1" xfId="0" applyNumberFormat="1" applyFont="1" applyFill="1" applyBorder="1" applyAlignment="1" applyProtection="1">
      <alignment horizontal="center" vertical="center" wrapText="1"/>
      <protection locked="0"/>
    </xf>
    <xf numFmtId="167" fontId="12" fillId="4" borderId="1" xfId="2" applyNumberFormat="1" applyFont="1" applyFill="1" applyBorder="1" applyAlignment="1" applyProtection="1">
      <alignment horizontal="center" vertical="center" wrapText="1"/>
      <protection locked="0"/>
    </xf>
    <xf numFmtId="164" fontId="11" fillId="8" borderId="42" xfId="2" applyFont="1" applyFill="1" applyBorder="1" applyAlignment="1" applyProtection="1">
      <alignment horizontal="center" vertical="center" wrapText="1"/>
      <protection locked="0"/>
    </xf>
    <xf numFmtId="164" fontId="0" fillId="0" borderId="0" xfId="2" applyFont="1" applyBorder="1" applyAlignment="1">
      <alignment horizontal="center" vertical="center"/>
    </xf>
    <xf numFmtId="1" fontId="10" fillId="4" borderId="4" xfId="0" applyNumberFormat="1" applyFont="1" applyFill="1" applyBorder="1" applyAlignment="1" applyProtection="1">
      <alignment horizontal="center" vertical="center" wrapText="1"/>
      <protection locked="0"/>
    </xf>
    <xf numFmtId="167" fontId="12" fillId="4" borderId="4" xfId="2" applyNumberFormat="1" applyFont="1" applyFill="1" applyBorder="1" applyAlignment="1" applyProtection="1">
      <alignment horizontal="center" vertical="center" wrapText="1"/>
      <protection locked="0"/>
    </xf>
    <xf numFmtId="167" fontId="12" fillId="4" borderId="11" xfId="2" applyNumberFormat="1" applyFont="1" applyFill="1" applyBorder="1" applyAlignment="1" applyProtection="1">
      <alignment horizontal="center" vertical="center" wrapText="1"/>
      <protection locked="0"/>
    </xf>
    <xf numFmtId="164" fontId="11" fillId="8" borderId="12" xfId="2" applyFont="1" applyFill="1" applyBorder="1" applyAlignment="1" applyProtection="1">
      <alignment horizontal="center" vertical="center" wrapText="1"/>
      <protection locked="0"/>
    </xf>
    <xf numFmtId="0" fontId="0" fillId="0" borderId="24" xfId="0" applyBorder="1" applyAlignment="1">
      <alignment horizontal="center" vertical="center"/>
    </xf>
    <xf numFmtId="0" fontId="10" fillId="0" borderId="25" xfId="0" applyFont="1" applyBorder="1" applyAlignment="1" applyProtection="1">
      <alignment horizontal="left" wrapText="1"/>
      <protection locked="0"/>
    </xf>
    <xf numFmtId="0" fontId="0" fillId="0" borderId="1" xfId="0" applyBorder="1" applyAlignment="1">
      <alignment horizontal="left" wrapText="1"/>
    </xf>
    <xf numFmtId="0" fontId="10" fillId="0" borderId="1" xfId="0" applyFont="1" applyBorder="1" applyAlignment="1">
      <alignment horizontal="left" wrapText="1"/>
    </xf>
    <xf numFmtId="1" fontId="10" fillId="4" borderId="1" xfId="0" applyNumberFormat="1" applyFont="1" applyFill="1" applyBorder="1" applyAlignment="1">
      <alignment horizontal="center" vertical="center" wrapText="1"/>
    </xf>
    <xf numFmtId="0" fontId="0" fillId="0" borderId="16" xfId="0" applyBorder="1" applyAlignment="1">
      <alignment horizontal="center" vertical="center"/>
    </xf>
    <xf numFmtId="168" fontId="11" fillId="0" borderId="22" xfId="2" applyNumberFormat="1" applyFont="1" applyBorder="1" applyAlignment="1" applyProtection="1">
      <alignment horizontal="center" vertical="center" wrapText="1"/>
    </xf>
    <xf numFmtId="0" fontId="0" fillId="9" borderId="23" xfId="0" applyFill="1" applyBorder="1" applyAlignment="1">
      <alignment horizontal="left" wrapText="1"/>
    </xf>
    <xf numFmtId="0" fontId="10" fillId="0" borderId="23" xfId="0" applyFont="1" applyBorder="1" applyAlignment="1">
      <alignment wrapText="1"/>
    </xf>
    <xf numFmtId="3" fontId="10" fillId="0" borderId="23" xfId="0" applyNumberFormat="1" applyFont="1" applyBorder="1" applyAlignment="1">
      <alignment horizontal="center" vertical="center" wrapText="1"/>
    </xf>
    <xf numFmtId="168" fontId="11" fillId="0" borderId="43" xfId="2" applyNumberFormat="1" applyFont="1" applyBorder="1" applyAlignment="1" applyProtection="1">
      <alignment horizontal="center" vertical="center" wrapText="1"/>
    </xf>
    <xf numFmtId="164" fontId="10" fillId="8" borderId="23" xfId="2" applyFont="1" applyFill="1" applyBorder="1" applyAlignment="1">
      <alignment horizontal="center" vertical="center" wrapText="1"/>
    </xf>
    <xf numFmtId="168" fontId="12" fillId="8" borderId="2" xfId="2" applyNumberFormat="1" applyFont="1" applyFill="1" applyBorder="1" applyAlignment="1" applyProtection="1">
      <alignment horizontal="center" vertical="center" wrapText="1"/>
      <protection locked="0"/>
    </xf>
    <xf numFmtId="168" fontId="12" fillId="8" borderId="27" xfId="2" applyNumberFormat="1" applyFont="1" applyFill="1" applyBorder="1" applyAlignment="1" applyProtection="1">
      <alignment horizontal="center" vertical="center" wrapText="1"/>
      <protection locked="0"/>
    </xf>
    <xf numFmtId="168" fontId="12" fillId="0" borderId="4" xfId="2" applyNumberFormat="1" applyFont="1" applyFill="1" applyBorder="1" applyAlignment="1" applyProtection="1">
      <alignment horizontal="center" vertical="center" wrapText="1"/>
      <protection locked="0"/>
    </xf>
    <xf numFmtId="164" fontId="12" fillId="8" borderId="1" xfId="2" applyFont="1" applyFill="1" applyBorder="1" applyAlignment="1" applyProtection="1">
      <alignment horizontal="center" vertical="center" wrapText="1"/>
      <protection locked="0"/>
    </xf>
    <xf numFmtId="164" fontId="2" fillId="7" borderId="19" xfId="0" applyNumberFormat="1" applyFont="1" applyFill="1" applyBorder="1" applyAlignment="1">
      <alignment vertical="center" wrapText="1"/>
    </xf>
    <xf numFmtId="164" fontId="0" fillId="0" borderId="1" xfId="2" applyFont="1" applyBorder="1" applyAlignment="1">
      <alignment vertical="center" wrapText="1"/>
    </xf>
    <xf numFmtId="164" fontId="0" fillId="0" borderId="0" xfId="0" applyNumberFormat="1" applyAlignment="1">
      <alignment vertical="center" wrapText="1"/>
    </xf>
    <xf numFmtId="0" fontId="0" fillId="0" borderId="19" xfId="0" applyBorder="1" applyAlignment="1">
      <alignment horizontal="center" vertical="center"/>
    </xf>
    <xf numFmtId="0" fontId="0" fillId="8" borderId="19" xfId="0" applyFill="1" applyBorder="1" applyAlignment="1">
      <alignment horizontal="center"/>
    </xf>
    <xf numFmtId="164" fontId="0" fillId="0" borderId="23" xfId="2" applyFont="1" applyBorder="1" applyAlignment="1">
      <alignment horizontal="center"/>
    </xf>
    <xf numFmtId="164" fontId="12" fillId="4" borderId="19" xfId="2" applyFont="1" applyFill="1" applyBorder="1" applyAlignment="1" applyProtection="1">
      <alignment horizontal="center" vertical="center" wrapText="1"/>
      <protection locked="0"/>
    </xf>
    <xf numFmtId="0" fontId="0" fillId="0" borderId="9" xfId="0" applyBorder="1" applyAlignment="1">
      <alignment horizontal="center" vertical="center"/>
    </xf>
    <xf numFmtId="164" fontId="0" fillId="0" borderId="44" xfId="2" applyFont="1" applyBorder="1" applyAlignment="1">
      <alignment horizontal="center" vertical="center"/>
    </xf>
    <xf numFmtId="0" fontId="0" fillId="0" borderId="3" xfId="0" applyBorder="1"/>
    <xf numFmtId="0" fontId="0" fillId="0" borderId="39" xfId="0" applyBorder="1"/>
    <xf numFmtId="0" fontId="0" fillId="0" borderId="26" xfId="0" applyBorder="1"/>
    <xf numFmtId="0" fontId="0" fillId="9" borderId="45" xfId="0" applyFill="1" applyBorder="1" applyAlignment="1">
      <alignment horizontal="left" wrapText="1"/>
    </xf>
    <xf numFmtId="0" fontId="10" fillId="0" borderId="26" xfId="0" applyFont="1" applyBorder="1" applyAlignment="1" applyProtection="1">
      <alignment horizontal="left" wrapText="1"/>
      <protection locked="0"/>
    </xf>
    <xf numFmtId="0" fontId="10" fillId="0" borderId="41" xfId="0" applyFont="1" applyBorder="1" applyAlignment="1" applyProtection="1">
      <alignment horizontal="center" vertical="center" wrapText="1"/>
      <protection locked="0"/>
    </xf>
    <xf numFmtId="0" fontId="10" fillId="0" borderId="41" xfId="0" applyFont="1" applyBorder="1" applyAlignment="1" applyProtection="1">
      <alignment horizontal="center" wrapText="1"/>
      <protection locked="0"/>
    </xf>
    <xf numFmtId="164" fontId="12" fillId="0" borderId="34" xfId="2" applyFont="1" applyBorder="1" applyAlignment="1" applyProtection="1">
      <alignment horizontal="center" vertical="center" wrapText="1"/>
    </xf>
    <xf numFmtId="0" fontId="0" fillId="0" borderId="20" xfId="0" applyBorder="1" applyAlignment="1">
      <alignment horizontal="center" vertical="center"/>
    </xf>
    <xf numFmtId="0" fontId="0" fillId="0" borderId="1" xfId="0" applyBorder="1" applyAlignment="1">
      <alignment wrapText="1"/>
    </xf>
    <xf numFmtId="0" fontId="0" fillId="0" borderId="1" xfId="0" applyBorder="1" applyAlignment="1">
      <alignment vertical="center" wrapText="1"/>
    </xf>
    <xf numFmtId="166" fontId="0" fillId="0" borderId="1" xfId="0" applyNumberFormat="1" applyBorder="1" applyAlignment="1">
      <alignment horizontal="left" vertical="center" wrapText="1"/>
    </xf>
    <xf numFmtId="169" fontId="0" fillId="0" borderId="1" xfId="5" applyNumberFormat="1" applyFont="1" applyFill="1" applyBorder="1" applyAlignment="1">
      <alignment wrapText="1"/>
    </xf>
    <xf numFmtId="0" fontId="0" fillId="0" borderId="1" xfId="0" applyBorder="1" applyAlignment="1">
      <alignment vertical="top"/>
    </xf>
    <xf numFmtId="3" fontId="17" fillId="6" borderId="11" xfId="0" applyNumberFormat="1" applyFont="1" applyFill="1" applyBorder="1" applyAlignment="1">
      <alignment horizontal="left" vertical="center" wrapText="1"/>
    </xf>
    <xf numFmtId="3" fontId="17" fillId="6" borderId="14" xfId="0" applyNumberFormat="1" applyFont="1" applyFill="1" applyBorder="1" applyAlignment="1">
      <alignment horizontal="left" vertical="center" wrapText="1"/>
    </xf>
    <xf numFmtId="3" fontId="17" fillId="6" borderId="29" xfId="0" applyNumberFormat="1" applyFont="1" applyFill="1" applyBorder="1" applyAlignment="1">
      <alignment horizontal="left" vertical="center" wrapText="1"/>
    </xf>
    <xf numFmtId="0" fontId="11" fillId="6" borderId="13" xfId="0" applyFont="1" applyFill="1" applyBorder="1" applyAlignment="1">
      <alignment horizontal="left" vertical="center" wrapText="1"/>
    </xf>
    <xf numFmtId="0" fontId="11" fillId="6" borderId="14" xfId="0" applyFont="1" applyFill="1" applyBorder="1" applyAlignment="1">
      <alignment horizontal="left" vertical="center" wrapText="1"/>
    </xf>
    <xf numFmtId="0" fontId="0" fillId="0" borderId="12" xfId="0" applyFont="1" applyBorder="1" applyAlignment="1">
      <alignment wrapText="1"/>
    </xf>
    <xf numFmtId="0" fontId="18" fillId="0" borderId="12" xfId="0" applyFont="1" applyBorder="1" applyAlignment="1">
      <alignment wrapText="1"/>
    </xf>
    <xf numFmtId="164" fontId="18" fillId="7" borderId="5" xfId="0" applyNumberFormat="1" applyFont="1" applyFill="1" applyBorder="1" applyAlignment="1">
      <alignment horizontal="left" vertical="top" wrapText="1"/>
    </xf>
    <xf numFmtId="164" fontId="18" fillId="7" borderId="4" xfId="0" applyNumberFormat="1" applyFont="1" applyFill="1" applyBorder="1" applyAlignment="1">
      <alignment vertical="center" wrapText="1"/>
    </xf>
    <xf numFmtId="164" fontId="18" fillId="7" borderId="11" xfId="0" applyNumberFormat="1" applyFont="1" applyFill="1" applyBorder="1" applyAlignment="1">
      <alignment horizontal="center" vertical="center" wrapText="1"/>
    </xf>
    <xf numFmtId="164" fontId="18" fillId="0" borderId="12" xfId="2" applyFont="1" applyBorder="1" applyAlignment="1">
      <alignment horizontal="center" vertical="center" wrapText="1"/>
    </xf>
    <xf numFmtId="164" fontId="12" fillId="0" borderId="31" xfId="2" applyFont="1" applyFill="1" applyBorder="1" applyAlignment="1" applyProtection="1">
      <alignment horizontal="center" vertical="center" wrapText="1"/>
      <protection locked="0"/>
    </xf>
    <xf numFmtId="164" fontId="10" fillId="0" borderId="0" xfId="2" applyFont="1" applyFill="1" applyBorder="1" applyAlignment="1">
      <alignment horizontal="center" vertical="center"/>
    </xf>
  </cellXfs>
  <cellStyles count="6">
    <cellStyle name="Goed" xfId="3" builtinId="26"/>
    <cellStyle name="Komma" xfId="5" builtinId="3"/>
    <cellStyle name="Neutraal" xfId="4" builtinId="28"/>
    <cellStyle name="Normal 2" xfId="1"/>
    <cellStyle name="Standaard" xfId="0" builtinId="0"/>
    <cellStyle name="Valuta" xfId="2" builtinId="4"/>
  </cellStyles>
  <dxfs count="0"/>
  <tableStyles count="0" defaultTableStyle="TableStyleMedium2" defaultPivotStyle="PivotStyleLight16"/>
  <colors>
    <mruColors>
      <color rgb="FFCCFFCC"/>
      <color rgb="FFCCFFFF"/>
      <color rgb="FFFFCCFF"/>
      <color rgb="FFFFFFCC"/>
      <color rgb="FFFFCC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dimension ref="A1:B20"/>
  <sheetViews>
    <sheetView tabSelected="1" zoomScale="80" zoomScaleNormal="80" workbookViewId="0">
      <selection activeCell="B18" sqref="B18"/>
    </sheetView>
  </sheetViews>
  <sheetFormatPr defaultRowHeight="14.4" x14ac:dyDescent="0.3"/>
  <cols>
    <col min="1" max="1" width="5" customWidth="1"/>
    <col min="2" max="2" width="197.21875" style="1" customWidth="1"/>
  </cols>
  <sheetData>
    <row r="1" spans="1:2" x14ac:dyDescent="0.3">
      <c r="B1" s="22" t="s">
        <v>40</v>
      </c>
    </row>
    <row r="2" spans="1:2" x14ac:dyDescent="0.3">
      <c r="B2" s="1" t="s">
        <v>42</v>
      </c>
    </row>
    <row r="3" spans="1:2" x14ac:dyDescent="0.3">
      <c r="B3" s="1" t="s">
        <v>43</v>
      </c>
    </row>
    <row r="6" spans="1:2" ht="18" x14ac:dyDescent="0.35">
      <c r="B6" s="12" t="s">
        <v>0</v>
      </c>
    </row>
    <row r="7" spans="1:2" x14ac:dyDescent="0.3">
      <c r="B7" s="1" t="s">
        <v>1</v>
      </c>
    </row>
    <row r="8" spans="1:2" x14ac:dyDescent="0.3">
      <c r="B8" s="1" t="s">
        <v>2</v>
      </c>
    </row>
    <row r="9" spans="1:2" x14ac:dyDescent="0.3">
      <c r="B9" s="2" t="s">
        <v>52</v>
      </c>
    </row>
    <row r="10" spans="1:2" x14ac:dyDescent="0.3">
      <c r="B10" s="1" t="s">
        <v>62</v>
      </c>
    </row>
    <row r="11" spans="1:2" x14ac:dyDescent="0.3">
      <c r="A11" s="6"/>
      <c r="B11" s="1" t="s">
        <v>51</v>
      </c>
    </row>
    <row r="12" spans="1:2" x14ac:dyDescent="0.3">
      <c r="B12" s="1" t="s">
        <v>50</v>
      </c>
    </row>
    <row r="13" spans="1:2" x14ac:dyDescent="0.3">
      <c r="B13" s="1" t="s">
        <v>3</v>
      </c>
    </row>
    <row r="14" spans="1:2" x14ac:dyDescent="0.3">
      <c r="B14" s="1" t="s">
        <v>67</v>
      </c>
    </row>
    <row r="15" spans="1:2" x14ac:dyDescent="0.3">
      <c r="A15" s="7"/>
      <c r="B15" s="1" t="s">
        <v>68</v>
      </c>
    </row>
    <row r="16" spans="1:2" ht="28.8" x14ac:dyDescent="0.3">
      <c r="B16" s="1" t="s">
        <v>87</v>
      </c>
    </row>
    <row r="20" spans="2:2" x14ac:dyDescent="0.3">
      <c r="B20" s="1" t="s">
        <v>4</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dimension ref="B1:H28"/>
  <sheetViews>
    <sheetView zoomScale="90" zoomScaleNormal="90" workbookViewId="0">
      <selection activeCell="B19" sqref="B19"/>
    </sheetView>
  </sheetViews>
  <sheetFormatPr defaultColWidth="8.77734375" defaultRowHeight="15" customHeight="1" x14ac:dyDescent="0.3"/>
  <cols>
    <col min="1" max="1" width="8.77734375" style="1"/>
    <col min="2" max="2" width="98.33203125" style="1" customWidth="1"/>
    <col min="3" max="3" width="18" style="1" customWidth="1"/>
    <col min="4" max="4" width="22.21875" style="65" customWidth="1"/>
    <col min="5" max="5" width="20.21875" style="66" customWidth="1"/>
    <col min="6" max="6" width="20.33203125" style="72" customWidth="1"/>
    <col min="7" max="7" width="8.77734375" style="1"/>
    <col min="8" max="8" width="91.21875" style="1" customWidth="1"/>
    <col min="9" max="16384" width="8.77734375" style="1"/>
  </cols>
  <sheetData>
    <row r="1" spans="2:8" ht="15" customHeight="1" x14ac:dyDescent="0.3">
      <c r="B1" s="22" t="s">
        <v>39</v>
      </c>
    </row>
    <row r="2" spans="2:8" ht="15" customHeight="1" thickBot="1" x14ac:dyDescent="0.35">
      <c r="C2"/>
    </row>
    <row r="3" spans="2:8" ht="18" x14ac:dyDescent="0.35">
      <c r="B3" s="91" t="s">
        <v>83</v>
      </c>
      <c r="C3" s="86" t="s">
        <v>5</v>
      </c>
      <c r="D3" s="79" t="s">
        <v>32</v>
      </c>
      <c r="E3" s="80" t="s">
        <v>33</v>
      </c>
      <c r="F3" s="84" t="s">
        <v>6</v>
      </c>
    </row>
    <row r="4" spans="2:8" ht="14.4" x14ac:dyDescent="0.3">
      <c r="B4" s="92" t="s">
        <v>38</v>
      </c>
      <c r="C4" s="87">
        <f>'Eenmalige kosten'!G18</f>
        <v>0</v>
      </c>
      <c r="D4" s="68"/>
      <c r="E4" s="81"/>
      <c r="F4" s="85">
        <f>C4</f>
        <v>0</v>
      </c>
      <c r="H4" s="1" t="s">
        <v>37</v>
      </c>
    </row>
    <row r="5" spans="2:8" ht="14.4" x14ac:dyDescent="0.3">
      <c r="B5" s="92" t="s">
        <v>85</v>
      </c>
      <c r="C5" s="88"/>
      <c r="D5" s="69">
        <f>Exploitatiekosten!F6*7</f>
        <v>0</v>
      </c>
      <c r="E5" s="82">
        <f>Exploitatiekosten!F7*2</f>
        <v>0</v>
      </c>
      <c r="F5" s="85">
        <f>D5+E5</f>
        <v>0</v>
      </c>
    </row>
    <row r="6" spans="2:8" ht="14.4" x14ac:dyDescent="0.3">
      <c r="B6" s="92" t="s">
        <v>84</v>
      </c>
      <c r="C6" s="89" t="e">
        <f>C21*F19</f>
        <v>#DIV/0!</v>
      </c>
      <c r="D6" s="68"/>
      <c r="E6" s="81"/>
      <c r="F6" s="85" t="e">
        <f>C6</f>
        <v>#DIV/0!</v>
      </c>
    </row>
    <row r="7" spans="2:8" ht="14.4" x14ac:dyDescent="0.3">
      <c r="B7" s="92" t="s">
        <v>64</v>
      </c>
      <c r="C7" s="88"/>
      <c r="D7" s="69">
        <f>Exploitatiekosten!F8</f>
        <v>0</v>
      </c>
      <c r="E7" s="82">
        <f>Exploitatiekosten!F8*2</f>
        <v>0</v>
      </c>
      <c r="F7" s="85">
        <f>D7+E7</f>
        <v>0</v>
      </c>
    </row>
    <row r="8" spans="2:8" ht="14.4" x14ac:dyDescent="0.3">
      <c r="B8" s="93" t="s">
        <v>63</v>
      </c>
      <c r="C8" s="89">
        <f>'Eenmalige kosten'!G19</f>
        <v>0</v>
      </c>
      <c r="D8" s="68"/>
      <c r="E8" s="83"/>
      <c r="F8" s="85">
        <f>C8</f>
        <v>0</v>
      </c>
    </row>
    <row r="9" spans="2:8" thickBot="1" x14ac:dyDescent="0.35">
      <c r="B9" s="96" t="s">
        <v>65</v>
      </c>
      <c r="C9" s="97"/>
      <c r="D9" s="77">
        <f>Exploitatiekosten!F10*7</f>
        <v>0</v>
      </c>
      <c r="E9" s="98">
        <f>Exploitatiekosten!F10*2</f>
        <v>0</v>
      </c>
      <c r="F9" s="99">
        <f>D9+E9</f>
        <v>0</v>
      </c>
    </row>
    <row r="10" spans="2:8" thickBot="1" x14ac:dyDescent="0.35">
      <c r="B10" s="102" t="s">
        <v>71</v>
      </c>
      <c r="C10" s="103"/>
      <c r="D10" s="104"/>
      <c r="E10" s="105"/>
      <c r="F10" s="95" t="e">
        <f>SUM(F4:F9)</f>
        <v>#DIV/0!</v>
      </c>
    </row>
    <row r="11" spans="2:8" ht="14.4" x14ac:dyDescent="0.3">
      <c r="B11" s="92" t="s">
        <v>72</v>
      </c>
      <c r="C11" s="100"/>
      <c r="D11" s="69">
        <f>Energiekosten!H15</f>
        <v>0</v>
      </c>
      <c r="E11" s="82">
        <f>Energiekosten!H16</f>
        <v>0</v>
      </c>
      <c r="F11" s="101">
        <f>SUM(D11:E11)</f>
        <v>0</v>
      </c>
    </row>
    <row r="12" spans="2:8" ht="14.4" x14ac:dyDescent="0.3">
      <c r="B12" s="92" t="s">
        <v>86</v>
      </c>
      <c r="C12" s="88"/>
      <c r="D12" s="151">
        <f>Energiekosten!F17</f>
        <v>0</v>
      </c>
      <c r="E12" s="82">
        <f>Energiekosten!F17*2</f>
        <v>0</v>
      </c>
      <c r="F12" s="85">
        <f t="shared" ref="F12" si="0">SUM(D12:E12)</f>
        <v>0</v>
      </c>
    </row>
    <row r="13" spans="2:8" thickBot="1" x14ac:dyDescent="0.35">
      <c r="B13" s="96" t="s">
        <v>80</v>
      </c>
      <c r="C13" s="97"/>
      <c r="D13" s="150">
        <f>Energiekosten!F18*8</f>
        <v>0</v>
      </c>
      <c r="E13" s="98">
        <f>Energiekosten!F18*2</f>
        <v>0</v>
      </c>
      <c r="F13" s="99">
        <f>SUM(D13:E13)</f>
        <v>0</v>
      </c>
    </row>
    <row r="14" spans="2:8" thickBot="1" x14ac:dyDescent="0.35">
      <c r="B14" s="102" t="s">
        <v>73</v>
      </c>
      <c r="C14" s="103"/>
      <c r="D14" s="149"/>
      <c r="E14" s="78"/>
      <c r="F14" s="95">
        <f>F13+F12+F11</f>
        <v>0</v>
      </c>
    </row>
    <row r="15" spans="2:8" s="22" customFormat="1" ht="18.600000000000001" thickBot="1" x14ac:dyDescent="0.4">
      <c r="B15" s="178" t="s">
        <v>70</v>
      </c>
      <c r="C15" s="179"/>
      <c r="D15" s="180"/>
      <c r="E15" s="181"/>
      <c r="F15" s="182" t="e">
        <f>F14+F10</f>
        <v>#DIV/0!</v>
      </c>
    </row>
    <row r="16" spans="2:8" thickBot="1" x14ac:dyDescent="0.35">
      <c r="B16" s="177" t="s">
        <v>69</v>
      </c>
      <c r="C16" s="90"/>
      <c r="D16" s="90"/>
      <c r="E16" s="94"/>
      <c r="F16" s="95" t="e">
        <f>F15-F13-F9-F8</f>
        <v>#DIV/0!</v>
      </c>
    </row>
    <row r="17" spans="2:6" ht="14.4" x14ac:dyDescent="0.3">
      <c r="C17" s="20"/>
      <c r="D17" s="70"/>
      <c r="E17" s="67"/>
    </row>
    <row r="18" spans="2:6" ht="15.75" customHeight="1" x14ac:dyDescent="0.3">
      <c r="C18" s="24" t="s">
        <v>61</v>
      </c>
      <c r="D18" s="71"/>
      <c r="E18" s="21"/>
      <c r="F18" s="73"/>
    </row>
    <row r="19" spans="2:6" ht="15" customHeight="1" x14ac:dyDescent="0.3">
      <c r="F19" s="74" t="e">
        <f>C4/('Eenmalige kosten'!D3+'Eenmalige kosten'!D4)</f>
        <v>#DIV/0!</v>
      </c>
    </row>
    <row r="20" spans="2:6" ht="14.4" x14ac:dyDescent="0.3">
      <c r="B20" s="167"/>
      <c r="C20" s="171" t="s">
        <v>54</v>
      </c>
      <c r="D20" s="168"/>
    </row>
    <row r="21" spans="2:6" ht="14.4" x14ac:dyDescent="0.3">
      <c r="B21" s="169" t="s">
        <v>60</v>
      </c>
      <c r="C21" s="170">
        <v>100000</v>
      </c>
      <c r="D21" s="168" t="s">
        <v>41</v>
      </c>
    </row>
    <row r="22" spans="2:6" ht="14.4" x14ac:dyDescent="0.3"/>
    <row r="23" spans="2:6" ht="14.4" x14ac:dyDescent="0.3"/>
    <row r="24" spans="2:6" ht="14.4" x14ac:dyDescent="0.3">
      <c r="B24" s="4"/>
      <c r="C24" s="4"/>
    </row>
    <row r="25" spans="2:6" ht="14.4" x14ac:dyDescent="0.3"/>
    <row r="27" spans="2:6" ht="14.4" x14ac:dyDescent="0.3">
      <c r="B27" s="4"/>
      <c r="C27" s="4"/>
    </row>
    <row r="28" spans="2:6" ht="14.4" x14ac:dyDescent="0.3"/>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zoomScaleNormal="100" workbookViewId="0">
      <pane ySplit="2" topLeftCell="A3" activePane="bottomLeft" state="frozen"/>
      <selection pane="bottomLeft" activeCell="E10" sqref="E10"/>
    </sheetView>
  </sheetViews>
  <sheetFormatPr defaultRowHeight="14.4" x14ac:dyDescent="0.3"/>
  <cols>
    <col min="1" max="1" width="6.21875" style="27" customWidth="1"/>
    <col min="2" max="2" width="55.21875" customWidth="1"/>
    <col min="3" max="3" width="22.44140625" customWidth="1"/>
    <col min="4" max="4" width="39.5546875" customWidth="1"/>
    <col min="5" max="5" width="23.21875" customWidth="1"/>
    <col min="6" max="6" width="16.77734375" customWidth="1"/>
    <col min="7" max="7" width="25.21875" customWidth="1"/>
    <col min="9" max="9" width="44.44140625" customWidth="1"/>
  </cols>
  <sheetData>
    <row r="1" spans="1:9" ht="21.6" thickBot="1" x14ac:dyDescent="0.35">
      <c r="A1" s="49"/>
      <c r="B1" s="172" t="s">
        <v>29</v>
      </c>
      <c r="C1" s="173"/>
      <c r="D1" s="173"/>
      <c r="E1" s="173"/>
      <c r="F1" s="173"/>
      <c r="G1" s="174"/>
      <c r="H1" s="1"/>
      <c r="I1" s="1"/>
    </row>
    <row r="2" spans="1:9" ht="69.599999999999994" thickBot="1" x14ac:dyDescent="0.35">
      <c r="A2" s="33" t="s">
        <v>26</v>
      </c>
      <c r="B2" s="8" t="s">
        <v>49</v>
      </c>
      <c r="C2" s="9" t="s">
        <v>30</v>
      </c>
      <c r="D2" s="9" t="s">
        <v>81</v>
      </c>
      <c r="E2" s="9" t="s">
        <v>79</v>
      </c>
      <c r="F2" s="19" t="s">
        <v>76</v>
      </c>
      <c r="G2" s="42" t="s">
        <v>27</v>
      </c>
      <c r="H2" s="3"/>
      <c r="I2" s="3"/>
    </row>
    <row r="3" spans="1:9" x14ac:dyDescent="0.3">
      <c r="A3" s="50">
        <v>1</v>
      </c>
      <c r="B3" s="18" t="s">
        <v>16</v>
      </c>
      <c r="C3" s="17"/>
      <c r="D3" s="48"/>
      <c r="E3" s="16"/>
      <c r="F3" s="39"/>
      <c r="G3" s="43"/>
      <c r="H3" s="3"/>
      <c r="I3" s="3"/>
    </row>
    <row r="4" spans="1:9" x14ac:dyDescent="0.3">
      <c r="A4" s="50">
        <v>2</v>
      </c>
      <c r="B4" s="18" t="s">
        <v>17</v>
      </c>
      <c r="C4" s="18"/>
      <c r="D4" s="47"/>
      <c r="E4" s="16"/>
      <c r="F4" s="39"/>
      <c r="G4" s="44"/>
      <c r="H4" s="3"/>
      <c r="I4" s="3"/>
    </row>
    <row r="5" spans="1:9" x14ac:dyDescent="0.3">
      <c r="A5" s="50">
        <v>3</v>
      </c>
      <c r="B5" s="18" t="s">
        <v>7</v>
      </c>
      <c r="C5" s="17"/>
      <c r="D5" s="16"/>
      <c r="E5" s="16"/>
      <c r="F5" s="39"/>
      <c r="G5" s="44">
        <v>0</v>
      </c>
      <c r="H5" s="3"/>
      <c r="I5" s="13"/>
    </row>
    <row r="6" spans="1:9" x14ac:dyDescent="0.3">
      <c r="A6" s="50">
        <v>4</v>
      </c>
      <c r="B6" s="18" t="s">
        <v>8</v>
      </c>
      <c r="C6" s="17"/>
      <c r="D6" s="16"/>
      <c r="E6" s="16"/>
      <c r="F6" s="39"/>
      <c r="G6" s="44">
        <v>0</v>
      </c>
      <c r="H6" s="3"/>
      <c r="I6" s="3"/>
    </row>
    <row r="7" spans="1:9" x14ac:dyDescent="0.3">
      <c r="A7" s="50">
        <v>5</v>
      </c>
      <c r="B7" s="18" t="s">
        <v>9</v>
      </c>
      <c r="C7" s="17"/>
      <c r="D7" s="16"/>
      <c r="E7" s="16"/>
      <c r="F7" s="39"/>
      <c r="G7" s="44">
        <v>0</v>
      </c>
      <c r="H7" s="3"/>
      <c r="I7" s="3"/>
    </row>
    <row r="8" spans="1:9" x14ac:dyDescent="0.3">
      <c r="A8" s="50">
        <v>6</v>
      </c>
      <c r="B8" s="18" t="s">
        <v>15</v>
      </c>
      <c r="C8" s="17"/>
      <c r="D8" s="16"/>
      <c r="E8" s="16"/>
      <c r="F8" s="39"/>
      <c r="G8" s="44">
        <v>0</v>
      </c>
      <c r="H8" s="3"/>
      <c r="I8" s="3"/>
    </row>
    <row r="9" spans="1:9" x14ac:dyDescent="0.3">
      <c r="A9" s="50">
        <v>7</v>
      </c>
      <c r="B9" s="18" t="s">
        <v>14</v>
      </c>
      <c r="C9" s="17"/>
      <c r="D9" s="16"/>
      <c r="E9" s="16"/>
      <c r="F9" s="39"/>
      <c r="G9" s="44">
        <v>0</v>
      </c>
      <c r="H9" s="3"/>
      <c r="I9" s="3"/>
    </row>
    <row r="10" spans="1:9" ht="27.6" x14ac:dyDescent="0.3">
      <c r="A10" s="50">
        <v>8</v>
      </c>
      <c r="B10" s="18" t="s">
        <v>77</v>
      </c>
      <c r="C10" s="17"/>
      <c r="D10" s="16"/>
      <c r="E10" s="37"/>
      <c r="F10" s="183">
        <v>5</v>
      </c>
      <c r="G10" s="110">
        <f>F10*E10</f>
        <v>0</v>
      </c>
      <c r="H10" s="3"/>
      <c r="I10" s="3"/>
    </row>
    <row r="11" spans="1:9" ht="27.6" x14ac:dyDescent="0.3">
      <c r="A11" s="50">
        <v>9</v>
      </c>
      <c r="B11" s="5" t="s">
        <v>78</v>
      </c>
      <c r="C11" s="17"/>
      <c r="D11" s="16"/>
      <c r="E11" s="111"/>
      <c r="F11" s="184">
        <v>1500</v>
      </c>
      <c r="G11" s="110">
        <f>F11*E11</f>
        <v>0</v>
      </c>
      <c r="H11" s="3"/>
      <c r="I11" s="3"/>
    </row>
    <row r="12" spans="1:9" x14ac:dyDescent="0.3">
      <c r="A12" s="50">
        <v>10</v>
      </c>
      <c r="B12" s="18" t="s">
        <v>48</v>
      </c>
      <c r="C12" s="14"/>
      <c r="D12" s="16"/>
      <c r="E12" s="16"/>
      <c r="F12" s="39"/>
      <c r="G12" s="44">
        <v>0</v>
      </c>
      <c r="H12" s="3"/>
      <c r="I12" s="3"/>
    </row>
    <row r="13" spans="1:9" x14ac:dyDescent="0.3">
      <c r="A13" s="50">
        <v>11</v>
      </c>
      <c r="C13" s="14"/>
      <c r="D13" s="14"/>
      <c r="E13" s="11"/>
      <c r="F13" s="40"/>
      <c r="G13" s="45">
        <v>0</v>
      </c>
      <c r="H13" s="3"/>
      <c r="I13" s="3"/>
    </row>
    <row r="14" spans="1:9" x14ac:dyDescent="0.3">
      <c r="A14" s="50">
        <v>12</v>
      </c>
      <c r="B14" s="5"/>
      <c r="C14" s="14"/>
      <c r="D14" s="14"/>
      <c r="E14" s="11"/>
      <c r="F14" s="40"/>
      <c r="G14" s="45">
        <v>0</v>
      </c>
      <c r="H14" s="3"/>
      <c r="I14" s="3"/>
    </row>
    <row r="15" spans="1:9" x14ac:dyDescent="0.3">
      <c r="A15" s="50">
        <v>13</v>
      </c>
      <c r="B15" s="5"/>
      <c r="C15" s="14"/>
      <c r="D15" s="14"/>
      <c r="E15" s="11"/>
      <c r="F15" s="40"/>
      <c r="G15" s="45">
        <v>0</v>
      </c>
      <c r="H15" s="3"/>
      <c r="I15" s="3"/>
    </row>
    <row r="16" spans="1:9" x14ac:dyDescent="0.3">
      <c r="A16" s="50">
        <v>14</v>
      </c>
      <c r="B16" s="5"/>
      <c r="C16" s="14"/>
      <c r="D16" s="14"/>
      <c r="E16" s="11"/>
      <c r="F16" s="40"/>
      <c r="G16" s="45">
        <v>0</v>
      </c>
      <c r="H16" s="3"/>
      <c r="I16" s="3"/>
    </row>
    <row r="17" spans="1:9" ht="15" thickBot="1" x14ac:dyDescent="0.35">
      <c r="A17" s="51">
        <v>15</v>
      </c>
      <c r="B17" s="38" t="s">
        <v>28</v>
      </c>
      <c r="C17" s="125"/>
      <c r="D17" s="125"/>
      <c r="E17" s="126"/>
      <c r="F17" s="126"/>
      <c r="G17" s="127">
        <v>0</v>
      </c>
      <c r="H17" s="3"/>
      <c r="I17" s="3"/>
    </row>
    <row r="18" spans="1:9" s="109" customFormat="1" ht="15" thickBot="1" x14ac:dyDescent="0.35">
      <c r="A18" s="112">
        <v>17</v>
      </c>
      <c r="B18" s="113" t="s">
        <v>53</v>
      </c>
      <c r="C18" s="113"/>
      <c r="D18" s="113"/>
      <c r="E18" s="114"/>
      <c r="F18" s="115"/>
      <c r="G18" s="46">
        <f>SUM(G3:G17)</f>
        <v>0</v>
      </c>
      <c r="H18" s="13"/>
      <c r="I18" s="13"/>
    </row>
    <row r="19" spans="1:9" ht="29.4" thickBot="1" x14ac:dyDescent="0.35">
      <c r="A19" s="62">
        <v>18</v>
      </c>
      <c r="B19" s="93" t="s">
        <v>63</v>
      </c>
      <c r="C19" s="129"/>
      <c r="D19" s="129"/>
      <c r="E19" s="130"/>
      <c r="F19" s="131"/>
      <c r="G19" s="132">
        <v>0</v>
      </c>
      <c r="H19" s="3"/>
      <c r="I19" s="3"/>
    </row>
    <row r="21" spans="1:9" x14ac:dyDescent="0.3">
      <c r="B21" s="1"/>
      <c r="C21" s="1"/>
      <c r="D21" s="1"/>
      <c r="E21" s="1"/>
      <c r="F21" s="1"/>
      <c r="G21" s="1"/>
      <c r="H21" s="1"/>
      <c r="I21" s="3"/>
    </row>
    <row r="22" spans="1:9" x14ac:dyDescent="0.3">
      <c r="B22" s="1"/>
      <c r="C22" s="1"/>
      <c r="D22" s="1"/>
      <c r="E22" s="1"/>
      <c r="F22" s="1"/>
      <c r="G22" s="1"/>
      <c r="H22" s="1"/>
      <c r="I22" s="3"/>
    </row>
    <row r="23" spans="1:9" x14ac:dyDescent="0.3">
      <c r="B23" s="1"/>
      <c r="C23" s="1"/>
      <c r="D23" s="1"/>
      <c r="E23" s="1"/>
      <c r="F23" s="1"/>
      <c r="G23" s="1"/>
      <c r="H23" s="1"/>
      <c r="I23" s="3"/>
    </row>
    <row r="24" spans="1:9" x14ac:dyDescent="0.3">
      <c r="B24" s="1"/>
      <c r="C24" s="1"/>
      <c r="D24" s="1"/>
      <c r="E24" s="1"/>
      <c r="F24" s="1"/>
      <c r="G24" s="1"/>
      <c r="H24" s="1"/>
      <c r="I24" s="3"/>
    </row>
    <row r="25" spans="1:9" x14ac:dyDescent="0.3">
      <c r="I25" s="3"/>
    </row>
  </sheetData>
  <mergeCells count="1">
    <mergeCell ref="B1:G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zoomScale="110" workbookViewId="0">
      <pane ySplit="2" topLeftCell="A3" activePane="bottomLeft" state="frozen"/>
      <selection pane="bottomLeft" activeCell="D3" sqref="D3"/>
    </sheetView>
  </sheetViews>
  <sheetFormatPr defaultRowHeight="14.4" x14ac:dyDescent="0.3"/>
  <cols>
    <col min="1" max="1" width="6" style="27" customWidth="1"/>
    <col min="2" max="2" width="69.5546875" customWidth="1"/>
    <col min="3" max="3" width="32.21875" customWidth="1"/>
    <col min="4" max="4" width="23.21875" customWidth="1"/>
    <col min="5" max="5" width="16" customWidth="1"/>
    <col min="6" max="6" width="25.21875" customWidth="1"/>
    <col min="8" max="8" width="44.44140625" customWidth="1"/>
  </cols>
  <sheetData>
    <row r="1" spans="1:8" ht="21.6" thickBot="1" x14ac:dyDescent="0.35">
      <c r="A1" s="49"/>
      <c r="B1" s="52" t="s">
        <v>31</v>
      </c>
      <c r="C1" s="53"/>
      <c r="D1" s="53"/>
      <c r="E1" s="53"/>
      <c r="F1" s="54"/>
      <c r="G1" s="1"/>
      <c r="H1" s="1"/>
    </row>
    <row r="2" spans="1:8" s="27" customFormat="1" ht="28.2" thickBot="1" x14ac:dyDescent="0.35">
      <c r="A2" s="33" t="s">
        <v>26</v>
      </c>
      <c r="B2" s="8" t="s">
        <v>55</v>
      </c>
      <c r="C2" s="9" t="s">
        <v>30</v>
      </c>
      <c r="D2" s="9" t="s">
        <v>10</v>
      </c>
      <c r="E2" s="9" t="s">
        <v>11</v>
      </c>
      <c r="F2" s="10" t="s">
        <v>12</v>
      </c>
      <c r="G2" s="56"/>
      <c r="H2" s="56"/>
    </row>
    <row r="3" spans="1:8" x14ac:dyDescent="0.3">
      <c r="A3" s="50">
        <v>1</v>
      </c>
      <c r="B3" s="18" t="s">
        <v>58</v>
      </c>
      <c r="C3" s="17"/>
      <c r="D3" s="145">
        <v>0</v>
      </c>
      <c r="E3" s="17">
        <v>12</v>
      </c>
      <c r="F3" s="55">
        <f>E3*D3</f>
        <v>0</v>
      </c>
      <c r="G3" s="3"/>
      <c r="H3" s="3"/>
    </row>
    <row r="4" spans="1:8" x14ac:dyDescent="0.3">
      <c r="A4" s="50">
        <v>2</v>
      </c>
      <c r="B4" s="18" t="s">
        <v>56</v>
      </c>
      <c r="C4" s="18"/>
      <c r="D4" s="145">
        <v>0</v>
      </c>
      <c r="E4" s="17">
        <v>12</v>
      </c>
      <c r="F4" s="55">
        <f t="shared" ref="F4:F10" si="0">E4*D4</f>
        <v>0</v>
      </c>
      <c r="G4" s="3"/>
      <c r="H4" s="3"/>
    </row>
    <row r="5" spans="1:8" ht="15" thickBot="1" x14ac:dyDescent="0.35">
      <c r="A5" s="51">
        <v>4</v>
      </c>
      <c r="B5" s="60" t="s">
        <v>57</v>
      </c>
      <c r="C5" s="38"/>
      <c r="D5" s="146">
        <v>0</v>
      </c>
      <c r="E5" s="57">
        <v>12</v>
      </c>
      <c r="F5" s="58">
        <f t="shared" si="0"/>
        <v>0</v>
      </c>
      <c r="G5" s="3"/>
      <c r="H5" s="3"/>
    </row>
    <row r="6" spans="1:8" s="109" customFormat="1" ht="15" thickBot="1" x14ac:dyDescent="0.35">
      <c r="A6" s="106">
        <v>5</v>
      </c>
      <c r="B6" s="107" t="s">
        <v>74</v>
      </c>
      <c r="C6" s="107"/>
      <c r="D6" s="147"/>
      <c r="E6" s="108"/>
      <c r="F6" s="63">
        <f>SUM(F3:F5)</f>
        <v>0</v>
      </c>
      <c r="G6" s="13"/>
      <c r="H6" s="13"/>
    </row>
    <row r="7" spans="1:8" x14ac:dyDescent="0.3">
      <c r="A7" s="61">
        <v>6</v>
      </c>
      <c r="B7" s="15" t="s">
        <v>59</v>
      </c>
      <c r="C7" s="59"/>
      <c r="D7" s="145">
        <v>0</v>
      </c>
      <c r="E7" s="17">
        <v>12</v>
      </c>
      <c r="F7" s="55">
        <f t="shared" si="0"/>
        <v>0</v>
      </c>
      <c r="G7" s="3"/>
      <c r="H7" s="3"/>
    </row>
    <row r="8" spans="1:8" x14ac:dyDescent="0.3">
      <c r="A8" s="133">
        <v>7</v>
      </c>
      <c r="B8" s="134" t="s">
        <v>75</v>
      </c>
      <c r="C8" s="38"/>
      <c r="D8" s="146">
        <v>0</v>
      </c>
      <c r="E8" s="57">
        <v>12</v>
      </c>
      <c r="F8" s="58">
        <f t="shared" si="0"/>
        <v>0</v>
      </c>
      <c r="G8" s="3"/>
    </row>
    <row r="9" spans="1:8" ht="28.8" x14ac:dyDescent="0.3">
      <c r="A9" s="138">
        <v>8</v>
      </c>
      <c r="B9" s="135" t="s">
        <v>64</v>
      </c>
      <c r="C9" s="136"/>
      <c r="D9" s="148">
        <v>0</v>
      </c>
      <c r="E9" s="137">
        <v>12</v>
      </c>
      <c r="F9" s="139">
        <f t="shared" si="0"/>
        <v>0</v>
      </c>
      <c r="G9" s="3"/>
    </row>
    <row r="10" spans="1:8" ht="29.4" thickBot="1" x14ac:dyDescent="0.35">
      <c r="A10" s="64">
        <v>9</v>
      </c>
      <c r="B10" s="140" t="s">
        <v>65</v>
      </c>
      <c r="C10" s="141"/>
      <c r="D10" s="144">
        <v>0</v>
      </c>
      <c r="E10" s="142">
        <v>12</v>
      </c>
      <c r="F10" s="143">
        <f t="shared" si="0"/>
        <v>0</v>
      </c>
      <c r="G10" s="3"/>
    </row>
    <row r="11" spans="1:8" x14ac:dyDescent="0.3">
      <c r="B11" s="1"/>
      <c r="C11" s="1"/>
      <c r="D11" s="1"/>
      <c r="E11" s="1"/>
      <c r="F11" s="1"/>
      <c r="G11" s="1"/>
    </row>
    <row r="12" spans="1:8" x14ac:dyDescent="0.3">
      <c r="C12" s="1"/>
      <c r="D12" s="1"/>
      <c r="E12" s="1"/>
      <c r="F12" s="1"/>
      <c r="G12" s="1"/>
    </row>
    <row r="13" spans="1:8" x14ac:dyDescent="0.3">
      <c r="B13" s="1"/>
      <c r="C13" s="1"/>
      <c r="D13" s="1"/>
      <c r="E13" s="1"/>
      <c r="F13" s="1"/>
      <c r="G13" s="1"/>
      <c r="H13" s="3"/>
    </row>
    <row r="14" spans="1:8" x14ac:dyDescent="0.3">
      <c r="B14" s="1"/>
      <c r="C14" s="1"/>
      <c r="D14" s="1"/>
      <c r="E14" s="1"/>
      <c r="F14" s="1"/>
      <c r="G14" s="1"/>
    </row>
    <row r="15" spans="1:8" x14ac:dyDescent="0.3">
      <c r="B15" s="1"/>
      <c r="C15" s="1"/>
      <c r="D15" s="1"/>
      <c r="E15" s="1"/>
      <c r="F15" s="1"/>
      <c r="G15" s="1"/>
    </row>
  </sheetData>
  <pageMargins left="0.7" right="0.7" top="0.75" bottom="0.75" header="0.3" footer="0.3"/>
  <ignoredErrors>
    <ignoredError sqref="F6"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zoomScale="110" zoomScaleNormal="110" workbookViewId="0">
      <selection activeCell="B17" sqref="B17"/>
    </sheetView>
  </sheetViews>
  <sheetFormatPr defaultRowHeight="14.4" x14ac:dyDescent="0.3"/>
  <cols>
    <col min="1" max="1" width="5.6640625" style="27" customWidth="1"/>
    <col min="2" max="2" width="52.21875" customWidth="1"/>
    <col min="3" max="3" width="16.21875" style="27" customWidth="1"/>
    <col min="4" max="4" width="15.77734375" style="30" customWidth="1"/>
    <col min="5" max="5" width="11" style="30" customWidth="1"/>
    <col min="6" max="6" width="14.5546875" customWidth="1"/>
    <col min="8" max="8" width="19.21875" style="27" customWidth="1"/>
  </cols>
  <sheetData>
    <row r="1" spans="1:8" ht="15" thickBot="1" x14ac:dyDescent="0.35">
      <c r="A1" s="49"/>
      <c r="B1" s="175" t="s">
        <v>13</v>
      </c>
      <c r="C1" s="176"/>
      <c r="D1" s="176"/>
      <c r="E1" s="176"/>
      <c r="F1" s="176"/>
      <c r="G1" s="176"/>
      <c r="H1" s="122" t="s">
        <v>46</v>
      </c>
    </row>
    <row r="2" spans="1:8" ht="124.8" thickBot="1" x14ac:dyDescent="0.35">
      <c r="A2" s="33" t="s">
        <v>26</v>
      </c>
      <c r="B2" s="8" t="s">
        <v>47</v>
      </c>
      <c r="C2" s="8" t="s">
        <v>23</v>
      </c>
      <c r="D2" s="8" t="s">
        <v>44</v>
      </c>
      <c r="E2" s="8" t="s">
        <v>24</v>
      </c>
      <c r="F2" s="9" t="s">
        <v>10</v>
      </c>
      <c r="G2" s="19" t="s">
        <v>11</v>
      </c>
      <c r="H2" s="42" t="s">
        <v>12</v>
      </c>
    </row>
    <row r="3" spans="1:8" x14ac:dyDescent="0.3">
      <c r="A3" s="138">
        <v>1</v>
      </c>
      <c r="B3" s="5" t="s">
        <v>18</v>
      </c>
      <c r="C3" s="76"/>
      <c r="D3" s="75"/>
      <c r="E3" s="31">
        <v>0.13</v>
      </c>
      <c r="F3" s="32">
        <f>C3*D3*E3*24*7*13/3</f>
        <v>0</v>
      </c>
      <c r="G3" s="40">
        <v>12</v>
      </c>
      <c r="H3" s="110">
        <f>F3*G3</f>
        <v>0</v>
      </c>
    </row>
    <row r="4" spans="1:8" x14ac:dyDescent="0.3">
      <c r="A4" s="138">
        <v>2</v>
      </c>
      <c r="B4" s="5" t="s">
        <v>19</v>
      </c>
      <c r="C4" s="76"/>
      <c r="D4" s="75"/>
      <c r="E4" s="31">
        <v>0.13</v>
      </c>
      <c r="F4" s="32">
        <f t="shared" ref="F4:F13" si="0">C4*D4*E4*24*7*13/3</f>
        <v>0</v>
      </c>
      <c r="G4" s="40">
        <v>12</v>
      </c>
      <c r="H4" s="110">
        <f t="shared" ref="H4:H13" si="1">F4*G4</f>
        <v>0</v>
      </c>
    </row>
    <row r="5" spans="1:8" x14ac:dyDescent="0.3">
      <c r="A5" s="138">
        <v>3</v>
      </c>
      <c r="B5" s="5" t="s">
        <v>25</v>
      </c>
      <c r="C5" s="76"/>
      <c r="D5" s="75"/>
      <c r="E5" s="31">
        <v>0.13</v>
      </c>
      <c r="F5" s="32">
        <f t="shared" si="0"/>
        <v>0</v>
      </c>
      <c r="G5" s="40">
        <v>12</v>
      </c>
      <c r="H5" s="110">
        <f t="shared" si="1"/>
        <v>0</v>
      </c>
    </row>
    <row r="6" spans="1:8" x14ac:dyDescent="0.3">
      <c r="A6" s="138">
        <v>4</v>
      </c>
      <c r="B6" s="5" t="s">
        <v>20</v>
      </c>
      <c r="C6" s="76"/>
      <c r="D6" s="75"/>
      <c r="E6" s="31">
        <v>0.13</v>
      </c>
      <c r="F6" s="32">
        <f t="shared" si="0"/>
        <v>0</v>
      </c>
      <c r="G6" s="40">
        <v>12</v>
      </c>
      <c r="H6" s="110">
        <f t="shared" si="1"/>
        <v>0</v>
      </c>
    </row>
    <row r="7" spans="1:8" x14ac:dyDescent="0.3">
      <c r="A7" s="138">
        <v>5</v>
      </c>
      <c r="B7" s="5" t="s">
        <v>21</v>
      </c>
      <c r="C7" s="76"/>
      <c r="D7" s="75"/>
      <c r="E7" s="31">
        <v>0.13</v>
      </c>
      <c r="F7" s="32">
        <f t="shared" si="0"/>
        <v>0</v>
      </c>
      <c r="G7" s="40">
        <v>12</v>
      </c>
      <c r="H7" s="110">
        <f t="shared" si="1"/>
        <v>0</v>
      </c>
    </row>
    <row r="8" spans="1:8" x14ac:dyDescent="0.3">
      <c r="A8" s="138">
        <v>6</v>
      </c>
      <c r="B8" s="5" t="s">
        <v>22</v>
      </c>
      <c r="C8" s="76"/>
      <c r="D8" s="75"/>
      <c r="E8" s="31">
        <v>0.13</v>
      </c>
      <c r="F8" s="32">
        <f t="shared" si="0"/>
        <v>0</v>
      </c>
      <c r="G8" s="40">
        <v>12</v>
      </c>
      <c r="H8" s="110">
        <f t="shared" si="1"/>
        <v>0</v>
      </c>
    </row>
    <row r="9" spans="1:8" x14ac:dyDescent="0.3">
      <c r="A9" s="138">
        <v>7</v>
      </c>
      <c r="B9" s="5" t="s">
        <v>45</v>
      </c>
      <c r="C9" s="76"/>
      <c r="D9" s="75"/>
      <c r="E9" s="31">
        <v>0.13</v>
      </c>
      <c r="F9" s="32">
        <f t="shared" si="0"/>
        <v>0</v>
      </c>
      <c r="G9" s="40">
        <v>12</v>
      </c>
      <c r="H9" s="110">
        <f t="shared" si="1"/>
        <v>0</v>
      </c>
    </row>
    <row r="10" spans="1:8" x14ac:dyDescent="0.3">
      <c r="A10" s="138">
        <v>8</v>
      </c>
      <c r="B10" s="158"/>
      <c r="C10" s="25"/>
      <c r="D10" s="28"/>
      <c r="E10" s="31"/>
      <c r="F10" s="32">
        <f t="shared" si="0"/>
        <v>0</v>
      </c>
      <c r="G10" s="40">
        <v>12</v>
      </c>
      <c r="H10" s="110">
        <f t="shared" si="1"/>
        <v>0</v>
      </c>
    </row>
    <row r="11" spans="1:8" x14ac:dyDescent="0.3">
      <c r="A11" s="138">
        <v>9</v>
      </c>
      <c r="B11" s="5"/>
      <c r="C11" s="25"/>
      <c r="D11" s="28"/>
      <c r="E11" s="28"/>
      <c r="F11" s="32">
        <f t="shared" si="0"/>
        <v>0</v>
      </c>
      <c r="G11" s="40">
        <v>12</v>
      </c>
      <c r="H11" s="110">
        <f t="shared" si="1"/>
        <v>0</v>
      </c>
    </row>
    <row r="12" spans="1:8" x14ac:dyDescent="0.3">
      <c r="A12" s="138">
        <v>10</v>
      </c>
      <c r="B12" s="5"/>
      <c r="C12" s="25"/>
      <c r="D12" s="28"/>
      <c r="E12" s="28"/>
      <c r="F12" s="32">
        <f t="shared" si="0"/>
        <v>0</v>
      </c>
      <c r="G12" s="40">
        <v>12</v>
      </c>
      <c r="H12" s="110">
        <f t="shared" si="1"/>
        <v>0</v>
      </c>
    </row>
    <row r="13" spans="1:8" ht="15" thickBot="1" x14ac:dyDescent="0.35">
      <c r="A13" s="133">
        <v>11</v>
      </c>
      <c r="B13" s="162"/>
      <c r="C13" s="163"/>
      <c r="D13" s="164"/>
      <c r="E13" s="164"/>
      <c r="F13" s="116">
        <f t="shared" si="0"/>
        <v>0</v>
      </c>
      <c r="G13" s="41">
        <v>12</v>
      </c>
      <c r="H13" s="165">
        <f t="shared" si="1"/>
        <v>0</v>
      </c>
    </row>
    <row r="14" spans="1:8" x14ac:dyDescent="0.3">
      <c r="A14" s="166">
        <v>12</v>
      </c>
      <c r="B14" s="159" t="s">
        <v>34</v>
      </c>
      <c r="C14" s="34"/>
      <c r="D14" s="35"/>
      <c r="E14" s="35"/>
      <c r="F14" s="36"/>
      <c r="G14" s="119"/>
      <c r="H14" s="123">
        <f>SUM(H3:H13)</f>
        <v>0</v>
      </c>
    </row>
    <row r="15" spans="1:8" x14ac:dyDescent="0.3">
      <c r="A15" s="138">
        <v>13</v>
      </c>
      <c r="B15" s="158" t="s">
        <v>36</v>
      </c>
      <c r="C15" s="26"/>
      <c r="D15" s="29"/>
      <c r="E15" s="29"/>
      <c r="F15" s="23"/>
      <c r="G15" s="120"/>
      <c r="H15" s="124">
        <f>H14*8</f>
        <v>0</v>
      </c>
    </row>
    <row r="16" spans="1:8" x14ac:dyDescent="0.3">
      <c r="A16" s="138">
        <v>14</v>
      </c>
      <c r="B16" s="160" t="s">
        <v>35</v>
      </c>
      <c r="C16" s="26"/>
      <c r="D16" s="29"/>
      <c r="E16" s="29"/>
      <c r="F16" s="23"/>
      <c r="G16" s="120"/>
      <c r="H16" s="124">
        <f>H14*2</f>
        <v>0</v>
      </c>
    </row>
    <row r="17" spans="1:8" x14ac:dyDescent="0.3">
      <c r="A17" s="138">
        <v>15</v>
      </c>
      <c r="B17" s="5" t="s">
        <v>82</v>
      </c>
      <c r="C17" s="26"/>
      <c r="D17" s="117"/>
      <c r="E17" s="118">
        <v>0.13</v>
      </c>
      <c r="F17" s="32">
        <f>D17*E17*24*7*13/3</f>
        <v>0</v>
      </c>
      <c r="G17" s="121">
        <v>12</v>
      </c>
      <c r="H17" s="124">
        <f>F17*G17*4</f>
        <v>0</v>
      </c>
    </row>
    <row r="18" spans="1:8" ht="29.4" thickBot="1" x14ac:dyDescent="0.35">
      <c r="A18" s="64">
        <v>16</v>
      </c>
      <c r="B18" s="161" t="s">
        <v>66</v>
      </c>
      <c r="C18" s="152"/>
      <c r="D18" s="153"/>
      <c r="E18" s="154">
        <v>0.13</v>
      </c>
      <c r="F18" s="155">
        <f>D18*E18*24*7*13/3</f>
        <v>0</v>
      </c>
      <c r="G18" s="156">
        <v>12</v>
      </c>
      <c r="H18" s="157">
        <f>F18*G18*4</f>
        <v>0</v>
      </c>
    </row>
    <row r="19" spans="1:8" x14ac:dyDescent="0.3">
      <c r="H19" s="128"/>
    </row>
  </sheetData>
  <mergeCells count="1">
    <mergeCell ref="B1:G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662577e-a998-4d43-bcc0-d60ab2a724e1">
      <Terms xmlns="http://schemas.microsoft.com/office/infopath/2007/PartnerControls"/>
    </lcf76f155ced4ddcb4097134ff3c332f>
    <TaxCatchAll xmlns="630dce5b-7ca5-43ee-9a71-01fffc04bad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A47C093356F2E42B42EF3AB0527DC32" ma:contentTypeVersion="11" ma:contentTypeDescription="Een nieuw document maken." ma:contentTypeScope="" ma:versionID="82b449cc14fe1038830959a47a852bcf">
  <xsd:schema xmlns:xsd="http://www.w3.org/2001/XMLSchema" xmlns:xs="http://www.w3.org/2001/XMLSchema" xmlns:p="http://schemas.microsoft.com/office/2006/metadata/properties" xmlns:ns2="e662577e-a998-4d43-bcc0-d60ab2a724e1" xmlns:ns3="630dce5b-7ca5-43ee-9a71-01fffc04bad1" targetNamespace="http://schemas.microsoft.com/office/2006/metadata/properties" ma:root="true" ma:fieldsID="1270fd8ebb8c720627eed9ff46e084dd" ns2:_="" ns3:_="">
    <xsd:import namespace="e662577e-a998-4d43-bcc0-d60ab2a724e1"/>
    <xsd:import namespace="630dce5b-7ca5-43ee-9a71-01fffc04bad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62577e-a998-4d43-bcc0-d60ab2a72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30dce5b-7ca5-43ee-9a71-01fffc04bad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bf6166f-e5c5-4412-927f-a72f15fd36c0}" ma:internalName="TaxCatchAll" ma:showField="CatchAllData" ma:web="630dce5b-7ca5-43ee-9a71-01fffc04bad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71F4B21-E8D7-4EB9-A128-C6DEA7E0D22A}">
  <ds:schemaRefs>
    <ds:schemaRef ds:uri="http://schemas.microsoft.com/office/2006/metadata/properties"/>
    <ds:schemaRef ds:uri="http://schemas.microsoft.com/office/2006/documentManagement/types"/>
    <ds:schemaRef ds:uri="http://purl.org/dc/elements/1.1/"/>
    <ds:schemaRef ds:uri="e662577e-a998-4d43-bcc0-d60ab2a724e1"/>
    <ds:schemaRef ds:uri="http://www.w3.org/XML/1998/namespace"/>
    <ds:schemaRef ds:uri="http://schemas.microsoft.com/office/infopath/2007/PartnerControls"/>
    <ds:schemaRef ds:uri="http://purl.org/dc/terms/"/>
    <ds:schemaRef ds:uri="http://schemas.openxmlformats.org/package/2006/metadata/core-properties"/>
    <ds:schemaRef ds:uri="630dce5b-7ca5-43ee-9a71-01fffc04bad1"/>
    <ds:schemaRef ds:uri="http://purl.org/dc/dcmitype/"/>
  </ds:schemaRefs>
</ds:datastoreItem>
</file>

<file path=customXml/itemProps2.xml><?xml version="1.0" encoding="utf-8"?>
<ds:datastoreItem xmlns:ds="http://schemas.openxmlformats.org/officeDocument/2006/customXml" ds:itemID="{F222CA64-F2DD-4060-BF96-7CA35E75C476}">
  <ds:schemaRefs>
    <ds:schemaRef ds:uri="http://schemas.microsoft.com/sharepoint/v3/contenttype/forms"/>
  </ds:schemaRefs>
</ds:datastoreItem>
</file>

<file path=customXml/itemProps3.xml><?xml version="1.0" encoding="utf-8"?>
<ds:datastoreItem xmlns:ds="http://schemas.openxmlformats.org/officeDocument/2006/customXml" ds:itemID="{0A17BFED-C4FD-46AF-A163-117A840412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62577e-a998-4d43-bcc0-d60ab2a724e1"/>
    <ds:schemaRef ds:uri="630dce5b-7ca5-43ee-9a71-01fffc04ba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Toelichting</vt:lpstr>
      <vt:lpstr>Samenvatting TCO</vt:lpstr>
      <vt:lpstr>Eenmalige kosten</vt:lpstr>
      <vt:lpstr>Exploitatiekosten</vt:lpstr>
      <vt:lpstr>Energiekosten</vt:lpstr>
    </vt:vector>
  </TitlesOfParts>
  <Manager/>
  <Company>Strict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Concept Prijzenblad KCC Software gem Venlo</dc:title>
  <dc:subject/>
  <dc:creator>j.schultinga@strict.nl</dc:creator>
  <cp:keywords/>
  <dc:description/>
  <cp:lastModifiedBy>B. Vermeulen</cp:lastModifiedBy>
  <cp:revision/>
  <dcterms:created xsi:type="dcterms:W3CDTF">2015-10-15T10:03:41Z</dcterms:created>
  <dcterms:modified xsi:type="dcterms:W3CDTF">2024-10-25T16:00:42Z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0x010100DA47C093356F2E42B42EF3AB0527DC32</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501e25d5-901d-4f50-9eb6-c37c56fe94ce</vt:lpwstr>
  </property>
  <property fmtid="{D5CDD505-2E9C-101B-9397-08002B2CF9AE}" pid="6" name="MediaServiceImageTags">
    <vt:lpwstr/>
  </property>
</Properties>
</file>