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Doetinchem\2) Risico info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" l="1"/>
  <c r="H48" i="1"/>
  <c r="E48" i="1"/>
  <c r="D48" i="1"/>
  <c r="F45" i="1"/>
  <c r="F48" i="1" s="1"/>
  <c r="I41" i="1"/>
  <c r="H41" i="1"/>
  <c r="E41" i="1"/>
  <c r="D41" i="1"/>
  <c r="G40" i="1"/>
  <c r="J40" i="1" s="1"/>
  <c r="F40" i="1"/>
  <c r="F41" i="1" s="1"/>
  <c r="F39" i="1"/>
  <c r="G39" i="1" s="1"/>
  <c r="J39" i="1" s="1"/>
  <c r="G38" i="1"/>
  <c r="J38" i="1" s="1"/>
  <c r="J41" i="1" s="1"/>
  <c r="I33" i="1"/>
  <c r="H33" i="1"/>
  <c r="E33" i="1"/>
  <c r="D33" i="1"/>
  <c r="F32" i="1"/>
  <c r="G32" i="1" s="1"/>
  <c r="J32" i="1" s="1"/>
  <c r="J30" i="1"/>
  <c r="G30" i="1"/>
  <c r="G29" i="1"/>
  <c r="J29" i="1" s="1"/>
  <c r="G28" i="1"/>
  <c r="J28" i="1" s="1"/>
  <c r="G27" i="1"/>
  <c r="J27" i="1" s="1"/>
  <c r="F27" i="1"/>
  <c r="F26" i="1"/>
  <c r="G26" i="1" s="1"/>
  <c r="J26" i="1" s="1"/>
  <c r="F25" i="1"/>
  <c r="G25" i="1" s="1"/>
  <c r="J25" i="1" s="1"/>
  <c r="J24" i="1"/>
  <c r="G24" i="1"/>
  <c r="F24" i="1"/>
  <c r="F33" i="1" s="1"/>
  <c r="I19" i="1"/>
  <c r="H19" i="1"/>
  <c r="E19" i="1"/>
  <c r="D19" i="1"/>
  <c r="J18" i="1"/>
  <c r="G18" i="1"/>
  <c r="G17" i="1"/>
  <c r="J17" i="1" s="1"/>
  <c r="F16" i="1"/>
  <c r="F19" i="1" s="1"/>
  <c r="J15" i="1"/>
  <c r="G15" i="1"/>
  <c r="F15" i="1"/>
  <c r="G13" i="1"/>
  <c r="J13" i="1" s="1"/>
  <c r="I8" i="1"/>
  <c r="H8" i="1"/>
  <c r="E8" i="1"/>
  <c r="F6" i="1"/>
  <c r="D6" i="1"/>
  <c r="D8" i="1" s="1"/>
  <c r="J5" i="1"/>
  <c r="G5" i="1"/>
  <c r="F4" i="1"/>
  <c r="F8" i="1" s="1"/>
  <c r="G33" i="1" l="1"/>
  <c r="J33" i="1"/>
  <c r="G16" i="1"/>
  <c r="G6" i="1"/>
  <c r="J6" i="1" s="1"/>
  <c r="G45" i="1"/>
  <c r="G4" i="1"/>
  <c r="G41" i="1"/>
  <c r="G8" i="1" l="1"/>
  <c r="J4" i="1"/>
  <c r="J8" i="1" s="1"/>
  <c r="G48" i="1"/>
  <c r="J45" i="1"/>
  <c r="J48" i="1" s="1"/>
  <c r="G19" i="1"/>
  <c r="J16" i="1"/>
  <c r="J19" i="1" s="1"/>
</calcChain>
</file>

<file path=xl/sharedStrings.xml><?xml version="1.0" encoding="utf-8"?>
<sst xmlns="http://schemas.openxmlformats.org/spreadsheetml/2006/main" count="81" uniqueCount="37">
  <si>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</si>
  <si>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</si>
  <si>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</si>
  <si>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</si>
  <si>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</si>
  <si>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</si>
  <si>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</si>
  <si>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</si>
  <si>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</si>
  <si>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</si>
  <si>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Stormschade Plattenburg en Prakticon</t>
  </si>
  <si>
    <t>Stormschade Ludger College</t>
  </si>
  <si>
    <t>Waterschade Prakticon</t>
  </si>
  <si>
    <t xml:space="preserve">Totaal </t>
  </si>
  <si>
    <t>Waterschade Lavendelveld 19</t>
  </si>
  <si>
    <t>Screens van geval gevallen</t>
  </si>
  <si>
    <t>Inbraak/diefstal Bezelhorstweg 85a, rugby Wild Rovers</t>
  </si>
  <si>
    <t>Waterschade sporthal Wolborgenmate 8</t>
  </si>
  <si>
    <t>Vandalisme raadhuis</t>
  </si>
  <si>
    <t>Vandalismeschade IKC De Plattenburg</t>
  </si>
  <si>
    <t>Brandschade sporthal Koningin Wilhelministraat 12</t>
  </si>
  <si>
    <t>Stormschade BUHA, Havenstraat 80</t>
  </si>
  <si>
    <t>Waterschade Metzo College</t>
  </si>
  <si>
    <t>Brandschade Ludger College</t>
  </si>
  <si>
    <t>Vandalismeschade obs Hagen</t>
  </si>
  <si>
    <t>Brandstichting Mezo College</t>
  </si>
  <si>
    <t>Looddiefstal Houtsmastraat 11b</t>
  </si>
  <si>
    <t>vandalisemschade Lavendelveld 19-21</t>
  </si>
  <si>
    <t>nnb</t>
  </si>
  <si>
    <t>Schade als gevolg van stoom Raadhuisstraat 2</t>
  </si>
  <si>
    <t>Vandalismeschade Lavendelveld 23</t>
  </si>
  <si>
    <t>Brand Slotlaan 35</t>
  </si>
  <si>
    <t>Waterschade Lavendelveld 19 Plattenburg</t>
  </si>
  <si>
    <t>waterschade Houtkampcollege, Kruisbergseweg 4</t>
  </si>
  <si>
    <t>waterschade Holterweg 119, Doetinchem</t>
  </si>
  <si>
    <t>Waterschade Havenstraat 80</t>
  </si>
  <si>
    <t>Bijlage 3.6 Gemeente Doetinchem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</si>
</sst>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3" fontId="2" fillId="0" borderId="0" xfId="0" applyNumberFormat="1" applyFont="1"/>
    <xf numFmtId="0" fontId="2" fillId="0" borderId="0" xfId="0" applyFont="1"/>
    <xf numFmtId="4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4" fontId="2" fillId="0" borderId="2" xfId="0" applyNumberFormat="1" applyFont="1" applyBorder="1"/>
    <xf numFmtId="44" fontId="2" fillId="0" borderId="2" xfId="0" applyNumberFormat="1" applyFont="1" applyFill="1" applyBorder="1"/>
    <xf numFmtId="44" fontId="2" fillId="2" borderId="2" xfId="1" applyNumberFormat="1" applyFont="1" applyFill="1" applyBorder="1"/>
    <xf numFmtId="44" fontId="2" fillId="0" borderId="3" xfId="1" applyNumberFormat="1" applyFont="1" applyBorder="1"/>
    <xf numFmtId="14" fontId="3" fillId="0" borderId="4" xfId="0" applyNumberFormat="1" applyFont="1" applyBorder="1"/>
    <xf numFmtId="0" fontId="3" fillId="0" borderId="5" xfId="0" applyFont="1" applyBorder="1"/>
    <xf numFmtId="44" fontId="3" fillId="0" borderId="5" xfId="0" applyNumberFormat="1" applyFont="1" applyBorder="1"/>
    <xf numFmtId="44" fontId="3" fillId="0" borderId="5" xfId="0" applyNumberFormat="1" applyFont="1" applyFill="1" applyBorder="1"/>
    <xf numFmtId="44" fontId="0" fillId="0" borderId="6" xfId="1" applyNumberFormat="1" applyFont="1" applyBorder="1"/>
    <xf numFmtId="44" fontId="0" fillId="0" borderId="7" xfId="1" applyNumberFormat="1" applyFont="1" applyBorder="1"/>
    <xf numFmtId="14" fontId="0" fillId="0" borderId="8" xfId="0" applyNumberFormat="1" applyBorder="1"/>
    <xf numFmtId="0" fontId="0" fillId="0" borderId="6" xfId="0" applyBorder="1"/>
    <xf numFmtId="44" fontId="0" fillId="0" borderId="6" xfId="0" applyNumberFormat="1" applyBorder="1"/>
    <xf numFmtId="44" fontId="0" fillId="0" borderId="7" xfId="0" applyNumberFormat="1" applyBorder="1"/>
    <xf numFmtId="0" fontId="2" fillId="0" borderId="9" xfId="0" applyFont="1" applyBorder="1"/>
    <xf numFmtId="0" fontId="0" fillId="0" borderId="10" xfId="0" applyBorder="1"/>
    <xf numFmtId="44" fontId="2" fillId="0" borderId="10" xfId="0" applyNumberFormat="1" applyFont="1" applyBorder="1"/>
    <xf numFmtId="0" fontId="0" fillId="0" borderId="6" xfId="0" applyFill="1" applyBorder="1"/>
    <xf numFmtId="14" fontId="0" fillId="0" borderId="11" xfId="0" applyNumberFormat="1" applyBorder="1"/>
    <xf numFmtId="0" fontId="0" fillId="0" borderId="12" xfId="0" applyFill="1" applyBorder="1"/>
    <xf numFmtId="44" fontId="0" fillId="0" borderId="0" xfId="0" applyNumberFormat="1" applyBorder="1"/>
    <xf numFmtId="44" fontId="0" fillId="0" borderId="13" xfId="0" applyNumberFormat="1" applyBorder="1"/>
    <xf numFmtId="44" fontId="2" fillId="0" borderId="14" xfId="0" applyNumberFormat="1" applyFont="1" applyBorder="1"/>
    <xf numFmtId="44" fontId="3" fillId="2" borderId="5" xfId="1" applyNumberFormat="1" applyFont="1" applyFill="1" applyBorder="1"/>
    <xf numFmtId="44" fontId="3" fillId="0" borderId="15" xfId="1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A2" sqref="A2"/>
    </sheetView>
  </sheetViews>
  <sheetFormatPr defaultRowHeight="15" x14ac:dyDescent="0.25"/>
  <cols>
    <col min="1" max="1" width="38.5703125" bestFit="1" customWidth="1"/>
    <col min="2" max="2" width="9.7109375" bestFit="1" customWidth="1"/>
    <col min="3" max="3" width="47.140625" bestFit="1" customWidth="1"/>
    <col min="4" max="4" width="12.85546875" bestFit="1" customWidth="1"/>
    <col min="5" max="5" width="12.7109375" bestFit="1" customWidth="1"/>
    <col min="6" max="6" width="11.85546875" bestFit="1" customWidth="1"/>
    <col min="7" max="7" width="12.85546875" bestFit="1" customWidth="1"/>
    <col min="8" max="8" width="10.42578125" bestFit="1" customWidth="1"/>
    <col min="9" max="10" width="12.85546875" bestFit="1" customWidth="1"/>
  </cols>
  <sheetData>
    <row r="1" spans="1:10" x14ac:dyDescent="0.25">
      <c r="A1" s="1" t="s">
        <v>36</v>
      </c>
      <c r="B1" s="2"/>
      <c r="C1" s="2"/>
      <c r="D1" s="3"/>
      <c r="E1" s="3"/>
      <c r="F1" s="3"/>
      <c r="G1" s="3"/>
      <c r="H1" s="3"/>
      <c r="I1" s="3"/>
      <c r="J1" s="3"/>
    </row>
    <row r="2" spans="1:10" ht="15.75" thickBot="1" x14ac:dyDescent="0.3">
      <c r="D2" s="3"/>
      <c r="E2" s="3"/>
      <c r="F2" s="3"/>
      <c r="G2" s="3"/>
      <c r="H2" s="3"/>
      <c r="I2" s="3"/>
      <c r="J2" s="3"/>
    </row>
    <row r="3" spans="1:10" x14ac:dyDescent="0.25">
      <c r="A3" s="4" t="s">
        <v>0</v>
      </c>
      <c r="B3" s="5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8" t="s">
        <v>6</v>
      </c>
      <c r="H3" s="7" t="s">
        <v>7</v>
      </c>
      <c r="I3" s="7" t="s">
        <v>8</v>
      </c>
      <c r="J3" s="9" t="s">
        <v>9</v>
      </c>
    </row>
    <row r="4" spans="1:10" x14ac:dyDescent="0.25">
      <c r="A4" s="10">
        <v>43870</v>
      </c>
      <c r="B4" s="11">
        <v>2000368</v>
      </c>
      <c r="C4" s="11" t="s">
        <v>10</v>
      </c>
      <c r="D4" s="12">
        <v>6899.71</v>
      </c>
      <c r="E4" s="13">
        <v>2500</v>
      </c>
      <c r="F4" s="13">
        <f>44</f>
        <v>44</v>
      </c>
      <c r="G4" s="14">
        <f>D4-E4+F4</f>
        <v>4443.71</v>
      </c>
      <c r="H4" s="14"/>
      <c r="I4" s="14"/>
      <c r="J4" s="15">
        <f>G4</f>
        <v>4443.71</v>
      </c>
    </row>
    <row r="5" spans="1:10" x14ac:dyDescent="0.25">
      <c r="A5" s="10">
        <v>43877</v>
      </c>
      <c r="B5" s="11">
        <v>2000515</v>
      </c>
      <c r="C5" s="11" t="s">
        <v>11</v>
      </c>
      <c r="D5" s="12">
        <v>4757.16</v>
      </c>
      <c r="E5" s="13">
        <v>2500</v>
      </c>
      <c r="F5" s="13">
        <v>22.57</v>
      </c>
      <c r="G5" s="14">
        <f>D5-E5+F5</f>
        <v>2279.73</v>
      </c>
      <c r="H5" s="14"/>
      <c r="I5" s="14"/>
      <c r="J5" s="15">
        <f>G5</f>
        <v>2279.73</v>
      </c>
    </row>
    <row r="6" spans="1:10" x14ac:dyDescent="0.25">
      <c r="A6" s="10">
        <v>43967</v>
      </c>
      <c r="B6" s="11">
        <v>2001290</v>
      </c>
      <c r="C6" s="11" t="s">
        <v>12</v>
      </c>
      <c r="D6" s="12">
        <f>60239.09+12158+9365.5</f>
        <v>81762.59</v>
      </c>
      <c r="E6" s="13">
        <v>2500</v>
      </c>
      <c r="F6" s="13">
        <f>577.39+3394.05+121.58+1070.85+93.66</f>
        <v>5257.53</v>
      </c>
      <c r="G6" s="14">
        <f>D6-E6+F6</f>
        <v>84520.12</v>
      </c>
      <c r="H6" s="14">
        <v>0</v>
      </c>
      <c r="I6" s="14">
        <v>0</v>
      </c>
      <c r="J6" s="15">
        <f>+G6-H6+I6</f>
        <v>84520.12</v>
      </c>
    </row>
    <row r="7" spans="1:10" x14ac:dyDescent="0.25">
      <c r="A7" s="16"/>
      <c r="B7" s="17"/>
      <c r="C7" s="17"/>
      <c r="D7" s="18"/>
      <c r="E7" s="18"/>
      <c r="F7" s="18"/>
      <c r="G7" s="18"/>
      <c r="H7" s="18"/>
      <c r="I7" s="18"/>
      <c r="J7" s="19"/>
    </row>
    <row r="8" spans="1:10" ht="15.75" thickBot="1" x14ac:dyDescent="0.3">
      <c r="A8" s="20" t="s">
        <v>13</v>
      </c>
      <c r="B8" s="21"/>
      <c r="C8" s="21"/>
      <c r="D8" s="22">
        <f t="shared" ref="D8:J8" si="0">SUM(D4:D7)</f>
        <v>93419.459999999992</v>
      </c>
      <c r="E8" s="22">
        <f t="shared" si="0"/>
        <v>7500</v>
      </c>
      <c r="F8" s="22">
        <f t="shared" si="0"/>
        <v>5324.0999999999995</v>
      </c>
      <c r="G8" s="22">
        <f t="shared" si="0"/>
        <v>91243.56</v>
      </c>
      <c r="H8" s="22">
        <f t="shared" si="0"/>
        <v>0</v>
      </c>
      <c r="I8" s="22">
        <f t="shared" si="0"/>
        <v>0</v>
      </c>
      <c r="J8" s="22">
        <f t="shared" si="0"/>
        <v>91243.56</v>
      </c>
    </row>
    <row r="9" spans="1:10" x14ac:dyDescent="0.25">
      <c r="D9" s="3"/>
      <c r="E9" s="3"/>
      <c r="F9" s="3"/>
      <c r="G9" s="3"/>
      <c r="H9" s="3"/>
      <c r="I9" s="3"/>
      <c r="J9" s="3"/>
    </row>
    <row r="10" spans="1:10" x14ac:dyDescent="0.25">
      <c r="D10" s="3"/>
      <c r="E10" s="3"/>
      <c r="F10" s="3"/>
      <c r="G10" s="3"/>
      <c r="H10" s="3"/>
      <c r="I10" s="3"/>
      <c r="J10" s="3"/>
    </row>
    <row r="11" spans="1:10" ht="15.75" thickBot="1" x14ac:dyDescent="0.3">
      <c r="D11" s="3"/>
      <c r="E11" s="3"/>
      <c r="F11" s="3"/>
      <c r="G11" s="3"/>
      <c r="H11" s="3"/>
      <c r="I11" s="3"/>
      <c r="J11" s="3"/>
    </row>
    <row r="12" spans="1:10" x14ac:dyDescent="0.25">
      <c r="A12" s="4" t="s">
        <v>0</v>
      </c>
      <c r="B12" s="5" t="s">
        <v>1</v>
      </c>
      <c r="C12" s="5" t="s">
        <v>2</v>
      </c>
      <c r="D12" s="6" t="s">
        <v>3</v>
      </c>
      <c r="E12" s="7" t="s">
        <v>4</v>
      </c>
      <c r="F12" s="7" t="s">
        <v>5</v>
      </c>
      <c r="G12" s="8" t="s">
        <v>6</v>
      </c>
      <c r="H12" s="7" t="s">
        <v>7</v>
      </c>
      <c r="I12" s="7" t="s">
        <v>8</v>
      </c>
      <c r="J12" s="9" t="s">
        <v>9</v>
      </c>
    </row>
    <row r="13" spans="1:10" x14ac:dyDescent="0.25">
      <c r="A13" s="10">
        <v>44201</v>
      </c>
      <c r="B13" s="11">
        <v>2100024</v>
      </c>
      <c r="C13" s="11" t="s">
        <v>14</v>
      </c>
      <c r="D13" s="12">
        <v>7591.17</v>
      </c>
      <c r="E13" s="13">
        <v>2500</v>
      </c>
      <c r="F13" s="13">
        <v>50.91</v>
      </c>
      <c r="G13" s="14">
        <f>D13-E13+F13</f>
        <v>5142.08</v>
      </c>
      <c r="H13" s="14">
        <v>0</v>
      </c>
      <c r="I13" s="14">
        <v>0</v>
      </c>
      <c r="J13" s="15">
        <f>+G13-H13+I13</f>
        <v>5142.08</v>
      </c>
    </row>
    <row r="14" spans="1:10" x14ac:dyDescent="0.25">
      <c r="A14" s="10">
        <v>44234</v>
      </c>
      <c r="B14" s="11">
        <v>2100460</v>
      </c>
      <c r="C14" s="11" t="s">
        <v>15</v>
      </c>
      <c r="D14" s="12">
        <v>0</v>
      </c>
      <c r="E14" s="13">
        <v>0</v>
      </c>
      <c r="F14" s="13">
        <v>840.95</v>
      </c>
      <c r="G14" s="14">
        <v>840.95</v>
      </c>
      <c r="H14" s="14">
        <v>0</v>
      </c>
      <c r="I14" s="14">
        <v>0</v>
      </c>
      <c r="J14" s="15">
        <v>840.95</v>
      </c>
    </row>
    <row r="15" spans="1:10" x14ac:dyDescent="0.25">
      <c r="A15" s="10">
        <v>44270</v>
      </c>
      <c r="B15" s="11">
        <v>2100664</v>
      </c>
      <c r="C15" s="11" t="s">
        <v>16</v>
      </c>
      <c r="D15" s="12">
        <v>9035.4699999999993</v>
      </c>
      <c r="E15" s="13">
        <v>2500</v>
      </c>
      <c r="F15" s="13">
        <f>901.45+65.35</f>
        <v>966.80000000000007</v>
      </c>
      <c r="G15" s="14">
        <f>D15-E15+F15</f>
        <v>7502.2699999999995</v>
      </c>
      <c r="H15" s="14">
        <v>0</v>
      </c>
      <c r="I15" s="14">
        <v>0</v>
      </c>
      <c r="J15" s="15">
        <f>+G15-H15+I15</f>
        <v>7502.2699999999995</v>
      </c>
    </row>
    <row r="16" spans="1:10" x14ac:dyDescent="0.25">
      <c r="A16" s="10">
        <v>44311</v>
      </c>
      <c r="B16" s="11">
        <v>2101327</v>
      </c>
      <c r="C16" s="11" t="s">
        <v>17</v>
      </c>
      <c r="D16" s="12">
        <v>6869.17</v>
      </c>
      <c r="E16" s="13">
        <v>2500</v>
      </c>
      <c r="F16" s="13">
        <f>961.95+43.69</f>
        <v>1005.6400000000001</v>
      </c>
      <c r="G16" s="14">
        <f>D16-E16+F16</f>
        <v>5374.81</v>
      </c>
      <c r="H16" s="14">
        <v>0</v>
      </c>
      <c r="I16" s="14">
        <v>0</v>
      </c>
      <c r="J16" s="15">
        <f>G16-H16+I16</f>
        <v>5374.81</v>
      </c>
    </row>
    <row r="17" spans="1:10" x14ac:dyDescent="0.25">
      <c r="A17" s="10">
        <v>44313</v>
      </c>
      <c r="B17" s="11">
        <v>2102276</v>
      </c>
      <c r="C17" s="11" t="s">
        <v>18</v>
      </c>
      <c r="D17" s="12">
        <v>3348.62</v>
      </c>
      <c r="E17" s="13">
        <v>2500</v>
      </c>
      <c r="F17" s="13">
        <v>8.49</v>
      </c>
      <c r="G17" s="14">
        <f>D17-E17+F17</f>
        <v>857.1099999999999</v>
      </c>
      <c r="H17" s="14"/>
      <c r="I17" s="14">
        <v>3500</v>
      </c>
      <c r="J17" s="15">
        <f>G17</f>
        <v>857.1099999999999</v>
      </c>
    </row>
    <row r="18" spans="1:10" x14ac:dyDescent="0.25">
      <c r="A18" s="16">
        <v>44561</v>
      </c>
      <c r="B18" s="17">
        <v>2104797</v>
      </c>
      <c r="C18" s="17" t="s">
        <v>19</v>
      </c>
      <c r="D18" s="18">
        <v>5607.6</v>
      </c>
      <c r="E18" s="18">
        <v>2500</v>
      </c>
      <c r="F18" s="18">
        <v>31.08</v>
      </c>
      <c r="G18" s="18">
        <f>D18-E18+F18</f>
        <v>3138.6800000000003</v>
      </c>
      <c r="H18" s="18"/>
      <c r="I18" s="18"/>
      <c r="J18" s="19">
        <f>G18</f>
        <v>3138.6800000000003</v>
      </c>
    </row>
    <row r="19" spans="1:10" ht="15.75" thickBot="1" x14ac:dyDescent="0.3">
      <c r="A19" s="20" t="s">
        <v>13</v>
      </c>
      <c r="B19" s="21"/>
      <c r="C19" s="21"/>
      <c r="D19" s="22">
        <f t="shared" ref="D19:J19" si="1">SUM(D13:D18)</f>
        <v>32452.03</v>
      </c>
      <c r="E19" s="22">
        <f t="shared" si="1"/>
        <v>12500</v>
      </c>
      <c r="F19" s="22">
        <f t="shared" si="1"/>
        <v>2903.87</v>
      </c>
      <c r="G19" s="22">
        <f t="shared" si="1"/>
        <v>22855.9</v>
      </c>
      <c r="H19" s="22">
        <f t="shared" si="1"/>
        <v>0</v>
      </c>
      <c r="I19" s="22">
        <f t="shared" si="1"/>
        <v>3500</v>
      </c>
      <c r="J19" s="22">
        <f t="shared" si="1"/>
        <v>22855.9</v>
      </c>
    </row>
    <row r="20" spans="1:10" x14ac:dyDescent="0.25">
      <c r="D20" s="3"/>
      <c r="E20" s="3"/>
      <c r="F20" s="3"/>
      <c r="G20" s="3"/>
      <c r="H20" s="3"/>
      <c r="I20" s="3"/>
      <c r="J20" s="3"/>
    </row>
    <row r="21" spans="1:10" x14ac:dyDescent="0.25">
      <c r="D21" s="3"/>
      <c r="E21" s="3"/>
      <c r="F21" s="3"/>
      <c r="G21" s="3"/>
      <c r="H21" s="3"/>
      <c r="I21" s="3"/>
      <c r="J21" s="3"/>
    </row>
    <row r="22" spans="1:10" ht="15.75" thickBot="1" x14ac:dyDescent="0.3">
      <c r="D22" s="3"/>
      <c r="E22" s="3"/>
      <c r="F22" s="3"/>
      <c r="G22" s="3"/>
      <c r="H22" s="3"/>
      <c r="I22" s="3"/>
      <c r="J22" s="3"/>
    </row>
    <row r="23" spans="1:10" x14ac:dyDescent="0.25">
      <c r="A23" s="4" t="s">
        <v>0</v>
      </c>
      <c r="B23" s="5" t="s">
        <v>1</v>
      </c>
      <c r="C23" s="5" t="s">
        <v>2</v>
      </c>
      <c r="D23" s="6" t="s">
        <v>3</v>
      </c>
      <c r="E23" s="7" t="s">
        <v>4</v>
      </c>
      <c r="F23" s="7" t="s">
        <v>5</v>
      </c>
      <c r="G23" s="8" t="s">
        <v>6</v>
      </c>
      <c r="H23" s="7" t="s">
        <v>7</v>
      </c>
      <c r="I23" s="7" t="s">
        <v>8</v>
      </c>
      <c r="J23" s="9" t="s">
        <v>9</v>
      </c>
    </row>
    <row r="24" spans="1:10" x14ac:dyDescent="0.25">
      <c r="A24" s="10">
        <v>44603</v>
      </c>
      <c r="B24" s="11">
        <v>2200494</v>
      </c>
      <c r="C24" s="11" t="s">
        <v>20</v>
      </c>
      <c r="D24" s="12">
        <v>13957.86</v>
      </c>
      <c r="E24" s="13">
        <v>2500</v>
      </c>
      <c r="F24" s="13">
        <f>114.58+961.95</f>
        <v>1076.53</v>
      </c>
      <c r="G24" s="14">
        <f t="shared" ref="G24:G30" si="2">D24-E24+F24</f>
        <v>12534.390000000001</v>
      </c>
      <c r="H24" s="14">
        <v>0</v>
      </c>
      <c r="I24" s="14">
        <v>0</v>
      </c>
      <c r="J24" s="15">
        <f t="shared" ref="J24:J30" si="3">G24-H24+I24</f>
        <v>12534.390000000001</v>
      </c>
    </row>
    <row r="25" spans="1:10" x14ac:dyDescent="0.25">
      <c r="A25" s="10">
        <v>44610</v>
      </c>
      <c r="B25" s="11">
        <v>2200560</v>
      </c>
      <c r="C25" s="11" t="s">
        <v>21</v>
      </c>
      <c r="D25" s="12">
        <v>131378.18</v>
      </c>
      <c r="E25" s="13">
        <v>2500</v>
      </c>
      <c r="F25" s="13">
        <f>6788.1+1288.78</f>
        <v>8076.88</v>
      </c>
      <c r="G25" s="14">
        <f t="shared" si="2"/>
        <v>136955.06</v>
      </c>
      <c r="H25" s="14">
        <v>0</v>
      </c>
      <c r="I25" s="14">
        <v>0</v>
      </c>
      <c r="J25" s="15">
        <f t="shared" si="3"/>
        <v>136955.06</v>
      </c>
    </row>
    <row r="26" spans="1:10" x14ac:dyDescent="0.25">
      <c r="A26" s="10">
        <v>44619</v>
      </c>
      <c r="B26" s="11">
        <v>2200782</v>
      </c>
      <c r="C26" s="11" t="s">
        <v>22</v>
      </c>
      <c r="D26" s="12">
        <v>41336.46</v>
      </c>
      <c r="E26" s="13">
        <v>2500</v>
      </c>
      <c r="F26" s="13">
        <f>388.36+3394.05</f>
        <v>3782.4100000000003</v>
      </c>
      <c r="G26" s="14">
        <f t="shared" si="2"/>
        <v>42618.87</v>
      </c>
      <c r="H26" s="14">
        <v>0</v>
      </c>
      <c r="I26" s="14">
        <v>0</v>
      </c>
      <c r="J26" s="15">
        <f t="shared" si="3"/>
        <v>42618.87</v>
      </c>
    </row>
    <row r="27" spans="1:10" x14ac:dyDescent="0.25">
      <c r="A27" s="10">
        <v>44671</v>
      </c>
      <c r="B27" s="11">
        <v>2201763</v>
      </c>
      <c r="C27" s="11" t="s">
        <v>23</v>
      </c>
      <c r="D27" s="12">
        <v>186067.07</v>
      </c>
      <c r="E27" s="13">
        <v>2500</v>
      </c>
      <c r="F27" s="13">
        <f>975+860.67+8784.6</f>
        <v>10620.27</v>
      </c>
      <c r="G27" s="14">
        <f t="shared" si="2"/>
        <v>194187.34</v>
      </c>
      <c r="H27" s="14">
        <v>0</v>
      </c>
      <c r="I27" s="14">
        <v>0</v>
      </c>
      <c r="J27" s="15">
        <f t="shared" si="3"/>
        <v>194187.34</v>
      </c>
    </row>
    <row r="28" spans="1:10" x14ac:dyDescent="0.25">
      <c r="A28" s="10">
        <v>44718</v>
      </c>
      <c r="B28" s="11">
        <v>2203361</v>
      </c>
      <c r="C28" s="11" t="s">
        <v>24</v>
      </c>
      <c r="D28" s="12">
        <v>5918.65</v>
      </c>
      <c r="E28" s="13">
        <v>2500</v>
      </c>
      <c r="F28" s="13">
        <v>24.19</v>
      </c>
      <c r="G28" s="14">
        <f t="shared" si="2"/>
        <v>3442.8399999999997</v>
      </c>
      <c r="H28" s="14">
        <v>0</v>
      </c>
      <c r="I28" s="14">
        <v>0</v>
      </c>
      <c r="J28" s="15">
        <f t="shared" si="3"/>
        <v>3442.8399999999997</v>
      </c>
    </row>
    <row r="29" spans="1:10" x14ac:dyDescent="0.25">
      <c r="A29" s="16">
        <v>44848</v>
      </c>
      <c r="B29" s="17">
        <v>2205199</v>
      </c>
      <c r="C29" s="17" t="s">
        <v>25</v>
      </c>
      <c r="D29" s="18">
        <v>4559.28</v>
      </c>
      <c r="E29" s="18">
        <v>2500</v>
      </c>
      <c r="F29" s="18">
        <v>20.59</v>
      </c>
      <c r="G29" s="14">
        <f t="shared" si="2"/>
        <v>2079.87</v>
      </c>
      <c r="H29" s="14">
        <v>0</v>
      </c>
      <c r="I29" s="14">
        <v>0</v>
      </c>
      <c r="J29" s="15">
        <f t="shared" si="3"/>
        <v>2079.87</v>
      </c>
    </row>
    <row r="30" spans="1:10" x14ac:dyDescent="0.25">
      <c r="A30" s="16">
        <v>44910</v>
      </c>
      <c r="B30" s="23">
        <v>2206416</v>
      </c>
      <c r="C30" s="23" t="s">
        <v>26</v>
      </c>
      <c r="D30" s="18">
        <v>5793.84</v>
      </c>
      <c r="E30" s="18">
        <v>2500</v>
      </c>
      <c r="F30" s="18">
        <v>32.94</v>
      </c>
      <c r="G30" s="14">
        <f t="shared" si="2"/>
        <v>3326.78</v>
      </c>
      <c r="H30" s="14">
        <v>0</v>
      </c>
      <c r="I30" s="14">
        <v>0</v>
      </c>
      <c r="J30" s="15">
        <f t="shared" si="3"/>
        <v>3326.78</v>
      </c>
    </row>
    <row r="31" spans="1:10" x14ac:dyDescent="0.25">
      <c r="A31" s="24">
        <v>44924</v>
      </c>
      <c r="B31" s="25">
        <v>2206418</v>
      </c>
      <c r="C31" s="25" t="s">
        <v>27</v>
      </c>
      <c r="D31" s="26" t="s">
        <v>28</v>
      </c>
      <c r="E31" s="26"/>
      <c r="F31" s="26"/>
      <c r="G31" s="26"/>
      <c r="H31" s="26"/>
      <c r="I31" s="26"/>
      <c r="J31" s="27"/>
    </row>
    <row r="32" spans="1:10" x14ac:dyDescent="0.25">
      <c r="A32" s="24">
        <v>44922</v>
      </c>
      <c r="B32" s="25">
        <v>2206464</v>
      </c>
      <c r="C32" s="25" t="s">
        <v>29</v>
      </c>
      <c r="D32" s="26">
        <v>52063.61</v>
      </c>
      <c r="E32" s="26">
        <v>2500</v>
      </c>
      <c r="F32" s="26">
        <f>4253.15+495.64</f>
        <v>4748.79</v>
      </c>
      <c r="G32" s="14">
        <f t="shared" ref="G32" si="4">D32-E32+F32</f>
        <v>54312.4</v>
      </c>
      <c r="H32" s="14">
        <v>0</v>
      </c>
      <c r="I32" s="14">
        <v>0</v>
      </c>
      <c r="J32" s="15">
        <f t="shared" ref="J32" si="5">G32-H32+I32</f>
        <v>54312.4</v>
      </c>
    </row>
    <row r="33" spans="1:10" ht="15.75" thickBot="1" x14ac:dyDescent="0.3">
      <c r="A33" s="20" t="s">
        <v>13</v>
      </c>
      <c r="B33" s="21"/>
      <c r="C33" s="21"/>
      <c r="D33" s="22">
        <f>SUM(D24:D30)</f>
        <v>389011.34</v>
      </c>
      <c r="E33" s="22">
        <f>SUM(E24:E30)</f>
        <v>17500</v>
      </c>
      <c r="F33" s="22">
        <f>SUM(F24:F29)</f>
        <v>23600.87</v>
      </c>
      <c r="G33" s="22">
        <f>SUM(G24:G29)</f>
        <v>391818.37000000005</v>
      </c>
      <c r="H33" s="22">
        <f>SUM(H24:H29)</f>
        <v>0</v>
      </c>
      <c r="I33" s="22">
        <f>SUM(I24:I29)</f>
        <v>0</v>
      </c>
      <c r="J33" s="28">
        <f>SUM(J24:J29)</f>
        <v>391818.37000000005</v>
      </c>
    </row>
    <row r="34" spans="1:10" x14ac:dyDescent="0.25">
      <c r="D34" s="3"/>
      <c r="E34" s="3"/>
      <c r="F34" s="3"/>
      <c r="G34" s="3"/>
      <c r="H34" s="3"/>
      <c r="I34" s="3"/>
      <c r="J34" s="3"/>
    </row>
    <row r="35" spans="1:10" x14ac:dyDescent="0.25">
      <c r="D35" s="3"/>
      <c r="E35" s="3"/>
      <c r="F35" s="3"/>
      <c r="G35" s="3"/>
      <c r="H35" s="3"/>
      <c r="I35" s="3"/>
      <c r="J35" s="3"/>
    </row>
    <row r="36" spans="1:10" ht="15.75" thickBot="1" x14ac:dyDescent="0.3">
      <c r="D36" s="3"/>
      <c r="E36" s="3"/>
      <c r="F36" s="3"/>
      <c r="G36" s="3"/>
      <c r="H36" s="3"/>
      <c r="I36" s="3"/>
      <c r="J36" s="3"/>
    </row>
    <row r="37" spans="1:10" x14ac:dyDescent="0.25">
      <c r="A37" s="4" t="s">
        <v>0</v>
      </c>
      <c r="B37" s="5" t="s">
        <v>1</v>
      </c>
      <c r="C37" s="5" t="s">
        <v>2</v>
      </c>
      <c r="D37" s="6" t="s">
        <v>3</v>
      </c>
      <c r="E37" s="7" t="s">
        <v>4</v>
      </c>
      <c r="F37" s="7" t="s">
        <v>5</v>
      </c>
      <c r="G37" s="8" t="s">
        <v>6</v>
      </c>
      <c r="H37" s="7" t="s">
        <v>7</v>
      </c>
      <c r="I37" s="7" t="s">
        <v>8</v>
      </c>
      <c r="J37" s="9" t="s">
        <v>9</v>
      </c>
    </row>
    <row r="38" spans="1:10" x14ac:dyDescent="0.25">
      <c r="A38" s="10">
        <v>44927</v>
      </c>
      <c r="B38" s="11">
        <v>2300151</v>
      </c>
      <c r="C38" s="11" t="s">
        <v>30</v>
      </c>
      <c r="D38" s="12">
        <v>4275.3999999999996</v>
      </c>
      <c r="E38" s="13">
        <v>2500</v>
      </c>
      <c r="F38" s="13">
        <v>17.75</v>
      </c>
      <c r="G38" s="14">
        <f t="shared" ref="G38:G40" si="6">D38-E38+F38</f>
        <v>1793.1499999999996</v>
      </c>
      <c r="H38" s="14">
        <v>0</v>
      </c>
      <c r="I38" s="14">
        <v>0</v>
      </c>
      <c r="J38" s="15">
        <f t="shared" ref="J38:J40" si="7">G38-H38+I38</f>
        <v>1793.1499999999996</v>
      </c>
    </row>
    <row r="39" spans="1:10" x14ac:dyDescent="0.25">
      <c r="A39" s="10">
        <v>45089</v>
      </c>
      <c r="B39" s="11">
        <v>2302277</v>
      </c>
      <c r="C39" s="11" t="s">
        <v>31</v>
      </c>
      <c r="D39" s="12">
        <v>49388.75</v>
      </c>
      <c r="E39" s="13">
        <v>2500</v>
      </c>
      <c r="F39" s="13">
        <f>468.89+3481.79</f>
        <v>3950.68</v>
      </c>
      <c r="G39" s="14">
        <f t="shared" si="6"/>
        <v>50839.43</v>
      </c>
      <c r="H39" s="14">
        <v>0</v>
      </c>
      <c r="I39" s="14">
        <v>0</v>
      </c>
      <c r="J39" s="15">
        <f t="shared" si="7"/>
        <v>50839.43</v>
      </c>
    </row>
    <row r="40" spans="1:10" x14ac:dyDescent="0.25">
      <c r="A40" s="16">
        <v>45100</v>
      </c>
      <c r="B40" s="17">
        <v>2302485</v>
      </c>
      <c r="C40" s="17" t="s">
        <v>32</v>
      </c>
      <c r="D40" s="18">
        <v>8637</v>
      </c>
      <c r="E40" s="18">
        <v>2500</v>
      </c>
      <c r="F40" s="18">
        <f>62.37+1579.05</f>
        <v>1641.4199999999998</v>
      </c>
      <c r="G40" s="14">
        <f t="shared" si="6"/>
        <v>7778.42</v>
      </c>
      <c r="H40" s="14">
        <v>0</v>
      </c>
      <c r="I40" s="14">
        <v>0</v>
      </c>
      <c r="J40" s="15">
        <f t="shared" si="7"/>
        <v>7778.42</v>
      </c>
    </row>
    <row r="41" spans="1:10" ht="15.75" thickBot="1" x14ac:dyDescent="0.3">
      <c r="A41" s="20" t="s">
        <v>13</v>
      </c>
      <c r="B41" s="21"/>
      <c r="C41" s="21"/>
      <c r="D41" s="22">
        <f t="shared" ref="D41:J41" si="8">SUM(D38:D40)</f>
        <v>62301.15</v>
      </c>
      <c r="E41" s="22">
        <f t="shared" si="8"/>
        <v>7500</v>
      </c>
      <c r="F41" s="22">
        <f t="shared" si="8"/>
        <v>5609.8499999999995</v>
      </c>
      <c r="G41" s="22">
        <f t="shared" si="8"/>
        <v>60411</v>
      </c>
      <c r="H41" s="22">
        <f t="shared" si="8"/>
        <v>0</v>
      </c>
      <c r="I41" s="22">
        <f t="shared" si="8"/>
        <v>0</v>
      </c>
      <c r="J41" s="22">
        <f t="shared" si="8"/>
        <v>60411</v>
      </c>
    </row>
    <row r="42" spans="1:10" ht="15.75" thickBot="1" x14ac:dyDescent="0.3">
      <c r="D42" s="3"/>
      <c r="E42" s="3"/>
      <c r="F42" s="3"/>
      <c r="G42" s="3"/>
      <c r="H42" s="3"/>
      <c r="I42" s="3"/>
      <c r="J42" s="3"/>
    </row>
    <row r="43" spans="1:10" x14ac:dyDescent="0.25">
      <c r="A43" s="4" t="s">
        <v>0</v>
      </c>
      <c r="B43" s="5" t="s">
        <v>1</v>
      </c>
      <c r="C43" s="5" t="s">
        <v>2</v>
      </c>
      <c r="D43" s="6" t="s">
        <v>3</v>
      </c>
      <c r="E43" s="7" t="s">
        <v>4</v>
      </c>
      <c r="F43" s="7" t="s">
        <v>5</v>
      </c>
      <c r="G43" s="8" t="s">
        <v>6</v>
      </c>
      <c r="H43" s="7" t="s">
        <v>7</v>
      </c>
      <c r="I43" s="7" t="s">
        <v>8</v>
      </c>
      <c r="J43" s="9" t="s">
        <v>9</v>
      </c>
    </row>
    <row r="44" spans="1:10" x14ac:dyDescent="0.25">
      <c r="A44" s="10">
        <v>45293</v>
      </c>
      <c r="B44" s="11">
        <v>2400090</v>
      </c>
      <c r="C44" s="11" t="s">
        <v>33</v>
      </c>
      <c r="D44" s="12">
        <v>100000</v>
      </c>
      <c r="E44" s="13"/>
      <c r="F44" s="13"/>
      <c r="G44" s="29"/>
      <c r="H44" s="13"/>
      <c r="I44" s="13">
        <v>100000</v>
      </c>
      <c r="J44" s="30">
        <v>100000</v>
      </c>
    </row>
    <row r="45" spans="1:10" x14ac:dyDescent="0.25">
      <c r="A45" s="10">
        <v>45295</v>
      </c>
      <c r="B45" s="11">
        <v>2400083</v>
      </c>
      <c r="C45" s="11" t="s">
        <v>34</v>
      </c>
      <c r="D45" s="12">
        <v>37468.639999999999</v>
      </c>
      <c r="E45" s="13">
        <v>2500</v>
      </c>
      <c r="F45" s="13">
        <f>349.69+3643.02</f>
        <v>3992.71</v>
      </c>
      <c r="G45" s="14">
        <f>D45-E45+F45</f>
        <v>38961.35</v>
      </c>
      <c r="H45" s="14">
        <v>0</v>
      </c>
      <c r="I45" s="14">
        <v>0</v>
      </c>
      <c r="J45" s="15">
        <f>G45-H45+I45</f>
        <v>38961.35</v>
      </c>
    </row>
    <row r="46" spans="1:10" x14ac:dyDescent="0.25">
      <c r="A46" s="10">
        <v>45464</v>
      </c>
      <c r="B46" s="11">
        <v>2402899</v>
      </c>
      <c r="C46" s="11" t="s">
        <v>35</v>
      </c>
      <c r="D46" s="12">
        <v>5000</v>
      </c>
      <c r="E46" s="13"/>
      <c r="F46" s="13"/>
      <c r="G46" s="14"/>
      <c r="H46" s="14"/>
      <c r="I46" s="14"/>
      <c r="J46" s="15"/>
    </row>
    <row r="47" spans="1:10" x14ac:dyDescent="0.25">
      <c r="A47" s="16"/>
      <c r="B47" s="17"/>
      <c r="C47" s="17"/>
      <c r="D47" s="18"/>
      <c r="E47" s="18"/>
      <c r="F47" s="18"/>
      <c r="G47" s="14"/>
      <c r="H47" s="14"/>
      <c r="I47" s="14"/>
      <c r="J47" s="15"/>
    </row>
    <row r="48" spans="1:10" ht="15.75" thickBot="1" x14ac:dyDescent="0.3">
      <c r="A48" s="20" t="s">
        <v>13</v>
      </c>
      <c r="B48" s="21"/>
      <c r="C48" s="21"/>
      <c r="D48" s="22">
        <f t="shared" ref="D48:J48" si="9">SUM(D45:D47)</f>
        <v>42468.639999999999</v>
      </c>
      <c r="E48" s="22">
        <f t="shared" si="9"/>
        <v>2500</v>
      </c>
      <c r="F48" s="22">
        <f t="shared" si="9"/>
        <v>3992.71</v>
      </c>
      <c r="G48" s="22">
        <f t="shared" si="9"/>
        <v>38961.35</v>
      </c>
      <c r="H48" s="22">
        <f t="shared" si="9"/>
        <v>0</v>
      </c>
      <c r="I48" s="22">
        <f t="shared" si="9"/>
        <v>0</v>
      </c>
      <c r="J48" s="22">
        <f t="shared" si="9"/>
        <v>38961.35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2024-07-25T13:18:02Z</dcterms:created>
  <dcterms:modified xsi:type="dcterms:W3CDTF">2024-07-25T13:19:52Z</dcterms:modified>
</cp:coreProperties>
</file>