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Aalten\3) Conceptstukken\"/>
    </mc:Choice>
  </mc:AlternateContent>
  <bookViews>
    <workbookView xWindow="0" yWindow="120" windowWidth="15195" windowHeight="8700" activeTab="1"/>
  </bookViews>
  <sheets>
    <sheet name="614.652.306 Eigendommen" sheetId="1" r:id="rId1"/>
    <sheet name="614.652.805 Scholen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F16" i="2" l="1"/>
  <c r="G16" i="2" s="1"/>
  <c r="J16" i="2" s="1"/>
  <c r="F12" i="2" l="1"/>
  <c r="G12" i="2" s="1"/>
  <c r="J12" i="2" s="1"/>
  <c r="F6" i="2" l="1"/>
  <c r="G6" i="2" l="1"/>
  <c r="J6" i="2" s="1"/>
  <c r="F30" i="1" l="1"/>
  <c r="G30" i="1"/>
  <c r="F25" i="1"/>
  <c r="G25" i="1"/>
  <c r="F29" i="1" l="1"/>
  <c r="G29" i="1" s="1"/>
  <c r="J29" i="1" s="1"/>
  <c r="E31" i="1" l="1"/>
  <c r="D31" i="1" l="1"/>
  <c r="I31" i="1"/>
  <c r="H31" i="1"/>
  <c r="F31" i="1"/>
  <c r="I21" i="1"/>
  <c r="H21" i="1"/>
  <c r="E21" i="1"/>
  <c r="D21" i="1"/>
  <c r="F21" i="1"/>
  <c r="H26" i="1"/>
  <c r="E26" i="1"/>
  <c r="D26" i="1"/>
  <c r="G20" i="1" l="1"/>
  <c r="G26" i="1"/>
  <c r="J25" i="1"/>
  <c r="J26" i="1" s="1"/>
  <c r="F26" i="1"/>
  <c r="G31" i="1" l="1"/>
  <c r="G21" i="1"/>
  <c r="J20" i="1"/>
  <c r="J21" i="1" s="1"/>
  <c r="I12" i="1" l="1"/>
  <c r="E12" i="1"/>
  <c r="E7" i="1"/>
  <c r="I7" i="1"/>
  <c r="I17" i="1"/>
  <c r="H17" i="1"/>
  <c r="E17" i="1"/>
  <c r="D17" i="1"/>
  <c r="H12" i="1"/>
  <c r="H7" i="1"/>
  <c r="D7" i="1"/>
  <c r="D11" i="1" l="1"/>
  <c r="D12" i="1" s="1"/>
  <c r="F16" i="1" l="1"/>
  <c r="F11" i="1"/>
  <c r="F6" i="1"/>
  <c r="G6" i="1" l="1"/>
  <c r="F7" i="1"/>
  <c r="G11" i="1"/>
  <c r="F12" i="1"/>
  <c r="F17" i="1"/>
  <c r="G16" i="1"/>
  <c r="G17" i="1" l="1"/>
  <c r="J16" i="1"/>
  <c r="J17" i="1" s="1"/>
  <c r="G12" i="1"/>
  <c r="J11" i="1"/>
  <c r="J12" i="1" s="1"/>
  <c r="J6" i="1"/>
  <c r="J7" i="1" s="1"/>
  <c r="G7" i="1"/>
</calcChain>
</file>

<file path=xl/sharedStrings.xml><?xml version="1.0" encoding="utf-8"?>
<sst xmlns="http://schemas.openxmlformats.org/spreadsheetml/2006/main" count="113" uniqueCount="26">
  <si>
    <t>Datum</t>
  </si>
  <si>
    <t>Omschrijving</t>
  </si>
  <si>
    <t>SCHADE-OVERZICHT GEBOUWEN- EN INVENTARISVERZEKERING EIGENDOMMEN</t>
  </si>
  <si>
    <t>614.652.306 tnv GEMEENTE AALTEN</t>
  </si>
  <si>
    <t>Schadenr</t>
  </si>
  <si>
    <t>Schade</t>
  </si>
  <si>
    <t>Eigen risico</t>
  </si>
  <si>
    <t xml:space="preserve">Kosten </t>
  </si>
  <si>
    <t>Betaald</t>
  </si>
  <si>
    <t xml:space="preserve">Reserve </t>
  </si>
  <si>
    <t>Totaal</t>
  </si>
  <si>
    <t>Verhaald</t>
  </si>
  <si>
    <t>Schade aan de manege Dinxperlo door Grensruiters.</t>
  </si>
  <si>
    <t>Brand zwembad door dakdekkerswerkzaamheden</t>
  </si>
  <si>
    <t>Inbraak gemeentehuis</t>
  </si>
  <si>
    <t>looddiefstal EURohal</t>
  </si>
  <si>
    <t>22-07-206</t>
  </si>
  <si>
    <t>bliksem Hofstraat</t>
  </si>
  <si>
    <t>waterschade hofstraat 8 en markt 7</t>
  </si>
  <si>
    <t>stormschade markt 7 en koningsweg</t>
  </si>
  <si>
    <t>Waterschade CBS 't Möllenveld</t>
  </si>
  <si>
    <t>Waterschade IKC Uniek</t>
  </si>
  <si>
    <t>Waterschade IKC De Triangel</t>
  </si>
  <si>
    <t>nihil</t>
  </si>
  <si>
    <t>2022</t>
  </si>
  <si>
    <t>Bijlage C.3.2 Schadeoverzicht Aalten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</si>
</sst>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3" fontId="0" fillId="0" borderId="0" xfId="0" applyNumberFormat="1"/>
    <xf numFmtId="14" fontId="0" fillId="0" borderId="0" xfId="0" applyNumberFormat="1" applyBorder="1"/>
    <xf numFmtId="4" fontId="0" fillId="0" borderId="0" xfId="0" applyNumberFormat="1"/>
    <xf numFmtId="4" fontId="0" fillId="0" borderId="0" xfId="0" applyNumberFormat="1" applyBorder="1"/>
    <xf numFmtId="0" fontId="0" fillId="0" borderId="2" xfId="0" applyBorder="1"/>
    <xf numFmtId="0" fontId="0" fillId="0" borderId="0" xfId="0" applyBorder="1"/>
    <xf numFmtId="164" fontId="0" fillId="0" borderId="2" xfId="1" applyFont="1" applyBorder="1"/>
    <xf numFmtId="0" fontId="2" fillId="0" borderId="0" xfId="0" applyFont="1" applyAlignment="1"/>
    <xf numFmtId="0" fontId="0" fillId="0" borderId="0" xfId="0" applyAlignment="1"/>
    <xf numFmtId="164" fontId="0" fillId="0" borderId="0" xfId="1" applyFont="1" applyBorder="1"/>
    <xf numFmtId="0" fontId="4" fillId="0" borderId="2" xfId="0" applyFont="1" applyBorder="1"/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Border="1"/>
    <xf numFmtId="164" fontId="2" fillId="0" borderId="0" xfId="1" applyFont="1" applyBorder="1"/>
    <xf numFmtId="0" fontId="4" fillId="0" borderId="0" xfId="0" applyFont="1" applyBorder="1"/>
    <xf numFmtId="14" fontId="2" fillId="0" borderId="0" xfId="0" applyNumberFormat="1" applyFont="1" applyBorder="1"/>
    <xf numFmtId="14" fontId="2" fillId="0" borderId="3" xfId="0" applyNumberFormat="1" applyFont="1" applyBorder="1"/>
    <xf numFmtId="0" fontId="0" fillId="0" borderId="4" xfId="0" applyBorder="1"/>
    <xf numFmtId="164" fontId="2" fillId="0" borderId="4" xfId="1" applyFont="1" applyBorder="1"/>
    <xf numFmtId="164" fontId="2" fillId="0" borderId="5" xfId="1" applyFont="1" applyBorder="1"/>
    <xf numFmtId="0" fontId="0" fillId="0" borderId="2" xfId="0" applyFill="1" applyBorder="1"/>
    <xf numFmtId="164" fontId="0" fillId="0" borderId="2" xfId="1" applyFont="1" applyFill="1" applyBorder="1"/>
    <xf numFmtId="14" fontId="2" fillId="0" borderId="4" xfId="0" applyNumberFormat="1" applyFont="1" applyBorder="1"/>
    <xf numFmtId="0" fontId="4" fillId="0" borderId="4" xfId="0" applyFont="1" applyBorder="1"/>
    <xf numFmtId="0" fontId="1" fillId="0" borderId="0" xfId="0" applyFont="1"/>
    <xf numFmtId="0" fontId="1" fillId="0" borderId="0" xfId="0" applyFont="1" applyBorder="1"/>
    <xf numFmtId="0" fontId="2" fillId="0" borderId="6" xfId="0" applyFont="1" applyBorder="1"/>
    <xf numFmtId="0" fontId="2" fillId="0" borderId="7" xfId="0" applyFont="1" applyBorder="1"/>
    <xf numFmtId="4" fontId="2" fillId="0" borderId="7" xfId="0" applyNumberFormat="1" applyFont="1" applyBorder="1"/>
    <xf numFmtId="0" fontId="2" fillId="0" borderId="7" xfId="0" applyFont="1" applyFill="1" applyBorder="1"/>
    <xf numFmtId="0" fontId="2" fillId="0" borderId="8" xfId="0" applyFont="1" applyFill="1" applyBorder="1"/>
    <xf numFmtId="14" fontId="0" fillId="0" borderId="9" xfId="0" applyNumberFormat="1" applyFill="1" applyBorder="1"/>
    <xf numFmtId="164" fontId="0" fillId="0" borderId="10" xfId="1" applyFont="1" applyFill="1" applyBorder="1"/>
    <xf numFmtId="164" fontId="2" fillId="0" borderId="7" xfId="1" applyFont="1" applyBorder="1"/>
    <xf numFmtId="164" fontId="2" fillId="0" borderId="8" xfId="1" applyFont="1" applyBorder="1"/>
    <xf numFmtId="14" fontId="0" fillId="0" borderId="9" xfId="0" applyNumberFormat="1" applyBorder="1"/>
    <xf numFmtId="14" fontId="0" fillId="0" borderId="11" xfId="0" applyNumberFormat="1" applyBorder="1"/>
    <xf numFmtId="14" fontId="0" fillId="0" borderId="0" xfId="0" applyNumberFormat="1"/>
    <xf numFmtId="44" fontId="0" fillId="0" borderId="0" xfId="0" applyNumberFormat="1"/>
    <xf numFmtId="44" fontId="2" fillId="0" borderId="7" xfId="0" applyNumberFormat="1" applyFont="1" applyBorder="1"/>
    <xf numFmtId="44" fontId="2" fillId="0" borderId="7" xfId="0" applyNumberFormat="1" applyFont="1" applyFill="1" applyBorder="1"/>
    <xf numFmtId="44" fontId="2" fillId="0" borderId="8" xfId="0" applyNumberFormat="1" applyFont="1" applyFill="1" applyBorder="1"/>
    <xf numFmtId="44" fontId="1" fillId="0" borderId="1" xfId="0" applyNumberFormat="1" applyFont="1" applyBorder="1"/>
    <xf numFmtId="44" fontId="0" fillId="0" borderId="1" xfId="1" applyNumberFormat="1" applyFont="1" applyBorder="1"/>
    <xf numFmtId="44" fontId="0" fillId="0" borderId="12" xfId="1" applyNumberFormat="1" applyFont="1" applyBorder="1"/>
    <xf numFmtId="44" fontId="0" fillId="0" borderId="2" xfId="0" applyNumberFormat="1" applyBorder="1"/>
    <xf numFmtId="44" fontId="0" fillId="0" borderId="2" xfId="1" applyNumberFormat="1" applyFont="1" applyBorder="1"/>
    <xf numFmtId="44" fontId="0" fillId="0" borderId="10" xfId="1" applyNumberFormat="1" applyFont="1" applyBorder="1"/>
    <xf numFmtId="44" fontId="0" fillId="0" borderId="4" xfId="0" applyNumberFormat="1" applyBorder="1"/>
    <xf numFmtId="44" fontId="2" fillId="0" borderId="4" xfId="1" applyNumberFormat="1" applyFont="1" applyBorder="1"/>
    <xf numFmtId="44" fontId="2" fillId="0" borderId="5" xfId="1" applyNumberFormat="1" applyFont="1" applyBorder="1"/>
    <xf numFmtId="44" fontId="0" fillId="0" borderId="0" xfId="0" applyNumberFormat="1" applyBorder="1"/>
    <xf numFmtId="44" fontId="2" fillId="0" borderId="0" xfId="1" applyNumberFormat="1" applyFont="1" applyBorder="1"/>
    <xf numFmtId="44" fontId="0" fillId="0" borderId="0" xfId="1" applyNumberFormat="1" applyFont="1" applyBorder="1"/>
    <xf numFmtId="14" fontId="2" fillId="0" borderId="6" xfId="0" applyNumberFormat="1" applyFont="1" applyBorder="1"/>
    <xf numFmtId="0" fontId="0" fillId="0" borderId="0" xfId="0" applyNumberFormat="1"/>
    <xf numFmtId="0" fontId="2" fillId="0" borderId="7" xfId="0" applyNumberFormat="1" applyFont="1" applyBorder="1"/>
    <xf numFmtId="0" fontId="0" fillId="0" borderId="1" xfId="0" applyNumberFormat="1" applyBorder="1"/>
    <xf numFmtId="0" fontId="0" fillId="0" borderId="2" xfId="0" applyNumberFormat="1" applyBorder="1"/>
    <xf numFmtId="0" fontId="2" fillId="0" borderId="4" xfId="0" applyNumberFormat="1" applyFont="1" applyBorder="1"/>
    <xf numFmtId="0" fontId="2" fillId="0" borderId="0" xfId="0" applyNumberFormat="1" applyFont="1" applyBorder="1"/>
    <xf numFmtId="14" fontId="0" fillId="0" borderId="1" xfId="0" applyNumberFormat="1" applyBorder="1"/>
    <xf numFmtId="0" fontId="1" fillId="0" borderId="2" xfId="0" applyFont="1" applyBorder="1"/>
    <xf numFmtId="14" fontId="2" fillId="0" borderId="13" xfId="0" applyNumberFormat="1" applyFont="1" applyBorder="1"/>
    <xf numFmtId="14" fontId="2" fillId="0" borderId="14" xfId="0" applyNumberFormat="1" applyFont="1" applyBorder="1"/>
    <xf numFmtId="0" fontId="4" fillId="0" borderId="14" xfId="0" applyFont="1" applyBorder="1"/>
    <xf numFmtId="164" fontId="2" fillId="0" borderId="14" xfId="1" applyFont="1" applyBorder="1"/>
    <xf numFmtId="164" fontId="2" fillId="0" borderId="15" xfId="1" applyFont="1" applyBorder="1"/>
    <xf numFmtId="0" fontId="0" fillId="0" borderId="1" xfId="0" applyBorder="1"/>
    <xf numFmtId="0" fontId="1" fillId="0" borderId="1" xfId="0" applyFont="1" applyBorder="1"/>
    <xf numFmtId="164" fontId="0" fillId="0" borderId="1" xfId="1" applyFont="1" applyBorder="1"/>
    <xf numFmtId="164" fontId="0" fillId="0" borderId="1" xfId="1" applyFont="1" applyFill="1" applyBorder="1"/>
    <xf numFmtId="0" fontId="1" fillId="0" borderId="1" xfId="0" applyFont="1" applyFill="1" applyBorder="1"/>
    <xf numFmtId="44" fontId="0" fillId="0" borderId="1" xfId="0" applyNumberFormat="1" applyBorder="1"/>
    <xf numFmtId="0" fontId="0" fillId="0" borderId="1" xfId="0" applyNumberFormat="1" applyBorder="1" applyAlignment="1"/>
    <xf numFmtId="44" fontId="0" fillId="0" borderId="1" xfId="0" applyNumberFormat="1" applyBorder="1" applyAlignment="1"/>
    <xf numFmtId="49" fontId="1" fillId="0" borderId="1" xfId="0" applyNumberFormat="1" applyFont="1" applyBorder="1" applyAlignment="1"/>
    <xf numFmtId="44" fontId="1" fillId="0" borderId="2" xfId="0" applyNumberFormat="1" applyFont="1" applyBorder="1"/>
    <xf numFmtId="14" fontId="0" fillId="0" borderId="16" xfId="0" applyNumberFormat="1" applyBorder="1"/>
    <xf numFmtId="0" fontId="0" fillId="0" borderId="16" xfId="0" applyNumberFormat="1" applyBorder="1"/>
    <xf numFmtId="44" fontId="0" fillId="0" borderId="16" xfId="0" applyNumberFormat="1" applyBorder="1"/>
    <xf numFmtId="44" fontId="0" fillId="0" borderId="16" xfId="1" applyNumberFormat="1" applyFont="1" applyBorder="1"/>
    <xf numFmtId="0" fontId="2" fillId="0" borderId="0" xfId="0" applyFont="1" applyAlignment="1"/>
    <xf numFmtId="0" fontId="0" fillId="0" borderId="0" xfId="0" applyAlignment="1"/>
    <xf numFmtId="44" fontId="2" fillId="0" borderId="0" xfId="0" applyNumberFormat="1" applyFont="1" applyAlignment="1"/>
    <xf numFmtId="44" fontId="0" fillId="0" borderId="0" xfId="0" applyNumberForma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opLeftCell="A10" zoomScaleNormal="100" workbookViewId="0">
      <selection activeCell="I30" sqref="I30"/>
    </sheetView>
  </sheetViews>
  <sheetFormatPr defaultRowHeight="12.75" x14ac:dyDescent="0.2"/>
  <cols>
    <col min="1" max="1" width="9.140625" bestFit="1" customWidth="1"/>
    <col min="2" max="2" width="9.7109375" bestFit="1" customWidth="1"/>
    <col min="3" max="3" width="43.140625" customWidth="1"/>
    <col min="4" max="4" width="11.85546875" style="3" bestFit="1" customWidth="1"/>
    <col min="5" max="6" width="11.140625" style="1" customWidth="1"/>
    <col min="7" max="7" width="11.85546875" style="1" bestFit="1" customWidth="1"/>
    <col min="8" max="8" width="10.5703125" style="1" customWidth="1"/>
    <col min="9" max="9" width="11.85546875" style="1" bestFit="1" customWidth="1"/>
    <col min="10" max="10" width="12.85546875" style="1" bestFit="1" customWidth="1"/>
  </cols>
  <sheetData>
    <row r="1" spans="1:11" x14ac:dyDescent="0.2">
      <c r="A1" s="8" t="s">
        <v>2</v>
      </c>
      <c r="B1" s="9"/>
      <c r="C1" s="9"/>
    </row>
    <row r="2" spans="1:11" x14ac:dyDescent="0.2">
      <c r="A2" s="84" t="s">
        <v>3</v>
      </c>
      <c r="B2" s="85"/>
      <c r="C2" s="85"/>
    </row>
    <row r="3" spans="1:11" x14ac:dyDescent="0.2">
      <c r="A3" s="12"/>
      <c r="B3" s="13"/>
      <c r="C3" s="13"/>
    </row>
    <row r="4" spans="1:11" ht="13.5" thickBot="1" x14ac:dyDescent="0.25"/>
    <row r="5" spans="1:11" x14ac:dyDescent="0.2">
      <c r="A5" s="28" t="s">
        <v>0</v>
      </c>
      <c r="B5" s="29" t="s">
        <v>4</v>
      </c>
      <c r="C5" s="29" t="s">
        <v>1</v>
      </c>
      <c r="D5" s="30" t="s">
        <v>5</v>
      </c>
      <c r="E5" s="31" t="s">
        <v>6</v>
      </c>
      <c r="F5" s="31" t="s">
        <v>7</v>
      </c>
      <c r="G5" s="31" t="s">
        <v>8</v>
      </c>
      <c r="H5" s="31" t="s">
        <v>11</v>
      </c>
      <c r="I5" s="31" t="s">
        <v>9</v>
      </c>
      <c r="J5" s="32" t="s">
        <v>10</v>
      </c>
    </row>
    <row r="6" spans="1:11" ht="13.5" thickBot="1" x14ac:dyDescent="0.25">
      <c r="A6" s="33">
        <v>39681</v>
      </c>
      <c r="B6" s="22">
        <v>800672</v>
      </c>
      <c r="C6" s="22" t="s">
        <v>12</v>
      </c>
      <c r="D6" s="23">
        <v>1777.96</v>
      </c>
      <c r="E6" s="23">
        <v>1000</v>
      </c>
      <c r="F6" s="23">
        <f>7.78+1.24</f>
        <v>9.02</v>
      </c>
      <c r="G6" s="23">
        <f>D6-E6+F6</f>
        <v>786.98</v>
      </c>
      <c r="H6" s="23">
        <v>777.96</v>
      </c>
      <c r="I6" s="23">
        <v>0</v>
      </c>
      <c r="J6" s="34">
        <f>G6-H6+I6</f>
        <v>9.0199999999999818</v>
      </c>
      <c r="K6" s="26"/>
    </row>
    <row r="7" spans="1:11" ht="13.5" thickBot="1" x14ac:dyDescent="0.25">
      <c r="A7" s="18" t="s">
        <v>10</v>
      </c>
      <c r="B7" s="24"/>
      <c r="C7" s="19"/>
      <c r="D7" s="20">
        <f t="shared" ref="D7:I7" si="0">SUM(D6)</f>
        <v>1777.96</v>
      </c>
      <c r="E7" s="20">
        <f t="shared" si="0"/>
        <v>1000</v>
      </c>
      <c r="F7" s="20">
        <f t="shared" si="0"/>
        <v>9.02</v>
      </c>
      <c r="G7" s="20">
        <f t="shared" si="0"/>
        <v>786.98</v>
      </c>
      <c r="H7" s="20">
        <f t="shared" si="0"/>
        <v>777.96</v>
      </c>
      <c r="I7" s="20">
        <f t="shared" si="0"/>
        <v>0</v>
      </c>
      <c r="J7" s="21">
        <f>SUM(J6:J6)</f>
        <v>9.0199999999999818</v>
      </c>
      <c r="K7" s="6"/>
    </row>
    <row r="8" spans="1:11" x14ac:dyDescent="0.2">
      <c r="A8" s="17"/>
      <c r="B8" s="17"/>
      <c r="C8" s="6"/>
      <c r="D8" s="15"/>
      <c r="E8" s="15"/>
      <c r="F8" s="15"/>
      <c r="G8" s="10"/>
      <c r="H8" s="15"/>
      <c r="I8" s="15"/>
      <c r="J8" s="15"/>
      <c r="K8" s="6"/>
    </row>
    <row r="9" spans="1:11" s="6" customFormat="1" ht="13.5" thickBot="1" x14ac:dyDescent="0.25">
      <c r="A9" s="2"/>
      <c r="D9" s="4"/>
      <c r="G9" s="10"/>
      <c r="J9" s="10"/>
    </row>
    <row r="10" spans="1:11" x14ac:dyDescent="0.2">
      <c r="A10" s="28" t="s">
        <v>0</v>
      </c>
      <c r="B10" s="29" t="s">
        <v>4</v>
      </c>
      <c r="C10" s="29" t="s">
        <v>1</v>
      </c>
      <c r="D10" s="30" t="s">
        <v>5</v>
      </c>
      <c r="E10" s="31" t="s">
        <v>6</v>
      </c>
      <c r="F10" s="31" t="s">
        <v>7</v>
      </c>
      <c r="G10" s="35" t="s">
        <v>8</v>
      </c>
      <c r="H10" s="31" t="s">
        <v>11</v>
      </c>
      <c r="I10" s="31" t="s">
        <v>9</v>
      </c>
      <c r="J10" s="36" t="s">
        <v>10</v>
      </c>
      <c r="K10" s="6"/>
    </row>
    <row r="11" spans="1:11" ht="13.5" thickBot="1" x14ac:dyDescent="0.25">
      <c r="A11" s="33">
        <v>39953</v>
      </c>
      <c r="B11" s="22">
        <v>900413</v>
      </c>
      <c r="C11" s="22" t="s">
        <v>13</v>
      </c>
      <c r="D11" s="23">
        <f>10500-2947</f>
        <v>7553</v>
      </c>
      <c r="E11" s="23">
        <v>1000</v>
      </c>
      <c r="F11" s="23">
        <f>95+0.45+886.55</f>
        <v>982</v>
      </c>
      <c r="G11" s="23">
        <f t="shared" ref="G11:G16" si="1">D11-E11+F11</f>
        <v>7535</v>
      </c>
      <c r="H11" s="23">
        <v>6303</v>
      </c>
      <c r="I11" s="23">
        <v>0</v>
      </c>
      <c r="J11" s="34">
        <f>G11-H11+I11</f>
        <v>1232</v>
      </c>
      <c r="K11" s="27"/>
    </row>
    <row r="12" spans="1:11" ht="13.5" thickBot="1" x14ac:dyDescent="0.25">
      <c r="A12" s="18" t="s">
        <v>10</v>
      </c>
      <c r="B12" s="24"/>
      <c r="C12" s="19"/>
      <c r="D12" s="20">
        <f t="shared" ref="D12:I12" si="2">SUM(D11)</f>
        <v>7553</v>
      </c>
      <c r="E12" s="20">
        <f t="shared" si="2"/>
        <v>1000</v>
      </c>
      <c r="F12" s="20">
        <f t="shared" si="2"/>
        <v>982</v>
      </c>
      <c r="G12" s="20">
        <f t="shared" si="2"/>
        <v>7535</v>
      </c>
      <c r="H12" s="20">
        <f t="shared" si="2"/>
        <v>6303</v>
      </c>
      <c r="I12" s="20">
        <f t="shared" si="2"/>
        <v>0</v>
      </c>
      <c r="J12" s="21">
        <f>SUM(J11:J11)</f>
        <v>1232</v>
      </c>
    </row>
    <row r="13" spans="1:11" x14ac:dyDescent="0.2">
      <c r="A13" s="17"/>
      <c r="B13" s="17"/>
      <c r="C13" s="6"/>
      <c r="D13" s="15"/>
      <c r="E13" s="15"/>
      <c r="F13" s="15"/>
      <c r="G13" s="10"/>
      <c r="H13" s="15"/>
      <c r="I13" s="15"/>
      <c r="J13" s="15"/>
    </row>
    <row r="14" spans="1:11" ht="13.5" thickBot="1" x14ac:dyDescent="0.25">
      <c r="A14" s="6"/>
      <c r="B14" s="6"/>
      <c r="C14" s="6"/>
      <c r="D14" s="14"/>
      <c r="E14" s="6"/>
      <c r="F14" s="6"/>
      <c r="G14" s="10"/>
      <c r="H14" s="6"/>
      <c r="I14" s="6"/>
      <c r="J14" s="10"/>
    </row>
    <row r="15" spans="1:11" x14ac:dyDescent="0.2">
      <c r="A15" s="28" t="s">
        <v>0</v>
      </c>
      <c r="B15" s="29" t="s">
        <v>4</v>
      </c>
      <c r="C15" s="29" t="s">
        <v>1</v>
      </c>
      <c r="D15" s="30" t="s">
        <v>5</v>
      </c>
      <c r="E15" s="31" t="s">
        <v>6</v>
      </c>
      <c r="F15" s="31" t="s">
        <v>7</v>
      </c>
      <c r="G15" s="35" t="s">
        <v>8</v>
      </c>
      <c r="H15" s="31" t="s">
        <v>11</v>
      </c>
      <c r="I15" s="31" t="s">
        <v>9</v>
      </c>
      <c r="J15" s="36" t="s">
        <v>10</v>
      </c>
    </row>
    <row r="16" spans="1:11" ht="13.5" thickBot="1" x14ac:dyDescent="0.25">
      <c r="A16" s="37">
        <v>40679</v>
      </c>
      <c r="B16" s="5">
        <v>1100632</v>
      </c>
      <c r="C16" s="11" t="s">
        <v>14</v>
      </c>
      <c r="D16" s="7">
        <v>5749</v>
      </c>
      <c r="E16" s="7">
        <v>1000</v>
      </c>
      <c r="F16" s="7">
        <f>47.49+1.46+589.05</f>
        <v>638</v>
      </c>
      <c r="G16" s="7">
        <f t="shared" si="1"/>
        <v>5387</v>
      </c>
      <c r="H16" s="7">
        <v>0</v>
      </c>
      <c r="I16" s="7">
        <v>0</v>
      </c>
      <c r="J16" s="34">
        <f>G16-H16+I16</f>
        <v>5387</v>
      </c>
    </row>
    <row r="17" spans="1:11" ht="13.5" thickBot="1" x14ac:dyDescent="0.25">
      <c r="A17" s="18" t="s">
        <v>10</v>
      </c>
      <c r="B17" s="24"/>
      <c r="C17" s="25"/>
      <c r="D17" s="20">
        <f>SUM(D16)</f>
        <v>5749</v>
      </c>
      <c r="E17" s="20">
        <f t="shared" ref="E17:I17" si="3">SUM(E16)</f>
        <v>1000</v>
      </c>
      <c r="F17" s="20">
        <f t="shared" si="3"/>
        <v>638</v>
      </c>
      <c r="G17" s="20">
        <f t="shared" si="3"/>
        <v>5387</v>
      </c>
      <c r="H17" s="20">
        <f t="shared" si="3"/>
        <v>0</v>
      </c>
      <c r="I17" s="20">
        <f t="shared" si="3"/>
        <v>0</v>
      </c>
      <c r="J17" s="21">
        <f>SUM(J16:J16)</f>
        <v>5387</v>
      </c>
    </row>
    <row r="18" spans="1:11" ht="13.5" thickBot="1" x14ac:dyDescent="0.25">
      <c r="A18" s="17"/>
      <c r="B18" s="17"/>
      <c r="C18" s="16"/>
      <c r="D18" s="15"/>
      <c r="E18" s="15"/>
      <c r="F18" s="15"/>
      <c r="G18" s="15"/>
      <c r="H18" s="15"/>
      <c r="I18" s="15"/>
      <c r="J18" s="15"/>
    </row>
    <row r="19" spans="1:11" x14ac:dyDescent="0.2">
      <c r="A19" s="28" t="s">
        <v>0</v>
      </c>
      <c r="B19" s="29" t="s">
        <v>4</v>
      </c>
      <c r="C19" s="29" t="s">
        <v>1</v>
      </c>
      <c r="D19" s="30" t="s">
        <v>5</v>
      </c>
      <c r="E19" s="31" t="s">
        <v>6</v>
      </c>
      <c r="F19" s="31" t="s">
        <v>7</v>
      </c>
      <c r="G19" s="35" t="s">
        <v>8</v>
      </c>
      <c r="H19" s="31" t="s">
        <v>11</v>
      </c>
      <c r="I19" s="31" t="s">
        <v>9</v>
      </c>
      <c r="J19" s="36" t="s">
        <v>10</v>
      </c>
    </row>
    <row r="20" spans="1:11" ht="13.5" thickBot="1" x14ac:dyDescent="0.25">
      <c r="A20" s="37" t="s">
        <v>16</v>
      </c>
      <c r="B20" s="5">
        <v>6708</v>
      </c>
      <c r="C20" s="64" t="s">
        <v>17</v>
      </c>
      <c r="D20" s="7">
        <v>2547.91</v>
      </c>
      <c r="E20" s="7">
        <v>1000</v>
      </c>
      <c r="F20" s="7">
        <v>17.09</v>
      </c>
      <c r="G20" s="7">
        <f>D20-E20+F20</f>
        <v>1564.9999999999998</v>
      </c>
      <c r="H20" s="7">
        <v>0</v>
      </c>
      <c r="I20" s="7">
        <v>0</v>
      </c>
      <c r="J20" s="34">
        <f>G20-H20+I20</f>
        <v>1564.9999999999998</v>
      </c>
    </row>
    <row r="21" spans="1:11" ht="13.5" thickBot="1" x14ac:dyDescent="0.25">
      <c r="A21" s="18" t="s">
        <v>10</v>
      </c>
      <c r="B21" s="24"/>
      <c r="C21" s="25"/>
      <c r="D21" s="20">
        <f t="shared" ref="D21:I21" si="4">SUM(D20)</f>
        <v>2547.91</v>
      </c>
      <c r="E21" s="20">
        <f t="shared" si="4"/>
        <v>1000</v>
      </c>
      <c r="F21" s="20">
        <f t="shared" si="4"/>
        <v>17.09</v>
      </c>
      <c r="G21" s="20">
        <f t="shared" si="4"/>
        <v>1564.9999999999998</v>
      </c>
      <c r="H21" s="20">
        <f t="shared" si="4"/>
        <v>0</v>
      </c>
      <c r="I21" s="20">
        <f t="shared" si="4"/>
        <v>0</v>
      </c>
      <c r="J21" s="21">
        <f>SUM(J20:J20)</f>
        <v>1564.9999999999998</v>
      </c>
    </row>
    <row r="22" spans="1:11" x14ac:dyDescent="0.2">
      <c r="A22" s="17"/>
      <c r="B22" s="17"/>
      <c r="C22" s="16"/>
      <c r="D22" s="15"/>
      <c r="E22" s="15"/>
      <c r="F22" s="15"/>
      <c r="G22" s="15"/>
      <c r="H22" s="15"/>
      <c r="I22" s="15"/>
      <c r="J22" s="15"/>
    </row>
    <row r="23" spans="1:11" ht="13.5" thickBot="1" x14ac:dyDescent="0.25">
      <c r="A23" s="2"/>
      <c r="B23" s="17"/>
      <c r="C23" s="16"/>
      <c r="D23" s="10"/>
      <c r="E23" s="10"/>
      <c r="F23" s="10"/>
      <c r="G23" s="10"/>
      <c r="H23" s="10"/>
      <c r="I23" s="10"/>
      <c r="J23" s="10"/>
    </row>
    <row r="24" spans="1:11" x14ac:dyDescent="0.2">
      <c r="A24" s="28" t="s">
        <v>0</v>
      </c>
      <c r="B24" s="29" t="s">
        <v>4</v>
      </c>
      <c r="C24" s="29" t="s">
        <v>1</v>
      </c>
      <c r="D24" s="30" t="s">
        <v>5</v>
      </c>
      <c r="E24" s="31" t="s">
        <v>6</v>
      </c>
      <c r="F24" s="31" t="s">
        <v>7</v>
      </c>
      <c r="G24" s="35" t="s">
        <v>8</v>
      </c>
      <c r="H24" s="31" t="s">
        <v>11</v>
      </c>
      <c r="I24" s="31" t="s">
        <v>9</v>
      </c>
      <c r="J24" s="36" t="s">
        <v>10</v>
      </c>
    </row>
    <row r="25" spans="1:11" ht="13.5" thickBot="1" x14ac:dyDescent="0.25">
      <c r="A25" s="37">
        <v>43017</v>
      </c>
      <c r="B25" s="5">
        <v>1702751</v>
      </c>
      <c r="C25" s="64" t="s">
        <v>15</v>
      </c>
      <c r="D25" s="7">
        <v>5259.87</v>
      </c>
      <c r="E25" s="7">
        <v>1000</v>
      </c>
      <c r="F25" s="7">
        <f>425.88+42.6</f>
        <v>468.48</v>
      </c>
      <c r="G25" s="7">
        <f>D25-E25+F25</f>
        <v>4728.3500000000004</v>
      </c>
      <c r="H25" s="7"/>
      <c r="I25" s="7"/>
      <c r="J25" s="34">
        <f>G25-H25+I25</f>
        <v>4728.3500000000004</v>
      </c>
    </row>
    <row r="26" spans="1:11" ht="13.5" thickBot="1" x14ac:dyDescent="0.25">
      <c r="A26" s="18" t="s">
        <v>10</v>
      </c>
      <c r="B26" s="24"/>
      <c r="C26" s="25"/>
      <c r="D26" s="20">
        <f>SUM(D25)</f>
        <v>5259.87</v>
      </c>
      <c r="E26" s="20">
        <f t="shared" ref="E26:H26" si="5">SUM(E25)</f>
        <v>1000</v>
      </c>
      <c r="F26" s="20">
        <f t="shared" si="5"/>
        <v>468.48</v>
      </c>
      <c r="G26" s="20">
        <f t="shared" si="5"/>
        <v>4728.3500000000004</v>
      </c>
      <c r="H26" s="20">
        <f t="shared" si="5"/>
        <v>0</v>
      </c>
      <c r="I26" s="20">
        <v>7000</v>
      </c>
      <c r="J26" s="21">
        <f>SUM(J25:J25)</f>
        <v>4728.3500000000004</v>
      </c>
    </row>
    <row r="27" spans="1:11" ht="13.5" thickBot="1" x14ac:dyDescent="0.25">
      <c r="A27" s="17"/>
      <c r="B27" s="17"/>
      <c r="C27" s="6"/>
      <c r="D27" s="15"/>
      <c r="E27" s="15"/>
      <c r="F27" s="15"/>
      <c r="G27" s="10"/>
      <c r="H27" s="15"/>
      <c r="I27" s="15"/>
      <c r="J27" s="15"/>
      <c r="K27" s="6"/>
    </row>
    <row r="28" spans="1:11" x14ac:dyDescent="0.2">
      <c r="A28" s="28" t="s">
        <v>0</v>
      </c>
      <c r="B28" s="29" t="s">
        <v>4</v>
      </c>
      <c r="C28" s="29" t="s">
        <v>1</v>
      </c>
      <c r="D28" s="30" t="s">
        <v>5</v>
      </c>
      <c r="E28" s="31" t="s">
        <v>6</v>
      </c>
      <c r="F28" s="31" t="s">
        <v>7</v>
      </c>
      <c r="G28" s="35" t="s">
        <v>8</v>
      </c>
      <c r="H28" s="31" t="s">
        <v>11</v>
      </c>
      <c r="I28" s="31" t="s">
        <v>9</v>
      </c>
      <c r="J28" s="36" t="s">
        <v>10</v>
      </c>
    </row>
    <row r="29" spans="1:11" x14ac:dyDescent="0.2">
      <c r="A29" s="63">
        <v>43118</v>
      </c>
      <c r="B29" s="70">
        <v>1800492</v>
      </c>
      <c r="C29" s="71" t="s">
        <v>19</v>
      </c>
      <c r="D29" s="72">
        <v>1345.52</v>
      </c>
      <c r="E29" s="72">
        <v>1000</v>
      </c>
      <c r="F29" s="72">
        <f>3.46+1.02</f>
        <v>4.4800000000000004</v>
      </c>
      <c r="G29" s="72">
        <f>D29-E29+F29</f>
        <v>350</v>
      </c>
      <c r="H29" s="72">
        <v>0</v>
      </c>
      <c r="I29" s="72">
        <v>0</v>
      </c>
      <c r="J29" s="73">
        <f>G29-H29+I29</f>
        <v>350</v>
      </c>
    </row>
    <row r="30" spans="1:11" x14ac:dyDescent="0.2">
      <c r="A30" s="63">
        <v>43249</v>
      </c>
      <c r="B30" s="70">
        <v>1801807</v>
      </c>
      <c r="C30" s="74" t="s">
        <v>18</v>
      </c>
      <c r="D30" s="72">
        <v>12138.75</v>
      </c>
      <c r="E30" s="72">
        <v>1000</v>
      </c>
      <c r="F30" s="72">
        <f>780.45+111.39+1.41</f>
        <v>893.25</v>
      </c>
      <c r="G30" s="72">
        <f>D30-E30+F30</f>
        <v>12032</v>
      </c>
      <c r="H30" s="72"/>
      <c r="I30" s="72"/>
      <c r="J30" s="73">
        <v>12032</v>
      </c>
    </row>
    <row r="31" spans="1:11" ht="13.5" thickBot="1" x14ac:dyDescent="0.25">
      <c r="A31" s="65" t="s">
        <v>10</v>
      </c>
      <c r="B31" s="66"/>
      <c r="C31" s="67"/>
      <c r="D31" s="68">
        <f>SUM(D29:D30)</f>
        <v>13484.27</v>
      </c>
      <c r="E31" s="68">
        <f>SUM(E29:E30)</f>
        <v>2000</v>
      </c>
      <c r="F31" s="68">
        <f t="shared" ref="F31:H31" si="6">SUM(F29)</f>
        <v>4.4800000000000004</v>
      </c>
      <c r="G31" s="68">
        <f t="shared" si="6"/>
        <v>350</v>
      </c>
      <c r="H31" s="68">
        <f t="shared" si="6"/>
        <v>0</v>
      </c>
      <c r="I31" s="68">
        <f>SUM(I29:I30)</f>
        <v>0</v>
      </c>
      <c r="J31" s="69">
        <v>15500</v>
      </c>
    </row>
  </sheetData>
  <mergeCells count="1">
    <mergeCell ref="A2:C2"/>
  </mergeCells>
  <phoneticPr fontId="3" type="noConversion"/>
  <pageMargins left="0.7" right="0.7" top="0.75" bottom="0.75" header="0.3" footer="0.3"/>
  <pageSetup paperSize="9" scale="9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A2" sqref="A2:C2"/>
    </sheetView>
  </sheetViews>
  <sheetFormatPr defaultColWidth="9.140625" defaultRowHeight="12.75" x14ac:dyDescent="0.2"/>
  <cols>
    <col min="1" max="1" width="13.28515625" style="39" customWidth="1"/>
    <col min="2" max="2" width="14.5703125" style="57" bestFit="1" customWidth="1"/>
    <col min="3" max="3" width="62.140625" style="40" customWidth="1"/>
    <col min="4" max="4" width="15.42578125" style="40" customWidth="1"/>
    <col min="5" max="5" width="11.85546875" style="40" bestFit="1" customWidth="1"/>
    <col min="6" max="6" width="11.5703125" style="40" customWidth="1"/>
    <col min="7" max="7" width="12.140625" style="40" bestFit="1" customWidth="1"/>
    <col min="8" max="8" width="11.28515625" style="40" customWidth="1"/>
    <col min="9" max="9" width="11.85546875" style="40" bestFit="1" customWidth="1"/>
    <col min="10" max="10" width="12.85546875" style="40" bestFit="1" customWidth="1"/>
    <col min="11" max="16384" width="9.140625" style="40"/>
  </cols>
  <sheetData>
    <row r="1" spans="1:10" x14ac:dyDescent="0.2">
      <c r="A1" s="86" t="s">
        <v>25</v>
      </c>
      <c r="B1" s="87"/>
      <c r="C1" s="87"/>
    </row>
    <row r="2" spans="1:10" x14ac:dyDescent="0.2">
      <c r="A2" s="86"/>
      <c r="B2" s="87"/>
      <c r="C2" s="87"/>
    </row>
    <row r="3" spans="1:10" x14ac:dyDescent="0.2">
      <c r="A3" s="78">
        <v>2020</v>
      </c>
      <c r="B3" s="76"/>
      <c r="C3" s="77"/>
      <c r="D3" s="75"/>
      <c r="E3" s="75"/>
      <c r="F3" s="75"/>
      <c r="G3" s="75"/>
      <c r="H3" s="75"/>
      <c r="I3" s="75"/>
      <c r="J3" s="44" t="s">
        <v>23</v>
      </c>
    </row>
    <row r="4" spans="1:10" ht="13.5" thickBot="1" x14ac:dyDescent="0.25"/>
    <row r="5" spans="1:10" x14ac:dyDescent="0.2">
      <c r="A5" s="56" t="s">
        <v>0</v>
      </c>
      <c r="B5" s="58" t="s">
        <v>4</v>
      </c>
      <c r="C5" s="41" t="s">
        <v>1</v>
      </c>
      <c r="D5" s="41" t="s">
        <v>5</v>
      </c>
      <c r="E5" s="42" t="s">
        <v>6</v>
      </c>
      <c r="F5" s="42" t="s">
        <v>7</v>
      </c>
      <c r="G5" s="42" t="s">
        <v>8</v>
      </c>
      <c r="H5" s="42" t="s">
        <v>11</v>
      </c>
      <c r="I5" s="42" t="s">
        <v>9</v>
      </c>
      <c r="J5" s="43" t="s">
        <v>10</v>
      </c>
    </row>
    <row r="6" spans="1:10" x14ac:dyDescent="0.2">
      <c r="A6" s="38">
        <v>44368</v>
      </c>
      <c r="B6" s="59">
        <v>2102359</v>
      </c>
      <c r="C6" s="44" t="s">
        <v>20</v>
      </c>
      <c r="D6" s="45">
        <v>18245.8</v>
      </c>
      <c r="E6" s="45">
        <v>2500</v>
      </c>
      <c r="F6" s="45">
        <f>1172.3+157.46</f>
        <v>1329.76</v>
      </c>
      <c r="G6" s="45">
        <f>D6-E6+F6</f>
        <v>17075.559999999998</v>
      </c>
      <c r="H6" s="45"/>
      <c r="I6" s="45"/>
      <c r="J6" s="46">
        <f>G6</f>
        <v>17075.559999999998</v>
      </c>
    </row>
    <row r="7" spans="1:10" ht="13.5" thickBot="1" x14ac:dyDescent="0.25">
      <c r="A7" s="37"/>
      <c r="B7" s="60"/>
      <c r="C7" s="47"/>
      <c r="D7" s="48"/>
      <c r="E7" s="48"/>
      <c r="F7" s="48"/>
      <c r="G7" s="48"/>
      <c r="H7" s="48"/>
      <c r="I7" s="48"/>
      <c r="J7" s="49"/>
    </row>
    <row r="8" spans="1:10" ht="13.5" thickBot="1" x14ac:dyDescent="0.25">
      <c r="A8" s="18"/>
      <c r="B8" s="61"/>
      <c r="C8" s="50"/>
      <c r="D8" s="51"/>
      <c r="E8" s="51"/>
      <c r="F8" s="51"/>
      <c r="G8" s="51"/>
      <c r="H8" s="51"/>
      <c r="I8" s="51"/>
      <c r="J8" s="52"/>
    </row>
    <row r="9" spans="1:10" x14ac:dyDescent="0.2">
      <c r="A9" s="78" t="s">
        <v>24</v>
      </c>
      <c r="B9" s="76"/>
      <c r="C9" s="77"/>
      <c r="D9" s="75"/>
      <c r="E9" s="75"/>
      <c r="F9" s="75"/>
      <c r="G9" s="75"/>
      <c r="H9" s="75"/>
      <c r="I9" s="75"/>
      <c r="J9" s="44" t="s">
        <v>23</v>
      </c>
    </row>
    <row r="10" spans="1:10" ht="13.5" thickBot="1" x14ac:dyDescent="0.25">
      <c r="A10" s="17"/>
      <c r="B10" s="62"/>
      <c r="C10" s="53"/>
      <c r="D10" s="54"/>
      <c r="E10" s="54"/>
      <c r="F10" s="54"/>
      <c r="G10" s="55"/>
      <c r="H10" s="54"/>
      <c r="I10" s="54"/>
      <c r="J10" s="54"/>
    </row>
    <row r="11" spans="1:10" x14ac:dyDescent="0.2">
      <c r="A11" s="56" t="s">
        <v>0</v>
      </c>
      <c r="B11" s="58" t="s">
        <v>4</v>
      </c>
      <c r="C11" s="41" t="s">
        <v>1</v>
      </c>
      <c r="D11" s="41" t="s">
        <v>5</v>
      </c>
      <c r="E11" s="42" t="s">
        <v>6</v>
      </c>
      <c r="F11" s="42" t="s">
        <v>7</v>
      </c>
      <c r="G11" s="42" t="s">
        <v>8</v>
      </c>
      <c r="H11" s="42" t="s">
        <v>11</v>
      </c>
      <c r="I11" s="42" t="s">
        <v>9</v>
      </c>
      <c r="J11" s="43" t="s">
        <v>10</v>
      </c>
    </row>
    <row r="12" spans="1:10" ht="13.5" thickBot="1" x14ac:dyDescent="0.25">
      <c r="A12" s="37">
        <v>45039</v>
      </c>
      <c r="B12" s="60">
        <v>2306004</v>
      </c>
      <c r="C12" s="79" t="s">
        <v>21</v>
      </c>
      <c r="D12" s="48">
        <v>9042.93</v>
      </c>
      <c r="E12" s="48">
        <v>5000</v>
      </c>
      <c r="F12" s="48">
        <f>920.77+40.43</f>
        <v>961.19999999999993</v>
      </c>
      <c r="G12" s="48">
        <f>D12-E12+F12</f>
        <v>5004.13</v>
      </c>
      <c r="H12" s="48"/>
      <c r="I12" s="48"/>
      <c r="J12" s="49">
        <f>G12</f>
        <v>5004.13</v>
      </c>
    </row>
    <row r="13" spans="1:10" x14ac:dyDescent="0.2">
      <c r="A13" s="80"/>
      <c r="B13" s="81"/>
      <c r="C13" s="82"/>
      <c r="D13" s="83"/>
      <c r="E13" s="83"/>
      <c r="F13" s="83"/>
      <c r="G13" s="83"/>
      <c r="H13" s="83"/>
      <c r="I13" s="83"/>
      <c r="J13" s="83"/>
    </row>
    <row r="14" spans="1:10" ht="13.5" thickBot="1" x14ac:dyDescent="0.25"/>
    <row r="15" spans="1:10" x14ac:dyDescent="0.2">
      <c r="A15" s="56" t="s">
        <v>0</v>
      </c>
      <c r="B15" s="58" t="s">
        <v>4</v>
      </c>
      <c r="C15" s="41" t="s">
        <v>1</v>
      </c>
      <c r="D15" s="41" t="s">
        <v>5</v>
      </c>
      <c r="E15" s="42" t="s">
        <v>6</v>
      </c>
      <c r="F15" s="42" t="s">
        <v>7</v>
      </c>
      <c r="G15" s="42" t="s">
        <v>8</v>
      </c>
      <c r="H15" s="42" t="s">
        <v>11</v>
      </c>
      <c r="I15" s="42" t="s">
        <v>9</v>
      </c>
      <c r="J15" s="43" t="s">
        <v>10</v>
      </c>
    </row>
    <row r="16" spans="1:10" x14ac:dyDescent="0.2">
      <c r="A16" s="63">
        <v>45385</v>
      </c>
      <c r="B16" s="59">
        <v>2401448</v>
      </c>
      <c r="C16" s="75" t="s">
        <v>22</v>
      </c>
      <c r="D16" s="75">
        <v>71684.53</v>
      </c>
      <c r="E16" s="75">
        <v>2500</v>
      </c>
      <c r="F16" s="75">
        <f>691.85+4075.3</f>
        <v>4767.1500000000005</v>
      </c>
      <c r="G16" s="75">
        <f>D16-E16+F16</f>
        <v>73951.679999999993</v>
      </c>
      <c r="H16" s="75">
        <v>0</v>
      </c>
      <c r="I16" s="75">
        <v>0</v>
      </c>
      <c r="J16" s="75">
        <f>G16-H16+F16</f>
        <v>78718.829999999987</v>
      </c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scale="88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614.652.306 Eigendommen</vt:lpstr>
      <vt:lpstr>614.652.805 Scholen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Menno Rozema</cp:lastModifiedBy>
  <cp:lastPrinted>2013-03-04T09:04:47Z</cp:lastPrinted>
  <dcterms:created xsi:type="dcterms:W3CDTF">2008-03-04T08:48:18Z</dcterms:created>
  <dcterms:modified xsi:type="dcterms:W3CDTF">2024-08-07T13:51:43Z</dcterms:modified>
</cp:coreProperties>
</file>