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Projecten\2023\TI23311 Voorbereiding baggerwerk havens Hoorn\Bestek\NVI\"/>
    </mc:Choice>
  </mc:AlternateContent>
  <xr:revisionPtr revIDLastSave="0" documentId="13_ncr:1_{BC54F2C3-C8CF-471E-88E9-ADF3734AD979}" xr6:coauthVersionLast="47" xr6:coauthVersionMax="47" xr10:uidLastSave="{00000000-0000-0000-0000-000000000000}"/>
  <bookViews>
    <workbookView xWindow="-108" yWindow="-108" windowWidth="23256" windowHeight="12576" xr2:uid="{EE4F75D7-FF8E-4128-A09E-1D4A92E7C828}"/>
  </bookViews>
  <sheets>
    <sheet name="Hoeveelheidsbijlage" sheetId="11" r:id="rId1"/>
    <sheet name="Layout" sheetId="6" state="hidden" r:id="rId2"/>
  </sheets>
  <definedNames>
    <definedName name="_xlnm._FilterDatabase" localSheetId="0" hidden="1">Hoeveelheidsbijlage!$A$7:$AK$9</definedName>
    <definedName name="_xlnm.Print_Area" localSheetId="0">Hoeveelheidsbijlage!$A$1:$AJ$66</definedName>
    <definedName name="_xlnm.Print_Titles" localSheetId="0">Hoeveelheidsbijlage!$1:$9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31" i="11" l="1"/>
  <c r="AD37" i="11"/>
  <c r="E10" i="11"/>
  <c r="E37" i="11"/>
  <c r="G10" i="11" l="1"/>
  <c r="H10" i="11" l="1"/>
  <c r="F10" i="11"/>
  <c r="AD10" i="11"/>
  <c r="H11" i="11"/>
  <c r="H22" i="11"/>
  <c r="AD22" i="11" s="1"/>
  <c r="AD23" i="11" s="1"/>
  <c r="AD11" i="11"/>
  <c r="H12" i="11"/>
  <c r="AD12" i="11" s="1"/>
  <c r="H13" i="11"/>
  <c r="AD13" i="11" s="1"/>
  <c r="E60" i="11"/>
  <c r="E51" i="11"/>
  <c r="E31" i="11"/>
  <c r="E23" i="11"/>
  <c r="D20" i="11"/>
  <c r="D14" i="11"/>
  <c r="D23" i="11"/>
  <c r="E13" i="11"/>
  <c r="E12" i="11"/>
  <c r="E11" i="11"/>
  <c r="E19" i="11"/>
  <c r="E18" i="11"/>
  <c r="E17" i="11"/>
  <c r="E16" i="11"/>
  <c r="Z22" i="11"/>
  <c r="Z13" i="11"/>
  <c r="Z12" i="11"/>
  <c r="Z11" i="11"/>
  <c r="Z10" i="11"/>
  <c r="Z19" i="11"/>
  <c r="Z18" i="11"/>
  <c r="Z17" i="11"/>
  <c r="Z16" i="11"/>
  <c r="W22" i="11"/>
  <c r="Y22" i="11" s="1"/>
  <c r="W13" i="11"/>
  <c r="W12" i="11"/>
  <c r="W11" i="11"/>
  <c r="W10" i="11"/>
  <c r="W19" i="11"/>
  <c r="W18" i="11"/>
  <c r="W17" i="11"/>
  <c r="W16" i="11"/>
  <c r="T22" i="11"/>
  <c r="T13" i="11"/>
  <c r="T12" i="11"/>
  <c r="T11" i="11"/>
  <c r="T10" i="11"/>
  <c r="T19" i="11"/>
  <c r="T18" i="11"/>
  <c r="T17" i="11"/>
  <c r="T16" i="11"/>
  <c r="Q22" i="11"/>
  <c r="Q13" i="11"/>
  <c r="Q12" i="11"/>
  <c r="Q11" i="11"/>
  <c r="Q10" i="11"/>
  <c r="Q19" i="11"/>
  <c r="Q18" i="11"/>
  <c r="Q17" i="11"/>
  <c r="Q16" i="11"/>
  <c r="M22" i="11"/>
  <c r="O22" i="11" s="1"/>
  <c r="M13" i="11"/>
  <c r="M12" i="11"/>
  <c r="M11" i="11"/>
  <c r="M10" i="11"/>
  <c r="M19" i="11"/>
  <c r="M18" i="11"/>
  <c r="M17" i="11"/>
  <c r="M16" i="11"/>
  <c r="J22" i="11"/>
  <c r="J13" i="11"/>
  <c r="J12" i="11"/>
  <c r="J11" i="11"/>
  <c r="J10" i="11"/>
  <c r="J19" i="11"/>
  <c r="J18" i="11"/>
  <c r="J17" i="11"/>
  <c r="J16" i="11"/>
  <c r="F22" i="11"/>
  <c r="F13" i="11"/>
  <c r="F12" i="11"/>
  <c r="F11" i="11"/>
  <c r="F19" i="11"/>
  <c r="F18" i="11"/>
  <c r="F17" i="11"/>
  <c r="F16" i="11"/>
  <c r="L10" i="11" l="1"/>
  <c r="E62" i="11"/>
  <c r="AD60" i="11"/>
  <c r="AD14" i="11"/>
  <c r="AD51" i="11"/>
  <c r="Y13" i="11"/>
  <c r="L16" i="11"/>
  <c r="AB16" i="11"/>
  <c r="O16" i="11"/>
  <c r="V16" i="11"/>
  <c r="S16" i="11"/>
  <c r="Y16" i="11"/>
  <c r="H16" i="11"/>
  <c r="AD16" i="11" s="1"/>
  <c r="Y23" i="11"/>
  <c r="V22" i="11"/>
  <c r="H18" i="11"/>
  <c r="AD18" i="11" s="1"/>
  <c r="S17" i="11"/>
  <c r="H17" i="11"/>
  <c r="AD17" i="11" s="1"/>
  <c r="V19" i="11"/>
  <c r="S18" i="11"/>
  <c r="L11" i="11"/>
  <c r="AB17" i="11"/>
  <c r="O18" i="11"/>
  <c r="O11" i="11"/>
  <c r="Y18" i="11"/>
  <c r="L17" i="11"/>
  <c r="O12" i="11"/>
  <c r="O13" i="11"/>
  <c r="V17" i="11"/>
  <c r="Y11" i="11"/>
  <c r="D25" i="11"/>
  <c r="Y12" i="11"/>
  <c r="O19" i="11"/>
  <c r="AB22" i="11"/>
  <c r="AC22" i="11" s="1"/>
  <c r="S13" i="11"/>
  <c r="V12" i="11"/>
  <c r="V13" i="11"/>
  <c r="L12" i="11"/>
  <c r="L13" i="11"/>
  <c r="S22" i="11"/>
  <c r="V11" i="11"/>
  <c r="L22" i="11"/>
  <c r="O17" i="11"/>
  <c r="Y17" i="11"/>
  <c r="E20" i="11"/>
  <c r="Y19" i="11"/>
  <c r="AB18" i="11"/>
  <c r="S11" i="11"/>
  <c r="S12" i="11"/>
  <c r="AB11" i="11"/>
  <c r="AB12" i="11"/>
  <c r="AB13" i="11"/>
  <c r="H19" i="11"/>
  <c r="AD19" i="11" s="1"/>
  <c r="S19" i="11"/>
  <c r="AB19" i="11"/>
  <c r="L18" i="11"/>
  <c r="AB10" i="11"/>
  <c r="L19" i="11"/>
  <c r="V18" i="11"/>
  <c r="Y10" i="11" l="1"/>
  <c r="Y14" i="11" s="1"/>
  <c r="V10" i="11"/>
  <c r="O10" i="11"/>
  <c r="S10" i="11"/>
  <c r="E14" i="11"/>
  <c r="E25" i="11" s="1"/>
  <c r="E64" i="11" s="1"/>
  <c r="AD62" i="11"/>
  <c r="AD20" i="11"/>
  <c r="AD25" i="11" s="1"/>
  <c r="AC16" i="11"/>
  <c r="AC17" i="11"/>
  <c r="AC12" i="11"/>
  <c r="AC13" i="11"/>
  <c r="S20" i="11"/>
  <c r="H20" i="11"/>
  <c r="AC11" i="11"/>
  <c r="V23" i="11"/>
  <c r="AC23" i="11"/>
  <c r="H23" i="11"/>
  <c r="L20" i="11"/>
  <c r="AC19" i="11"/>
  <c r="O23" i="11"/>
  <c r="O20" i="11"/>
  <c r="AB23" i="11"/>
  <c r="L14" i="11"/>
  <c r="O14" i="11"/>
  <c r="V20" i="11"/>
  <c r="V14" i="11"/>
  <c r="S23" i="11"/>
  <c r="L23" i="11"/>
  <c r="S14" i="11"/>
  <c r="H14" i="11"/>
  <c r="Y20" i="11"/>
  <c r="AB20" i="11"/>
  <c r="AC18" i="11"/>
  <c r="AB14" i="11"/>
  <c r="AC10" i="11" l="1"/>
  <c r="AD64" i="11"/>
  <c r="AC14" i="11"/>
  <c r="AC20" i="11"/>
  <c r="Y25" i="11"/>
  <c r="H25" i="11"/>
  <c r="L25" i="11"/>
  <c r="V25" i="11"/>
  <c r="O25" i="11"/>
  <c r="S25" i="11"/>
  <c r="AB25" i="11"/>
  <c r="AC25" i="11" l="1"/>
</calcChain>
</file>

<file path=xl/sharedStrings.xml><?xml version="1.0" encoding="utf-8"?>
<sst xmlns="http://schemas.openxmlformats.org/spreadsheetml/2006/main" count="326" uniqueCount="97">
  <si>
    <t>:</t>
  </si>
  <si>
    <t>Projectplaats</t>
  </si>
  <si>
    <t>Datum</t>
  </si>
  <si>
    <t>Verbergen</t>
  </si>
  <si>
    <t>Profiel</t>
  </si>
  <si>
    <t>Breedte (m)</t>
  </si>
  <si>
    <t>Lengte (m)</t>
  </si>
  <si>
    <t>Oppervlakte (m2)</t>
  </si>
  <si>
    <t>Totale hoeveelheid slib</t>
  </si>
  <si>
    <t>Hoeveelheid slib verwijderd</t>
  </si>
  <si>
    <t>Toetsing bbk</t>
  </si>
  <si>
    <t>Gem. laagdikte (m)</t>
  </si>
  <si>
    <t>Verspreiden (MsPaf)</t>
  </si>
  <si>
    <t>Landbodem</t>
  </si>
  <si>
    <t>Waterbodem</t>
  </si>
  <si>
    <t>MV01</t>
  </si>
  <si>
    <t>MV02</t>
  </si>
  <si>
    <t>Project</t>
  </si>
  <si>
    <t>Opdrachtgever</t>
  </si>
  <si>
    <t>Vak</t>
  </si>
  <si>
    <t>Bijlage: Hoeveelheidsberekening baggerspecie</t>
  </si>
  <si>
    <r>
      <t>Totaal verwijderd (m</t>
    </r>
    <r>
      <rPr>
        <b/>
        <vertAlign val="superscript"/>
        <sz val="8"/>
        <color rgb="FF005E70"/>
        <rFont val="Century Gothic"/>
        <family val="2"/>
      </rPr>
      <t>3</t>
    </r>
    <r>
      <rPr>
        <b/>
        <sz val="8"/>
        <color rgb="FF005E70"/>
        <rFont val="Century Gothic"/>
        <family val="2"/>
      </rPr>
      <t>)</t>
    </r>
  </si>
  <si>
    <r>
      <t>(m</t>
    </r>
    <r>
      <rPr>
        <b/>
        <vertAlign val="superscript"/>
        <sz val="8"/>
        <color rgb="FF005E70"/>
        <rFont val="Century Gothic"/>
        <family val="2"/>
      </rPr>
      <t>3</t>
    </r>
    <r>
      <rPr>
        <b/>
        <sz val="8"/>
        <color rgb="FF005E70"/>
        <rFont val="Century Gothic"/>
        <family val="2"/>
      </rPr>
      <t>/m)</t>
    </r>
  </si>
  <si>
    <r>
      <t>(m</t>
    </r>
    <r>
      <rPr>
        <b/>
        <vertAlign val="superscript"/>
        <sz val="8"/>
        <color rgb="FF005E70"/>
        <rFont val="Century Gothic"/>
        <family val="2"/>
      </rPr>
      <t>3</t>
    </r>
    <r>
      <rPr>
        <b/>
        <sz val="8"/>
        <color rgb="FF005E70"/>
        <rFont val="Century Gothic"/>
        <family val="2"/>
      </rPr>
      <t>)</t>
    </r>
  </si>
  <si>
    <t>Subtotaal</t>
  </si>
  <si>
    <t>Verspreiden</t>
  </si>
  <si>
    <t>Niet verspreidbaar</t>
  </si>
  <si>
    <t>Industrie</t>
  </si>
  <si>
    <t>Niet toepasbaar</t>
  </si>
  <si>
    <t>Totaal te baggeren (m3)</t>
  </si>
  <si>
    <t>Bestekspost</t>
  </si>
  <si>
    <t>Hoeveelheid slib in leggerprofiel</t>
  </si>
  <si>
    <t>Hoeveelheid slib in onderhoudsprofiel</t>
  </si>
  <si>
    <t>Hoeveelheid bodem in leggerprofiel</t>
  </si>
  <si>
    <t>Hoeveelheid bodem in onderhoudsprofiel</t>
  </si>
  <si>
    <t>Hoeveelheid vaste bodem verwijderd</t>
  </si>
  <si>
    <t>Leggerniveau (mNAP)</t>
  </si>
  <si>
    <t>Onderhouds-niveau (mNAP)</t>
  </si>
  <si>
    <t>23</t>
  </si>
  <si>
    <t>24</t>
  </si>
  <si>
    <t>25</t>
  </si>
  <si>
    <t>26</t>
  </si>
  <si>
    <t>36</t>
  </si>
  <si>
    <t>37</t>
  </si>
  <si>
    <t>38</t>
  </si>
  <si>
    <t>39</t>
  </si>
  <si>
    <t>41A</t>
  </si>
  <si>
    <t xml:space="preserve">: Voorbereiding baggerwerk havens Hoorn </t>
  </si>
  <si>
    <t>: Gemeente Hoorn</t>
  </si>
  <si>
    <t>: Hoorn</t>
  </si>
  <si>
    <t>MV03</t>
  </si>
  <si>
    <t>Binnenhaven</t>
  </si>
  <si>
    <t>MV05</t>
  </si>
  <si>
    <t>MV06</t>
  </si>
  <si>
    <t>MV07 (incl slibvang)</t>
  </si>
  <si>
    <t>Buitenhaven</t>
  </si>
  <si>
    <t>MV10</t>
  </si>
  <si>
    <t>MV09 (incl slibvang)</t>
  </si>
  <si>
    <t>MV11</t>
  </si>
  <si>
    <t>MV12</t>
  </si>
  <si>
    <t>MV13</t>
  </si>
  <si>
    <t>MV14</t>
  </si>
  <si>
    <t>MV15</t>
  </si>
  <si>
    <t>MV16</t>
  </si>
  <si>
    <t>MV17</t>
  </si>
  <si>
    <t>MV18</t>
  </si>
  <si>
    <t>MV19</t>
  </si>
  <si>
    <t>Grashaven</t>
  </si>
  <si>
    <t>MV20</t>
  </si>
  <si>
    <t>MV21</t>
  </si>
  <si>
    <t>MV22</t>
  </si>
  <si>
    <t>MV23</t>
  </si>
  <si>
    <t>Subtotaal dwarsprofielen</t>
  </si>
  <si>
    <t xml:space="preserve">Totaal te baggeren (m3) </t>
  </si>
  <si>
    <t>Subtotaal multibeammetingen</t>
  </si>
  <si>
    <t>Vluchthaven</t>
  </si>
  <si>
    <t>Totaal</t>
  </si>
  <si>
    <t>Kwaliteitsklasse (Rbk 2022/handelingskader PFAS)</t>
  </si>
  <si>
    <t>Grootschalige toepassing (Rbk en PFAS)</t>
  </si>
  <si>
    <t>Verspreidbaar</t>
  </si>
  <si>
    <t>Licht verontreinigd</t>
  </si>
  <si>
    <t>Toepasbaar</t>
  </si>
  <si>
    <t>Matig verontreinigd</t>
  </si>
  <si>
    <t>Matig verontreinigd (onderste lagen niet toepasbaar)</t>
  </si>
  <si>
    <t>Verspreidbaar (onderste lagen vrij verspreidbaar)</t>
  </si>
  <si>
    <t>Industrie (onderste lagen landbouw/natuur)</t>
  </si>
  <si>
    <t>Toepasbaar Rijkswater</t>
  </si>
  <si>
    <t>Nooit verspreidbaar</t>
  </si>
  <si>
    <t>Sterk verontreinigd</t>
  </si>
  <si>
    <t>Licht verontreinigd (onderste lagen algemeen toepasbaar)</t>
  </si>
  <si>
    <t>Dit is de begaanbare breedte ivm hek in de watergang</t>
  </si>
  <si>
    <t>MV08_WSV_verontreinigd</t>
  </si>
  <si>
    <t>MV08_WSV</t>
  </si>
  <si>
    <t>MV08_Gemeente</t>
  </si>
  <si>
    <t>MV24_Gemeente</t>
  </si>
  <si>
    <t>MV24_Grashaven</t>
  </si>
  <si>
    <t>: 20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</si>
</sst>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#"/>
    <numFmt numFmtId="165" formatCode="#,##0.0"/>
    <numFmt numFmtId="166" formatCode="_ * #,##0_ ;_ * \-#,##0_ ;_ * &quot;-&quot;??_ ;_ @_ "/>
  </numFmts>
  <fonts count="9" x14ac:knownFonts="1">
    <font>
      <sz val="8"/>
      <color rgb="FF005E71"/>
      <name val="Century Gothic"/>
      <family val="2"/>
    </font>
    <font>
      <sz val="8"/>
      <color theme="1"/>
      <name val="Century Gothic"/>
      <family val="2"/>
    </font>
    <font>
      <sz val="8"/>
      <color rgb="FF005E70"/>
      <name val="Century Gothic"/>
      <family val="2"/>
    </font>
    <font>
      <b/>
      <sz val="8"/>
      <color rgb="FF005E70"/>
      <name val="Century Gothic"/>
      <family val="2"/>
    </font>
    <font>
      <b/>
      <vertAlign val="superscript"/>
      <sz val="8"/>
      <color rgb="FF005E70"/>
      <name val="Century Gothic"/>
      <family val="2"/>
    </font>
    <font>
      <b/>
      <sz val="8"/>
      <color rgb="FF005E71"/>
      <name val="Century Gothic"/>
      <family val="2"/>
    </font>
    <font>
      <sz val="14"/>
      <color rgb="FF005E71"/>
      <name val="Century Gothic"/>
      <family val="2"/>
    </font>
    <font>
      <sz val="8"/>
      <name val="Century Gothic"/>
      <family val="2"/>
    </font>
    <font>
      <sz val="8"/>
      <color rgb="FF005E7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rgb="FFA2AD00"/>
      </left>
      <right/>
      <top/>
      <bottom style="thin">
        <color rgb="FFA2AD00"/>
      </bottom>
      <diagonal/>
    </border>
    <border>
      <left/>
      <right/>
      <top/>
      <bottom style="thin">
        <color rgb="FFA2AD00"/>
      </bottom>
      <diagonal/>
    </border>
    <border>
      <left style="thin">
        <color rgb="FFA2AD00"/>
      </left>
      <right/>
      <top/>
      <bottom/>
      <diagonal/>
    </border>
    <border>
      <left style="thin">
        <color rgb="FFA2AD00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rgb="FFA2AD00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rgb="FFA2AD00"/>
      </left>
      <right style="thin">
        <color theme="0" tint="-0.14993743705557422"/>
      </right>
      <top style="thin">
        <color theme="3"/>
      </top>
      <bottom style="thin">
        <color theme="0" tint="-0.14993743705557422"/>
      </bottom>
      <diagonal/>
    </border>
    <border>
      <left style="thin">
        <color rgb="FFA2AD00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3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3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2AD00"/>
      </left>
      <right style="thin">
        <color theme="0" tint="-0.14993743705557422"/>
      </right>
      <top/>
      <bottom/>
      <diagonal/>
    </border>
    <border>
      <left style="thin">
        <color rgb="FFA2AD00"/>
      </left>
      <right style="thin">
        <color theme="0" tint="-0.14993743705557422"/>
      </right>
      <top style="thin">
        <color theme="0" tint="-0.14993743705557422"/>
      </top>
      <bottom style="thin">
        <color theme="3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A2AD00"/>
      </top>
      <bottom style="thin">
        <color theme="0" tint="-0.14993743705557422"/>
      </bottom>
      <diagonal/>
    </border>
    <border>
      <left style="thin">
        <color theme="3"/>
      </left>
      <right style="thin">
        <color theme="3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3"/>
      </left>
      <right style="thin">
        <color theme="3"/>
      </right>
      <top style="thin">
        <color theme="0" tint="-0.14993743705557422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0" tint="-0.14993743705557422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0" tint="-0.14993743705557422"/>
      </left>
      <right style="thin">
        <color theme="3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3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3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9847407452621"/>
      </right>
      <top style="thin">
        <color theme="3"/>
      </top>
      <bottom style="thin">
        <color theme="0" tint="-0.149937437055574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3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3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3743705557422"/>
      </top>
      <bottom style="thin">
        <color theme="3"/>
      </bottom>
      <diagonal/>
    </border>
    <border>
      <left/>
      <right/>
      <top style="thin">
        <color theme="0" tint="-0.14993743705557422"/>
      </top>
      <bottom style="thin">
        <color theme="3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>
      <alignment vertical="center" wrapText="1"/>
    </xf>
    <xf numFmtId="43" fontId="8" fillId="0" borderId="0" applyFont="0" applyFill="0" applyBorder="0" applyAlignment="0" applyProtection="0"/>
  </cellStyleXfs>
  <cellXfs count="141">
    <xf numFmtId="0" fontId="0" fillId="0" borderId="0" xfId="0">
      <alignment vertical="center" wrapText="1"/>
    </xf>
    <xf numFmtId="0" fontId="2" fillId="0" borderId="3" xfId="0" applyFont="1" applyBorder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5" fillId="0" borderId="0" xfId="0" applyNumberFormat="1" applyFont="1">
      <alignment vertical="center" wrapText="1"/>
    </xf>
    <xf numFmtId="4" fontId="0" fillId="0" borderId="0" xfId="0" applyNumberFormat="1">
      <alignment vertical="center" wrapText="1"/>
    </xf>
    <xf numFmtId="165" fontId="0" fillId="0" borderId="0" xfId="0" applyNumberFormat="1">
      <alignment vertical="center" wrapText="1"/>
    </xf>
    <xf numFmtId="3" fontId="0" fillId="0" borderId="0" xfId="0" applyNumberFormat="1">
      <alignment vertical="center" wrapText="1"/>
    </xf>
    <xf numFmtId="4" fontId="5" fillId="0" borderId="0" xfId="0" applyNumberFormat="1" applyFont="1">
      <alignment vertical="center" wrapText="1"/>
    </xf>
    <xf numFmtId="3" fontId="2" fillId="0" borderId="7" xfId="0" applyNumberFormat="1" applyFont="1" applyBorder="1">
      <alignment vertical="center" wrapText="1"/>
    </xf>
    <xf numFmtId="3" fontId="2" fillId="0" borderId="5" xfId="0" applyNumberFormat="1" applyFont="1" applyBorder="1">
      <alignment vertical="center" wrapText="1"/>
    </xf>
    <xf numFmtId="4" fontId="2" fillId="0" borderId="5" xfId="0" applyNumberFormat="1" applyFont="1" applyBorder="1">
      <alignment vertical="center" wrapText="1"/>
    </xf>
    <xf numFmtId="4" fontId="2" fillId="0" borderId="7" xfId="0" applyNumberFormat="1" applyFont="1" applyBorder="1">
      <alignment vertical="center" wrapText="1"/>
    </xf>
    <xf numFmtId="4" fontId="0" fillId="0" borderId="5" xfId="0" applyNumberFormat="1" applyBorder="1">
      <alignment vertical="center" wrapText="1"/>
    </xf>
    <xf numFmtId="165" fontId="0" fillId="0" borderId="5" xfId="0" applyNumberFormat="1" applyBorder="1">
      <alignment vertical="center" wrapText="1"/>
    </xf>
    <xf numFmtId="3" fontId="0" fillId="0" borderId="5" xfId="0" applyNumberFormat="1" applyBorder="1">
      <alignment vertical="center" wrapText="1"/>
    </xf>
    <xf numFmtId="4" fontId="0" fillId="0" borderId="7" xfId="0" applyNumberFormat="1" applyBorder="1" applyAlignment="1"/>
    <xf numFmtId="165" fontId="0" fillId="0" borderId="7" xfId="0" applyNumberFormat="1" applyBorder="1" applyAlignment="1"/>
    <xf numFmtId="3" fontId="0" fillId="0" borderId="7" xfId="0" applyNumberFormat="1" applyBorder="1" applyAlignment="1"/>
    <xf numFmtId="4" fontId="0" fillId="0" borderId="7" xfId="0" applyNumberFormat="1" applyBorder="1">
      <alignment vertical="center" wrapText="1"/>
    </xf>
    <xf numFmtId="3" fontId="0" fillId="0" borderId="7" xfId="0" applyNumberFormat="1" applyBorder="1">
      <alignment vertical="center" wrapText="1"/>
    </xf>
    <xf numFmtId="164" fontId="5" fillId="0" borderId="7" xfId="0" applyNumberFormat="1" applyFont="1" applyBorder="1" applyAlignment="1"/>
    <xf numFmtId="164" fontId="5" fillId="0" borderId="7" xfId="0" applyNumberFormat="1" applyFont="1" applyBorder="1">
      <alignment vertical="center" wrapText="1"/>
    </xf>
    <xf numFmtId="165" fontId="0" fillId="0" borderId="7" xfId="0" applyNumberFormat="1" applyBorder="1">
      <alignment vertical="center" wrapText="1"/>
    </xf>
    <xf numFmtId="4" fontId="5" fillId="0" borderId="7" xfId="0" applyNumberFormat="1" applyFont="1" applyBorder="1">
      <alignment vertical="center" wrapText="1"/>
    </xf>
    <xf numFmtId="164" fontId="5" fillId="0" borderId="6" xfId="0" applyNumberFormat="1" applyFont="1" applyBorder="1" applyAlignment="1"/>
    <xf numFmtId="4" fontId="0" fillId="0" borderId="6" xfId="0" applyNumberFormat="1" applyBorder="1" applyAlignment="1"/>
    <xf numFmtId="164" fontId="5" fillId="0" borderId="6" xfId="0" applyNumberFormat="1" applyFont="1" applyBorder="1">
      <alignment vertical="center" wrapText="1"/>
    </xf>
    <xf numFmtId="4" fontId="0" fillId="0" borderId="6" xfId="0" applyNumberFormat="1" applyBorder="1">
      <alignment vertical="center" wrapText="1"/>
    </xf>
    <xf numFmtId="4" fontId="5" fillId="0" borderId="6" xfId="0" applyNumberFormat="1" applyFont="1" applyBorder="1">
      <alignment vertical="center" wrapText="1"/>
    </xf>
    <xf numFmtId="0" fontId="3" fillId="0" borderId="8" xfId="0" applyFont="1" applyBorder="1" applyAlignment="1">
      <alignment horizontal="centerContinuous" vertical="center" wrapText="1"/>
    </xf>
    <xf numFmtId="0" fontId="1" fillId="0" borderId="10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0" borderId="10" xfId="0" applyBorder="1">
      <alignment vertical="center" wrapText="1"/>
    </xf>
    <xf numFmtId="0" fontId="2" fillId="0" borderId="11" xfId="0" applyFont="1" applyBorder="1">
      <alignment vertical="center" wrapText="1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1" xfId="0" applyBorder="1">
      <alignment vertical="center" wrapText="1"/>
    </xf>
    <xf numFmtId="4" fontId="5" fillId="0" borderId="5" xfId="0" applyNumberFormat="1" applyFont="1" applyBorder="1">
      <alignment vertical="center" wrapText="1"/>
    </xf>
    <xf numFmtId="164" fontId="5" fillId="0" borderId="5" xfId="0" applyNumberFormat="1" applyFont="1" applyBorder="1">
      <alignment vertical="center" wrapText="1"/>
    </xf>
    <xf numFmtId="4" fontId="5" fillId="0" borderId="19" xfId="0" applyNumberFormat="1" applyFont="1" applyBorder="1">
      <alignment vertical="center" wrapText="1"/>
    </xf>
    <xf numFmtId="4" fontId="5" fillId="0" borderId="18" xfId="0" applyNumberFormat="1" applyFont="1" applyBorder="1">
      <alignment vertical="center" wrapText="1"/>
    </xf>
    <xf numFmtId="4" fontId="5" fillId="0" borderId="20" xfId="0" applyNumberFormat="1" applyFont="1" applyBorder="1">
      <alignment vertical="center" wrapText="1"/>
    </xf>
    <xf numFmtId="165" fontId="5" fillId="0" borderId="22" xfId="0" applyNumberFormat="1" applyFont="1" applyBorder="1">
      <alignment vertical="center" wrapText="1"/>
    </xf>
    <xf numFmtId="165" fontId="5" fillId="0" borderId="21" xfId="0" applyNumberFormat="1" applyFont="1" applyBorder="1">
      <alignment vertical="center" wrapText="1"/>
    </xf>
    <xf numFmtId="164" fontId="5" fillId="0" borderId="22" xfId="0" applyNumberFormat="1" applyFont="1" applyBorder="1">
      <alignment vertical="center" wrapText="1"/>
    </xf>
    <xf numFmtId="164" fontId="5" fillId="0" borderId="21" xfId="0" applyNumberFormat="1" applyFont="1" applyBorder="1">
      <alignment vertical="center" wrapText="1"/>
    </xf>
    <xf numFmtId="164" fontId="5" fillId="0" borderId="20" xfId="0" applyNumberFormat="1" applyFont="1" applyBorder="1">
      <alignment vertical="center" wrapText="1"/>
    </xf>
    <xf numFmtId="4" fontId="5" fillId="0" borderId="19" xfId="0" applyNumberFormat="1" applyFont="1" applyBorder="1" applyAlignment="1">
      <alignment vertical="center"/>
    </xf>
    <xf numFmtId="3" fontId="0" fillId="0" borderId="23" xfId="0" applyNumberFormat="1" applyBorder="1">
      <alignment vertical="center" wrapText="1"/>
    </xf>
    <xf numFmtId="4" fontId="0" fillId="0" borderId="24" xfId="0" applyNumberFormat="1" applyBorder="1">
      <alignment vertical="center" wrapText="1"/>
    </xf>
    <xf numFmtId="4" fontId="5" fillId="0" borderId="25" xfId="0" applyNumberFormat="1" applyFont="1" applyBorder="1" applyAlignment="1">
      <alignment vertical="center"/>
    </xf>
    <xf numFmtId="4" fontId="5" fillId="0" borderId="26" xfId="0" applyNumberFormat="1" applyFont="1" applyBorder="1" applyAlignment="1">
      <alignment vertical="center"/>
    </xf>
    <xf numFmtId="4" fontId="0" fillId="0" borderId="20" xfId="0" applyNumberFormat="1" applyBorder="1">
      <alignment vertical="center" wrapText="1"/>
    </xf>
    <xf numFmtId="165" fontId="0" fillId="0" borderId="20" xfId="0" applyNumberFormat="1" applyBorder="1">
      <alignment vertical="center" wrapText="1"/>
    </xf>
    <xf numFmtId="3" fontId="0" fillId="0" borderId="27" xfId="0" applyNumberFormat="1" applyBorder="1">
      <alignment vertical="center" wrapText="1"/>
    </xf>
    <xf numFmtId="164" fontId="5" fillId="0" borderId="28" xfId="0" applyNumberFormat="1" applyFont="1" applyBorder="1">
      <alignment vertical="center" wrapText="1"/>
    </xf>
    <xf numFmtId="3" fontId="0" fillId="0" borderId="20" xfId="0" applyNumberFormat="1" applyBorder="1">
      <alignment vertical="center" wrapText="1"/>
    </xf>
    <xf numFmtId="3" fontId="2" fillId="0" borderId="23" xfId="0" applyNumberFormat="1" applyFont="1" applyBorder="1">
      <alignment vertical="center" wrapText="1"/>
    </xf>
    <xf numFmtId="164" fontId="3" fillId="0" borderId="23" xfId="0" applyNumberFormat="1" applyFont="1" applyBorder="1">
      <alignment vertical="center" wrapText="1"/>
    </xf>
    <xf numFmtId="3" fontId="2" fillId="0" borderId="27" xfId="0" applyNumberFormat="1" applyFont="1" applyBorder="1">
      <alignment vertical="center" wrapText="1"/>
    </xf>
    <xf numFmtId="3" fontId="2" fillId="0" borderId="30" xfId="0" applyNumberFormat="1" applyFont="1" applyBorder="1">
      <alignment vertical="center" wrapText="1"/>
    </xf>
    <xf numFmtId="164" fontId="3" fillId="0" borderId="30" xfId="0" applyNumberFormat="1" applyFont="1" applyBorder="1">
      <alignment vertical="center" wrapText="1"/>
    </xf>
    <xf numFmtId="4" fontId="2" fillId="0" borderId="30" xfId="0" applyNumberFormat="1" applyFont="1" applyBorder="1">
      <alignment vertical="center" wrapText="1"/>
    </xf>
    <xf numFmtId="164" fontId="3" fillId="0" borderId="31" xfId="0" applyNumberFormat="1" applyFont="1" applyBorder="1">
      <alignment vertical="center" wrapText="1"/>
    </xf>
    <xf numFmtId="164" fontId="3" fillId="0" borderId="32" xfId="0" applyNumberFormat="1" applyFont="1" applyBorder="1">
      <alignment vertical="center" wrapText="1"/>
    </xf>
    <xf numFmtId="164" fontId="5" fillId="0" borderId="30" xfId="0" applyNumberFormat="1" applyFont="1" applyBorder="1">
      <alignment vertical="center" wrapText="1"/>
    </xf>
    <xf numFmtId="164" fontId="5" fillId="0" borderId="33" xfId="0" applyNumberFormat="1" applyFont="1" applyBorder="1">
      <alignment vertical="center" wrapText="1"/>
    </xf>
    <xf numFmtId="0" fontId="3" fillId="0" borderId="16" xfId="0" applyFont="1" applyBorder="1">
      <alignment vertical="center" wrapText="1"/>
    </xf>
    <xf numFmtId="0" fontId="3" fillId="0" borderId="7" xfId="0" applyFont="1" applyBorder="1">
      <alignment vertical="center" wrapText="1"/>
    </xf>
    <xf numFmtId="0" fontId="3" fillId="0" borderId="30" xfId="0" applyFont="1" applyBorder="1">
      <alignment vertical="center" wrapText="1"/>
    </xf>
    <xf numFmtId="165" fontId="0" fillId="3" borderId="7" xfId="0" applyNumberFormat="1" applyFill="1" applyBorder="1" applyAlignment="1"/>
    <xf numFmtId="4" fontId="0" fillId="3" borderId="6" xfId="0" applyNumberForma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>
      <alignment vertical="center" wrapText="1"/>
    </xf>
    <xf numFmtId="3" fontId="0" fillId="0" borderId="34" xfId="0" applyNumberFormat="1" applyBorder="1">
      <alignment vertical="center" wrapText="1"/>
    </xf>
    <xf numFmtId="1" fontId="0" fillId="0" borderId="35" xfId="0" applyNumberFormat="1" applyBorder="1" applyAlignment="1"/>
    <xf numFmtId="3" fontId="0" fillId="0" borderId="30" xfId="0" applyNumberFormat="1" applyBorder="1">
      <alignment vertical="center" wrapText="1"/>
    </xf>
    <xf numFmtId="3" fontId="0" fillId="0" borderId="36" xfId="0" applyNumberFormat="1" applyBorder="1">
      <alignment vertical="center" wrapText="1"/>
    </xf>
    <xf numFmtId="164" fontId="5" fillId="0" borderId="37" xfId="0" applyNumberFormat="1" applyFont="1" applyBorder="1">
      <alignment vertical="center" wrapText="1"/>
    </xf>
    <xf numFmtId="164" fontId="5" fillId="0" borderId="8" xfId="0" applyNumberFormat="1" applyFont="1" applyBorder="1">
      <alignment vertical="center" wrapText="1"/>
    </xf>
    <xf numFmtId="3" fontId="0" fillId="0" borderId="8" xfId="0" applyNumberFormat="1" applyBorder="1">
      <alignment vertical="center" wrapText="1"/>
    </xf>
    <xf numFmtId="4" fontId="0" fillId="0" borderId="38" xfId="0" applyNumberFormat="1" applyBorder="1">
      <alignment vertical="center" wrapText="1"/>
    </xf>
    <xf numFmtId="4" fontId="0" fillId="0" borderId="39" xfId="0" applyNumberFormat="1" applyBorder="1">
      <alignment vertical="center" wrapText="1"/>
    </xf>
    <xf numFmtId="3" fontId="0" fillId="0" borderId="39" xfId="0" applyNumberFormat="1" applyBorder="1">
      <alignment vertical="center" wrapText="1"/>
    </xf>
    <xf numFmtId="3" fontId="2" fillId="0" borderId="39" xfId="0" applyNumberFormat="1" applyFont="1" applyBorder="1">
      <alignment vertical="center" wrapText="1"/>
    </xf>
    <xf numFmtId="4" fontId="0" fillId="0" borderId="5" xfId="0" applyNumberFormat="1" applyBorder="1" applyAlignment="1">
      <alignment vertical="center"/>
    </xf>
    <xf numFmtId="4" fontId="0" fillId="0" borderId="8" xfId="0" applyNumberFormat="1" applyBorder="1">
      <alignment vertical="center" wrapText="1"/>
    </xf>
    <xf numFmtId="3" fontId="2" fillId="0" borderId="8" xfId="0" applyNumberFormat="1" applyFont="1" applyBorder="1">
      <alignment vertical="center" wrapText="1"/>
    </xf>
    <xf numFmtId="3" fontId="0" fillId="0" borderId="40" xfId="0" applyNumberFormat="1" applyBorder="1">
      <alignment vertical="center" wrapText="1"/>
    </xf>
    <xf numFmtId="164" fontId="5" fillId="0" borderId="41" xfId="0" applyNumberFormat="1" applyFont="1" applyBorder="1">
      <alignment vertical="center" wrapText="1"/>
    </xf>
    <xf numFmtId="4" fontId="0" fillId="0" borderId="42" xfId="0" applyNumberFormat="1" applyBorder="1">
      <alignment vertical="center" wrapText="1"/>
    </xf>
    <xf numFmtId="4" fontId="0" fillId="0" borderId="43" xfId="0" applyNumberFormat="1" applyBorder="1">
      <alignment vertical="center" wrapText="1"/>
    </xf>
    <xf numFmtId="4" fontId="0" fillId="0" borderId="44" xfId="0" applyNumberFormat="1" applyBorder="1">
      <alignment vertical="center" wrapText="1"/>
    </xf>
    <xf numFmtId="164" fontId="5" fillId="0" borderId="44" xfId="0" applyNumberFormat="1" applyFont="1" applyBorder="1">
      <alignment vertical="center" wrapText="1"/>
    </xf>
    <xf numFmtId="166" fontId="0" fillId="0" borderId="35" xfId="1" applyNumberFormat="1" applyFont="1" applyBorder="1"/>
    <xf numFmtId="0" fontId="2" fillId="0" borderId="38" xfId="0" applyFont="1" applyBorder="1">
      <alignment vertical="center" wrapText="1"/>
    </xf>
    <xf numFmtId="0" fontId="3" fillId="0" borderId="38" xfId="0" applyFont="1" applyBorder="1">
      <alignment vertical="center" wrapText="1"/>
    </xf>
    <xf numFmtId="0" fontId="3" fillId="0" borderId="45" xfId="0" applyFont="1" applyBorder="1">
      <alignment vertical="center" wrapText="1"/>
    </xf>
    <xf numFmtId="0" fontId="3" fillId="0" borderId="46" xfId="0" applyFont="1" applyBorder="1">
      <alignment vertical="center" wrapText="1"/>
    </xf>
    <xf numFmtId="0" fontId="2" fillId="0" borderId="45" xfId="0" applyFont="1" applyBorder="1">
      <alignment vertical="center" wrapText="1"/>
    </xf>
    <xf numFmtId="0" fontId="2" fillId="0" borderId="16" xfId="0" applyFont="1" applyBorder="1">
      <alignment vertical="center" wrapText="1"/>
    </xf>
    <xf numFmtId="4" fontId="2" fillId="0" borderId="23" xfId="0" applyNumberFormat="1" applyFont="1" applyBorder="1">
      <alignment vertical="center" wrapText="1"/>
    </xf>
    <xf numFmtId="4" fontId="2" fillId="0" borderId="8" xfId="0" applyNumberFormat="1" applyFont="1" applyBorder="1">
      <alignment vertical="center" wrapText="1"/>
    </xf>
    <xf numFmtId="164" fontId="3" fillId="0" borderId="8" xfId="0" applyNumberFormat="1" applyFont="1" applyBorder="1">
      <alignment vertical="center" wrapText="1"/>
    </xf>
    <xf numFmtId="4" fontId="3" fillId="0" borderId="8" xfId="0" applyNumberFormat="1" applyFont="1" applyBorder="1">
      <alignment vertical="center" wrapText="1"/>
    </xf>
    <xf numFmtId="4" fontId="5" fillId="0" borderId="8" xfId="0" applyNumberFormat="1" applyFont="1" applyBorder="1">
      <alignment vertical="center" wrapText="1"/>
    </xf>
    <xf numFmtId="4" fontId="2" fillId="0" borderId="9" xfId="0" applyNumberFormat="1" applyFont="1" applyBorder="1">
      <alignment vertical="center" wrapText="1"/>
    </xf>
    <xf numFmtId="4" fontId="0" fillId="0" borderId="9" xfId="0" applyNumberFormat="1" applyBorder="1">
      <alignment vertical="center" wrapText="1"/>
    </xf>
    <xf numFmtId="4" fontId="2" fillId="0" borderId="37" xfId="0" applyNumberFormat="1" applyFont="1" applyBorder="1">
      <alignment vertical="center" wrapText="1"/>
    </xf>
    <xf numFmtId="4" fontId="0" fillId="0" borderId="37" xfId="0" applyNumberFormat="1" applyBorder="1">
      <alignment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47" xfId="0" applyNumberFormat="1" applyFont="1" applyBorder="1" applyAlignment="1">
      <alignment horizontal="center" vertical="center" wrapText="1"/>
    </xf>
    <xf numFmtId="4" fontId="0" fillId="0" borderId="47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Komma" xfId="1" builtinId="3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Tijhuis">
      <a:dk1>
        <a:sysClr val="windowText" lastClr="000000"/>
      </a:dk1>
      <a:lt1>
        <a:sysClr val="window" lastClr="FFFFFF"/>
      </a:lt1>
      <a:dk2>
        <a:srgbClr val="A2AD00"/>
      </a:dk2>
      <a:lt2>
        <a:srgbClr val="005E71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8CDA-6E13-4625-8662-54447A37381A}">
  <sheetPr codeName="Sheet3">
    <pageSetUpPr fitToPage="1"/>
  </sheetPr>
  <dimension ref="A1:AK66"/>
  <sheetViews>
    <sheetView showGridLines="0" tabSelected="1" view="pageBreakPreview" topLeftCell="A32" zoomScale="130" zoomScaleNormal="85" zoomScaleSheetLayoutView="130" workbookViewId="0">
      <selection activeCell="AD46" activeCellId="3" sqref="AD43 AD44 AD45 AD46"/>
    </sheetView>
  </sheetViews>
  <sheetFormatPr defaultColWidth="9.28515625" defaultRowHeight="10.8" x14ac:dyDescent="0.25"/>
  <cols>
    <col min="1" max="1" width="28.28515625" style="8" customWidth="1"/>
    <col min="2" max="2" width="8.28515625" style="8" customWidth="1"/>
    <col min="3" max="3" width="11.7109375" style="9" customWidth="1"/>
    <col min="4" max="4" width="11.7109375" style="10" customWidth="1"/>
    <col min="5" max="5" width="13" style="10" customWidth="1"/>
    <col min="6" max="6" width="13" style="8" customWidth="1"/>
    <col min="7" max="7" width="11.42578125" style="8" customWidth="1"/>
    <col min="8" max="8" width="13.140625" style="10" customWidth="1"/>
    <col min="9" max="10" width="13" style="8" hidden="1" customWidth="1"/>
    <col min="11" max="11" width="8" style="8" hidden="1" customWidth="1"/>
    <col min="12" max="12" width="8" style="10" hidden="1" customWidth="1"/>
    <col min="13" max="13" width="13" style="8" hidden="1" customWidth="1"/>
    <col min="14" max="14" width="8" style="8" hidden="1" customWidth="1"/>
    <col min="15" max="15" width="8" style="10" hidden="1" customWidth="1"/>
    <col min="16" max="17" width="13" style="8" hidden="1" customWidth="1"/>
    <col min="18" max="18" width="8" style="8" hidden="1" customWidth="1"/>
    <col min="19" max="19" width="8" style="10" hidden="1" customWidth="1"/>
    <col min="20" max="20" width="13" style="8" hidden="1" customWidth="1"/>
    <col min="21" max="21" width="8" style="8" hidden="1" customWidth="1"/>
    <col min="22" max="22" width="8" style="10" hidden="1" customWidth="1"/>
    <col min="23" max="23" width="13" style="8" hidden="1" customWidth="1"/>
    <col min="24" max="24" width="8" style="8" hidden="1" customWidth="1"/>
    <col min="25" max="25" width="8" style="10" hidden="1" customWidth="1"/>
    <col min="26" max="26" width="13" style="8" hidden="1" customWidth="1"/>
    <col min="27" max="27" width="8" style="8" hidden="1" customWidth="1"/>
    <col min="28" max="28" width="8" style="10" hidden="1" customWidth="1"/>
    <col min="29" max="29" width="13" style="10" hidden="1" customWidth="1"/>
    <col min="30" max="31" width="13" style="8" customWidth="1"/>
    <col min="32" max="33" width="20.28515625" style="8" customWidth="1"/>
    <col min="34" max="34" width="21.42578125" style="8" customWidth="1"/>
    <col min="35" max="35" width="19.42578125" style="8" customWidth="1"/>
    <col min="36" max="36" width="23.140625" style="8" customWidth="1"/>
    <col min="37" max="16384" width="9.28515625" style="8"/>
  </cols>
  <sheetData>
    <row r="1" spans="1:37" ht="16.8" x14ac:dyDescent="0.25">
      <c r="A1" s="125" t="s">
        <v>20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</row>
    <row r="2" spans="1:37" x14ac:dyDescent="0.25">
      <c r="A2" s="1" t="s">
        <v>17</v>
      </c>
      <c r="B2" s="2" t="s">
        <v>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/>
      <c r="AE2"/>
    </row>
    <row r="3" spans="1:37" x14ac:dyDescent="0.25">
      <c r="A3" s="4" t="s">
        <v>18</v>
      </c>
      <c r="B3" s="2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/>
      <c r="AE3"/>
    </row>
    <row r="4" spans="1:37" x14ac:dyDescent="0.25">
      <c r="A4" s="4" t="s">
        <v>1</v>
      </c>
      <c r="B4" s="2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/>
      <c r="AE4"/>
    </row>
    <row r="5" spans="1:37" x14ac:dyDescent="0.25">
      <c r="A5" s="4" t="s">
        <v>2</v>
      </c>
      <c r="B5" s="2" t="s">
        <v>96</v>
      </c>
      <c r="C5" s="3"/>
      <c r="D5" s="3"/>
      <c r="E5" s="75" t="s">
        <v>90</v>
      </c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7"/>
      <c r="AE5"/>
    </row>
    <row r="6" spans="1:37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7" ht="30" customHeight="1" x14ac:dyDescent="0.25">
      <c r="A7" s="131" t="s">
        <v>19</v>
      </c>
      <c r="B7" s="120" t="s">
        <v>4</v>
      </c>
      <c r="C7" s="120" t="s">
        <v>5</v>
      </c>
      <c r="D7" s="120" t="s">
        <v>6</v>
      </c>
      <c r="E7" s="120" t="s">
        <v>7</v>
      </c>
      <c r="F7" s="120" t="s">
        <v>8</v>
      </c>
      <c r="G7" s="120"/>
      <c r="H7" s="120"/>
      <c r="I7" s="120" t="s">
        <v>36</v>
      </c>
      <c r="J7" s="120" t="s">
        <v>31</v>
      </c>
      <c r="K7" s="120"/>
      <c r="L7" s="120"/>
      <c r="M7" s="120" t="s">
        <v>33</v>
      </c>
      <c r="N7" s="120"/>
      <c r="O7" s="120"/>
      <c r="P7" s="120" t="s">
        <v>37</v>
      </c>
      <c r="Q7" s="120" t="s">
        <v>32</v>
      </c>
      <c r="R7" s="120"/>
      <c r="S7" s="120"/>
      <c r="T7" s="120" t="s">
        <v>34</v>
      </c>
      <c r="U7" s="120"/>
      <c r="V7" s="120"/>
      <c r="W7" s="120" t="s">
        <v>9</v>
      </c>
      <c r="X7" s="120"/>
      <c r="Y7" s="120"/>
      <c r="Z7" s="121" t="s">
        <v>35</v>
      </c>
      <c r="AA7" s="121"/>
      <c r="AB7" s="121"/>
      <c r="AC7" s="122" t="s">
        <v>21</v>
      </c>
      <c r="AD7" s="127" t="s">
        <v>73</v>
      </c>
      <c r="AE7" s="129" t="s">
        <v>30</v>
      </c>
      <c r="AF7" s="114" t="s">
        <v>77</v>
      </c>
      <c r="AG7" s="115"/>
      <c r="AH7" s="115"/>
      <c r="AI7" s="114" t="s">
        <v>78</v>
      </c>
      <c r="AJ7" s="115"/>
      <c r="AK7" s="115"/>
    </row>
    <row r="8" spans="1:37" ht="13.5" customHeight="1" x14ac:dyDescent="0.25">
      <c r="A8" s="132"/>
      <c r="B8" s="124"/>
      <c r="C8" s="124"/>
      <c r="D8" s="124"/>
      <c r="E8" s="124"/>
      <c r="F8" s="124" t="s">
        <v>11</v>
      </c>
      <c r="G8" s="124" t="s">
        <v>22</v>
      </c>
      <c r="H8" s="124" t="s">
        <v>23</v>
      </c>
      <c r="I8" s="124"/>
      <c r="J8" s="124" t="s">
        <v>11</v>
      </c>
      <c r="K8" s="124" t="s">
        <v>22</v>
      </c>
      <c r="L8" s="124" t="s">
        <v>23</v>
      </c>
      <c r="M8" s="124" t="s">
        <v>11</v>
      </c>
      <c r="N8" s="124" t="s">
        <v>22</v>
      </c>
      <c r="O8" s="124" t="s">
        <v>23</v>
      </c>
      <c r="P8" s="124"/>
      <c r="Q8" s="124" t="s">
        <v>11</v>
      </c>
      <c r="R8" s="124" t="s">
        <v>22</v>
      </c>
      <c r="S8" s="124" t="s">
        <v>23</v>
      </c>
      <c r="T8" s="124" t="s">
        <v>11</v>
      </c>
      <c r="U8" s="124" t="s">
        <v>22</v>
      </c>
      <c r="V8" s="124" t="s">
        <v>23</v>
      </c>
      <c r="W8" s="124" t="s">
        <v>11</v>
      </c>
      <c r="X8" s="124" t="s">
        <v>22</v>
      </c>
      <c r="Y8" s="124" t="s">
        <v>23</v>
      </c>
      <c r="Z8" s="124" t="s">
        <v>11</v>
      </c>
      <c r="AA8" s="124" t="s">
        <v>22</v>
      </c>
      <c r="AB8" s="124" t="s">
        <v>23</v>
      </c>
      <c r="AC8" s="123"/>
      <c r="AD8" s="128"/>
      <c r="AE8" s="130"/>
      <c r="AF8" s="117" t="s">
        <v>25</v>
      </c>
      <c r="AG8" s="116" t="s">
        <v>13</v>
      </c>
      <c r="AH8" s="116" t="s">
        <v>14</v>
      </c>
      <c r="AI8" s="116" t="s">
        <v>13</v>
      </c>
      <c r="AJ8" s="116" t="s">
        <v>14</v>
      </c>
    </row>
    <row r="9" spans="1:37" x14ac:dyDescent="0.25">
      <c r="A9" s="132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3"/>
      <c r="AD9" s="128"/>
      <c r="AE9" s="130"/>
      <c r="AF9" s="118"/>
      <c r="AG9" s="119"/>
      <c r="AH9" s="119"/>
      <c r="AI9" s="116"/>
      <c r="AJ9" s="116"/>
    </row>
    <row r="10" spans="1:37" x14ac:dyDescent="0.25">
      <c r="A10" s="29" t="s">
        <v>15</v>
      </c>
      <c r="B10" s="19" t="s">
        <v>42</v>
      </c>
      <c r="C10" s="74">
        <v>10</v>
      </c>
      <c r="D10" s="21">
        <v>47</v>
      </c>
      <c r="E10" s="23">
        <f>C10*D10</f>
        <v>470</v>
      </c>
      <c r="F10" s="22">
        <f>G10/C10</f>
        <v>0.47325</v>
      </c>
      <c r="G10" s="19">
        <f>9.465*0.5</f>
        <v>4.7324999999999999</v>
      </c>
      <c r="H10" s="23">
        <f>G10*D10</f>
        <v>222.42750000000001</v>
      </c>
      <c r="I10" s="19">
        <v>-1</v>
      </c>
      <c r="J10" s="22">
        <f>K10/C10</f>
        <v>0.12050000000000001</v>
      </c>
      <c r="K10" s="19">
        <v>1.2050000000000001</v>
      </c>
      <c r="L10" s="23">
        <f>J10*E10</f>
        <v>56.635000000000005</v>
      </c>
      <c r="M10" s="22">
        <f>N10/C10</f>
        <v>0.25830000000000003</v>
      </c>
      <c r="N10" s="19">
        <v>2.5830000000000002</v>
      </c>
      <c r="O10" s="23">
        <f>M10*E10</f>
        <v>121.40100000000001</v>
      </c>
      <c r="P10" s="19">
        <v>-1.2</v>
      </c>
      <c r="Q10" s="22">
        <f>R10/C10</f>
        <v>0.42210000000000003</v>
      </c>
      <c r="R10" s="19">
        <v>4.2210000000000001</v>
      </c>
      <c r="S10" s="23">
        <f>Q10*E10</f>
        <v>198.387</v>
      </c>
      <c r="T10" s="22">
        <f>U10/C10</f>
        <v>0.3407</v>
      </c>
      <c r="U10" s="19">
        <v>3.407</v>
      </c>
      <c r="V10" s="23">
        <f>T10*E10</f>
        <v>160.12899999999999</v>
      </c>
      <c r="W10" s="22">
        <f>X10/C10</f>
        <v>0</v>
      </c>
      <c r="X10" s="22"/>
      <c r="Y10" s="23">
        <f>W10*E10</f>
        <v>0</v>
      </c>
      <c r="Z10" s="22">
        <f>AA10/C10</f>
        <v>0</v>
      </c>
      <c r="AA10" s="22"/>
      <c r="AB10" s="23">
        <f>Z10*E10</f>
        <v>0</v>
      </c>
      <c r="AC10" s="61">
        <f>Y10+AB10</f>
        <v>0</v>
      </c>
      <c r="AD10" s="64">
        <f>H10</f>
        <v>222.42750000000001</v>
      </c>
      <c r="AE10" s="99">
        <v>2010</v>
      </c>
      <c r="AF10" s="106" t="s">
        <v>79</v>
      </c>
      <c r="AG10" s="90" t="s">
        <v>27</v>
      </c>
      <c r="AH10" s="90" t="s">
        <v>80</v>
      </c>
      <c r="AI10" s="90" t="s">
        <v>81</v>
      </c>
      <c r="AJ10" s="90" t="s">
        <v>81</v>
      </c>
    </row>
    <row r="11" spans="1:37" x14ac:dyDescent="0.25">
      <c r="A11" s="29" t="s">
        <v>15</v>
      </c>
      <c r="B11" s="19" t="s">
        <v>43</v>
      </c>
      <c r="C11" s="20">
        <v>7.5</v>
      </c>
      <c r="D11" s="21">
        <v>54</v>
      </c>
      <c r="E11" s="23">
        <f>C11*D11</f>
        <v>405</v>
      </c>
      <c r="F11" s="22">
        <f>G11/C11</f>
        <v>0.4986666666666667</v>
      </c>
      <c r="G11" s="19">
        <v>3.74</v>
      </c>
      <c r="H11" s="23">
        <f>G11*D11</f>
        <v>201.96</v>
      </c>
      <c r="I11" s="19">
        <v>-1</v>
      </c>
      <c r="J11" s="22">
        <f>K11/C11</f>
        <v>0.25253333333333333</v>
      </c>
      <c r="K11" s="19">
        <v>1.8939999999999999</v>
      </c>
      <c r="L11" s="23">
        <f>J11*E11</f>
        <v>102.276</v>
      </c>
      <c r="M11" s="22">
        <f>N11/C11</f>
        <v>0.27693333333333331</v>
      </c>
      <c r="N11" s="19">
        <v>2.077</v>
      </c>
      <c r="O11" s="23">
        <f>M11*E11</f>
        <v>112.15799999999999</v>
      </c>
      <c r="P11" s="19">
        <v>-1.2</v>
      </c>
      <c r="Q11" s="22">
        <f>R11/C11</f>
        <v>0.35626666666666668</v>
      </c>
      <c r="R11" s="19">
        <v>2.6720000000000002</v>
      </c>
      <c r="S11" s="23">
        <f>Q11*E11</f>
        <v>144.28800000000001</v>
      </c>
      <c r="T11" s="22">
        <f>U11/C11</f>
        <v>0.37319999999999998</v>
      </c>
      <c r="U11" s="19">
        <v>2.7989999999999999</v>
      </c>
      <c r="V11" s="23">
        <f>T11*E11</f>
        <v>151.14599999999999</v>
      </c>
      <c r="W11" s="22">
        <f>X11/C11</f>
        <v>0</v>
      </c>
      <c r="X11" s="22"/>
      <c r="Y11" s="23">
        <f>W11*E11</f>
        <v>0</v>
      </c>
      <c r="Z11" s="22">
        <f>AA11/C11</f>
        <v>0</v>
      </c>
      <c r="AA11" s="22"/>
      <c r="AB11" s="23">
        <f>Z11*E11</f>
        <v>0</v>
      </c>
      <c r="AC11" s="61">
        <f>Y11+AB11</f>
        <v>0</v>
      </c>
      <c r="AD11" s="64">
        <f t="shared" ref="AD11:AD13" si="0">H11</f>
        <v>201.96</v>
      </c>
      <c r="AE11" s="99">
        <v>2010</v>
      </c>
      <c r="AF11" s="106" t="s">
        <v>79</v>
      </c>
      <c r="AG11" s="90" t="s">
        <v>27</v>
      </c>
      <c r="AH11" s="90" t="s">
        <v>80</v>
      </c>
      <c r="AI11" s="90" t="s">
        <v>81</v>
      </c>
      <c r="AJ11" s="90" t="s">
        <v>81</v>
      </c>
    </row>
    <row r="12" spans="1:37" x14ac:dyDescent="0.25">
      <c r="A12" s="29" t="s">
        <v>15</v>
      </c>
      <c r="B12" s="19" t="s">
        <v>44</v>
      </c>
      <c r="C12" s="20">
        <v>5.0999999999999996</v>
      </c>
      <c r="D12" s="21">
        <v>27</v>
      </c>
      <c r="E12" s="23">
        <f>C12*D12</f>
        <v>137.69999999999999</v>
      </c>
      <c r="F12" s="22">
        <f>G12/C12</f>
        <v>0.60098039215686283</v>
      </c>
      <c r="G12" s="19">
        <v>3.0649999999999999</v>
      </c>
      <c r="H12" s="23">
        <f t="shared" ref="H12" si="1">G12*D12</f>
        <v>82.754999999999995</v>
      </c>
      <c r="I12" s="19">
        <v>-1</v>
      </c>
      <c r="J12" s="22">
        <f>K12/C12</f>
        <v>0.42078431372549019</v>
      </c>
      <c r="K12" s="19">
        <v>2.1459999999999999</v>
      </c>
      <c r="L12" s="23">
        <f>J12*E12</f>
        <v>57.941999999999993</v>
      </c>
      <c r="M12" s="22">
        <f>N12/C12</f>
        <v>0.16176470588235295</v>
      </c>
      <c r="N12" s="19">
        <v>0.82499999999999996</v>
      </c>
      <c r="O12" s="23">
        <f>M12*E12</f>
        <v>22.274999999999999</v>
      </c>
      <c r="P12" s="19">
        <v>-1.2</v>
      </c>
      <c r="Q12" s="22">
        <f>R12/C12</f>
        <v>0.51980392156862743</v>
      </c>
      <c r="R12" s="19">
        <v>2.6509999999999998</v>
      </c>
      <c r="S12" s="23">
        <f>Q12*E12</f>
        <v>71.576999999999984</v>
      </c>
      <c r="T12" s="22">
        <f>U12/C12</f>
        <v>0.2627450980392157</v>
      </c>
      <c r="U12" s="19">
        <v>1.34</v>
      </c>
      <c r="V12" s="23">
        <f>T12*E12</f>
        <v>36.18</v>
      </c>
      <c r="W12" s="22">
        <f>X12/C12</f>
        <v>0</v>
      </c>
      <c r="X12" s="22"/>
      <c r="Y12" s="23">
        <f>W12*E12</f>
        <v>0</v>
      </c>
      <c r="Z12" s="22">
        <f>AA12/C12</f>
        <v>0</v>
      </c>
      <c r="AA12" s="22"/>
      <c r="AB12" s="23">
        <f>Z12*E12</f>
        <v>0</v>
      </c>
      <c r="AC12" s="61">
        <f>Y12+AB12</f>
        <v>0</v>
      </c>
      <c r="AD12" s="64">
        <f t="shared" si="0"/>
        <v>82.754999999999995</v>
      </c>
      <c r="AE12" s="99">
        <v>2010</v>
      </c>
      <c r="AF12" s="106" t="s">
        <v>79</v>
      </c>
      <c r="AG12" s="90" t="s">
        <v>27</v>
      </c>
      <c r="AH12" s="90" t="s">
        <v>80</v>
      </c>
      <c r="AI12" s="90" t="s">
        <v>81</v>
      </c>
      <c r="AJ12" s="90" t="s">
        <v>81</v>
      </c>
    </row>
    <row r="13" spans="1:37" x14ac:dyDescent="0.25">
      <c r="A13" s="29" t="s">
        <v>15</v>
      </c>
      <c r="B13" s="19" t="s">
        <v>45</v>
      </c>
      <c r="C13" s="20">
        <v>5.6</v>
      </c>
      <c r="D13" s="21">
        <v>52</v>
      </c>
      <c r="E13" s="23">
        <f>C13*D13</f>
        <v>291.2</v>
      </c>
      <c r="F13" s="22">
        <f>G13/C13</f>
        <v>0.12678571428571428</v>
      </c>
      <c r="G13" s="19">
        <v>0.71</v>
      </c>
      <c r="H13" s="23">
        <f>G13*D13</f>
        <v>36.92</v>
      </c>
      <c r="I13" s="19">
        <v>-1</v>
      </c>
      <c r="J13" s="22">
        <f>K13/C13</f>
        <v>0.12678571428571428</v>
      </c>
      <c r="K13" s="19">
        <v>0.71</v>
      </c>
      <c r="L13" s="23">
        <f>J13*E13</f>
        <v>36.919999999999995</v>
      </c>
      <c r="M13" s="22">
        <f>N13/C13</f>
        <v>0.37714285714285717</v>
      </c>
      <c r="N13" s="19">
        <v>2.1120000000000001</v>
      </c>
      <c r="O13" s="23">
        <f>M13*E13</f>
        <v>109.824</v>
      </c>
      <c r="P13" s="19">
        <v>-1.2</v>
      </c>
      <c r="Q13" s="22">
        <f>R13/C13</f>
        <v>0.12678571428571428</v>
      </c>
      <c r="R13" s="19">
        <v>0.71</v>
      </c>
      <c r="S13" s="23">
        <f>Q13*E13</f>
        <v>36.919999999999995</v>
      </c>
      <c r="T13" s="22">
        <f>U13/C13</f>
        <v>0.57714285714285718</v>
      </c>
      <c r="U13" s="19">
        <v>3.2320000000000002</v>
      </c>
      <c r="V13" s="23">
        <f>T13*E13</f>
        <v>168.06399999999999</v>
      </c>
      <c r="W13" s="22">
        <f>X13/C13</f>
        <v>0</v>
      </c>
      <c r="X13" s="22"/>
      <c r="Y13" s="23">
        <f>W13*E13</f>
        <v>0</v>
      </c>
      <c r="Z13" s="22">
        <f>AA13/C13</f>
        <v>0</v>
      </c>
      <c r="AA13" s="22"/>
      <c r="AB13" s="23">
        <f>Z13*E13</f>
        <v>0</v>
      </c>
      <c r="AC13" s="61">
        <f>Y13+AB13</f>
        <v>0</v>
      </c>
      <c r="AD13" s="64">
        <f t="shared" si="0"/>
        <v>36.92</v>
      </c>
      <c r="AE13" s="99">
        <v>2010</v>
      </c>
      <c r="AF13" s="106" t="s">
        <v>79</v>
      </c>
      <c r="AG13" s="90" t="s">
        <v>27</v>
      </c>
      <c r="AH13" s="90" t="s">
        <v>80</v>
      </c>
      <c r="AI13" s="90" t="s">
        <v>81</v>
      </c>
      <c r="AJ13" s="90" t="s">
        <v>81</v>
      </c>
    </row>
    <row r="14" spans="1:37" s="7" customFormat="1" ht="10.199999999999999" x14ac:dyDescent="0.2">
      <c r="A14" s="28" t="s">
        <v>24</v>
      </c>
      <c r="B14" s="24"/>
      <c r="C14" s="24"/>
      <c r="D14" s="24">
        <f>SUM(D10:D13)</f>
        <v>180</v>
      </c>
      <c r="E14" s="25">
        <f>SUM(E10:E13)</f>
        <v>1303.9000000000001</v>
      </c>
      <c r="F14" s="25"/>
      <c r="G14" s="24"/>
      <c r="H14" s="25">
        <f>SUM(H10:H13)</f>
        <v>544.0625</v>
      </c>
      <c r="I14" s="24"/>
      <c r="J14" s="25"/>
      <c r="K14" s="24"/>
      <c r="L14" s="25">
        <f>SUM(L10:L13)</f>
        <v>253.773</v>
      </c>
      <c r="M14" s="25"/>
      <c r="N14" s="24"/>
      <c r="O14" s="25">
        <f>SUM(O10:O13)</f>
        <v>365.65800000000002</v>
      </c>
      <c r="P14" s="24"/>
      <c r="Q14" s="25"/>
      <c r="R14" s="24"/>
      <c r="S14" s="25">
        <f>SUM(S10:S13)</f>
        <v>451.17200000000003</v>
      </c>
      <c r="T14" s="25"/>
      <c r="U14" s="24"/>
      <c r="V14" s="25">
        <f>SUM(V10:V13)</f>
        <v>515.51900000000001</v>
      </c>
      <c r="W14" s="25"/>
      <c r="X14" s="25"/>
      <c r="Y14" s="25">
        <f>SUM(Y10:Y13)</f>
        <v>0</v>
      </c>
      <c r="Z14" s="25"/>
      <c r="AA14" s="25"/>
      <c r="AB14" s="25">
        <f>SUM(AB10:AB13)</f>
        <v>0</v>
      </c>
      <c r="AC14" s="62">
        <f>SUM(AC10:AC13)</f>
        <v>0</v>
      </c>
      <c r="AD14" s="65">
        <f>SUM(AD10:AD13)</f>
        <v>544.0625</v>
      </c>
      <c r="AE14" s="100"/>
      <c r="AF14" s="107"/>
      <c r="AG14" s="83"/>
      <c r="AH14" s="83"/>
      <c r="AI14" s="83"/>
      <c r="AJ14" s="83"/>
    </row>
    <row r="15" spans="1:37" x14ac:dyDescent="0.25">
      <c r="A15" s="29"/>
      <c r="B15" s="19"/>
      <c r="C15" s="20"/>
      <c r="D15" s="21"/>
      <c r="E15" s="23"/>
      <c r="F15" s="22"/>
      <c r="G15" s="19"/>
      <c r="H15" s="23"/>
      <c r="I15" s="19"/>
      <c r="J15" s="22"/>
      <c r="K15" s="19"/>
      <c r="L15" s="23"/>
      <c r="M15" s="22"/>
      <c r="N15" s="19"/>
      <c r="O15" s="23"/>
      <c r="P15" s="19"/>
      <c r="Q15" s="22"/>
      <c r="R15" s="19"/>
      <c r="S15" s="23"/>
      <c r="T15" s="22"/>
      <c r="U15" s="19"/>
      <c r="V15" s="23"/>
      <c r="W15" s="22"/>
      <c r="X15" s="22"/>
      <c r="Y15" s="23"/>
      <c r="Z15" s="22"/>
      <c r="AA15" s="22"/>
      <c r="AB15" s="23"/>
      <c r="AC15" s="61"/>
      <c r="AD15" s="66"/>
      <c r="AE15" s="99"/>
      <c r="AF15" s="106"/>
      <c r="AG15" s="90"/>
      <c r="AH15" s="90"/>
      <c r="AI15" s="90"/>
      <c r="AJ15" s="90"/>
    </row>
    <row r="16" spans="1:37" x14ac:dyDescent="0.25">
      <c r="A16" s="29" t="s">
        <v>16</v>
      </c>
      <c r="B16" s="19" t="s">
        <v>38</v>
      </c>
      <c r="C16" s="20">
        <v>5.3</v>
      </c>
      <c r="D16" s="21">
        <v>43.469000000000001</v>
      </c>
      <c r="E16" s="23">
        <f>C16*D16</f>
        <v>230.38569999999999</v>
      </c>
      <c r="F16" s="22">
        <f>G16/C16</f>
        <v>0.11320754716981132</v>
      </c>
      <c r="G16" s="19">
        <v>0.6</v>
      </c>
      <c r="H16" s="23">
        <f>F16*E16</f>
        <v>26.081399999999999</v>
      </c>
      <c r="I16" s="19">
        <v>-1</v>
      </c>
      <c r="J16" s="22">
        <f>K16/C16</f>
        <v>6.5660377358490563E-2</v>
      </c>
      <c r="K16" s="19">
        <v>0.34799999999999998</v>
      </c>
      <c r="L16" s="23">
        <f>J16*E16</f>
        <v>15.127211999999998</v>
      </c>
      <c r="M16" s="22">
        <f>N16/C16</f>
        <v>0.5524528301886793</v>
      </c>
      <c r="N16" s="19">
        <v>2.9279999999999999</v>
      </c>
      <c r="O16" s="23">
        <f>M16*E16</f>
        <v>127.277232</v>
      </c>
      <c r="P16" s="19">
        <v>-1.2</v>
      </c>
      <c r="Q16" s="22">
        <f>R16/C16</f>
        <v>0.10698113207547169</v>
      </c>
      <c r="R16" s="19">
        <v>0.56699999999999995</v>
      </c>
      <c r="S16" s="23">
        <f>Q16*E16</f>
        <v>24.646922999999997</v>
      </c>
      <c r="T16" s="22">
        <f>U16/C16</f>
        <v>0.71113207547169821</v>
      </c>
      <c r="U16" s="19">
        <v>3.7690000000000001</v>
      </c>
      <c r="V16" s="23">
        <f>T16*E16</f>
        <v>163.83466100000001</v>
      </c>
      <c r="W16" s="22">
        <f>X16/C16</f>
        <v>0</v>
      </c>
      <c r="X16" s="22"/>
      <c r="Y16" s="23">
        <f>W16*E16</f>
        <v>0</v>
      </c>
      <c r="Z16" s="22">
        <f>AA16/C16</f>
        <v>0</v>
      </c>
      <c r="AA16" s="22"/>
      <c r="AB16" s="23">
        <f>Z16*E16</f>
        <v>0</v>
      </c>
      <c r="AC16" s="61">
        <f>Y16+AB16</f>
        <v>0</v>
      </c>
      <c r="AD16" s="64">
        <f>H16</f>
        <v>26.081399999999999</v>
      </c>
      <c r="AE16" s="99">
        <v>2011</v>
      </c>
      <c r="AF16" s="106" t="s">
        <v>79</v>
      </c>
      <c r="AG16" s="90" t="s">
        <v>27</v>
      </c>
      <c r="AH16" s="90" t="s">
        <v>82</v>
      </c>
      <c r="AI16" s="90" t="s">
        <v>81</v>
      </c>
      <c r="AJ16" s="90" t="s">
        <v>81</v>
      </c>
    </row>
    <row r="17" spans="1:36" x14ac:dyDescent="0.25">
      <c r="A17" s="29" t="s">
        <v>16</v>
      </c>
      <c r="B17" s="19" t="s">
        <v>39</v>
      </c>
      <c r="C17" s="20">
        <v>4.7</v>
      </c>
      <c r="D17" s="21">
        <v>53.212000000000003</v>
      </c>
      <c r="E17" s="23">
        <f>C17*D17</f>
        <v>250.09640000000002</v>
      </c>
      <c r="F17" s="22">
        <f>G17/C17</f>
        <v>0.12659574468085105</v>
      </c>
      <c r="G17" s="19">
        <v>0.59499999999999997</v>
      </c>
      <c r="H17" s="23">
        <f>F17*E17</f>
        <v>31.66114</v>
      </c>
      <c r="I17" s="19">
        <v>-1</v>
      </c>
      <c r="J17" s="22">
        <f>K17/C17</f>
        <v>8.9361702127659565E-2</v>
      </c>
      <c r="K17" s="19">
        <v>0.42</v>
      </c>
      <c r="L17" s="23">
        <f>J17*E17</f>
        <v>22.349039999999999</v>
      </c>
      <c r="M17" s="22">
        <f>N17/C17</f>
        <v>0.60978723404255319</v>
      </c>
      <c r="N17" s="19">
        <v>2.8660000000000001</v>
      </c>
      <c r="O17" s="23">
        <f>M17*E17</f>
        <v>152.50559200000001</v>
      </c>
      <c r="P17" s="19">
        <v>-1.2</v>
      </c>
      <c r="Q17" s="22">
        <f>R17/C17</f>
        <v>0.12659574468085105</v>
      </c>
      <c r="R17" s="19">
        <v>0.59499999999999997</v>
      </c>
      <c r="S17" s="23">
        <f>Q17*E17</f>
        <v>31.66114</v>
      </c>
      <c r="T17" s="22">
        <f>U17/C17</f>
        <v>0.77276595744680854</v>
      </c>
      <c r="U17" s="19">
        <v>3.6320000000000001</v>
      </c>
      <c r="V17" s="23">
        <f>T17*E17</f>
        <v>193.26598400000003</v>
      </c>
      <c r="W17" s="22">
        <f>X17/C17</f>
        <v>0</v>
      </c>
      <c r="X17" s="22"/>
      <c r="Y17" s="23">
        <f>W17*E17</f>
        <v>0</v>
      </c>
      <c r="Z17" s="22">
        <f>AA17/C17</f>
        <v>0</v>
      </c>
      <c r="AA17" s="22"/>
      <c r="AB17" s="23">
        <f>Z17*E17</f>
        <v>0</v>
      </c>
      <c r="AC17" s="61">
        <f>Y17+AB17</f>
        <v>0</v>
      </c>
      <c r="AD17" s="64">
        <f t="shared" ref="AD17:AD19" si="2">H17</f>
        <v>31.66114</v>
      </c>
      <c r="AE17" s="99">
        <v>2011</v>
      </c>
      <c r="AF17" s="106" t="s">
        <v>79</v>
      </c>
      <c r="AG17" s="90" t="s">
        <v>27</v>
      </c>
      <c r="AH17" s="90" t="s">
        <v>82</v>
      </c>
      <c r="AI17" s="90" t="s">
        <v>81</v>
      </c>
      <c r="AJ17" s="90" t="s">
        <v>81</v>
      </c>
    </row>
    <row r="18" spans="1:36" x14ac:dyDescent="0.25">
      <c r="A18" s="29" t="s">
        <v>16</v>
      </c>
      <c r="B18" s="19" t="s">
        <v>40</v>
      </c>
      <c r="C18" s="20">
        <v>4.3</v>
      </c>
      <c r="D18" s="21">
        <v>49.79</v>
      </c>
      <c r="E18" s="23">
        <f>C18*D18</f>
        <v>214.09699999999998</v>
      </c>
      <c r="F18" s="22">
        <f>G18/C18</f>
        <v>0.19302325581395349</v>
      </c>
      <c r="G18" s="19">
        <v>0.83</v>
      </c>
      <c r="H18" s="23">
        <f>F18*E18</f>
        <v>41.325699999999998</v>
      </c>
      <c r="I18" s="19">
        <v>-1</v>
      </c>
      <c r="J18" s="22">
        <f>K18/C18</f>
        <v>0.186046511627907</v>
      </c>
      <c r="K18" s="19">
        <v>0.8</v>
      </c>
      <c r="L18" s="23">
        <f>J18*E18</f>
        <v>39.832000000000001</v>
      </c>
      <c r="M18" s="22">
        <f>N18/C18</f>
        <v>0.57232558139534884</v>
      </c>
      <c r="N18" s="19">
        <v>2.4609999999999999</v>
      </c>
      <c r="O18" s="23">
        <f>M18*E18</f>
        <v>122.53318999999999</v>
      </c>
      <c r="P18" s="19">
        <v>-1.2</v>
      </c>
      <c r="Q18" s="22">
        <f>R18/C18</f>
        <v>0.19302325581395349</v>
      </c>
      <c r="R18" s="19">
        <v>0.83</v>
      </c>
      <c r="S18" s="23">
        <f>Q18*E18</f>
        <v>41.325699999999998</v>
      </c>
      <c r="T18" s="22">
        <f>U18/C18</f>
        <v>0.76534883720930236</v>
      </c>
      <c r="U18" s="19">
        <v>3.2909999999999999</v>
      </c>
      <c r="V18" s="23">
        <f>T18*E18</f>
        <v>163.85889</v>
      </c>
      <c r="W18" s="22">
        <f>X18/C18</f>
        <v>0</v>
      </c>
      <c r="X18" s="22"/>
      <c r="Y18" s="23">
        <f>W18*E18</f>
        <v>0</v>
      </c>
      <c r="Z18" s="22">
        <f>AA18/C18</f>
        <v>0</v>
      </c>
      <c r="AA18" s="22"/>
      <c r="AB18" s="23">
        <f>Z18*E18</f>
        <v>0</v>
      </c>
      <c r="AC18" s="61">
        <f>Y18+AB18</f>
        <v>0</v>
      </c>
      <c r="AD18" s="64">
        <f>H18</f>
        <v>41.325699999999998</v>
      </c>
      <c r="AE18" s="99">
        <v>2011</v>
      </c>
      <c r="AF18" s="106" t="s">
        <v>79</v>
      </c>
      <c r="AG18" s="90" t="s">
        <v>27</v>
      </c>
      <c r="AH18" s="90" t="s">
        <v>82</v>
      </c>
      <c r="AI18" s="90" t="s">
        <v>81</v>
      </c>
      <c r="AJ18" s="90" t="s">
        <v>81</v>
      </c>
    </row>
    <row r="19" spans="1:36" x14ac:dyDescent="0.25">
      <c r="A19" s="29" t="s">
        <v>16</v>
      </c>
      <c r="B19" s="19" t="s">
        <v>41</v>
      </c>
      <c r="C19" s="20">
        <v>13.7</v>
      </c>
      <c r="D19" s="21">
        <v>23.96</v>
      </c>
      <c r="E19" s="23">
        <f>C19*D19</f>
        <v>328.25200000000001</v>
      </c>
      <c r="F19" s="22">
        <f>G19/C19</f>
        <v>0.28817518248175183</v>
      </c>
      <c r="G19" s="19">
        <v>3.948</v>
      </c>
      <c r="H19" s="23">
        <f>F19*E19</f>
        <v>94.594080000000005</v>
      </c>
      <c r="I19" s="19">
        <v>-1</v>
      </c>
      <c r="J19" s="22">
        <f>K19/C19</f>
        <v>6.029197080291971E-2</v>
      </c>
      <c r="K19" s="19">
        <v>0.82599999999999996</v>
      </c>
      <c r="L19" s="23">
        <f>J19*E19</f>
        <v>19.790960000000002</v>
      </c>
      <c r="M19" s="22">
        <f>N19/C19</f>
        <v>0.31481751824817517</v>
      </c>
      <c r="N19" s="19">
        <v>4.3129999999999997</v>
      </c>
      <c r="O19" s="23">
        <f>M19*E19</f>
        <v>103.33947999999999</v>
      </c>
      <c r="P19" s="19">
        <v>-1.2</v>
      </c>
      <c r="Q19" s="22">
        <f>R19/C19</f>
        <v>0.1291970802919708</v>
      </c>
      <c r="R19" s="19">
        <v>1.77</v>
      </c>
      <c r="S19" s="23">
        <f>Q19*E19</f>
        <v>42.409199999999998</v>
      </c>
      <c r="T19" s="22">
        <f>U19/C19</f>
        <v>0.4132846715328467</v>
      </c>
      <c r="U19" s="19">
        <v>5.6619999999999999</v>
      </c>
      <c r="V19" s="23">
        <f>T19*E19</f>
        <v>135.66152</v>
      </c>
      <c r="W19" s="22">
        <f>X19/C19</f>
        <v>0</v>
      </c>
      <c r="X19" s="22"/>
      <c r="Y19" s="23">
        <f>W19*E19</f>
        <v>0</v>
      </c>
      <c r="Z19" s="22">
        <f>AA19/C19</f>
        <v>0</v>
      </c>
      <c r="AA19" s="22"/>
      <c r="AB19" s="23">
        <f>Z19*E19</f>
        <v>0</v>
      </c>
      <c r="AC19" s="61">
        <f>Y19+AB19</f>
        <v>0</v>
      </c>
      <c r="AD19" s="64">
        <f t="shared" si="2"/>
        <v>94.594080000000005</v>
      </c>
      <c r="AE19" s="99">
        <v>2011</v>
      </c>
      <c r="AF19" s="106" t="s">
        <v>79</v>
      </c>
      <c r="AG19" s="90" t="s">
        <v>27</v>
      </c>
      <c r="AH19" s="90" t="s">
        <v>82</v>
      </c>
      <c r="AI19" s="90" t="s">
        <v>81</v>
      </c>
      <c r="AJ19" s="90" t="s">
        <v>81</v>
      </c>
    </row>
    <row r="20" spans="1:36" s="7" customFormat="1" ht="10.199999999999999" x14ac:dyDescent="0.2">
      <c r="A20" s="28" t="s">
        <v>24</v>
      </c>
      <c r="B20" s="24"/>
      <c r="C20" s="24"/>
      <c r="D20" s="24">
        <f>SUM(D16:D19)</f>
        <v>170.43100000000001</v>
      </c>
      <c r="E20" s="25">
        <f>SUM(E16:E19)</f>
        <v>1022.8310999999999</v>
      </c>
      <c r="F20" s="25"/>
      <c r="G20" s="24"/>
      <c r="H20" s="25">
        <f>SUM(H16:H19)</f>
        <v>193.66232000000002</v>
      </c>
      <c r="I20" s="24"/>
      <c r="J20" s="25"/>
      <c r="K20" s="24"/>
      <c r="L20" s="25">
        <f>SUM(L16:L19)</f>
        <v>97.099211999999994</v>
      </c>
      <c r="M20" s="25"/>
      <c r="N20" s="24"/>
      <c r="O20" s="25">
        <f>SUM(O16:O19)</f>
        <v>505.65549399999998</v>
      </c>
      <c r="P20" s="24"/>
      <c r="Q20" s="25"/>
      <c r="R20" s="24"/>
      <c r="S20" s="25">
        <f>SUM(S16:S19)</f>
        <v>140.04296299999999</v>
      </c>
      <c r="T20" s="25"/>
      <c r="U20" s="24"/>
      <c r="V20" s="25">
        <f>SUM(V16:V19)</f>
        <v>656.62105500000007</v>
      </c>
      <c r="W20" s="25"/>
      <c r="X20" s="25"/>
      <c r="Y20" s="25">
        <f>SUM(Y16:Y19)</f>
        <v>0</v>
      </c>
      <c r="Z20" s="25"/>
      <c r="AA20" s="25"/>
      <c r="AB20" s="25">
        <f>SUM(AB16:AB19)</f>
        <v>0</v>
      </c>
      <c r="AC20" s="62">
        <f>SUM(AC16:AC19)</f>
        <v>0</v>
      </c>
      <c r="AD20" s="65">
        <f>SUM(AD16:AD19)</f>
        <v>193.66232000000002</v>
      </c>
      <c r="AE20" s="100"/>
      <c r="AF20" s="107"/>
      <c r="AG20" s="83"/>
      <c r="AH20" s="83"/>
      <c r="AI20" s="83"/>
      <c r="AJ20" s="83"/>
    </row>
    <row r="21" spans="1:36" x14ac:dyDescent="0.25">
      <c r="A21" s="29"/>
      <c r="B21" s="19"/>
      <c r="C21" s="20"/>
      <c r="D21" s="21"/>
      <c r="E21" s="23"/>
      <c r="F21" s="22"/>
      <c r="G21" s="19"/>
      <c r="H21" s="23"/>
      <c r="I21" s="19"/>
      <c r="J21" s="22"/>
      <c r="K21" s="19"/>
      <c r="L21" s="23"/>
      <c r="M21" s="22"/>
      <c r="N21" s="19"/>
      <c r="O21" s="23"/>
      <c r="P21" s="19"/>
      <c r="Q21" s="22"/>
      <c r="R21" s="19"/>
      <c r="S21" s="23"/>
      <c r="T21" s="22"/>
      <c r="U21" s="19"/>
      <c r="V21" s="23"/>
      <c r="W21" s="22"/>
      <c r="X21" s="22"/>
      <c r="Y21" s="23"/>
      <c r="Z21" s="22"/>
      <c r="AA21" s="22"/>
      <c r="AB21" s="23"/>
      <c r="AC21" s="61"/>
      <c r="AD21" s="66"/>
      <c r="AE21" s="99"/>
      <c r="AF21" s="106"/>
      <c r="AG21" s="90"/>
      <c r="AH21" s="90"/>
      <c r="AI21" s="90"/>
      <c r="AJ21" s="90"/>
    </row>
    <row r="22" spans="1:36" x14ac:dyDescent="0.25">
      <c r="A22" s="29" t="s">
        <v>50</v>
      </c>
      <c r="B22" s="19" t="s">
        <v>46</v>
      </c>
      <c r="C22" s="20">
        <v>10.8</v>
      </c>
      <c r="D22" s="21">
        <v>20</v>
      </c>
      <c r="E22" s="23">
        <v>210</v>
      </c>
      <c r="F22" s="22">
        <f>G22/C22</f>
        <v>0.36064814814814811</v>
      </c>
      <c r="G22" s="19">
        <v>3.895</v>
      </c>
      <c r="H22" s="23">
        <f>G22*D22</f>
        <v>77.900000000000006</v>
      </c>
      <c r="I22" s="19"/>
      <c r="J22" s="22">
        <f>K22/C22</f>
        <v>0</v>
      </c>
      <c r="K22" s="19"/>
      <c r="L22" s="23">
        <f>J22*E22</f>
        <v>0</v>
      </c>
      <c r="M22" s="22">
        <f>N22/C22</f>
        <v>0</v>
      </c>
      <c r="N22" s="19"/>
      <c r="O22" s="23">
        <f>M22*E22</f>
        <v>0</v>
      </c>
      <c r="P22" s="19"/>
      <c r="Q22" s="22">
        <f>R22/C22</f>
        <v>0</v>
      </c>
      <c r="R22" s="19"/>
      <c r="S22" s="23">
        <f>Q22*E22</f>
        <v>0</v>
      </c>
      <c r="T22" s="22">
        <f>U22/C22</f>
        <v>0</v>
      </c>
      <c r="U22" s="19"/>
      <c r="V22" s="23">
        <f>T22*E22</f>
        <v>0</v>
      </c>
      <c r="W22" s="22">
        <f>X22/C22</f>
        <v>0</v>
      </c>
      <c r="X22" s="22"/>
      <c r="Y22" s="23">
        <f>W22*E22</f>
        <v>0</v>
      </c>
      <c r="Z22" s="22">
        <f>AA22/C22</f>
        <v>0</v>
      </c>
      <c r="AA22" s="22"/>
      <c r="AB22" s="23">
        <f>Z22*E22</f>
        <v>0</v>
      </c>
      <c r="AC22" s="61">
        <f>Y22+AB22</f>
        <v>0</v>
      </c>
      <c r="AD22" s="64">
        <f t="shared" ref="AD22" si="3">H22</f>
        <v>77.900000000000006</v>
      </c>
      <c r="AE22" s="99">
        <v>2012</v>
      </c>
      <c r="AF22" s="106" t="s">
        <v>26</v>
      </c>
      <c r="AG22" s="90" t="s">
        <v>27</v>
      </c>
      <c r="AH22" s="90" t="s">
        <v>82</v>
      </c>
      <c r="AI22" s="90" t="s">
        <v>81</v>
      </c>
      <c r="AJ22" s="90" t="s">
        <v>81</v>
      </c>
    </row>
    <row r="23" spans="1:36" s="7" customFormat="1" ht="10.199999999999999" x14ac:dyDescent="0.25">
      <c r="A23" s="30" t="s">
        <v>24</v>
      </c>
      <c r="B23" s="25"/>
      <c r="C23" s="25"/>
      <c r="D23" s="25">
        <f>SUM(D22:D22)</f>
        <v>20</v>
      </c>
      <c r="E23" s="25">
        <f>SUM(E22:E22)</f>
        <v>210</v>
      </c>
      <c r="F23" s="25"/>
      <c r="G23" s="25"/>
      <c r="H23" s="25">
        <f>SUM(H22:H22)</f>
        <v>77.900000000000006</v>
      </c>
      <c r="I23" s="25"/>
      <c r="J23" s="25"/>
      <c r="K23" s="25"/>
      <c r="L23" s="25">
        <f>SUM(L22:L22)</f>
        <v>0</v>
      </c>
      <c r="M23" s="25"/>
      <c r="N23" s="25"/>
      <c r="O23" s="25">
        <f>SUM(O22:O22)</f>
        <v>0</v>
      </c>
      <c r="P23" s="25"/>
      <c r="Q23" s="25"/>
      <c r="R23" s="25"/>
      <c r="S23" s="25">
        <f>SUM(S22:S22)</f>
        <v>0</v>
      </c>
      <c r="T23" s="25"/>
      <c r="U23" s="25"/>
      <c r="V23" s="25">
        <f>SUM(V22:V22)</f>
        <v>0</v>
      </c>
      <c r="W23" s="25"/>
      <c r="X23" s="25"/>
      <c r="Y23" s="25">
        <f>SUM(Y22:Y22)</f>
        <v>0</v>
      </c>
      <c r="Z23" s="25"/>
      <c r="AA23" s="25"/>
      <c r="AB23" s="25">
        <f>SUM(AB22:AB22)</f>
        <v>0</v>
      </c>
      <c r="AC23" s="62">
        <f>SUM(AC22:AC22)</f>
        <v>0</v>
      </c>
      <c r="AD23" s="65">
        <f>SUM(AD22:AD22)</f>
        <v>77.900000000000006</v>
      </c>
      <c r="AE23" s="100"/>
      <c r="AF23" s="107"/>
      <c r="AG23" s="83"/>
      <c r="AH23" s="83"/>
      <c r="AI23" s="83"/>
      <c r="AJ23" s="83"/>
    </row>
    <row r="24" spans="1:36" x14ac:dyDescent="0.25">
      <c r="A24" s="31"/>
      <c r="B24" s="22"/>
      <c r="C24" s="26"/>
      <c r="D24" s="23"/>
      <c r="E24" s="23"/>
      <c r="F24" s="22"/>
      <c r="G24" s="22"/>
      <c r="H24" s="23"/>
      <c r="I24" s="22"/>
      <c r="J24" s="22"/>
      <c r="K24" s="22"/>
      <c r="L24" s="23"/>
      <c r="M24" s="22"/>
      <c r="N24" s="22"/>
      <c r="O24" s="23"/>
      <c r="P24" s="22"/>
      <c r="Q24" s="22"/>
      <c r="R24" s="22"/>
      <c r="S24" s="23"/>
      <c r="T24" s="22"/>
      <c r="U24" s="22"/>
      <c r="V24" s="23"/>
      <c r="W24" s="22"/>
      <c r="X24" s="22"/>
      <c r="Y24" s="23"/>
      <c r="Z24" s="22"/>
      <c r="AA24" s="22"/>
      <c r="AB24" s="23"/>
      <c r="AC24" s="61"/>
      <c r="AD24" s="66"/>
      <c r="AE24" s="99"/>
      <c r="AF24" s="106"/>
      <c r="AG24" s="90"/>
      <c r="AH24" s="90"/>
      <c r="AI24" s="90"/>
      <c r="AJ24" s="90"/>
    </row>
    <row r="25" spans="1:36" s="11" customFormat="1" ht="10.199999999999999" x14ac:dyDescent="0.25">
      <c r="A25" s="43" t="s">
        <v>72</v>
      </c>
      <c r="B25" s="45"/>
      <c r="C25" s="46"/>
      <c r="D25" s="48">
        <f>SUM(0+$D$20+$D$14+$D$23)</f>
        <v>370.43100000000004</v>
      </c>
      <c r="E25" s="50">
        <f>SUM(0+$E$20+$E$14+$E$23)</f>
        <v>2536.7311</v>
      </c>
      <c r="F25" s="45"/>
      <c r="G25" s="45"/>
      <c r="H25" s="48">
        <f>SUM(0+$H$20+$H$14+$H$23)</f>
        <v>815.62482</v>
      </c>
      <c r="I25" s="27"/>
      <c r="J25" s="27"/>
      <c r="K25" s="27"/>
      <c r="L25" s="25">
        <f>SUM(0+$L$20+$L$14+$L$23)</f>
        <v>350.87221199999999</v>
      </c>
      <c r="M25" s="27"/>
      <c r="N25" s="27"/>
      <c r="O25" s="25">
        <f>SUM(0+$O$20+$O$14+$O$23)</f>
        <v>871.31349399999999</v>
      </c>
      <c r="P25" s="27"/>
      <c r="Q25" s="27"/>
      <c r="R25" s="27"/>
      <c r="S25" s="25">
        <f>SUM(0+$S$20+$S$14+$S$23)</f>
        <v>591.21496300000001</v>
      </c>
      <c r="T25" s="27"/>
      <c r="U25" s="27"/>
      <c r="V25" s="25">
        <f>SUM(0+$V$20+$V$14+$V$23)</f>
        <v>1172.1400550000001</v>
      </c>
      <c r="W25" s="27"/>
      <c r="X25" s="27"/>
      <c r="Y25" s="25">
        <f>SUM(0+$Y$20+$Y$14+$Y$23)</f>
        <v>0</v>
      </c>
      <c r="Z25" s="27"/>
      <c r="AA25" s="27"/>
      <c r="AB25" s="25">
        <f>SUM(0+$AB$20+$AB$14+$AB$23)</f>
        <v>0</v>
      </c>
      <c r="AC25" s="62">
        <f>SUM(0+$AC$20+$AC$14+$AC$23)</f>
        <v>0</v>
      </c>
      <c r="AD25" s="67">
        <f>SUM(0+$AD$20+$AD$14+$AD$23)</f>
        <v>815.62482</v>
      </c>
      <c r="AE25" s="101"/>
      <c r="AF25" s="108"/>
      <c r="AG25" s="109"/>
      <c r="AH25" s="109"/>
      <c r="AI25" s="109"/>
      <c r="AJ25" s="109"/>
    </row>
    <row r="26" spans="1:36" s="11" customFormat="1" ht="10.199999999999999" x14ac:dyDescent="0.25">
      <c r="A26" s="44"/>
      <c r="B26" s="41"/>
      <c r="C26" s="47"/>
      <c r="D26" s="49"/>
      <c r="E26" s="42"/>
      <c r="F26" s="41"/>
      <c r="G26" s="41"/>
      <c r="H26" s="49"/>
      <c r="I26" s="27"/>
      <c r="J26" s="27"/>
      <c r="K26" s="27"/>
      <c r="L26" s="25"/>
      <c r="M26" s="27"/>
      <c r="N26" s="27"/>
      <c r="O26" s="25"/>
      <c r="P26" s="27"/>
      <c r="Q26" s="27"/>
      <c r="R26" s="27"/>
      <c r="S26" s="25"/>
      <c r="T26" s="27"/>
      <c r="U26" s="27"/>
      <c r="V26" s="25"/>
      <c r="W26" s="27"/>
      <c r="X26" s="27"/>
      <c r="Y26" s="25"/>
      <c r="Z26" s="27"/>
      <c r="AA26" s="27"/>
      <c r="AB26" s="25"/>
      <c r="AC26" s="62"/>
      <c r="AD26" s="68"/>
      <c r="AE26" s="102"/>
      <c r="AF26" s="108"/>
      <c r="AG26" s="109"/>
      <c r="AH26" s="109"/>
      <c r="AI26" s="109"/>
      <c r="AJ26" s="109"/>
    </row>
    <row r="27" spans="1:36" ht="10.95" customHeight="1" x14ac:dyDescent="0.25">
      <c r="A27" s="32" t="s">
        <v>51</v>
      </c>
      <c r="B27" s="22"/>
      <c r="C27" s="26"/>
      <c r="D27" s="23"/>
      <c r="E27" s="72"/>
      <c r="H27" s="71"/>
      <c r="I27" s="22"/>
      <c r="J27" s="22"/>
      <c r="K27" s="22"/>
      <c r="L27" s="23"/>
      <c r="M27" s="22"/>
      <c r="N27" s="22"/>
      <c r="O27" s="23"/>
      <c r="P27" s="22"/>
      <c r="Q27" s="22"/>
      <c r="R27" s="22"/>
      <c r="S27" s="23"/>
      <c r="T27" s="22"/>
      <c r="U27" s="22"/>
      <c r="V27" s="23"/>
      <c r="W27" s="22"/>
      <c r="X27" s="22"/>
      <c r="Y27" s="23"/>
      <c r="Z27" s="22"/>
      <c r="AA27" s="22"/>
      <c r="AB27" s="23"/>
      <c r="AC27" s="61"/>
      <c r="AD27" s="73"/>
      <c r="AE27" s="99"/>
      <c r="AF27" s="106"/>
      <c r="AG27" s="90"/>
      <c r="AH27" s="90"/>
      <c r="AI27" s="90"/>
      <c r="AJ27" s="90"/>
    </row>
    <row r="28" spans="1:36" x14ac:dyDescent="0.25">
      <c r="A28" s="31" t="s">
        <v>52</v>
      </c>
      <c r="B28" s="22"/>
      <c r="C28" s="26"/>
      <c r="D28" s="23"/>
      <c r="E28" s="23">
        <v>3192.145</v>
      </c>
      <c r="F28" s="22"/>
      <c r="G28" s="23"/>
      <c r="H28" s="23"/>
      <c r="I28" s="22"/>
      <c r="J28" s="22"/>
      <c r="K28" s="22"/>
      <c r="L28" s="23"/>
      <c r="M28" s="22"/>
      <c r="N28" s="22"/>
      <c r="O28" s="23"/>
      <c r="P28" s="22"/>
      <c r="Q28" s="22"/>
      <c r="R28" s="22"/>
      <c r="S28" s="23"/>
      <c r="T28" s="22"/>
      <c r="U28" s="22"/>
      <c r="V28" s="23"/>
      <c r="W28" s="22"/>
      <c r="X28" s="22"/>
      <c r="Y28" s="23"/>
      <c r="Z28" s="22"/>
      <c r="AA28" s="22"/>
      <c r="AB28" s="23"/>
      <c r="AC28" s="61"/>
      <c r="AD28" s="64">
        <v>391</v>
      </c>
      <c r="AE28" s="99">
        <v>2030</v>
      </c>
      <c r="AF28" s="106" t="s">
        <v>26</v>
      </c>
      <c r="AG28" s="90" t="s">
        <v>82</v>
      </c>
      <c r="AH28" s="90" t="s">
        <v>82</v>
      </c>
      <c r="AI28" s="90" t="s">
        <v>28</v>
      </c>
      <c r="AJ28" s="90" t="s">
        <v>81</v>
      </c>
    </row>
    <row r="29" spans="1:36" x14ac:dyDescent="0.25">
      <c r="A29" s="31" t="s">
        <v>53</v>
      </c>
      <c r="B29" s="22"/>
      <c r="C29" s="26"/>
      <c r="D29" s="23"/>
      <c r="E29" s="23">
        <v>3335</v>
      </c>
      <c r="F29" s="22"/>
      <c r="G29" s="23"/>
      <c r="H29" s="78"/>
      <c r="I29" s="53"/>
      <c r="J29" s="22"/>
      <c r="K29" s="22"/>
      <c r="L29" s="23"/>
      <c r="M29" s="22"/>
      <c r="N29" s="22"/>
      <c r="O29" s="23"/>
      <c r="P29" s="22"/>
      <c r="Q29" s="22"/>
      <c r="R29" s="22"/>
      <c r="S29" s="23"/>
      <c r="T29" s="22"/>
      <c r="U29" s="22"/>
      <c r="V29" s="23"/>
      <c r="W29" s="22"/>
      <c r="X29" s="22"/>
      <c r="Y29" s="23"/>
      <c r="Z29" s="22"/>
      <c r="AA29" s="22"/>
      <c r="AB29" s="23"/>
      <c r="AC29" s="61"/>
      <c r="AD29" s="98">
        <v>764</v>
      </c>
      <c r="AE29" s="99">
        <v>2030</v>
      </c>
      <c r="AF29" s="106" t="s">
        <v>26</v>
      </c>
      <c r="AG29" s="90" t="s">
        <v>82</v>
      </c>
      <c r="AH29" s="90" t="s">
        <v>82</v>
      </c>
      <c r="AI29" s="90" t="s">
        <v>28</v>
      </c>
      <c r="AJ29" s="90" t="s">
        <v>81</v>
      </c>
    </row>
    <row r="30" spans="1:36" ht="36.75" customHeight="1" x14ac:dyDescent="0.25">
      <c r="A30" s="31" t="s">
        <v>54</v>
      </c>
      <c r="B30" s="22"/>
      <c r="C30" s="26"/>
      <c r="D30" s="23"/>
      <c r="E30" s="23">
        <v>3262</v>
      </c>
      <c r="F30" s="22"/>
      <c r="G30" s="23"/>
      <c r="H30" s="23"/>
      <c r="I30" s="22"/>
      <c r="J30" s="22"/>
      <c r="K30" s="22"/>
      <c r="L30" s="23"/>
      <c r="M30" s="22"/>
      <c r="N30" s="22"/>
      <c r="O30" s="23"/>
      <c r="P30" s="22"/>
      <c r="Q30" s="22"/>
      <c r="R30" s="22"/>
      <c r="S30" s="23"/>
      <c r="T30" s="22"/>
      <c r="U30" s="22"/>
      <c r="V30" s="23"/>
      <c r="W30" s="22"/>
      <c r="X30" s="22"/>
      <c r="Y30" s="23"/>
      <c r="Z30" s="22"/>
      <c r="AA30" s="22"/>
      <c r="AB30" s="23"/>
      <c r="AC30" s="61"/>
      <c r="AD30" s="64">
        <v>779</v>
      </c>
      <c r="AE30" s="99">
        <v>2031</v>
      </c>
      <c r="AF30" s="106" t="s">
        <v>26</v>
      </c>
      <c r="AG30" s="90" t="s">
        <v>82</v>
      </c>
      <c r="AH30" s="90" t="s">
        <v>83</v>
      </c>
      <c r="AI30" s="90" t="s">
        <v>28</v>
      </c>
      <c r="AJ30" s="90" t="s">
        <v>28</v>
      </c>
    </row>
    <row r="31" spans="1:36" x14ac:dyDescent="0.25">
      <c r="A31" s="32" t="s">
        <v>24</v>
      </c>
      <c r="B31" s="22"/>
      <c r="C31" s="26"/>
      <c r="D31" s="23"/>
      <c r="E31" s="25">
        <f>SUM(E28:E30)</f>
        <v>9789.1450000000004</v>
      </c>
      <c r="F31" s="22"/>
      <c r="G31" s="25"/>
      <c r="H31" s="25"/>
      <c r="I31" s="22"/>
      <c r="J31" s="22"/>
      <c r="K31" s="22"/>
      <c r="L31" s="23"/>
      <c r="M31" s="22"/>
      <c r="N31" s="22"/>
      <c r="O31" s="23"/>
      <c r="P31" s="22"/>
      <c r="Q31" s="22"/>
      <c r="R31" s="22"/>
      <c r="S31" s="23"/>
      <c r="T31" s="22"/>
      <c r="U31" s="22"/>
      <c r="V31" s="23"/>
      <c r="W31" s="22"/>
      <c r="X31" s="22"/>
      <c r="Y31" s="23"/>
      <c r="Z31" s="22"/>
      <c r="AA31" s="22"/>
      <c r="AB31" s="23"/>
      <c r="AC31" s="61"/>
      <c r="AD31" s="69">
        <f>SUM(AD28:AD30)</f>
        <v>1934</v>
      </c>
      <c r="AE31" s="99"/>
      <c r="AF31" s="106"/>
      <c r="AG31" s="90"/>
      <c r="AH31" s="90"/>
      <c r="AI31" s="90"/>
      <c r="AJ31" s="90"/>
    </row>
    <row r="32" spans="1:36" x14ac:dyDescent="0.25">
      <c r="A32" s="31"/>
      <c r="B32" s="22"/>
      <c r="C32" s="26"/>
      <c r="D32" s="23"/>
      <c r="E32" s="23"/>
      <c r="F32" s="22"/>
      <c r="G32" s="22"/>
      <c r="H32" s="23"/>
      <c r="I32" s="22"/>
      <c r="J32" s="22"/>
      <c r="K32" s="22"/>
      <c r="L32" s="23"/>
      <c r="M32" s="22"/>
      <c r="N32" s="22"/>
      <c r="O32" s="23"/>
      <c r="P32" s="22"/>
      <c r="Q32" s="22"/>
      <c r="R32" s="22"/>
      <c r="S32" s="23"/>
      <c r="T32" s="22"/>
      <c r="U32" s="22"/>
      <c r="V32" s="23"/>
      <c r="W32" s="22"/>
      <c r="X32" s="22"/>
      <c r="Y32" s="23"/>
      <c r="Z32" s="22"/>
      <c r="AA32" s="22"/>
      <c r="AB32" s="23"/>
      <c r="AC32" s="61"/>
      <c r="AD32" s="64"/>
      <c r="AE32" s="99"/>
      <c r="AF32" s="106"/>
      <c r="AG32" s="90"/>
      <c r="AH32" s="90"/>
      <c r="AI32" s="90"/>
      <c r="AJ32" s="90"/>
    </row>
    <row r="33" spans="1:36" x14ac:dyDescent="0.25">
      <c r="A33" s="32" t="s">
        <v>75</v>
      </c>
      <c r="B33" s="22"/>
      <c r="C33" s="26"/>
      <c r="D33" s="23"/>
      <c r="E33" s="23"/>
      <c r="F33" s="22"/>
      <c r="G33" s="22"/>
      <c r="H33" s="23"/>
      <c r="I33" s="22"/>
      <c r="J33" s="22"/>
      <c r="K33" s="22"/>
      <c r="L33" s="23"/>
      <c r="M33" s="22"/>
      <c r="N33" s="22"/>
      <c r="O33" s="23"/>
      <c r="P33" s="22"/>
      <c r="Q33" s="22"/>
      <c r="R33" s="22"/>
      <c r="S33" s="23"/>
      <c r="T33" s="22"/>
      <c r="U33" s="22"/>
      <c r="V33" s="23"/>
      <c r="W33" s="22"/>
      <c r="X33" s="22"/>
      <c r="Y33" s="23"/>
      <c r="Z33" s="22"/>
      <c r="AA33" s="22"/>
      <c r="AB33" s="23"/>
      <c r="AC33" s="61"/>
      <c r="AD33" s="64"/>
      <c r="AE33" s="99"/>
      <c r="AF33" s="106"/>
      <c r="AG33" s="90"/>
      <c r="AH33" s="90"/>
      <c r="AI33" s="90"/>
      <c r="AJ33" s="90"/>
    </row>
    <row r="34" spans="1:36" x14ac:dyDescent="0.25">
      <c r="A34" s="31" t="s">
        <v>93</v>
      </c>
      <c r="B34" s="22"/>
      <c r="C34" s="26"/>
      <c r="D34" s="23"/>
      <c r="E34" s="23">
        <v>1216</v>
      </c>
      <c r="F34" s="22"/>
      <c r="G34" s="22"/>
      <c r="H34" s="23"/>
      <c r="I34" s="22"/>
      <c r="J34" s="22"/>
      <c r="K34" s="22"/>
      <c r="L34" s="23"/>
      <c r="M34" s="22"/>
      <c r="N34" s="22"/>
      <c r="O34" s="23"/>
      <c r="P34" s="22"/>
      <c r="Q34" s="22"/>
      <c r="R34" s="22"/>
      <c r="S34" s="23"/>
      <c r="T34" s="22"/>
      <c r="U34" s="22"/>
      <c r="V34" s="23"/>
      <c r="W34" s="22"/>
      <c r="X34" s="22"/>
      <c r="Y34" s="23"/>
      <c r="Z34" s="22"/>
      <c r="AA34" s="22"/>
      <c r="AB34" s="23"/>
      <c r="AC34" s="61"/>
      <c r="AD34" s="64">
        <v>46</v>
      </c>
      <c r="AE34" s="99">
        <v>2020</v>
      </c>
      <c r="AF34" s="106" t="s">
        <v>26</v>
      </c>
      <c r="AG34" s="90" t="s">
        <v>27</v>
      </c>
      <c r="AH34" s="90" t="s">
        <v>80</v>
      </c>
      <c r="AI34" s="90" t="s">
        <v>81</v>
      </c>
      <c r="AJ34" s="90" t="s">
        <v>81</v>
      </c>
    </row>
    <row r="35" spans="1:36" x14ac:dyDescent="0.25">
      <c r="A35" s="31" t="s">
        <v>92</v>
      </c>
      <c r="B35" s="22"/>
      <c r="C35" s="26"/>
      <c r="D35" s="23"/>
      <c r="E35" s="23">
        <v>5469</v>
      </c>
      <c r="F35" s="22"/>
      <c r="G35" s="22"/>
      <c r="H35" s="23"/>
      <c r="I35" s="22"/>
      <c r="J35" s="22"/>
      <c r="K35" s="22"/>
      <c r="L35" s="23"/>
      <c r="M35" s="22"/>
      <c r="N35" s="22"/>
      <c r="O35" s="23"/>
      <c r="P35" s="22"/>
      <c r="Q35" s="22"/>
      <c r="R35" s="22"/>
      <c r="S35" s="23"/>
      <c r="T35" s="22"/>
      <c r="U35" s="22"/>
      <c r="V35" s="23"/>
      <c r="W35" s="22"/>
      <c r="X35" s="22"/>
      <c r="Y35" s="23"/>
      <c r="Z35" s="22"/>
      <c r="AA35" s="22"/>
      <c r="AB35" s="23"/>
      <c r="AC35" s="61"/>
      <c r="AD35" s="64">
        <v>735</v>
      </c>
      <c r="AE35" s="99">
        <v>2021</v>
      </c>
      <c r="AF35" s="106" t="s">
        <v>26</v>
      </c>
      <c r="AG35" s="90" t="s">
        <v>27</v>
      </c>
      <c r="AH35" s="90" t="s">
        <v>80</v>
      </c>
      <c r="AI35" s="90" t="s">
        <v>81</v>
      </c>
      <c r="AJ35" s="90" t="s">
        <v>81</v>
      </c>
    </row>
    <row r="36" spans="1:36" x14ac:dyDescent="0.25">
      <c r="A36" s="31" t="s">
        <v>91</v>
      </c>
      <c r="B36" s="22"/>
      <c r="C36" s="26"/>
      <c r="D36" s="23"/>
      <c r="E36" s="23">
        <v>643</v>
      </c>
      <c r="F36" s="22"/>
      <c r="G36" s="23"/>
      <c r="H36" s="23"/>
      <c r="I36" s="22"/>
      <c r="J36" s="22"/>
      <c r="K36" s="22"/>
      <c r="L36" s="23"/>
      <c r="M36" s="22"/>
      <c r="N36" s="22"/>
      <c r="O36" s="23"/>
      <c r="P36" s="22"/>
      <c r="Q36" s="22"/>
      <c r="R36" s="22"/>
      <c r="S36" s="23"/>
      <c r="T36" s="22"/>
      <c r="U36" s="22"/>
      <c r="V36" s="23"/>
      <c r="W36" s="22"/>
      <c r="X36" s="22"/>
      <c r="Y36" s="23"/>
      <c r="Z36" s="22"/>
      <c r="AA36" s="22"/>
      <c r="AB36" s="23"/>
      <c r="AC36" s="61"/>
      <c r="AD36" s="64">
        <v>37</v>
      </c>
      <c r="AE36" s="99">
        <v>2022</v>
      </c>
      <c r="AF36" s="106" t="s">
        <v>87</v>
      </c>
      <c r="AG36" s="90" t="s">
        <v>88</v>
      </c>
      <c r="AH36" s="90" t="s">
        <v>88</v>
      </c>
      <c r="AI36" s="90" t="s">
        <v>28</v>
      </c>
      <c r="AJ36" s="90" t="s">
        <v>28</v>
      </c>
    </row>
    <row r="37" spans="1:36" x14ac:dyDescent="0.25">
      <c r="A37" s="32" t="s">
        <v>24</v>
      </c>
      <c r="B37" s="22"/>
      <c r="C37" s="26"/>
      <c r="D37" s="23"/>
      <c r="E37" s="25">
        <f>SUM(E35:E36)</f>
        <v>6112</v>
      </c>
      <c r="F37" s="22"/>
      <c r="G37" s="25"/>
      <c r="H37" s="25"/>
      <c r="I37" s="22"/>
      <c r="J37" s="22"/>
      <c r="K37" s="22"/>
      <c r="L37" s="23"/>
      <c r="M37" s="22"/>
      <c r="N37" s="22"/>
      <c r="O37" s="23"/>
      <c r="P37" s="22"/>
      <c r="Q37" s="22"/>
      <c r="R37" s="22"/>
      <c r="S37" s="23"/>
      <c r="T37" s="22"/>
      <c r="U37" s="22"/>
      <c r="V37" s="23"/>
      <c r="W37" s="22"/>
      <c r="X37" s="22"/>
      <c r="Y37" s="23"/>
      <c r="Z37" s="22"/>
      <c r="AA37" s="22"/>
      <c r="AB37" s="23"/>
      <c r="AC37" s="61"/>
      <c r="AD37" s="69">
        <f>SUM(AD34:AD36)</f>
        <v>818</v>
      </c>
      <c r="AE37" s="99"/>
      <c r="AF37" s="106"/>
      <c r="AG37" s="90"/>
      <c r="AH37" s="90"/>
      <c r="AI37" s="90"/>
      <c r="AJ37" s="90"/>
    </row>
    <row r="38" spans="1:36" x14ac:dyDescent="0.25">
      <c r="A38" s="31"/>
      <c r="B38" s="22"/>
      <c r="C38" s="26"/>
      <c r="D38" s="23"/>
      <c r="E38" s="23"/>
      <c r="F38" s="22"/>
      <c r="G38" s="23"/>
      <c r="H38" s="23"/>
      <c r="I38" s="22"/>
      <c r="J38" s="22"/>
      <c r="K38" s="22"/>
      <c r="L38" s="23"/>
      <c r="M38" s="22"/>
      <c r="N38" s="22"/>
      <c r="O38" s="23"/>
      <c r="P38" s="22"/>
      <c r="Q38" s="22"/>
      <c r="R38" s="22"/>
      <c r="S38" s="23"/>
      <c r="T38" s="22"/>
      <c r="U38" s="22"/>
      <c r="V38" s="23"/>
      <c r="W38" s="22"/>
      <c r="X38" s="22"/>
      <c r="Y38" s="23"/>
      <c r="Z38" s="22"/>
      <c r="AA38" s="22"/>
      <c r="AB38" s="23"/>
      <c r="AC38" s="61"/>
      <c r="AD38" s="64"/>
      <c r="AE38" s="99"/>
      <c r="AF38" s="106"/>
      <c r="AG38" s="90"/>
      <c r="AH38" s="90"/>
      <c r="AI38" s="90"/>
      <c r="AJ38" s="90"/>
    </row>
    <row r="39" spans="1:36" x14ac:dyDescent="0.25">
      <c r="A39" s="32" t="s">
        <v>55</v>
      </c>
      <c r="B39" s="22"/>
      <c r="C39" s="26"/>
      <c r="D39" s="23"/>
      <c r="E39" s="23"/>
      <c r="F39" s="22"/>
      <c r="G39" s="23"/>
      <c r="H39" s="23"/>
      <c r="I39" s="22"/>
      <c r="J39" s="22"/>
      <c r="K39" s="22"/>
      <c r="L39" s="23"/>
      <c r="M39" s="22"/>
      <c r="N39" s="22"/>
      <c r="O39" s="23"/>
      <c r="P39" s="22"/>
      <c r="Q39" s="22"/>
      <c r="R39" s="22"/>
      <c r="S39" s="23"/>
      <c r="T39" s="22"/>
      <c r="U39" s="22"/>
      <c r="V39" s="23"/>
      <c r="W39" s="22"/>
      <c r="X39" s="22"/>
      <c r="Y39" s="23"/>
      <c r="Z39" s="22"/>
      <c r="AA39" s="22"/>
      <c r="AB39" s="23"/>
      <c r="AC39" s="61"/>
      <c r="AD39" s="64"/>
      <c r="AE39" s="99"/>
      <c r="AF39" s="106"/>
      <c r="AG39" s="90"/>
      <c r="AH39" s="90"/>
      <c r="AI39" s="90"/>
      <c r="AJ39" s="90"/>
    </row>
    <row r="40" spans="1:36" ht="43.2" x14ac:dyDescent="0.25">
      <c r="A40" s="31" t="s">
        <v>57</v>
      </c>
      <c r="B40" s="22"/>
      <c r="C40" s="26"/>
      <c r="D40" s="23"/>
      <c r="E40" s="23">
        <v>6639</v>
      </c>
      <c r="F40" s="22"/>
      <c r="G40" s="23"/>
      <c r="H40" s="23"/>
      <c r="I40" s="22"/>
      <c r="J40" s="22"/>
      <c r="K40" s="22"/>
      <c r="L40" s="23"/>
      <c r="M40" s="22"/>
      <c r="N40" s="22"/>
      <c r="O40" s="23"/>
      <c r="P40" s="22"/>
      <c r="Q40" s="22"/>
      <c r="R40" s="22"/>
      <c r="S40" s="23"/>
      <c r="T40" s="22"/>
      <c r="U40" s="22"/>
      <c r="V40" s="23"/>
      <c r="W40" s="22"/>
      <c r="X40" s="22"/>
      <c r="Y40" s="23"/>
      <c r="Z40" s="22"/>
      <c r="AA40" s="22"/>
      <c r="AB40" s="23"/>
      <c r="AC40" s="61"/>
      <c r="AD40" s="64">
        <v>1309</v>
      </c>
      <c r="AE40" s="99">
        <v>2040</v>
      </c>
      <c r="AF40" s="106" t="s">
        <v>84</v>
      </c>
      <c r="AG40" s="90" t="s">
        <v>85</v>
      </c>
      <c r="AH40" s="90" t="s">
        <v>89</v>
      </c>
      <c r="AI40" s="90" t="s">
        <v>81</v>
      </c>
      <c r="AJ40" s="90" t="s">
        <v>81</v>
      </c>
    </row>
    <row r="41" spans="1:36" x14ac:dyDescent="0.25">
      <c r="A41" s="31" t="s">
        <v>56</v>
      </c>
      <c r="B41" s="22"/>
      <c r="C41" s="26"/>
      <c r="D41" s="23"/>
      <c r="E41" s="23">
        <v>6374.7730000000001</v>
      </c>
      <c r="F41" s="22"/>
      <c r="G41" s="23"/>
      <c r="H41" s="23"/>
      <c r="I41" s="22"/>
      <c r="J41" s="22"/>
      <c r="K41" s="22"/>
      <c r="L41" s="23"/>
      <c r="M41" s="22"/>
      <c r="N41" s="22"/>
      <c r="O41" s="23"/>
      <c r="P41" s="22"/>
      <c r="Q41" s="22"/>
      <c r="R41" s="22"/>
      <c r="S41" s="23"/>
      <c r="T41" s="22"/>
      <c r="U41" s="22"/>
      <c r="V41" s="23"/>
      <c r="W41" s="22"/>
      <c r="X41" s="22"/>
      <c r="Y41" s="23"/>
      <c r="Z41" s="22"/>
      <c r="AA41" s="22"/>
      <c r="AB41" s="23"/>
      <c r="AC41" s="61"/>
      <c r="AD41" s="64">
        <v>1567</v>
      </c>
      <c r="AE41" s="99">
        <v>2041</v>
      </c>
      <c r="AF41" s="106" t="s">
        <v>79</v>
      </c>
      <c r="AG41" s="90" t="s">
        <v>27</v>
      </c>
      <c r="AH41" s="90" t="s">
        <v>80</v>
      </c>
      <c r="AI41" s="90" t="s">
        <v>81</v>
      </c>
      <c r="AJ41" s="90" t="s">
        <v>81</v>
      </c>
    </row>
    <row r="42" spans="1:36" x14ac:dyDescent="0.25">
      <c r="A42" s="31" t="s">
        <v>58</v>
      </c>
      <c r="B42" s="22"/>
      <c r="C42" s="26"/>
      <c r="D42" s="23"/>
      <c r="E42" s="23">
        <v>7500.607</v>
      </c>
      <c r="F42" s="22"/>
      <c r="G42" s="23"/>
      <c r="H42" s="23"/>
      <c r="I42" s="22"/>
      <c r="J42" s="22"/>
      <c r="K42" s="22"/>
      <c r="L42" s="23"/>
      <c r="M42" s="22"/>
      <c r="N42" s="22"/>
      <c r="O42" s="23"/>
      <c r="P42" s="22"/>
      <c r="Q42" s="22"/>
      <c r="R42" s="22"/>
      <c r="S42" s="23"/>
      <c r="T42" s="22"/>
      <c r="U42" s="22"/>
      <c r="V42" s="23"/>
      <c r="W42" s="22"/>
      <c r="X42" s="22"/>
      <c r="Y42" s="23"/>
      <c r="Z42" s="22"/>
      <c r="AA42" s="22"/>
      <c r="AB42" s="23"/>
      <c r="AC42" s="61"/>
      <c r="AD42" s="64">
        <v>2361</v>
      </c>
      <c r="AE42" s="99">
        <v>2041</v>
      </c>
      <c r="AF42" s="106" t="s">
        <v>79</v>
      </c>
      <c r="AG42" s="90" t="s">
        <v>27</v>
      </c>
      <c r="AH42" s="90" t="s">
        <v>80</v>
      </c>
      <c r="AI42" s="90" t="s">
        <v>81</v>
      </c>
      <c r="AJ42" s="90" t="s">
        <v>81</v>
      </c>
    </row>
    <row r="43" spans="1:36" x14ac:dyDescent="0.25">
      <c r="A43" s="31" t="s">
        <v>59</v>
      </c>
      <c r="B43" s="22"/>
      <c r="C43" s="26"/>
      <c r="D43" s="23"/>
      <c r="E43" s="23">
        <v>8286.6440000000002</v>
      </c>
      <c r="F43" s="22"/>
      <c r="G43" s="23"/>
      <c r="H43" s="23"/>
      <c r="I43" s="22"/>
      <c r="J43" s="22"/>
      <c r="K43" s="22"/>
      <c r="L43" s="23"/>
      <c r="M43" s="22"/>
      <c r="N43" s="22"/>
      <c r="O43" s="23"/>
      <c r="P43" s="22"/>
      <c r="Q43" s="22"/>
      <c r="R43" s="22"/>
      <c r="S43" s="23"/>
      <c r="T43" s="22"/>
      <c r="U43" s="22"/>
      <c r="V43" s="23"/>
      <c r="W43" s="22"/>
      <c r="X43" s="22"/>
      <c r="Y43" s="23"/>
      <c r="Z43" s="22"/>
      <c r="AA43" s="22"/>
      <c r="AB43" s="23"/>
      <c r="AC43" s="61"/>
      <c r="AD43" s="64">
        <v>624</v>
      </c>
      <c r="AE43" s="99">
        <v>2050</v>
      </c>
      <c r="AF43" s="106" t="s">
        <v>79</v>
      </c>
      <c r="AG43" s="90" t="s">
        <v>27</v>
      </c>
      <c r="AH43" s="90" t="s">
        <v>80</v>
      </c>
      <c r="AI43" s="90" t="s">
        <v>81</v>
      </c>
      <c r="AJ43" s="90" t="s">
        <v>81</v>
      </c>
    </row>
    <row r="44" spans="1:36" x14ac:dyDescent="0.25">
      <c r="A44" s="31" t="s">
        <v>60</v>
      </c>
      <c r="B44" s="22"/>
      <c r="C44" s="26"/>
      <c r="D44" s="23"/>
      <c r="E44" s="23">
        <v>8121.018</v>
      </c>
      <c r="F44" s="22"/>
      <c r="G44" s="23"/>
      <c r="H44" s="23"/>
      <c r="I44" s="22"/>
      <c r="J44" s="22"/>
      <c r="K44" s="22"/>
      <c r="L44" s="23"/>
      <c r="M44" s="22"/>
      <c r="N44" s="22"/>
      <c r="O44" s="23"/>
      <c r="P44" s="22"/>
      <c r="Q44" s="22"/>
      <c r="R44" s="22"/>
      <c r="S44" s="23"/>
      <c r="T44" s="22"/>
      <c r="U44" s="22"/>
      <c r="V44" s="23"/>
      <c r="W44" s="22"/>
      <c r="X44" s="22"/>
      <c r="Y44" s="23"/>
      <c r="Z44" s="22"/>
      <c r="AA44" s="22"/>
      <c r="AB44" s="23"/>
      <c r="AC44" s="61"/>
      <c r="AD44" s="64">
        <v>364</v>
      </c>
      <c r="AE44" s="99">
        <v>2050</v>
      </c>
      <c r="AF44" s="106" t="s">
        <v>79</v>
      </c>
      <c r="AG44" s="90" t="s">
        <v>27</v>
      </c>
      <c r="AH44" s="90" t="s">
        <v>80</v>
      </c>
      <c r="AI44" s="90" t="s">
        <v>81</v>
      </c>
      <c r="AJ44" s="90" t="s">
        <v>81</v>
      </c>
    </row>
    <row r="45" spans="1:36" x14ac:dyDescent="0.25">
      <c r="A45" s="31" t="s">
        <v>61</v>
      </c>
      <c r="B45" s="22"/>
      <c r="C45" s="26"/>
      <c r="D45" s="23"/>
      <c r="E45" s="23">
        <v>8308.5319999999992</v>
      </c>
      <c r="F45" s="22"/>
      <c r="G45" s="23"/>
      <c r="H45" s="23"/>
      <c r="I45" s="22"/>
      <c r="J45" s="22"/>
      <c r="K45" s="22"/>
      <c r="L45" s="23"/>
      <c r="M45" s="22"/>
      <c r="N45" s="22"/>
      <c r="O45" s="23"/>
      <c r="P45" s="22"/>
      <c r="Q45" s="22"/>
      <c r="R45" s="22"/>
      <c r="S45" s="23"/>
      <c r="T45" s="22"/>
      <c r="U45" s="22"/>
      <c r="V45" s="23"/>
      <c r="W45" s="22"/>
      <c r="X45" s="22"/>
      <c r="Y45" s="23"/>
      <c r="Z45" s="22"/>
      <c r="AA45" s="22"/>
      <c r="AB45" s="23"/>
      <c r="AC45" s="61"/>
      <c r="AD45" s="64">
        <v>1462</v>
      </c>
      <c r="AE45" s="99">
        <v>2050</v>
      </c>
      <c r="AF45" s="106" t="s">
        <v>79</v>
      </c>
      <c r="AG45" s="90" t="s">
        <v>27</v>
      </c>
      <c r="AH45" s="90" t="s">
        <v>80</v>
      </c>
      <c r="AI45" s="90" t="s">
        <v>81</v>
      </c>
      <c r="AJ45" s="90" t="s">
        <v>81</v>
      </c>
    </row>
    <row r="46" spans="1:36" x14ac:dyDescent="0.25">
      <c r="A46" s="31" t="s">
        <v>62</v>
      </c>
      <c r="B46" s="22"/>
      <c r="C46" s="26"/>
      <c r="D46" s="23"/>
      <c r="E46" s="23">
        <v>8261.7070000000003</v>
      </c>
      <c r="F46" s="22"/>
      <c r="G46" s="23"/>
      <c r="H46" s="23"/>
      <c r="I46" s="22"/>
      <c r="J46" s="22"/>
      <c r="K46" s="22"/>
      <c r="L46" s="23"/>
      <c r="M46" s="22"/>
      <c r="N46" s="22"/>
      <c r="O46" s="23"/>
      <c r="P46" s="22"/>
      <c r="Q46" s="22"/>
      <c r="R46" s="22"/>
      <c r="S46" s="23"/>
      <c r="T46" s="22"/>
      <c r="U46" s="22"/>
      <c r="V46" s="23"/>
      <c r="W46" s="22"/>
      <c r="X46" s="22"/>
      <c r="Y46" s="23"/>
      <c r="Z46" s="22"/>
      <c r="AA46" s="22"/>
      <c r="AB46" s="23"/>
      <c r="AC46" s="61"/>
      <c r="AD46" s="64">
        <v>1240</v>
      </c>
      <c r="AE46" s="99">
        <v>2050</v>
      </c>
      <c r="AF46" s="106" t="s">
        <v>79</v>
      </c>
      <c r="AG46" s="90" t="s">
        <v>27</v>
      </c>
      <c r="AH46" s="90" t="s">
        <v>80</v>
      </c>
      <c r="AI46" s="90" t="s">
        <v>81</v>
      </c>
      <c r="AJ46" s="90" t="s">
        <v>81</v>
      </c>
    </row>
    <row r="47" spans="1:36" x14ac:dyDescent="0.25">
      <c r="A47" s="31" t="s">
        <v>63</v>
      </c>
      <c r="B47" s="22"/>
      <c r="C47" s="26"/>
      <c r="D47" s="23"/>
      <c r="E47" s="23">
        <v>2684.134</v>
      </c>
      <c r="F47" s="22"/>
      <c r="G47" s="23"/>
      <c r="H47" s="23"/>
      <c r="I47" s="22"/>
      <c r="J47" s="22"/>
      <c r="K47" s="22"/>
      <c r="L47" s="23"/>
      <c r="M47" s="22"/>
      <c r="N47" s="22"/>
      <c r="O47" s="23"/>
      <c r="P47" s="22"/>
      <c r="Q47" s="22"/>
      <c r="R47" s="22"/>
      <c r="S47" s="23"/>
      <c r="T47" s="22"/>
      <c r="U47" s="22"/>
      <c r="V47" s="23"/>
      <c r="W47" s="22"/>
      <c r="X47" s="22"/>
      <c r="Y47" s="23"/>
      <c r="Z47" s="22"/>
      <c r="AA47" s="22"/>
      <c r="AB47" s="23"/>
      <c r="AC47" s="61"/>
      <c r="AD47" s="64">
        <v>321</v>
      </c>
      <c r="AE47" s="99">
        <v>2041</v>
      </c>
      <c r="AF47" s="106" t="s">
        <v>79</v>
      </c>
      <c r="AG47" s="90" t="s">
        <v>27</v>
      </c>
      <c r="AH47" s="90" t="s">
        <v>80</v>
      </c>
      <c r="AI47" s="90" t="s">
        <v>81</v>
      </c>
      <c r="AJ47" s="90" t="s">
        <v>81</v>
      </c>
    </row>
    <row r="48" spans="1:36" x14ac:dyDescent="0.25">
      <c r="A48" s="31" t="s">
        <v>64</v>
      </c>
      <c r="B48" s="22"/>
      <c r="C48" s="26"/>
      <c r="D48" s="23"/>
      <c r="E48" s="23">
        <v>2682.3110000000001</v>
      </c>
      <c r="F48" s="22"/>
      <c r="G48" s="23"/>
      <c r="H48" s="23"/>
      <c r="I48" s="22"/>
      <c r="J48" s="22"/>
      <c r="K48" s="22"/>
      <c r="L48" s="23"/>
      <c r="M48" s="22"/>
      <c r="N48" s="22"/>
      <c r="O48" s="23"/>
      <c r="P48" s="22"/>
      <c r="Q48" s="22"/>
      <c r="R48" s="22"/>
      <c r="S48" s="23"/>
      <c r="T48" s="22"/>
      <c r="U48" s="22"/>
      <c r="V48" s="23"/>
      <c r="W48" s="22"/>
      <c r="X48" s="22"/>
      <c r="Y48" s="23"/>
      <c r="Z48" s="22"/>
      <c r="AA48" s="22"/>
      <c r="AB48" s="23"/>
      <c r="AC48" s="61"/>
      <c r="AD48" s="64">
        <v>414</v>
      </c>
      <c r="AE48" s="99">
        <v>2041</v>
      </c>
      <c r="AF48" s="106" t="s">
        <v>79</v>
      </c>
      <c r="AG48" s="90" t="s">
        <v>27</v>
      </c>
      <c r="AH48" s="90" t="s">
        <v>80</v>
      </c>
      <c r="AI48" s="90" t="s">
        <v>81</v>
      </c>
      <c r="AJ48" s="90" t="s">
        <v>81</v>
      </c>
    </row>
    <row r="49" spans="1:36" x14ac:dyDescent="0.25">
      <c r="A49" s="31" t="s">
        <v>65</v>
      </c>
      <c r="B49" s="22"/>
      <c r="C49" s="26"/>
      <c r="D49" s="23"/>
      <c r="E49" s="23">
        <v>2792.18</v>
      </c>
      <c r="F49" s="22"/>
      <c r="G49" s="23"/>
      <c r="H49" s="23"/>
      <c r="I49" s="22"/>
      <c r="J49" s="22"/>
      <c r="K49" s="22"/>
      <c r="L49" s="23"/>
      <c r="M49" s="22"/>
      <c r="N49" s="22"/>
      <c r="O49" s="23"/>
      <c r="P49" s="22"/>
      <c r="Q49" s="22"/>
      <c r="R49" s="22"/>
      <c r="S49" s="23"/>
      <c r="T49" s="22"/>
      <c r="U49" s="22"/>
      <c r="V49" s="23"/>
      <c r="W49" s="22"/>
      <c r="X49" s="22"/>
      <c r="Y49" s="23"/>
      <c r="Z49" s="22"/>
      <c r="AA49" s="22"/>
      <c r="AB49" s="23"/>
      <c r="AC49" s="61"/>
      <c r="AD49" s="64">
        <v>636</v>
      </c>
      <c r="AE49" s="99">
        <v>2042</v>
      </c>
      <c r="AF49" s="106" t="s">
        <v>26</v>
      </c>
      <c r="AG49" s="90" t="s">
        <v>27</v>
      </c>
      <c r="AH49" s="90" t="s">
        <v>82</v>
      </c>
      <c r="AI49" s="90" t="s">
        <v>28</v>
      </c>
      <c r="AJ49" s="90" t="s">
        <v>81</v>
      </c>
    </row>
    <row r="50" spans="1:36" x14ac:dyDescent="0.25">
      <c r="A50" s="31" t="s">
        <v>66</v>
      </c>
      <c r="B50" s="22"/>
      <c r="C50" s="26"/>
      <c r="D50" s="23"/>
      <c r="E50" s="23">
        <v>2820.19</v>
      </c>
      <c r="F50" s="22"/>
      <c r="G50" s="23"/>
      <c r="H50" s="78"/>
      <c r="I50" s="53"/>
      <c r="J50" s="22"/>
      <c r="K50" s="22"/>
      <c r="L50" s="23"/>
      <c r="M50" s="22"/>
      <c r="N50" s="22"/>
      <c r="O50" s="23"/>
      <c r="P50" s="22"/>
      <c r="Q50" s="22"/>
      <c r="R50" s="22"/>
      <c r="S50" s="23"/>
      <c r="T50" s="22"/>
      <c r="U50" s="22"/>
      <c r="V50" s="23"/>
      <c r="W50" s="22"/>
      <c r="X50" s="22"/>
      <c r="Y50" s="23"/>
      <c r="Z50" s="22"/>
      <c r="AA50" s="22"/>
      <c r="AB50" s="23"/>
      <c r="AC50" s="61"/>
      <c r="AD50" s="79">
        <v>697</v>
      </c>
      <c r="AE50" s="99">
        <v>2043</v>
      </c>
      <c r="AF50" s="106" t="s">
        <v>79</v>
      </c>
      <c r="AG50" s="90" t="s">
        <v>27</v>
      </c>
      <c r="AH50" s="90" t="s">
        <v>80</v>
      </c>
      <c r="AI50" s="90" t="s">
        <v>81</v>
      </c>
      <c r="AJ50" s="90" t="s">
        <v>81</v>
      </c>
    </row>
    <row r="51" spans="1:36" x14ac:dyDescent="0.25">
      <c r="A51" s="32" t="s">
        <v>24</v>
      </c>
      <c r="B51" s="22"/>
      <c r="C51" s="26"/>
      <c r="D51" s="23"/>
      <c r="E51" s="25">
        <f>SUM(E40:E50)</f>
        <v>64471.096000000005</v>
      </c>
      <c r="F51" s="22"/>
      <c r="G51" s="25"/>
      <c r="H51" s="25"/>
      <c r="I51" s="22"/>
      <c r="J51" s="22"/>
      <c r="K51" s="22"/>
      <c r="L51" s="23"/>
      <c r="M51" s="22"/>
      <c r="N51" s="22"/>
      <c r="O51" s="23"/>
      <c r="P51" s="22"/>
      <c r="Q51" s="22"/>
      <c r="R51" s="22"/>
      <c r="S51" s="23"/>
      <c r="T51" s="22"/>
      <c r="U51" s="22"/>
      <c r="V51" s="23"/>
      <c r="W51" s="22"/>
      <c r="X51" s="22"/>
      <c r="Y51" s="23"/>
      <c r="Z51" s="22"/>
      <c r="AA51" s="22"/>
      <c r="AB51" s="23"/>
      <c r="AC51" s="61"/>
      <c r="AD51" s="69">
        <f>SUM(AD40:AD50)</f>
        <v>10995</v>
      </c>
      <c r="AE51" s="99"/>
      <c r="AF51" s="106"/>
      <c r="AG51" s="90"/>
      <c r="AH51" s="90"/>
      <c r="AI51" s="90"/>
      <c r="AJ51" s="90"/>
    </row>
    <row r="52" spans="1:36" x14ac:dyDescent="0.25">
      <c r="A52" s="31"/>
      <c r="B52" s="22"/>
      <c r="C52" s="26"/>
      <c r="D52" s="23"/>
      <c r="E52" s="23"/>
      <c r="F52" s="22"/>
      <c r="G52" s="22"/>
      <c r="H52" s="23"/>
      <c r="I52" s="22"/>
      <c r="J52" s="22"/>
      <c r="K52" s="22"/>
      <c r="L52" s="23"/>
      <c r="M52" s="22"/>
      <c r="N52" s="22"/>
      <c r="O52" s="23"/>
      <c r="P52" s="22"/>
      <c r="Q52" s="22"/>
      <c r="R52" s="22"/>
      <c r="S52" s="23"/>
      <c r="T52" s="22"/>
      <c r="U52" s="22"/>
      <c r="V52" s="23"/>
      <c r="W52" s="22"/>
      <c r="X52" s="22"/>
      <c r="Y52" s="23"/>
      <c r="Z52" s="22"/>
      <c r="AA52" s="22"/>
      <c r="AB52" s="23"/>
      <c r="AC52" s="61"/>
      <c r="AD52" s="64"/>
      <c r="AE52" s="99"/>
      <c r="AF52" s="106"/>
      <c r="AG52" s="90"/>
      <c r="AH52" s="90"/>
      <c r="AI52" s="90"/>
      <c r="AJ52" s="90"/>
    </row>
    <row r="53" spans="1:36" x14ac:dyDescent="0.25">
      <c r="A53" s="32" t="s">
        <v>67</v>
      </c>
      <c r="B53" s="22"/>
      <c r="C53" s="26"/>
      <c r="D53" s="23"/>
      <c r="E53" s="23"/>
      <c r="F53" s="22"/>
      <c r="G53" s="22"/>
      <c r="H53" s="23"/>
      <c r="I53" s="22"/>
      <c r="J53" s="22"/>
      <c r="K53" s="22"/>
      <c r="L53" s="23"/>
      <c r="M53" s="22"/>
      <c r="N53" s="22"/>
      <c r="O53" s="23"/>
      <c r="P53" s="22"/>
      <c r="Q53" s="22"/>
      <c r="R53" s="22"/>
      <c r="S53" s="23"/>
      <c r="T53" s="22"/>
      <c r="U53" s="22"/>
      <c r="V53" s="23"/>
      <c r="W53" s="22"/>
      <c r="X53" s="22"/>
      <c r="Y53" s="23"/>
      <c r="Z53" s="22"/>
      <c r="AA53" s="22"/>
      <c r="AB53" s="23"/>
      <c r="AC53" s="61"/>
      <c r="AD53" s="64"/>
      <c r="AE53" s="99"/>
      <c r="AF53" s="106"/>
      <c r="AG53" s="90"/>
      <c r="AH53" s="90"/>
      <c r="AI53" s="90"/>
      <c r="AJ53" s="90"/>
    </row>
    <row r="54" spans="1:36" x14ac:dyDescent="0.25">
      <c r="A54" s="31" t="s">
        <v>68</v>
      </c>
      <c r="B54" s="22"/>
      <c r="C54" s="26"/>
      <c r="D54" s="23"/>
      <c r="E54" s="23">
        <v>13955.168</v>
      </c>
      <c r="F54" s="22"/>
      <c r="G54" s="23"/>
      <c r="H54" s="23"/>
      <c r="I54" s="22"/>
      <c r="J54" s="22"/>
      <c r="K54" s="22"/>
      <c r="L54" s="23"/>
      <c r="M54" s="22"/>
      <c r="N54" s="22"/>
      <c r="O54" s="23"/>
      <c r="P54" s="22"/>
      <c r="Q54" s="22"/>
      <c r="R54" s="22"/>
      <c r="S54" s="23"/>
      <c r="T54" s="22"/>
      <c r="U54" s="22"/>
      <c r="V54" s="23"/>
      <c r="W54" s="22"/>
      <c r="X54" s="22"/>
      <c r="Y54" s="23"/>
      <c r="Z54" s="22"/>
      <c r="AA54" s="22"/>
      <c r="AB54" s="23"/>
      <c r="AC54" s="61"/>
      <c r="AD54" s="80">
        <v>3607</v>
      </c>
      <c r="AE54" s="99">
        <v>2060</v>
      </c>
      <c r="AF54" s="106" t="s">
        <v>26</v>
      </c>
      <c r="AG54" s="90" t="s">
        <v>27</v>
      </c>
      <c r="AH54" s="90" t="s">
        <v>80</v>
      </c>
      <c r="AI54" s="90" t="s">
        <v>81</v>
      </c>
      <c r="AJ54" s="90" t="s">
        <v>81</v>
      </c>
    </row>
    <row r="55" spans="1:36" x14ac:dyDescent="0.25">
      <c r="A55" s="31" t="s">
        <v>69</v>
      </c>
      <c r="B55" s="22"/>
      <c r="C55" s="26"/>
      <c r="D55" s="23"/>
      <c r="E55" s="23">
        <v>16906.11</v>
      </c>
      <c r="F55" s="22"/>
      <c r="G55" s="23"/>
      <c r="H55" s="23"/>
      <c r="I55" s="22"/>
      <c r="J55" s="22"/>
      <c r="K55" s="22"/>
      <c r="L55" s="23"/>
      <c r="M55" s="22"/>
      <c r="N55" s="22"/>
      <c r="O55" s="23"/>
      <c r="P55" s="22"/>
      <c r="Q55" s="22"/>
      <c r="R55" s="22"/>
      <c r="S55" s="23"/>
      <c r="T55" s="22"/>
      <c r="U55" s="22"/>
      <c r="V55" s="23"/>
      <c r="W55" s="22"/>
      <c r="X55" s="22"/>
      <c r="Y55" s="23"/>
      <c r="Z55" s="22"/>
      <c r="AA55" s="22"/>
      <c r="AB55" s="23"/>
      <c r="AC55" s="61"/>
      <c r="AD55" s="80">
        <v>3164</v>
      </c>
      <c r="AE55" s="99">
        <v>2061</v>
      </c>
      <c r="AF55" s="106" t="s">
        <v>26</v>
      </c>
      <c r="AG55" s="90" t="s">
        <v>82</v>
      </c>
      <c r="AH55" s="90" t="s">
        <v>82</v>
      </c>
      <c r="AI55" s="90" t="s">
        <v>28</v>
      </c>
      <c r="AJ55" s="90" t="s">
        <v>81</v>
      </c>
    </row>
    <row r="56" spans="1:36" x14ac:dyDescent="0.25">
      <c r="A56" s="31" t="s">
        <v>70</v>
      </c>
      <c r="B56" s="22"/>
      <c r="C56" s="26"/>
      <c r="D56" s="23"/>
      <c r="E56" s="23">
        <v>18147.116999999998</v>
      </c>
      <c r="F56" s="22"/>
      <c r="G56" s="23"/>
      <c r="H56" s="23"/>
      <c r="I56" s="22"/>
      <c r="J56" s="22"/>
      <c r="K56" s="22"/>
      <c r="L56" s="23"/>
      <c r="M56" s="22"/>
      <c r="N56" s="22"/>
      <c r="O56" s="23"/>
      <c r="P56" s="22"/>
      <c r="Q56" s="22"/>
      <c r="R56" s="22"/>
      <c r="S56" s="23"/>
      <c r="T56" s="22"/>
      <c r="U56" s="22"/>
      <c r="V56" s="23"/>
      <c r="W56" s="22"/>
      <c r="X56" s="22"/>
      <c r="Y56" s="23"/>
      <c r="Z56" s="22"/>
      <c r="AA56" s="22"/>
      <c r="AB56" s="23"/>
      <c r="AC56" s="61"/>
      <c r="AD56" s="80">
        <v>4789</v>
      </c>
      <c r="AE56" s="99">
        <v>2062</v>
      </c>
      <c r="AF56" s="106" t="s">
        <v>26</v>
      </c>
      <c r="AG56" s="90" t="s">
        <v>27</v>
      </c>
      <c r="AH56" s="90" t="s">
        <v>82</v>
      </c>
      <c r="AI56" s="90" t="s">
        <v>81</v>
      </c>
      <c r="AJ56" s="90" t="s">
        <v>81</v>
      </c>
    </row>
    <row r="57" spans="1:36" x14ac:dyDescent="0.25">
      <c r="A57" s="31" t="s">
        <v>71</v>
      </c>
      <c r="B57" s="22"/>
      <c r="C57" s="26"/>
      <c r="D57" s="23"/>
      <c r="E57" s="23">
        <v>16543.084999999999</v>
      </c>
      <c r="F57" s="22"/>
      <c r="G57" s="23"/>
      <c r="H57" s="23"/>
      <c r="I57" s="22"/>
      <c r="J57" s="22"/>
      <c r="K57" s="22"/>
      <c r="L57" s="23"/>
      <c r="M57" s="22"/>
      <c r="N57" s="22"/>
      <c r="O57" s="23"/>
      <c r="P57" s="22"/>
      <c r="Q57" s="22"/>
      <c r="R57" s="22"/>
      <c r="S57" s="23"/>
      <c r="T57" s="22"/>
      <c r="U57" s="22"/>
      <c r="V57" s="23"/>
      <c r="W57" s="22"/>
      <c r="X57" s="22"/>
      <c r="Y57" s="23"/>
      <c r="Z57" s="22"/>
      <c r="AA57" s="22"/>
      <c r="AB57" s="23"/>
      <c r="AC57" s="61"/>
      <c r="AD57" s="80">
        <v>5097</v>
      </c>
      <c r="AE57" s="99">
        <v>2063</v>
      </c>
      <c r="AF57" s="106" t="s">
        <v>26</v>
      </c>
      <c r="AG57" s="90" t="s">
        <v>82</v>
      </c>
      <c r="AH57" s="90" t="s">
        <v>82</v>
      </c>
      <c r="AI57" s="90" t="s">
        <v>28</v>
      </c>
      <c r="AJ57" s="90" t="s">
        <v>86</v>
      </c>
    </row>
    <row r="58" spans="1:36" x14ac:dyDescent="0.25">
      <c r="A58" s="31" t="s">
        <v>94</v>
      </c>
      <c r="B58" s="22"/>
      <c r="C58" s="26"/>
      <c r="D58" s="23"/>
      <c r="E58" s="23">
        <v>5473.99</v>
      </c>
      <c r="F58" s="22"/>
      <c r="G58" s="23"/>
      <c r="H58" s="23"/>
      <c r="I58" s="22"/>
      <c r="J58" s="22"/>
      <c r="K58" s="22"/>
      <c r="L58" s="23"/>
      <c r="M58" s="22"/>
      <c r="N58" s="22"/>
      <c r="O58" s="23"/>
      <c r="P58" s="22"/>
      <c r="Q58" s="22"/>
      <c r="R58" s="22"/>
      <c r="S58" s="23"/>
      <c r="T58" s="22"/>
      <c r="U58" s="22"/>
      <c r="V58" s="23"/>
      <c r="W58" s="22"/>
      <c r="X58" s="22"/>
      <c r="Y58" s="23"/>
      <c r="Z58" s="22"/>
      <c r="AA58" s="22"/>
      <c r="AB58" s="23"/>
      <c r="AC58" s="61"/>
      <c r="AD58" s="80">
        <v>125</v>
      </c>
      <c r="AE58" s="99">
        <v>2064</v>
      </c>
      <c r="AF58" s="106" t="s">
        <v>79</v>
      </c>
      <c r="AG58" s="90" t="s">
        <v>27</v>
      </c>
      <c r="AH58" s="90" t="s">
        <v>80</v>
      </c>
      <c r="AI58" s="90" t="s">
        <v>81</v>
      </c>
      <c r="AJ58" s="90" t="s">
        <v>81</v>
      </c>
    </row>
    <row r="59" spans="1:36" x14ac:dyDescent="0.25">
      <c r="A59" s="31" t="s">
        <v>95</v>
      </c>
      <c r="B59" s="22"/>
      <c r="C59" s="26"/>
      <c r="D59" s="23"/>
      <c r="E59" s="23">
        <v>10380.502</v>
      </c>
      <c r="F59" s="22"/>
      <c r="G59" s="23"/>
      <c r="H59" s="23"/>
      <c r="I59" s="22"/>
      <c r="J59" s="22"/>
      <c r="K59" s="22"/>
      <c r="L59" s="23"/>
      <c r="M59" s="22"/>
      <c r="N59" s="22"/>
      <c r="O59" s="23"/>
      <c r="P59" s="22"/>
      <c r="Q59" s="22"/>
      <c r="R59" s="22"/>
      <c r="S59" s="23"/>
      <c r="T59" s="22"/>
      <c r="U59" s="22"/>
      <c r="V59" s="23"/>
      <c r="W59" s="22"/>
      <c r="X59" s="22"/>
      <c r="Y59" s="23"/>
      <c r="Z59" s="22"/>
      <c r="AA59" s="22"/>
      <c r="AB59" s="23"/>
      <c r="AC59" s="61"/>
      <c r="AD59" s="80">
        <v>4421</v>
      </c>
      <c r="AE59" s="99">
        <v>2065</v>
      </c>
      <c r="AF59" s="106" t="s">
        <v>79</v>
      </c>
      <c r="AG59" s="90" t="s">
        <v>27</v>
      </c>
      <c r="AH59" s="90" t="s">
        <v>80</v>
      </c>
      <c r="AI59" s="90" t="s">
        <v>81</v>
      </c>
      <c r="AJ59" s="90" t="s">
        <v>81</v>
      </c>
    </row>
    <row r="60" spans="1:36" x14ac:dyDescent="0.25">
      <c r="A60" s="32" t="s">
        <v>24</v>
      </c>
      <c r="B60" s="22"/>
      <c r="C60" s="26"/>
      <c r="D60" s="23"/>
      <c r="E60" s="25">
        <f>SUM(E54:E59)</f>
        <v>81405.972000000009</v>
      </c>
      <c r="F60" s="22"/>
      <c r="G60" s="25"/>
      <c r="H60" s="25"/>
      <c r="I60" s="22"/>
      <c r="J60" s="22"/>
      <c r="K60" s="22"/>
      <c r="L60" s="23"/>
      <c r="M60" s="22"/>
      <c r="N60" s="22"/>
      <c r="O60" s="23"/>
      <c r="P60" s="22"/>
      <c r="Q60" s="22"/>
      <c r="R60" s="22"/>
      <c r="S60" s="23"/>
      <c r="T60" s="22"/>
      <c r="U60" s="22"/>
      <c r="V60" s="23"/>
      <c r="W60" s="22"/>
      <c r="X60" s="22"/>
      <c r="Y60" s="23"/>
      <c r="Z60" s="22"/>
      <c r="AA60" s="22"/>
      <c r="AB60" s="23"/>
      <c r="AC60" s="61"/>
      <c r="AD60" s="69">
        <f>SUM(AD54:AD59)</f>
        <v>21203</v>
      </c>
      <c r="AE60" s="99"/>
      <c r="AF60" s="106"/>
      <c r="AG60" s="90"/>
      <c r="AH60" s="90"/>
      <c r="AI60" s="90"/>
      <c r="AJ60" s="90"/>
    </row>
    <row r="61" spans="1:36" x14ac:dyDescent="0.25">
      <c r="A61" s="31"/>
      <c r="B61" s="22"/>
      <c r="C61" s="26"/>
      <c r="D61" s="23"/>
      <c r="E61" s="81"/>
      <c r="F61" s="22"/>
      <c r="G61" s="23"/>
      <c r="H61" s="23"/>
      <c r="I61" s="22"/>
      <c r="J61" s="22"/>
      <c r="K61" s="22"/>
      <c r="L61" s="23"/>
      <c r="M61" s="22"/>
      <c r="N61" s="22"/>
      <c r="O61" s="23"/>
      <c r="P61" s="22"/>
      <c r="Q61" s="22"/>
      <c r="R61" s="22"/>
      <c r="S61" s="23"/>
      <c r="T61" s="22"/>
      <c r="U61" s="22"/>
      <c r="V61" s="23"/>
      <c r="W61" s="22"/>
      <c r="X61" s="22"/>
      <c r="Y61" s="23"/>
      <c r="Z61" s="22"/>
      <c r="AA61" s="22"/>
      <c r="AB61" s="23"/>
      <c r="AC61" s="61"/>
      <c r="AD61" s="64"/>
      <c r="AE61" s="99"/>
      <c r="AF61" s="106"/>
      <c r="AG61" s="90"/>
      <c r="AH61" s="90"/>
      <c r="AI61" s="90"/>
      <c r="AJ61" s="90"/>
    </row>
    <row r="62" spans="1:36" x14ac:dyDescent="0.25">
      <c r="A62" s="55" t="s">
        <v>74</v>
      </c>
      <c r="B62" s="56"/>
      <c r="C62" s="57"/>
      <c r="D62" s="58"/>
      <c r="E62" s="82">
        <f>SUM(0+$E$31+$E$37+$E$51+$E$60)</f>
        <v>161778.21300000002</v>
      </c>
      <c r="F62" s="96"/>
      <c r="G62" s="97"/>
      <c r="H62" s="59"/>
      <c r="I62" s="56"/>
      <c r="J62" s="56"/>
      <c r="K62" s="56"/>
      <c r="L62" s="60"/>
      <c r="M62" s="56"/>
      <c r="N62" s="56"/>
      <c r="O62" s="60"/>
      <c r="P62" s="56"/>
      <c r="Q62" s="56"/>
      <c r="R62" s="56"/>
      <c r="S62" s="60"/>
      <c r="T62" s="56"/>
      <c r="U62" s="56"/>
      <c r="V62" s="60"/>
      <c r="W62" s="56"/>
      <c r="X62" s="56"/>
      <c r="Y62" s="60"/>
      <c r="Z62" s="56"/>
      <c r="AA62" s="56"/>
      <c r="AB62" s="60"/>
      <c r="AC62" s="63"/>
      <c r="AD62" s="70">
        <f>SUM(0+$AD$31+$AD$37+$AD$51+$AD$60)</f>
        <v>34950</v>
      </c>
      <c r="AE62" s="103"/>
      <c r="AF62" s="112"/>
      <c r="AG62" s="113"/>
      <c r="AH62" s="113"/>
      <c r="AI62" s="113"/>
      <c r="AJ62" s="113"/>
    </row>
    <row r="63" spans="1:36" x14ac:dyDescent="0.25">
      <c r="A63" s="54"/>
      <c r="B63" s="16"/>
      <c r="C63" s="17"/>
      <c r="D63" s="92"/>
      <c r="E63" s="93"/>
      <c r="F63" s="94"/>
      <c r="G63" s="93"/>
      <c r="H63" s="93"/>
      <c r="I63" s="95"/>
      <c r="J63" s="86"/>
      <c r="K63" s="86"/>
      <c r="L63" s="87"/>
      <c r="M63" s="86"/>
      <c r="N63" s="86"/>
      <c r="O63" s="87"/>
      <c r="P63" s="86"/>
      <c r="Q63" s="86"/>
      <c r="R63" s="86"/>
      <c r="S63" s="87"/>
      <c r="T63" s="86"/>
      <c r="U63" s="86"/>
      <c r="V63" s="87"/>
      <c r="W63" s="86"/>
      <c r="X63" s="86"/>
      <c r="Y63" s="87"/>
      <c r="Z63" s="86"/>
      <c r="AA63" s="86"/>
      <c r="AB63" s="87"/>
      <c r="AC63" s="88"/>
      <c r="AD63" s="7"/>
      <c r="AE63" s="104"/>
      <c r="AF63" s="110"/>
      <c r="AG63" s="111"/>
      <c r="AH63" s="111"/>
      <c r="AI63" s="111"/>
      <c r="AJ63" s="111"/>
    </row>
    <row r="64" spans="1:36" x14ac:dyDescent="0.25">
      <c r="A64" s="51" t="s">
        <v>76</v>
      </c>
      <c r="B64" s="22"/>
      <c r="C64" s="26"/>
      <c r="D64" s="52"/>
      <c r="E64" s="83">
        <f>E62+E25</f>
        <v>164314.94410000002</v>
      </c>
      <c r="F64" s="85"/>
      <c r="G64" s="83"/>
      <c r="H64" s="83"/>
      <c r="I64" s="90"/>
      <c r="J64" s="90"/>
      <c r="K64" s="90"/>
      <c r="L64" s="84"/>
      <c r="M64" s="90"/>
      <c r="N64" s="90"/>
      <c r="O64" s="84"/>
      <c r="P64" s="90"/>
      <c r="Q64" s="90"/>
      <c r="R64" s="90"/>
      <c r="S64" s="84"/>
      <c r="T64" s="90"/>
      <c r="U64" s="90"/>
      <c r="V64" s="84"/>
      <c r="W64" s="90"/>
      <c r="X64" s="90"/>
      <c r="Y64" s="84"/>
      <c r="Z64" s="90"/>
      <c r="AA64" s="90"/>
      <c r="AB64" s="84"/>
      <c r="AC64" s="91"/>
      <c r="AD64" s="83">
        <f>AD62+AD25</f>
        <v>35765.624819999997</v>
      </c>
      <c r="AE64" s="99"/>
      <c r="AF64" s="106"/>
      <c r="AG64" s="90"/>
      <c r="AH64" s="90"/>
      <c r="AI64" s="90"/>
      <c r="AJ64" s="90"/>
    </row>
    <row r="65" spans="1:36" x14ac:dyDescent="0.25">
      <c r="A65" s="31"/>
      <c r="B65" s="22"/>
      <c r="C65" s="26"/>
      <c r="D65" s="52"/>
      <c r="E65" s="84"/>
      <c r="F65" s="53"/>
      <c r="G65" s="89"/>
      <c r="H65" s="18"/>
      <c r="I65" s="16"/>
      <c r="J65" s="16"/>
      <c r="K65" s="16"/>
      <c r="L65" s="18"/>
      <c r="M65" s="16"/>
      <c r="N65" s="16"/>
      <c r="O65" s="18"/>
      <c r="P65" s="16"/>
      <c r="Q65" s="16"/>
      <c r="R65" s="16"/>
      <c r="S65" s="18"/>
      <c r="T65" s="16"/>
      <c r="U65" s="16"/>
      <c r="V65" s="18"/>
      <c r="W65" s="16"/>
      <c r="X65" s="16"/>
      <c r="Y65" s="18"/>
      <c r="Z65" s="16"/>
      <c r="AA65" s="16"/>
      <c r="AB65" s="18"/>
      <c r="AC65" s="13"/>
      <c r="AD65" s="14"/>
      <c r="AE65" s="105"/>
      <c r="AF65" s="106"/>
      <c r="AG65" s="90"/>
      <c r="AH65" s="90"/>
      <c r="AI65" s="90"/>
      <c r="AJ65" s="90"/>
    </row>
    <row r="66" spans="1:36" x14ac:dyDescent="0.25">
      <c r="B66" s="22"/>
      <c r="C66" s="26"/>
      <c r="D66" s="52"/>
      <c r="E66" s="84"/>
      <c r="F66" s="53"/>
      <c r="G66" s="22"/>
      <c r="H66" s="23"/>
      <c r="I66" s="22"/>
      <c r="J66" s="22"/>
      <c r="K66" s="22"/>
      <c r="L66" s="23"/>
      <c r="M66" s="22"/>
      <c r="N66" s="22"/>
      <c r="O66" s="23"/>
      <c r="P66" s="22"/>
      <c r="Q66" s="22"/>
      <c r="R66" s="22"/>
      <c r="S66" s="23"/>
      <c r="T66" s="22"/>
      <c r="U66" s="22"/>
      <c r="V66" s="23"/>
      <c r="W66" s="22"/>
      <c r="X66" s="22"/>
      <c r="Y66" s="23"/>
      <c r="Z66" s="22"/>
      <c r="AA66" s="22"/>
      <c r="AB66" s="23"/>
      <c r="AC66" s="12"/>
      <c r="AD66" s="15"/>
      <c r="AE66" s="105"/>
      <c r="AF66" s="106"/>
      <c r="AG66" s="90"/>
      <c r="AH66" s="90"/>
      <c r="AI66" s="90"/>
      <c r="AJ66" s="90"/>
    </row>
  </sheetData>
  <autoFilter ref="A7:AK9" xr:uid="{2D7A8CDA-6E13-4625-8662-54447A37381A}">
    <filterColumn colId="5" showButton="0"/>
    <filterColumn colId="6" showButton="0"/>
    <filterColumn colId="9" showButton="0"/>
    <filterColumn colId="10" showButton="0"/>
    <filterColumn colId="12" showButton="0"/>
    <filterColumn colId="13" showButton="0"/>
    <filterColumn colId="16" showButton="0"/>
    <filterColumn colId="17" showButton="0"/>
    <filterColumn colId="19" showButton="0"/>
    <filterColumn colId="20" showButton="0"/>
    <filterColumn colId="22" showButton="0"/>
    <filterColumn colId="23" showButton="0"/>
    <filterColumn colId="25" showButton="0"/>
    <filterColumn colId="26" showButton="0"/>
    <filterColumn colId="31" showButton="0"/>
    <filterColumn colId="32" showButton="0"/>
    <filterColumn colId="34" showButton="0"/>
    <filterColumn colId="35" showButton="0"/>
  </autoFilter>
  <mergeCells count="46">
    <mergeCell ref="AA8:AA9"/>
    <mergeCell ref="AB8:AB9"/>
    <mergeCell ref="R8:R9"/>
    <mergeCell ref="S8:S9"/>
    <mergeCell ref="W8:W9"/>
    <mergeCell ref="Y8:Y9"/>
    <mergeCell ref="Z8:Z9"/>
    <mergeCell ref="A1:AE1"/>
    <mergeCell ref="AD7:AD9"/>
    <mergeCell ref="AE7:AE9"/>
    <mergeCell ref="F7:H7"/>
    <mergeCell ref="F8:F9"/>
    <mergeCell ref="G8:G9"/>
    <mergeCell ref="H8:H9"/>
    <mergeCell ref="A7:A9"/>
    <mergeCell ref="B7:B9"/>
    <mergeCell ref="C7:C9"/>
    <mergeCell ref="D7:D9"/>
    <mergeCell ref="E7:E9"/>
    <mergeCell ref="Q7:S7"/>
    <mergeCell ref="Q8:Q9"/>
    <mergeCell ref="T7:V7"/>
    <mergeCell ref="I7:I9"/>
    <mergeCell ref="W7:Y7"/>
    <mergeCell ref="Z7:AB7"/>
    <mergeCell ref="AC7:AC9"/>
    <mergeCell ref="J7:L7"/>
    <mergeCell ref="J8:J9"/>
    <mergeCell ref="K8:K9"/>
    <mergeCell ref="L8:L9"/>
    <mergeCell ref="X8:X9"/>
    <mergeCell ref="M7:O7"/>
    <mergeCell ref="P7:P9"/>
    <mergeCell ref="M8:M9"/>
    <mergeCell ref="N8:N9"/>
    <mergeCell ref="O8:O9"/>
    <mergeCell ref="T8:T9"/>
    <mergeCell ref="U8:U9"/>
    <mergeCell ref="V8:V9"/>
    <mergeCell ref="AI7:AK7"/>
    <mergeCell ref="AI8:AI9"/>
    <mergeCell ref="AJ8:AJ9"/>
    <mergeCell ref="AF8:AF9"/>
    <mergeCell ref="AG8:AG9"/>
    <mergeCell ref="AH8:AH9"/>
    <mergeCell ref="AF7:AH7"/>
  </mergeCells>
  <phoneticPr fontId="7" type="noConversion"/>
  <pageMargins left="0.7" right="0.7" top="0.75" bottom="0.75" header="0.3" footer="0.3"/>
  <pageSetup paperSize="9" scale="52" orientation="landscape" cellComments="atEnd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4839-327E-45E8-890A-F9C195ABD9DC}">
  <sheetPr codeName="Sheet2"/>
  <dimension ref="A1:AK9"/>
  <sheetViews>
    <sheetView topLeftCell="G1" workbookViewId="0">
      <selection activeCell="AL9" sqref="AL9"/>
    </sheetView>
  </sheetViews>
  <sheetFormatPr defaultRowHeight="10.8" x14ac:dyDescent="0.25"/>
  <cols>
    <col min="1" max="1" width="9.28515625" style="40"/>
  </cols>
  <sheetData>
    <row r="1" spans="1:37" ht="16.8" x14ac:dyDescent="0.25">
      <c r="A1" s="135" t="s">
        <v>20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</row>
    <row r="2" spans="1:37" x14ac:dyDescent="0.25">
      <c r="A2" s="37" t="s">
        <v>17</v>
      </c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7" x14ac:dyDescent="0.25">
      <c r="A3" s="38" t="s">
        <v>18</v>
      </c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x14ac:dyDescent="0.25">
      <c r="A4" s="38" t="s">
        <v>1</v>
      </c>
      <c r="B4" s="2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7" x14ac:dyDescent="0.25">
      <c r="A5" s="38" t="s">
        <v>2</v>
      </c>
      <c r="B5" s="2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7" s="36" customFormat="1" ht="11.4" thickBot="1" x14ac:dyDescent="0.3">
      <c r="A6" s="3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5" t="s">
        <v>3</v>
      </c>
      <c r="AF6" s="34"/>
      <c r="AG6" s="35" t="s">
        <v>3</v>
      </c>
      <c r="AH6" s="34"/>
      <c r="AI6" s="35" t="s">
        <v>3</v>
      </c>
      <c r="AJ6" s="35" t="s">
        <v>3</v>
      </c>
      <c r="AK6" s="35" t="s">
        <v>3</v>
      </c>
    </row>
    <row r="7" spans="1:37" ht="40.5" customHeight="1" x14ac:dyDescent="0.25">
      <c r="A7" s="137" t="s">
        <v>19</v>
      </c>
      <c r="B7" s="139" t="s">
        <v>4</v>
      </c>
      <c r="C7" s="139" t="s">
        <v>5</v>
      </c>
      <c r="D7" s="139" t="s">
        <v>6</v>
      </c>
      <c r="E7" s="139" t="s">
        <v>7</v>
      </c>
      <c r="F7" s="139" t="s">
        <v>8</v>
      </c>
      <c r="G7" s="139"/>
      <c r="H7" s="139"/>
      <c r="I7" s="139" t="s">
        <v>36</v>
      </c>
      <c r="J7" s="139" t="s">
        <v>31</v>
      </c>
      <c r="K7" s="139"/>
      <c r="L7" s="139"/>
      <c r="M7" s="139" t="s">
        <v>33</v>
      </c>
      <c r="N7" s="139"/>
      <c r="O7" s="139"/>
      <c r="P7" s="139" t="s">
        <v>37</v>
      </c>
      <c r="Q7" s="139" t="s">
        <v>32</v>
      </c>
      <c r="R7" s="139"/>
      <c r="S7" s="139"/>
      <c r="T7" s="139" t="s">
        <v>34</v>
      </c>
      <c r="U7" s="139"/>
      <c r="V7" s="139"/>
      <c r="W7" s="139" t="s">
        <v>9</v>
      </c>
      <c r="X7" s="139"/>
      <c r="Y7" s="139"/>
      <c r="Z7" s="139" t="s">
        <v>35</v>
      </c>
      <c r="AA7" s="139"/>
      <c r="AB7" s="139"/>
      <c r="AC7" s="139" t="s">
        <v>21</v>
      </c>
      <c r="AD7" s="139" t="s">
        <v>10</v>
      </c>
      <c r="AE7" s="139"/>
      <c r="AF7" s="139"/>
      <c r="AG7" s="139"/>
      <c r="AH7" s="139"/>
      <c r="AI7" s="139"/>
      <c r="AJ7" s="133" t="s">
        <v>29</v>
      </c>
      <c r="AK7" s="133" t="s">
        <v>30</v>
      </c>
    </row>
    <row r="8" spans="1:37" x14ac:dyDescent="0.25">
      <c r="A8" s="138"/>
      <c r="B8" s="140"/>
      <c r="C8" s="140"/>
      <c r="D8" s="140"/>
      <c r="E8" s="140"/>
      <c r="F8" s="140" t="s">
        <v>11</v>
      </c>
      <c r="G8" s="140" t="s">
        <v>22</v>
      </c>
      <c r="H8" s="140" t="s">
        <v>23</v>
      </c>
      <c r="I8" s="140"/>
      <c r="J8" s="140" t="s">
        <v>11</v>
      </c>
      <c r="K8" s="140" t="s">
        <v>22</v>
      </c>
      <c r="L8" s="140" t="s">
        <v>23</v>
      </c>
      <c r="M8" s="140" t="s">
        <v>11</v>
      </c>
      <c r="N8" s="140" t="s">
        <v>22</v>
      </c>
      <c r="O8" s="140" t="s">
        <v>23</v>
      </c>
      <c r="P8" s="140"/>
      <c r="Q8" s="140" t="s">
        <v>11</v>
      </c>
      <c r="R8" s="140" t="s">
        <v>22</v>
      </c>
      <c r="S8" s="140" t="s">
        <v>23</v>
      </c>
      <c r="T8" s="140" t="s">
        <v>11</v>
      </c>
      <c r="U8" s="140" t="s">
        <v>22</v>
      </c>
      <c r="V8" s="140" t="s">
        <v>23</v>
      </c>
      <c r="W8" s="140" t="s">
        <v>11</v>
      </c>
      <c r="X8" s="140" t="s">
        <v>22</v>
      </c>
      <c r="Y8" s="140" t="s">
        <v>23</v>
      </c>
      <c r="Z8" s="140" t="s">
        <v>11</v>
      </c>
      <c r="AA8" s="140" t="s">
        <v>22</v>
      </c>
      <c r="AB8" s="140" t="s">
        <v>23</v>
      </c>
      <c r="AC8" s="140"/>
      <c r="AD8" s="140" t="s">
        <v>12</v>
      </c>
      <c r="AE8" s="33"/>
      <c r="AF8" s="140" t="s">
        <v>13</v>
      </c>
      <c r="AG8" s="33"/>
      <c r="AH8" s="140" t="s">
        <v>14</v>
      </c>
      <c r="AI8" s="33"/>
      <c r="AJ8" s="134"/>
      <c r="AK8" s="134"/>
    </row>
    <row r="9" spans="1:37" x14ac:dyDescent="0.25">
      <c r="A9" s="138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33"/>
      <c r="AF9" s="140"/>
      <c r="AG9" s="33"/>
      <c r="AH9" s="140"/>
      <c r="AI9" s="33"/>
      <c r="AJ9" s="134"/>
      <c r="AK9" s="134"/>
    </row>
  </sheetData>
  <mergeCells count="43">
    <mergeCell ref="W8:W9"/>
    <mergeCell ref="W7:Y7"/>
    <mergeCell ref="Z7:AB7"/>
    <mergeCell ref="AC7:AC9"/>
    <mergeCell ref="AD7:AI7"/>
    <mergeCell ref="AF8:AF9"/>
    <mergeCell ref="AH8:AH9"/>
    <mergeCell ref="X8:X9"/>
    <mergeCell ref="Y8:Y9"/>
    <mergeCell ref="Z8:Z9"/>
    <mergeCell ref="AA8:AA9"/>
    <mergeCell ref="AB8:AB9"/>
    <mergeCell ref="AD8:AD9"/>
    <mergeCell ref="U8:U9"/>
    <mergeCell ref="V8:V9"/>
    <mergeCell ref="L8:L9"/>
    <mergeCell ref="I7:I9"/>
    <mergeCell ref="J7:L7"/>
    <mergeCell ref="M7:O7"/>
    <mergeCell ref="P7:P9"/>
    <mergeCell ref="J8:J9"/>
    <mergeCell ref="K8:K9"/>
    <mergeCell ref="O8:O9"/>
    <mergeCell ref="Q8:Q9"/>
    <mergeCell ref="R8:R9"/>
    <mergeCell ref="S8:S9"/>
    <mergeCell ref="T8:T9"/>
    <mergeCell ref="AJ7:AJ9"/>
    <mergeCell ref="AK7:AK9"/>
    <mergeCell ref="A1:AK1"/>
    <mergeCell ref="A7:A9"/>
    <mergeCell ref="B7:B9"/>
    <mergeCell ref="C7:C9"/>
    <mergeCell ref="D7:D9"/>
    <mergeCell ref="E7:E9"/>
    <mergeCell ref="F7:H7"/>
    <mergeCell ref="F8:F9"/>
    <mergeCell ref="G8:G9"/>
    <mergeCell ref="H8:H9"/>
    <mergeCell ref="Q7:S7"/>
    <mergeCell ref="T7:V7"/>
    <mergeCell ref="M8:M9"/>
    <mergeCell ref="N8:N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5" ma:contentTypeDescription="Een nieuw document maken." ma:contentTypeScope="" ma:versionID="64135a063e2f4de748529c7fcf79c378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7f967674b883ff4fef91c891ae542a4e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kop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koper" ma:index="21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9B0E5-3301-4CF8-A10E-9C5BEFFAD8AC}"/>
</file>

<file path=customXml/itemProps2.xml><?xml version="1.0" encoding="utf-8"?>
<ds:datastoreItem xmlns:ds="http://schemas.openxmlformats.org/officeDocument/2006/customXml" ds:itemID="{8D0B671C-FADE-4EF5-A71F-86C78363F6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Hoeveelheidsbijlage</vt:lpstr>
      <vt:lpstr>Layout</vt:lpstr>
      <vt:lpstr>Hoeveelheidsbijlage!Afdrukbereik</vt:lpstr>
      <vt:lpstr>Hoeveelheidsbijlage!Afdruktitels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Reus</dc:creator>
  <cp:lastModifiedBy>Sander Schouten | Tijhuis Ingenieurs</cp:lastModifiedBy>
  <cp:lastPrinted>2024-07-31T13:35:29Z</cp:lastPrinted>
  <dcterms:created xsi:type="dcterms:W3CDTF">2020-03-17T09:14:58Z</dcterms:created>
  <dcterms:modified xsi:type="dcterms:W3CDTF">2024-09-20T08:10:27Z</dcterms:modified>
</cp:coreProperties>
</file>