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bodegraven.sharepoint.com/sites/OR-Lopendeprojecten/Gedeelde documenten/Regionaal/RROK 2023-2026 - ELEM/07. BE/05. Bijlagen/"/>
    </mc:Choice>
  </mc:AlternateContent>
  <xr:revisionPtr revIDLastSave="92" documentId="8_{259B30FC-B2B0-4886-A392-8CBFB9619A29}" xr6:coauthVersionLast="47" xr6:coauthVersionMax="47" xr10:uidLastSave="{E9D58CEB-886D-49D3-8222-BC2ACCD50EE4}"/>
  <bookViews>
    <workbookView xWindow="-108" yWindow="-108" windowWidth="23256" windowHeight="12720" xr2:uid="{F6873710-5DB4-4353-9280-A24E539FE57B}"/>
  </bookViews>
  <sheets>
    <sheet name="G1 MKI betratingsmateriaal" sheetId="3" r:id="rId1"/>
  </sheets>
  <definedNames>
    <definedName name="_xlnm.Print_Area" localSheetId="0">'G1 MKI betratingsmateriaal'!$A$1:$F$155</definedName>
    <definedName name="_xlnm.Print_Titles" localSheetId="0">'G1 MKI betratingsmateriaal'!$1:$10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4" i="3" l="1"/>
  <c r="H144" i="3"/>
  <c r="G144" i="3"/>
  <c r="I142" i="3"/>
  <c r="H142" i="3"/>
  <c r="G142" i="3"/>
  <c r="I141" i="3"/>
  <c r="H141" i="3"/>
  <c r="G141" i="3"/>
  <c r="I140" i="3"/>
  <c r="H140" i="3"/>
  <c r="G140" i="3"/>
  <c r="I139" i="3"/>
  <c r="H139" i="3"/>
  <c r="G139" i="3"/>
  <c r="I138" i="3"/>
  <c r="H138" i="3"/>
  <c r="G138" i="3"/>
  <c r="I137" i="3"/>
  <c r="H137" i="3"/>
  <c r="G137" i="3"/>
  <c r="I136" i="3"/>
  <c r="H136" i="3"/>
  <c r="G136" i="3"/>
  <c r="I135" i="3"/>
  <c r="H135" i="3"/>
  <c r="G135" i="3"/>
  <c r="I133" i="3"/>
  <c r="H133" i="3"/>
  <c r="G133" i="3"/>
  <c r="I132" i="3"/>
  <c r="H132" i="3"/>
  <c r="G132" i="3"/>
  <c r="I131" i="3"/>
  <c r="H131" i="3"/>
  <c r="G131" i="3"/>
  <c r="I129" i="3"/>
  <c r="H129" i="3"/>
  <c r="G129" i="3"/>
  <c r="I128" i="3"/>
  <c r="H128" i="3"/>
  <c r="G128" i="3"/>
  <c r="I127" i="3"/>
  <c r="H127" i="3"/>
  <c r="G127" i="3"/>
  <c r="I126" i="3"/>
  <c r="H126" i="3"/>
  <c r="G126" i="3"/>
  <c r="I125" i="3"/>
  <c r="H125" i="3"/>
  <c r="G125" i="3"/>
  <c r="I124" i="3"/>
  <c r="H124" i="3"/>
  <c r="G124" i="3"/>
  <c r="I123" i="3"/>
  <c r="H123" i="3"/>
  <c r="G123" i="3"/>
  <c r="I122" i="3"/>
  <c r="H122" i="3"/>
  <c r="G122" i="3"/>
  <c r="I121" i="3"/>
  <c r="H121" i="3"/>
  <c r="G121" i="3"/>
  <c r="I120" i="3"/>
  <c r="H120" i="3"/>
  <c r="G120" i="3"/>
  <c r="I119" i="3"/>
  <c r="H119" i="3"/>
  <c r="G119" i="3"/>
  <c r="I118" i="3"/>
  <c r="H118" i="3"/>
  <c r="G118" i="3"/>
  <c r="I117" i="3"/>
  <c r="H117" i="3"/>
  <c r="G117" i="3"/>
  <c r="I116" i="3"/>
  <c r="H116" i="3"/>
  <c r="G116" i="3"/>
  <c r="I115" i="3"/>
  <c r="H115" i="3"/>
  <c r="G115" i="3"/>
  <c r="I114" i="3"/>
  <c r="H114" i="3"/>
  <c r="G114" i="3"/>
  <c r="I112" i="3"/>
  <c r="H112" i="3"/>
  <c r="G112" i="3"/>
  <c r="I111" i="3"/>
  <c r="H111" i="3"/>
  <c r="G111" i="3"/>
  <c r="I110" i="3"/>
  <c r="H110" i="3"/>
  <c r="G110" i="3"/>
  <c r="I109" i="3"/>
  <c r="H109" i="3"/>
  <c r="G109" i="3"/>
  <c r="I108" i="3"/>
  <c r="H108" i="3"/>
  <c r="G108" i="3"/>
  <c r="I107" i="3"/>
  <c r="H107" i="3"/>
  <c r="G107" i="3"/>
  <c r="I106" i="3"/>
  <c r="H106" i="3"/>
  <c r="G106" i="3"/>
  <c r="I105" i="3"/>
  <c r="H105" i="3"/>
  <c r="G105" i="3"/>
  <c r="I104" i="3"/>
  <c r="H104" i="3"/>
  <c r="G104" i="3"/>
  <c r="I103" i="3"/>
  <c r="H103" i="3"/>
  <c r="G103" i="3"/>
  <c r="I102" i="3"/>
  <c r="H102" i="3"/>
  <c r="G102" i="3"/>
  <c r="I101" i="3"/>
  <c r="H101" i="3"/>
  <c r="G101" i="3"/>
  <c r="I100" i="3"/>
  <c r="H100" i="3"/>
  <c r="G100" i="3"/>
  <c r="I99" i="3"/>
  <c r="H99" i="3"/>
  <c r="G99" i="3"/>
  <c r="I98" i="3"/>
  <c r="H98" i="3"/>
  <c r="G98" i="3"/>
  <c r="I97" i="3"/>
  <c r="H97" i="3"/>
  <c r="G97" i="3"/>
  <c r="I95" i="3"/>
  <c r="H95" i="3"/>
  <c r="G95" i="3"/>
  <c r="I94" i="3"/>
  <c r="H94" i="3"/>
  <c r="G94" i="3"/>
  <c r="I93" i="3"/>
  <c r="H93" i="3"/>
  <c r="G93" i="3"/>
  <c r="I91" i="3"/>
  <c r="H91" i="3"/>
  <c r="G91" i="3"/>
  <c r="I90" i="3"/>
  <c r="H90" i="3"/>
  <c r="G90" i="3"/>
  <c r="I89" i="3"/>
  <c r="H89" i="3"/>
  <c r="G89" i="3"/>
  <c r="I88" i="3"/>
  <c r="H88" i="3"/>
  <c r="G88" i="3"/>
  <c r="I87" i="3"/>
  <c r="H87" i="3"/>
  <c r="G87" i="3"/>
  <c r="I86" i="3"/>
  <c r="H86" i="3"/>
  <c r="G86" i="3"/>
  <c r="I85" i="3"/>
  <c r="H85" i="3"/>
  <c r="G85" i="3"/>
  <c r="I82" i="3"/>
  <c r="H82" i="3"/>
  <c r="G82" i="3"/>
  <c r="I80" i="3"/>
  <c r="H80" i="3"/>
  <c r="G80" i="3"/>
  <c r="I78" i="3"/>
  <c r="H78" i="3"/>
  <c r="G78" i="3"/>
  <c r="I76" i="3"/>
  <c r="H76" i="3"/>
  <c r="G76" i="3"/>
  <c r="I75" i="3"/>
  <c r="H75" i="3"/>
  <c r="G75" i="3"/>
  <c r="I74" i="3"/>
  <c r="H74" i="3"/>
  <c r="G74" i="3"/>
  <c r="I73" i="3"/>
  <c r="H73" i="3"/>
  <c r="G73" i="3"/>
  <c r="I72" i="3"/>
  <c r="H72" i="3"/>
  <c r="G72" i="3"/>
  <c r="I71" i="3"/>
  <c r="H71" i="3"/>
  <c r="G71" i="3"/>
  <c r="I70" i="3"/>
  <c r="H70" i="3"/>
  <c r="G70" i="3"/>
  <c r="I69" i="3"/>
  <c r="H69" i="3"/>
  <c r="G69" i="3"/>
  <c r="I67" i="3"/>
  <c r="H67" i="3"/>
  <c r="G67" i="3"/>
  <c r="I66" i="3"/>
  <c r="H66" i="3"/>
  <c r="G66" i="3"/>
  <c r="I65" i="3"/>
  <c r="H65" i="3"/>
  <c r="G65" i="3"/>
  <c r="I64" i="3"/>
  <c r="H64" i="3"/>
  <c r="G64" i="3"/>
  <c r="I63" i="3"/>
  <c r="H63" i="3"/>
  <c r="G63" i="3"/>
  <c r="I62" i="3"/>
  <c r="H62" i="3"/>
  <c r="G62" i="3"/>
  <c r="I61" i="3"/>
  <c r="H61" i="3"/>
  <c r="G61" i="3"/>
  <c r="I60" i="3"/>
  <c r="H60" i="3"/>
  <c r="G60" i="3"/>
  <c r="I58" i="3"/>
  <c r="H58" i="3"/>
  <c r="G58" i="3"/>
  <c r="I57" i="3"/>
  <c r="H57" i="3"/>
  <c r="G57" i="3"/>
  <c r="I56" i="3"/>
  <c r="H56" i="3"/>
  <c r="G56" i="3"/>
  <c r="I55" i="3"/>
  <c r="H55" i="3"/>
  <c r="G55" i="3"/>
  <c r="I54" i="3"/>
  <c r="H54" i="3"/>
  <c r="G54" i="3"/>
  <c r="I53" i="3"/>
  <c r="H53" i="3"/>
  <c r="G53" i="3"/>
  <c r="I52" i="3"/>
  <c r="H52" i="3"/>
  <c r="G52" i="3"/>
  <c r="I51" i="3"/>
  <c r="H51" i="3"/>
  <c r="G51" i="3"/>
  <c r="I48" i="3"/>
  <c r="H48" i="3"/>
  <c r="G48" i="3"/>
  <c r="I47" i="3"/>
  <c r="H47" i="3"/>
  <c r="G47" i="3"/>
  <c r="I46" i="3"/>
  <c r="H46" i="3"/>
  <c r="G46" i="3"/>
  <c r="I44" i="3"/>
  <c r="H44" i="3"/>
  <c r="G44" i="3"/>
  <c r="I42" i="3"/>
  <c r="H42" i="3"/>
  <c r="G42" i="3"/>
  <c r="I41" i="3"/>
  <c r="H41" i="3"/>
  <c r="G41" i="3"/>
  <c r="I40" i="3"/>
  <c r="H40" i="3"/>
  <c r="G40" i="3"/>
  <c r="I39" i="3"/>
  <c r="H39" i="3"/>
  <c r="G39" i="3"/>
  <c r="I38" i="3"/>
  <c r="H38" i="3"/>
  <c r="G38" i="3"/>
  <c r="I36" i="3"/>
  <c r="H36" i="3"/>
  <c r="G36" i="3"/>
  <c r="I35" i="3"/>
  <c r="H35" i="3"/>
  <c r="G35" i="3"/>
  <c r="I34" i="3"/>
  <c r="H34" i="3"/>
  <c r="G34" i="3"/>
  <c r="I33" i="3"/>
  <c r="H33" i="3"/>
  <c r="G33" i="3"/>
  <c r="I32" i="3"/>
  <c r="H32" i="3"/>
  <c r="G32" i="3"/>
  <c r="I30" i="3"/>
  <c r="H30" i="3"/>
  <c r="G30" i="3"/>
  <c r="I29" i="3"/>
  <c r="H29" i="3"/>
  <c r="G29" i="3"/>
  <c r="I28" i="3"/>
  <c r="H28" i="3"/>
  <c r="G28" i="3"/>
  <c r="I27" i="3"/>
  <c r="H27" i="3"/>
  <c r="G27" i="3"/>
  <c r="I26" i="3"/>
  <c r="H26" i="3"/>
  <c r="G26" i="3"/>
  <c r="I25" i="3"/>
  <c r="H25" i="3"/>
  <c r="G25" i="3"/>
  <c r="I24" i="3"/>
  <c r="H24" i="3"/>
  <c r="G24" i="3"/>
  <c r="I23" i="3"/>
  <c r="H23" i="3"/>
  <c r="G23" i="3"/>
  <c r="I22" i="3"/>
  <c r="H22" i="3"/>
  <c r="G22" i="3"/>
  <c r="I21" i="3"/>
  <c r="H21" i="3"/>
  <c r="G21" i="3"/>
  <c r="I20" i="3"/>
  <c r="H20" i="3"/>
  <c r="G20" i="3"/>
  <c r="I19" i="3"/>
  <c r="H19" i="3"/>
  <c r="G19" i="3"/>
  <c r="I18" i="3"/>
  <c r="H18" i="3"/>
  <c r="G18" i="3"/>
  <c r="I17" i="3"/>
  <c r="H17" i="3"/>
  <c r="G17" i="3"/>
  <c r="I16" i="3"/>
  <c r="H16" i="3"/>
  <c r="G16" i="3"/>
  <c r="I15" i="3"/>
  <c r="H15" i="3"/>
  <c r="G15" i="3"/>
  <c r="I14" i="3"/>
  <c r="H14" i="3"/>
  <c r="G14" i="3"/>
  <c r="F184" i="3" l="1"/>
  <c r="F171" i="3"/>
  <c r="D171" i="3"/>
  <c r="E171" i="3" s="1"/>
  <c r="H171" i="3" s="1"/>
  <c r="F170" i="3"/>
  <c r="D170" i="3"/>
  <c r="E170" i="3" s="1"/>
  <c r="H170" i="3" s="1"/>
  <c r="F169" i="3"/>
  <c r="D169" i="3"/>
  <c r="E169" i="3" s="1"/>
  <c r="H169" i="3" s="1"/>
  <c r="F168" i="3"/>
  <c r="D168" i="3"/>
  <c r="E168" i="3" s="1"/>
  <c r="H168" i="3" s="1"/>
  <c r="F167" i="3"/>
  <c r="D167" i="3"/>
  <c r="E167" i="3" s="1"/>
  <c r="H167" i="3" s="1"/>
  <c r="F166" i="3"/>
  <c r="D166" i="3"/>
  <c r="E166" i="3" s="1"/>
  <c r="H166" i="3" s="1"/>
  <c r="F165" i="3"/>
  <c r="D165" i="3"/>
  <c r="E165" i="3" s="1"/>
  <c r="H165" i="3" s="1"/>
  <c r="F164" i="3"/>
  <c r="D164" i="3"/>
  <c r="E164" i="3" s="1"/>
  <c r="H164" i="3" s="1"/>
  <c r="F163" i="3"/>
  <c r="D163" i="3"/>
  <c r="E163" i="3" s="1"/>
  <c r="G159" i="3"/>
  <c r="I147" i="3" l="1"/>
  <c r="G169" i="3"/>
  <c r="I169" i="3" s="1"/>
  <c r="G164" i="3"/>
  <c r="I164" i="3" s="1"/>
  <c r="G170" i="3"/>
  <c r="I170" i="3" s="1"/>
  <c r="G171" i="3"/>
  <c r="I171" i="3" s="1"/>
  <c r="G166" i="3"/>
  <c r="I166" i="3" s="1"/>
  <c r="G165" i="3"/>
  <c r="I165" i="3" s="1"/>
  <c r="G168" i="3"/>
  <c r="I168" i="3" s="1"/>
  <c r="G167" i="3"/>
  <c r="I167" i="3" s="1"/>
  <c r="H163" i="3"/>
  <c r="G163" i="3"/>
  <c r="I163" i="3" s="1"/>
  <c r="H148" i="3" l="1"/>
  <c r="G148" i="3"/>
  <c r="F148" i="3" l="1"/>
  <c r="C184" i="3"/>
  <c r="D184" i="3" s="1"/>
  <c r="E184" i="3" s="1"/>
  <c r="H184" i="3" s="1"/>
  <c r="G184" i="3" l="1"/>
  <c r="I184" i="3" s="1"/>
  <c r="F150" i="3" s="1"/>
</calcChain>
</file>

<file path=xl/sharedStrings.xml><?xml version="1.0" encoding="utf-8"?>
<sst xmlns="http://schemas.openxmlformats.org/spreadsheetml/2006/main" count="434" uniqueCount="285">
  <si>
    <t>post</t>
  </si>
  <si>
    <t>Omschrijving</t>
  </si>
  <si>
    <t>st</t>
  </si>
  <si>
    <t>m</t>
  </si>
  <si>
    <t>hoeveel- heid</t>
  </si>
  <si>
    <t>een- heid</t>
  </si>
  <si>
    <t>s.m. in kg</t>
  </si>
  <si>
    <t>MKI/post</t>
  </si>
  <si>
    <t>Gewicht in ton per post</t>
  </si>
  <si>
    <t>MKI per ton gemiddeld::</t>
  </si>
  <si>
    <t>Maximaal te behalen kwaliteitswaarde:</t>
  </si>
  <si>
    <t>Kwaliteitswaarde opgave:</t>
  </si>
  <si>
    <t>Naam Inschrijver:</t>
  </si>
  <si>
    <t>Datum:</t>
  </si>
  <si>
    <t>Naam gemandateerde fuctionaris Inschrijver:</t>
  </si>
  <si>
    <t>Paraaf gemandateerde functinaris:</t>
  </si>
  <si>
    <t>R</t>
  </si>
  <si>
    <t>Mx</t>
  </si>
  <si>
    <t>My</t>
  </si>
  <si>
    <t>KW max</t>
  </si>
  <si>
    <t>gele cel invullen</t>
  </si>
  <si>
    <t>C1</t>
  </si>
  <si>
    <t>C2</t>
  </si>
  <si>
    <t>C3</t>
  </si>
  <si>
    <t>y1</t>
  </si>
  <si>
    <t>y2</t>
  </si>
  <si>
    <t>KW</t>
  </si>
  <si>
    <t>MKI</t>
  </si>
  <si>
    <t>65</t>
  </si>
  <si>
    <t>LEVEREN ELEMENTENVERHARDINGEN</t>
  </si>
  <si>
    <t/>
  </si>
  <si>
    <t>651</t>
  </si>
  <si>
    <t>LEVEREN BETONSTRAATSTENEN (BSS)</t>
  </si>
  <si>
    <t>6510</t>
  </si>
  <si>
    <t>Betonstraatstenen - Keiformaat</t>
  </si>
  <si>
    <t>651010</t>
  </si>
  <si>
    <t>Leveren BSS - KF - heide</t>
  </si>
  <si>
    <t>651020</t>
  </si>
  <si>
    <t>Leveren BSS  - KF - heide, halve</t>
  </si>
  <si>
    <t>651030</t>
  </si>
  <si>
    <t>Leveren BSS  - KF - heide, mutsen</t>
  </si>
  <si>
    <t>651040</t>
  </si>
  <si>
    <t>Leveren BSS  - KF - antraciet</t>
  </si>
  <si>
    <t>651050</t>
  </si>
  <si>
    <t>Leveren BSS  - KF - antraciet, halve</t>
  </si>
  <si>
    <t>651060</t>
  </si>
  <si>
    <t>Leveren BSS  - KF - antraciet, mutsen</t>
  </si>
  <si>
    <t>651070</t>
  </si>
  <si>
    <t>Leveren BSS  - KF - geel</t>
  </si>
  <si>
    <t>651080</t>
  </si>
  <si>
    <t>Leveren BSS  - KF - geel, halve</t>
  </si>
  <si>
    <t>651090</t>
  </si>
  <si>
    <t>Leveren BSS  - KF - geel, mutsen</t>
  </si>
  <si>
    <t>651100</t>
  </si>
  <si>
    <t>Leveren BSS  - KF - rood</t>
  </si>
  <si>
    <t>651110</t>
  </si>
  <si>
    <t>Leveren BSS  - KF - rood, halve</t>
  </si>
  <si>
    <t>651120</t>
  </si>
  <si>
    <t>Leveren BSS  - KF - rood, mutsen</t>
  </si>
  <si>
    <t>651130</t>
  </si>
  <si>
    <t>Leveren BSS  - KF - grijs</t>
  </si>
  <si>
    <t>651140</t>
  </si>
  <si>
    <t>Leveren BSS  - KF - grijs, halve</t>
  </si>
  <si>
    <t>651150</t>
  </si>
  <si>
    <t>Leveren BSS  - KF - grijs, mutsen</t>
  </si>
  <si>
    <t>651160</t>
  </si>
  <si>
    <t>Leveren BSS  - KF - wit</t>
  </si>
  <si>
    <t>651170</t>
  </si>
  <si>
    <t>Leveren BSS  - KF - blauw</t>
  </si>
  <si>
    <t>6512</t>
  </si>
  <si>
    <t>Betonstraatstenen - Dikformaat</t>
  </si>
  <si>
    <t>651210</t>
  </si>
  <si>
    <t>Leveren BSS - DF - heide</t>
  </si>
  <si>
    <t>651220</t>
  </si>
  <si>
    <t>Leveren BSS - DF - antraciet</t>
  </si>
  <si>
    <t>651230</t>
  </si>
  <si>
    <t>Leveren BSS - DF - geel</t>
  </si>
  <si>
    <t>651240</t>
  </si>
  <si>
    <t>Leveren BSS - DF - rood</t>
  </si>
  <si>
    <t>651250</t>
  </si>
  <si>
    <t>Leveren BSS - DF - grijs</t>
  </si>
  <si>
    <t>6513</t>
  </si>
  <si>
    <t>Betonstraatstenen - Waalformaat</t>
  </si>
  <si>
    <t>651310</t>
  </si>
  <si>
    <t>Leveren BSS - WF - heide</t>
  </si>
  <si>
    <t>651320</t>
  </si>
  <si>
    <t>Leveren BSS - WF - antraciet</t>
  </si>
  <si>
    <t>651330</t>
  </si>
  <si>
    <t>Leveren BSS - WF - geel</t>
  </si>
  <si>
    <t>651340</t>
  </si>
  <si>
    <t>Leveren BSS - WF - rood</t>
  </si>
  <si>
    <t>651350</t>
  </si>
  <si>
    <t>Leveren BSS - WF - grijs</t>
  </si>
  <si>
    <t>6514</t>
  </si>
  <si>
    <t>Betonstraatstenen - Dubbelbetonstraatstenen</t>
  </si>
  <si>
    <t>651410</t>
  </si>
  <si>
    <t>Leveren BSS  - Dubbelbetonstraatsteen</t>
  </si>
  <si>
    <t>652</t>
  </si>
  <si>
    <t>LEVEREN STRAATBAKSTENEN (SBS)</t>
  </si>
  <si>
    <t>652010</t>
  </si>
  <si>
    <t>Leveren SBS - KF - diverse kleuren / genuanceerd</t>
  </si>
  <si>
    <t>652020</t>
  </si>
  <si>
    <t>Leveren SBS - DF - diverse kleuren / genuanceerd</t>
  </si>
  <si>
    <t>652030</t>
  </si>
  <si>
    <t>Leveren SBS - WF -diverse kleuren / genuanceerd</t>
  </si>
  <si>
    <t>653</t>
  </si>
  <si>
    <t>LEVEREN BETONTEGELS</t>
  </si>
  <si>
    <t>6530</t>
  </si>
  <si>
    <t>Leveren betontegels 45 mm dik</t>
  </si>
  <si>
    <t>653010</t>
  </si>
  <si>
    <t>Leveren betontegels 300x300x45mm, grijs</t>
  </si>
  <si>
    <t>653020</t>
  </si>
  <si>
    <t>Leveren betontegels 150x300x45mm, grijs</t>
  </si>
  <si>
    <t>653030</t>
  </si>
  <si>
    <t>Leveren betontegels 300x300x45mm, basalt</t>
  </si>
  <si>
    <t>653040</t>
  </si>
  <si>
    <t>Leveren betontegels 150x300x45mm, basalt</t>
  </si>
  <si>
    <t>653050</t>
  </si>
  <si>
    <t>Leveren betontegels 300x300x45mm, rood</t>
  </si>
  <si>
    <t>653060</t>
  </si>
  <si>
    <t>Leveren betontegels 150x300x45mm, rood</t>
  </si>
  <si>
    <t>653070</t>
  </si>
  <si>
    <t>Leveren betontegels 300x300x45mm, wit</t>
  </si>
  <si>
    <t>653080</t>
  </si>
  <si>
    <t>Leveren betontegels 150x300x45mm, wit</t>
  </si>
  <si>
    <t>6532</t>
  </si>
  <si>
    <t>Leveren betontegels 60 mm dik</t>
  </si>
  <si>
    <t>653210</t>
  </si>
  <si>
    <t>Leveren betontegels 300x300x60mm, grijs</t>
  </si>
  <si>
    <t>653220</t>
  </si>
  <si>
    <t>Leveren betontegels 150x300x60mm, grijs</t>
  </si>
  <si>
    <t>653230</t>
  </si>
  <si>
    <t>Leveren betontegels 300x300x60mm, basalt</t>
  </si>
  <si>
    <t>653240</t>
  </si>
  <si>
    <t>Leveren betontegels 150x300x60mm, basalt</t>
  </si>
  <si>
    <t>653250</t>
  </si>
  <si>
    <t>Leveren betontegels 300x300x60mm, rood</t>
  </si>
  <si>
    <t>653260</t>
  </si>
  <si>
    <t>Leveren betontegels 150x300x60mm, rood</t>
  </si>
  <si>
    <t>653270</t>
  </si>
  <si>
    <t>Leveren betontegels 300x300x60mm, wit</t>
  </si>
  <si>
    <t>653280</t>
  </si>
  <si>
    <t>Leveren betontegels 150x300x60mm, wit</t>
  </si>
  <si>
    <t>6534</t>
  </si>
  <si>
    <t>Leveren betontegels 80 mm dik</t>
  </si>
  <si>
    <t>653410</t>
  </si>
  <si>
    <t>Leveren betontegels 300x300x80mm, grijs</t>
  </si>
  <si>
    <t>653420</t>
  </si>
  <si>
    <t>Leveren betontegels 150x300x80mm, grijs</t>
  </si>
  <si>
    <t>653430</t>
  </si>
  <si>
    <t>Leveren betontegels 300x300x80mm, basalt</t>
  </si>
  <si>
    <t>653440</t>
  </si>
  <si>
    <t>Leveren betontegels 150x300x80mm, basalt</t>
  </si>
  <si>
    <t>653450</t>
  </si>
  <si>
    <t>Leveren betontegels 300x300x80mm, rood</t>
  </si>
  <si>
    <t>653460</t>
  </si>
  <si>
    <t>Leveren betontegels 150x300x80mm, rood</t>
  </si>
  <si>
    <t>653470</t>
  </si>
  <si>
    <t>Leveren betontegels 300x300x80mm, wit</t>
  </si>
  <si>
    <t>653480</t>
  </si>
  <si>
    <t>Leveren betontegels 150x300x80mm, wit</t>
  </si>
  <si>
    <t>6535</t>
  </si>
  <si>
    <t>Leveren gitruittegels 300x300x80 mm</t>
  </si>
  <si>
    <t>653510</t>
  </si>
  <si>
    <t>Leveren gitruittegels 300x300x80mm zwart kleurvast</t>
  </si>
  <si>
    <t>6538</t>
  </si>
  <si>
    <t>Leveren grasbetontegels 400x600x120 mm</t>
  </si>
  <si>
    <t>653810</t>
  </si>
  <si>
    <t>6539</t>
  </si>
  <si>
    <t>Leveren symbooltegels</t>
  </si>
  <si>
    <t>653910</t>
  </si>
  <si>
    <t>Leveren betontegels met symbool</t>
  </si>
  <si>
    <t>654</t>
  </si>
  <si>
    <t>LEVEREN BETONBANDEN</t>
  </si>
  <si>
    <t>6540</t>
  </si>
  <si>
    <t>Leveren opsluitbanden</t>
  </si>
  <si>
    <t>654050</t>
  </si>
  <si>
    <t>Leveren rechte opsluitband van beton 100x200mm</t>
  </si>
  <si>
    <t>654060</t>
  </si>
  <si>
    <t>Leveren bochtband - opsluitband van beton 100x200m</t>
  </si>
  <si>
    <t>654070</t>
  </si>
  <si>
    <t>Leveren hulpstuk -opsluitband van beton 100x200mm</t>
  </si>
  <si>
    <t>654110</t>
  </si>
  <si>
    <t>Leveren rechte opsluitband van beton 150x250mm</t>
  </si>
  <si>
    <t>654120</t>
  </si>
  <si>
    <t>Leveren bochtband - opsluitband van beton 150x250m</t>
  </si>
  <si>
    <t>654130</t>
  </si>
  <si>
    <t>Leveren hulpstuk -opsluitband van beton 150x250mm</t>
  </si>
  <si>
    <t>654140</t>
  </si>
  <si>
    <t>Leveren hulpstuk -opsluitband 150x250 verl 130/150</t>
  </si>
  <si>
    <t>6542</t>
  </si>
  <si>
    <t>Leveren gazonbanden</t>
  </si>
  <si>
    <t>654210</t>
  </si>
  <si>
    <t>Leveren rechte gazonband van beton 100x200mm</t>
  </si>
  <si>
    <t>654220</t>
  </si>
  <si>
    <t>Leveren bochtband - gazonband van beton 100x200mm</t>
  </si>
  <si>
    <t>654230</t>
  </si>
  <si>
    <t>Leveren hulpstuk -gazonband van beton 100x200mm</t>
  </si>
  <si>
    <t>6543</t>
  </si>
  <si>
    <t>Leveren trottoirbanden kleur grijs</t>
  </si>
  <si>
    <t>654310</t>
  </si>
  <si>
    <t>Leveren rechte trottoirband van beton 130/150x250</t>
  </si>
  <si>
    <t>654320</t>
  </si>
  <si>
    <t>Leveren bochtband - trottoirband 130/150x250 mm, g</t>
  </si>
  <si>
    <t>654330</t>
  </si>
  <si>
    <t>Leveren hoekblok 90° inw. -trottoirband 130/150x25</t>
  </si>
  <si>
    <t>654340</t>
  </si>
  <si>
    <t>Leveren hoekblok 90° uitw. -trottoirband 130/150x2</t>
  </si>
  <si>
    <t>654350</t>
  </si>
  <si>
    <t>Leveren hulpstuk 135° inw. -trottoirband 130/150x2</t>
  </si>
  <si>
    <t>654360</t>
  </si>
  <si>
    <t>Leveren hulpstuk 135°uitw. -trottoirband 130/150x2</t>
  </si>
  <si>
    <t>654370</t>
  </si>
  <si>
    <t>Leveren rechte trottoirband van beton 180/200x250</t>
  </si>
  <si>
    <t>654380</t>
  </si>
  <si>
    <t>Leveren bochtband - trottoirband 180/200x250 mm, g</t>
  </si>
  <si>
    <t>654390</t>
  </si>
  <si>
    <t>Leveren hoekblok 90° inw. -trottoirband 180/200x25</t>
  </si>
  <si>
    <t>654400</t>
  </si>
  <si>
    <t>Leveren hoekblok 90° uitw. -trottoirband 180/200x2</t>
  </si>
  <si>
    <t>654410</t>
  </si>
  <si>
    <t>Leveren hulpstuk 135° inw. -trottoirband 180/200x2</t>
  </si>
  <si>
    <t>654420</t>
  </si>
  <si>
    <t>Leveren hulpstuk 135°uitw. -trottoirband 180/200x2</t>
  </si>
  <si>
    <t>654430</t>
  </si>
  <si>
    <t>Leveren rechte trottoirband van beton 110/220x250</t>
  </si>
  <si>
    <t>654440</t>
  </si>
  <si>
    <t>Leveren bochtband - trottoirband 110/220x250 mm, g</t>
  </si>
  <si>
    <t>654450</t>
  </si>
  <si>
    <t>Leveren hoekband 90° inw. -trottoirband 110/220x25</t>
  </si>
  <si>
    <t>654460</t>
  </si>
  <si>
    <t>Leveren hoekband 90° uitw. -trottoirband 110/220x2</t>
  </si>
  <si>
    <t>6546</t>
  </si>
  <si>
    <t>Leveren trottoirbanden, grenette gewassen</t>
  </si>
  <si>
    <t>654610</t>
  </si>
  <si>
    <t>654620</t>
  </si>
  <si>
    <t>654630</t>
  </si>
  <si>
    <t>654640</t>
  </si>
  <si>
    <t>654650</t>
  </si>
  <si>
    <t>654660</t>
  </si>
  <si>
    <t>654670</t>
  </si>
  <si>
    <t>654680</t>
  </si>
  <si>
    <t>654690</t>
  </si>
  <si>
    <t>654700</t>
  </si>
  <si>
    <t>654710</t>
  </si>
  <si>
    <t>654720</t>
  </si>
  <si>
    <t>654730</t>
  </si>
  <si>
    <t>654740</t>
  </si>
  <si>
    <t>654750</t>
  </si>
  <si>
    <t>654760</t>
  </si>
  <si>
    <t>6548</t>
  </si>
  <si>
    <t>Leveren parkeerstootbanden</t>
  </si>
  <si>
    <t>654810</t>
  </si>
  <si>
    <t>Leveren parkeerstootband van beton 200x200x900 mm,</t>
  </si>
  <si>
    <t>654820</t>
  </si>
  <si>
    <t>654830</t>
  </si>
  <si>
    <t>Leveren parkeerstootband van beton 200x200x1000 mm</t>
  </si>
  <si>
    <t>6549</t>
  </si>
  <si>
    <t>Leveren inritbanden</t>
  </si>
  <si>
    <t>654910</t>
  </si>
  <si>
    <t>Leveren inritbanden van beton 450x200x500mm,  tuss</t>
  </si>
  <si>
    <t>654920</t>
  </si>
  <si>
    <t>Leveren inritbanden van beton 450x200x500mm, einds</t>
  </si>
  <si>
    <t>654930</t>
  </si>
  <si>
    <t>Leveren inritbanden van beton 450x200x500 mm,  tus</t>
  </si>
  <si>
    <t>654940</t>
  </si>
  <si>
    <t>Leveren inritbanden van beton 450x200x500mm,  eind</t>
  </si>
  <si>
    <t>654950</t>
  </si>
  <si>
    <t>Leveren inritbanden van beton 500x200x500mm,  tuss</t>
  </si>
  <si>
    <t>654960</t>
  </si>
  <si>
    <t>Leveren inritbanden van beton 500x200x500mm, einds</t>
  </si>
  <si>
    <t>654970</t>
  </si>
  <si>
    <t>Leveren inritbanden van beton 500x200x500 mm,  tus</t>
  </si>
  <si>
    <t>654980</t>
  </si>
  <si>
    <t>Leveren inritbanden van beton 500x200x500mm,  eind</t>
  </si>
  <si>
    <t>6550</t>
  </si>
  <si>
    <t>Leveren boomrandbanden</t>
  </si>
  <si>
    <t>655010</t>
  </si>
  <si>
    <t>Leveren boomrandband</t>
  </si>
  <si>
    <t>Opgave MKI-bedrag / ton in €</t>
  </si>
  <si>
    <t>Alle gele cellen invullen</t>
  </si>
  <si>
    <t>Opdrachtgever: Gemeente Bodegraven-Reeuwijk</t>
  </si>
  <si>
    <t>Projectnaam: Raamovereenkomst Grootonderhoud Elementenverhardingen 2023-2027</t>
  </si>
  <si>
    <t>Referentie: 117404.OR.B23.001</t>
  </si>
  <si>
    <t>Bijlage B3 - G1: MKI-bedrag te leveren bestratingsmaterialen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</si>
</sst>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2" fontId="0" fillId="0" borderId="0" xfId="0" applyNumberFormat="1"/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7" xfId="0" applyBorder="1"/>
    <xf numFmtId="0" fontId="0" fillId="0" borderId="8" xfId="0" applyBorder="1"/>
    <xf numFmtId="2" fontId="0" fillId="0" borderId="9" xfId="0" applyNumberFormat="1" applyBorder="1"/>
    <xf numFmtId="0" fontId="0" fillId="0" borderId="3" xfId="0" applyBorder="1"/>
    <xf numFmtId="0" fontId="0" fillId="0" borderId="4" xfId="0" applyBorder="1"/>
    <xf numFmtId="0" fontId="3" fillId="0" borderId="4" xfId="0" applyFont="1" applyBorder="1" applyAlignment="1">
      <alignment horizontal="left" vertical="top" wrapText="1"/>
    </xf>
    <xf numFmtId="164" fontId="0" fillId="0" borderId="3" xfId="0" applyNumberForma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2" borderId="1" xfId="2" applyNumberFormat="1" applyFont="1" applyFill="1" applyBorder="1" applyAlignment="1">
      <alignment horizontal="center"/>
    </xf>
    <xf numFmtId="44" fontId="6" fillId="2" borderId="1" xfId="1" applyFont="1" applyFill="1" applyBorder="1" applyAlignment="1">
      <alignment horizontal="center"/>
    </xf>
    <xf numFmtId="9" fontId="6" fillId="0" borderId="0" xfId="0" applyNumberFormat="1" applyFont="1" applyAlignment="1">
      <alignment horizontal="center"/>
    </xf>
    <xf numFmtId="44" fontId="0" fillId="0" borderId="0" xfId="0" applyNumberFormat="1"/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 vertical="center"/>
    </xf>
    <xf numFmtId="164" fontId="0" fillId="3" borderId="1" xfId="0" applyNumberForma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 wrapText="1"/>
    </xf>
    <xf numFmtId="0" fontId="0" fillId="0" borderId="0" xfId="0" applyFill="1"/>
    <xf numFmtId="164" fontId="0" fillId="2" borderId="1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Fill="1" applyBorder="1"/>
    <xf numFmtId="164" fontId="0" fillId="0" borderId="1" xfId="0" applyNumberFormat="1" applyFill="1" applyBorder="1"/>
    <xf numFmtId="0" fontId="1" fillId="0" borderId="1" xfId="0" applyFont="1" applyBorder="1"/>
    <xf numFmtId="0" fontId="0" fillId="0" borderId="1" xfId="0" applyFont="1" applyBorder="1"/>
    <xf numFmtId="164" fontId="0" fillId="0" borderId="1" xfId="0" applyNumberFormat="1" applyBorder="1" applyAlignment="1">
      <alignment horizontal="center" vertical="center" wrapText="1"/>
    </xf>
    <xf numFmtId="0" fontId="8" fillId="0" borderId="0" xfId="0" applyFont="1"/>
    <xf numFmtId="164" fontId="1" fillId="3" borderId="1" xfId="0" applyNumberFormat="1" applyFont="1" applyFill="1" applyBorder="1" applyAlignment="1">
      <alignment horizontal="left" vertical="top" wrapText="1"/>
    </xf>
    <xf numFmtId="0" fontId="0" fillId="0" borderId="2" xfId="0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top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3" xfId="0" applyFill="1" applyBorder="1" applyProtection="1"/>
    <xf numFmtId="2" fontId="0" fillId="0" borderId="6" xfId="0" applyNumberFormat="1" applyBorder="1" applyAlignment="1" applyProtection="1">
      <alignment horizontal="center" vertical="center" wrapText="1"/>
    </xf>
    <xf numFmtId="164" fontId="0" fillId="0" borderId="2" xfId="0" applyNumberFormat="1" applyBorder="1" applyAlignment="1" applyProtection="1">
      <alignment horizontal="center" vertical="center"/>
    </xf>
    <xf numFmtId="0" fontId="1" fillId="0" borderId="1" xfId="0" applyFont="1" applyBorder="1" applyProtection="1"/>
    <xf numFmtId="0" fontId="0" fillId="0" borderId="1" xfId="0" applyBorder="1" applyProtection="1"/>
    <xf numFmtId="2" fontId="0" fillId="0" borderId="1" xfId="0" applyNumberFormat="1" applyFill="1" applyBorder="1" applyProtection="1"/>
    <xf numFmtId="164" fontId="0" fillId="0" borderId="1" xfId="0" applyNumberFormat="1" applyFill="1" applyBorder="1" applyProtection="1"/>
    <xf numFmtId="0" fontId="0" fillId="0" borderId="0" xfId="0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7" fillId="2" borderId="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9" fillId="0" borderId="0" xfId="0" applyFont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Kwaliteitswaarde</a:t>
            </a:r>
            <a:r>
              <a:rPr lang="nl-NL" baseline="0"/>
              <a:t> MKI bestratingsmaterialen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'G1 MKI betratingsmateriaal'!$C$163:$C$171</c:f>
            </c:numRef>
          </c:cat>
          <c:val>
            <c:numRef>
              <c:f>'G1 MKI betratingsmateriaal'!$I$163:$I$171</c:f>
            </c:numRef>
          </c:val>
          <c:smooth val="0"/>
          <c:extLst>
            <c:ext xmlns:c16="http://schemas.microsoft.com/office/drawing/2014/chart" uri="{C3380CC4-5D6E-409C-BE32-E72D297353CC}">
              <c16:uniqueId val="{00000000-78E2-4EC7-B94B-95133331C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0940624"/>
        <c:axId val="383494496"/>
      </c:lineChart>
      <c:catAx>
        <c:axId val="340940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Gewogen gemiddelde MKI-bedrag / ton bestratingsmaterialen</a:t>
                </a:r>
                <a:endParaRPr lang="nl-NL" baseline="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83494496"/>
        <c:crosses val="autoZero"/>
        <c:auto val="1"/>
        <c:lblAlgn val="ctr"/>
        <c:lblOffset val="100"/>
        <c:noMultiLvlLbl val="0"/>
      </c:catAx>
      <c:valAx>
        <c:axId val="38349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Kwalieitswaarde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40940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461010</xdr:colOff>
      <xdr:row>157</xdr:row>
      <xdr:rowOff>171450</xdr:rowOff>
    </xdr:from>
    <xdr:to>
      <xdr:col>17</xdr:col>
      <xdr:colOff>156210</xdr:colOff>
      <xdr:row>183</xdr:row>
      <xdr:rowOff>38100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89F24FA1-CE52-C8BD-9803-DE2444A204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08B8D-12F8-4968-BB23-56AF819C23FD}">
  <dimension ref="A1:I207"/>
  <sheetViews>
    <sheetView tabSelected="1" view="pageBreakPreview" zoomScaleNormal="100" zoomScaleSheetLayoutView="100" workbookViewId="0">
      <selection activeCell="B8" sqref="B8"/>
    </sheetView>
  </sheetViews>
  <sheetFormatPr defaultRowHeight="14.4" x14ac:dyDescent="0.3"/>
  <cols>
    <col min="2" max="2" width="47.77734375" bestFit="1" customWidth="1"/>
    <col min="3" max="3" width="6.77734375" bestFit="1" customWidth="1"/>
    <col min="4" max="4" width="9.77734375" customWidth="1"/>
    <col min="5" max="5" width="7.5546875" style="8" hidden="1" customWidth="1"/>
    <col min="6" max="6" width="15.5546875" style="12" customWidth="1"/>
    <col min="7" max="7" width="13.77734375" hidden="1" customWidth="1"/>
    <col min="8" max="8" width="12.6640625" hidden="1" customWidth="1"/>
    <col min="9" max="9" width="16" hidden="1" customWidth="1"/>
    <col min="10" max="11" width="0" hidden="1" customWidth="1"/>
  </cols>
  <sheetData>
    <row r="1" spans="1:9" ht="23.4" x14ac:dyDescent="0.45">
      <c r="A1" s="62" t="s">
        <v>284</v>
      </c>
    </row>
    <row r="2" spans="1:9" x14ac:dyDescent="0.3">
      <c r="A2" s="55" t="s">
        <v>281</v>
      </c>
      <c r="B2" s="55"/>
      <c r="C2" s="55"/>
      <c r="D2" s="55"/>
      <c r="E2" s="55"/>
      <c r="F2" s="55"/>
    </row>
    <row r="3" spans="1:9" x14ac:dyDescent="0.3">
      <c r="A3" s="55" t="s">
        <v>282</v>
      </c>
      <c r="B3" s="55"/>
      <c r="C3" s="55"/>
      <c r="D3" s="55"/>
      <c r="E3" s="55"/>
      <c r="F3" s="55"/>
    </row>
    <row r="4" spans="1:9" x14ac:dyDescent="0.3">
      <c r="A4" s="55" t="s">
        <v>283</v>
      </c>
      <c r="B4" s="55"/>
      <c r="C4" s="55"/>
      <c r="D4" s="55"/>
      <c r="E4" s="55"/>
      <c r="F4" s="55"/>
    </row>
    <row r="6" spans="1:9" s="22" customFormat="1" x14ac:dyDescent="0.3">
      <c r="A6" s="55" t="s">
        <v>10</v>
      </c>
      <c r="B6" s="55"/>
      <c r="C6" s="55"/>
      <c r="D6" s="55"/>
      <c r="F6" s="44">
        <v>525000</v>
      </c>
    </row>
    <row r="7" spans="1:9" x14ac:dyDescent="0.3">
      <c r="A7" s="43" t="s">
        <v>280</v>
      </c>
    </row>
    <row r="9" spans="1:9" ht="28.8" x14ac:dyDescent="0.3">
      <c r="A9" s="2" t="s">
        <v>0</v>
      </c>
      <c r="B9" s="2" t="s">
        <v>1</v>
      </c>
      <c r="C9" s="5" t="s">
        <v>5</v>
      </c>
      <c r="D9" s="5" t="s">
        <v>4</v>
      </c>
      <c r="E9" s="9" t="s">
        <v>6</v>
      </c>
      <c r="F9" s="42" t="s">
        <v>279</v>
      </c>
      <c r="G9" s="11" t="s">
        <v>8</v>
      </c>
      <c r="H9" t="s">
        <v>7</v>
      </c>
    </row>
    <row r="10" spans="1:9" x14ac:dyDescent="0.3">
      <c r="A10" s="45"/>
      <c r="B10" s="46"/>
      <c r="C10" s="47"/>
      <c r="D10" s="48"/>
      <c r="E10" s="49"/>
      <c r="F10" s="50"/>
      <c r="G10" s="1"/>
    </row>
    <row r="11" spans="1:9" s="35" customFormat="1" x14ac:dyDescent="0.3">
      <c r="A11" s="51" t="s">
        <v>28</v>
      </c>
      <c r="B11" s="51" t="s">
        <v>29</v>
      </c>
      <c r="C11" s="52" t="s">
        <v>30</v>
      </c>
      <c r="D11" s="52"/>
      <c r="E11" s="53"/>
      <c r="F11" s="54"/>
    </row>
    <row r="12" spans="1:9" s="35" customFormat="1" x14ac:dyDescent="0.3">
      <c r="A12" s="51" t="s">
        <v>31</v>
      </c>
      <c r="B12" s="51" t="s">
        <v>32</v>
      </c>
      <c r="C12" s="52" t="s">
        <v>30</v>
      </c>
      <c r="D12" s="52"/>
      <c r="E12" s="53"/>
      <c r="F12" s="54"/>
    </row>
    <row r="13" spans="1:9" s="35" customFormat="1" x14ac:dyDescent="0.3">
      <c r="A13" s="51" t="s">
        <v>33</v>
      </c>
      <c r="B13" s="51" t="s">
        <v>34</v>
      </c>
      <c r="C13" s="52" t="s">
        <v>30</v>
      </c>
      <c r="D13" s="52"/>
      <c r="E13" s="53"/>
      <c r="F13" s="54"/>
    </row>
    <row r="14" spans="1:9" s="35" customFormat="1" x14ac:dyDescent="0.3">
      <c r="A14" s="3" t="s">
        <v>35</v>
      </c>
      <c r="B14" s="3" t="s">
        <v>36</v>
      </c>
      <c r="C14" s="3" t="s">
        <v>2</v>
      </c>
      <c r="D14" s="3">
        <v>756000</v>
      </c>
      <c r="E14" s="38">
        <v>3.99</v>
      </c>
      <c r="F14" s="36"/>
      <c r="G14">
        <f>D14*E14/1000</f>
        <v>3016.44</v>
      </c>
      <c r="H14">
        <f>D14*E14/1000*F14</f>
        <v>0</v>
      </c>
      <c r="I14">
        <f>IF(F14="",1,0)</f>
        <v>1</v>
      </c>
    </row>
    <row r="15" spans="1:9" s="35" customFormat="1" x14ac:dyDescent="0.3">
      <c r="A15" s="3" t="s">
        <v>37</v>
      </c>
      <c r="B15" s="3" t="s">
        <v>38</v>
      </c>
      <c r="C15" s="3" t="s">
        <v>2</v>
      </c>
      <c r="D15" s="3">
        <v>75600</v>
      </c>
      <c r="E15" s="38">
        <v>2.0299999999999998</v>
      </c>
      <c r="F15" s="36"/>
      <c r="G15">
        <f t="shared" ref="G15:G30" si="0">D15*E15/1000</f>
        <v>153.46799999999996</v>
      </c>
      <c r="H15">
        <f t="shared" ref="H15:H30" si="1">D15*E15/1000*F15</f>
        <v>0</v>
      </c>
      <c r="I15">
        <f t="shared" ref="I15:I30" si="2">IF(F15="",1,0)</f>
        <v>1</v>
      </c>
    </row>
    <row r="16" spans="1:9" s="35" customFormat="1" x14ac:dyDescent="0.3">
      <c r="A16" s="3" t="s">
        <v>39</v>
      </c>
      <c r="B16" s="3" t="s">
        <v>40</v>
      </c>
      <c r="C16" s="3" t="s">
        <v>2</v>
      </c>
      <c r="D16" s="3">
        <v>75600</v>
      </c>
      <c r="E16" s="38">
        <v>6.6</v>
      </c>
      <c r="F16" s="36"/>
      <c r="G16">
        <f t="shared" si="0"/>
        <v>498.96</v>
      </c>
      <c r="H16">
        <f t="shared" si="1"/>
        <v>0</v>
      </c>
      <c r="I16">
        <f t="shared" si="2"/>
        <v>1</v>
      </c>
    </row>
    <row r="17" spans="1:9" s="35" customFormat="1" x14ac:dyDescent="0.3">
      <c r="A17" s="3" t="s">
        <v>41</v>
      </c>
      <c r="B17" s="3" t="s">
        <v>42</v>
      </c>
      <c r="C17" s="3" t="s">
        <v>2</v>
      </c>
      <c r="D17" s="3">
        <v>420000</v>
      </c>
      <c r="E17" s="38">
        <v>3.99</v>
      </c>
      <c r="F17" s="36"/>
      <c r="G17">
        <f t="shared" si="0"/>
        <v>1675.8</v>
      </c>
      <c r="H17">
        <f t="shared" si="1"/>
        <v>0</v>
      </c>
      <c r="I17">
        <f t="shared" si="2"/>
        <v>1</v>
      </c>
    </row>
    <row r="18" spans="1:9" s="35" customFormat="1" x14ac:dyDescent="0.3">
      <c r="A18" s="3" t="s">
        <v>43</v>
      </c>
      <c r="B18" s="3" t="s">
        <v>44</v>
      </c>
      <c r="C18" s="3" t="s">
        <v>2</v>
      </c>
      <c r="D18" s="3">
        <v>42000</v>
      </c>
      <c r="E18" s="38">
        <v>2.0299999999999998</v>
      </c>
      <c r="F18" s="36"/>
      <c r="G18">
        <f t="shared" si="0"/>
        <v>85.259999999999991</v>
      </c>
      <c r="H18">
        <f t="shared" si="1"/>
        <v>0</v>
      </c>
      <c r="I18">
        <f t="shared" si="2"/>
        <v>1</v>
      </c>
    </row>
    <row r="19" spans="1:9" s="35" customFormat="1" x14ac:dyDescent="0.3">
      <c r="A19" s="3" t="s">
        <v>45</v>
      </c>
      <c r="B19" s="3" t="s">
        <v>46</v>
      </c>
      <c r="C19" s="3" t="s">
        <v>2</v>
      </c>
      <c r="D19" s="3">
        <v>500</v>
      </c>
      <c r="E19" s="38">
        <v>6.6</v>
      </c>
      <c r="F19" s="36"/>
      <c r="G19">
        <f t="shared" si="0"/>
        <v>3.3</v>
      </c>
      <c r="H19">
        <f t="shared" si="1"/>
        <v>0</v>
      </c>
      <c r="I19">
        <f t="shared" si="2"/>
        <v>1</v>
      </c>
    </row>
    <row r="20" spans="1:9" s="35" customFormat="1" x14ac:dyDescent="0.3">
      <c r="A20" s="3" t="s">
        <v>47</v>
      </c>
      <c r="B20" s="3" t="s">
        <v>48</v>
      </c>
      <c r="C20" s="3" t="s">
        <v>2</v>
      </c>
      <c r="D20" s="3">
        <v>84000</v>
      </c>
      <c r="E20" s="38">
        <v>3.99</v>
      </c>
      <c r="F20" s="36"/>
      <c r="G20">
        <f t="shared" si="0"/>
        <v>335.16</v>
      </c>
      <c r="H20">
        <f t="shared" si="1"/>
        <v>0</v>
      </c>
      <c r="I20">
        <f t="shared" si="2"/>
        <v>1</v>
      </c>
    </row>
    <row r="21" spans="1:9" s="35" customFormat="1" x14ac:dyDescent="0.3">
      <c r="A21" s="3" t="s">
        <v>49</v>
      </c>
      <c r="B21" s="3" t="s">
        <v>50</v>
      </c>
      <c r="C21" s="3" t="s">
        <v>2</v>
      </c>
      <c r="D21" s="3">
        <v>8400</v>
      </c>
      <c r="E21" s="38">
        <v>2.0299999999999998</v>
      </c>
      <c r="F21" s="36"/>
      <c r="G21">
        <f t="shared" si="0"/>
        <v>17.052</v>
      </c>
      <c r="H21">
        <f t="shared" si="1"/>
        <v>0</v>
      </c>
      <c r="I21">
        <f t="shared" si="2"/>
        <v>1</v>
      </c>
    </row>
    <row r="22" spans="1:9" s="35" customFormat="1" x14ac:dyDescent="0.3">
      <c r="A22" s="3" t="s">
        <v>51</v>
      </c>
      <c r="B22" s="3" t="s">
        <v>52</v>
      </c>
      <c r="C22" s="3" t="s">
        <v>2</v>
      </c>
      <c r="D22" s="3">
        <v>500</v>
      </c>
      <c r="E22" s="38">
        <v>6.6</v>
      </c>
      <c r="F22" s="36"/>
      <c r="G22">
        <f t="shared" si="0"/>
        <v>3.3</v>
      </c>
      <c r="H22">
        <f t="shared" si="1"/>
        <v>0</v>
      </c>
      <c r="I22">
        <f t="shared" si="2"/>
        <v>1</v>
      </c>
    </row>
    <row r="23" spans="1:9" s="35" customFormat="1" x14ac:dyDescent="0.3">
      <c r="A23" s="3" t="s">
        <v>53</v>
      </c>
      <c r="B23" s="3" t="s">
        <v>54</v>
      </c>
      <c r="C23" s="3" t="s">
        <v>2</v>
      </c>
      <c r="D23" s="3">
        <v>252000</v>
      </c>
      <c r="E23" s="38">
        <v>3.99</v>
      </c>
      <c r="F23" s="36"/>
      <c r="G23">
        <f t="shared" si="0"/>
        <v>1005.48</v>
      </c>
      <c r="H23">
        <f t="shared" si="1"/>
        <v>0</v>
      </c>
      <c r="I23">
        <f t="shared" si="2"/>
        <v>1</v>
      </c>
    </row>
    <row r="24" spans="1:9" s="35" customFormat="1" x14ac:dyDescent="0.3">
      <c r="A24" s="3" t="s">
        <v>55</v>
      </c>
      <c r="B24" s="3" t="s">
        <v>56</v>
      </c>
      <c r="C24" s="3" t="s">
        <v>2</v>
      </c>
      <c r="D24" s="3">
        <v>25200</v>
      </c>
      <c r="E24" s="38">
        <v>2.0299999999999998</v>
      </c>
      <c r="F24" s="36"/>
      <c r="G24">
        <f t="shared" si="0"/>
        <v>51.155999999999992</v>
      </c>
      <c r="H24">
        <f t="shared" si="1"/>
        <v>0</v>
      </c>
      <c r="I24">
        <f t="shared" si="2"/>
        <v>1</v>
      </c>
    </row>
    <row r="25" spans="1:9" s="35" customFormat="1" x14ac:dyDescent="0.3">
      <c r="A25" s="3" t="s">
        <v>57</v>
      </c>
      <c r="B25" s="3" t="s">
        <v>58</v>
      </c>
      <c r="C25" s="3" t="s">
        <v>2</v>
      </c>
      <c r="D25" s="3">
        <v>25200</v>
      </c>
      <c r="E25" s="38">
        <v>6.6</v>
      </c>
      <c r="F25" s="36"/>
      <c r="G25">
        <f t="shared" si="0"/>
        <v>166.32</v>
      </c>
      <c r="H25">
        <f t="shared" si="1"/>
        <v>0</v>
      </c>
      <c r="I25">
        <f t="shared" si="2"/>
        <v>1</v>
      </c>
    </row>
    <row r="26" spans="1:9" s="35" customFormat="1" x14ac:dyDescent="0.3">
      <c r="A26" s="3" t="s">
        <v>59</v>
      </c>
      <c r="B26" s="3" t="s">
        <v>60</v>
      </c>
      <c r="C26" s="3" t="s">
        <v>2</v>
      </c>
      <c r="D26" s="3">
        <v>168000</v>
      </c>
      <c r="E26" s="38">
        <v>3.99</v>
      </c>
      <c r="F26" s="36"/>
      <c r="G26">
        <f t="shared" si="0"/>
        <v>670.32</v>
      </c>
      <c r="H26">
        <f t="shared" si="1"/>
        <v>0</v>
      </c>
      <c r="I26">
        <f t="shared" si="2"/>
        <v>1</v>
      </c>
    </row>
    <row r="27" spans="1:9" s="35" customFormat="1" x14ac:dyDescent="0.3">
      <c r="A27" s="3" t="s">
        <v>61</v>
      </c>
      <c r="B27" s="3" t="s">
        <v>62</v>
      </c>
      <c r="C27" s="3" t="s">
        <v>2</v>
      </c>
      <c r="D27" s="3">
        <v>16800</v>
      </c>
      <c r="E27" s="38">
        <v>2.0299999999999998</v>
      </c>
      <c r="F27" s="36"/>
      <c r="G27">
        <f t="shared" si="0"/>
        <v>34.103999999999999</v>
      </c>
      <c r="H27">
        <f t="shared" si="1"/>
        <v>0</v>
      </c>
      <c r="I27">
        <f t="shared" si="2"/>
        <v>1</v>
      </c>
    </row>
    <row r="28" spans="1:9" s="35" customFormat="1" x14ac:dyDescent="0.3">
      <c r="A28" s="3" t="s">
        <v>63</v>
      </c>
      <c r="B28" s="3" t="s">
        <v>64</v>
      </c>
      <c r="C28" s="3" t="s">
        <v>2</v>
      </c>
      <c r="D28" s="3">
        <v>1000</v>
      </c>
      <c r="E28" s="38">
        <v>6.6</v>
      </c>
      <c r="F28" s="36"/>
      <c r="G28">
        <f t="shared" si="0"/>
        <v>6.6</v>
      </c>
      <c r="H28">
        <f t="shared" si="1"/>
        <v>0</v>
      </c>
      <c r="I28">
        <f t="shared" si="2"/>
        <v>1</v>
      </c>
    </row>
    <row r="29" spans="1:9" s="35" customFormat="1" x14ac:dyDescent="0.3">
      <c r="A29" s="3" t="s">
        <v>65</v>
      </c>
      <c r="B29" s="3" t="s">
        <v>66</v>
      </c>
      <c r="C29" s="3" t="s">
        <v>2</v>
      </c>
      <c r="D29" s="3">
        <v>10000</v>
      </c>
      <c r="E29" s="38">
        <v>3.99</v>
      </c>
      <c r="F29" s="36"/>
      <c r="G29">
        <f t="shared" si="0"/>
        <v>39.9</v>
      </c>
      <c r="H29">
        <f t="shared" si="1"/>
        <v>0</v>
      </c>
      <c r="I29">
        <f t="shared" si="2"/>
        <v>1</v>
      </c>
    </row>
    <row r="30" spans="1:9" s="35" customFormat="1" x14ac:dyDescent="0.3">
      <c r="A30" s="3" t="s">
        <v>67</v>
      </c>
      <c r="B30" s="3" t="s">
        <v>68</v>
      </c>
      <c r="C30" s="3" t="s">
        <v>2</v>
      </c>
      <c r="D30" s="3">
        <v>2500</v>
      </c>
      <c r="E30" s="38">
        <v>3.99</v>
      </c>
      <c r="F30" s="36"/>
      <c r="G30">
        <f t="shared" si="0"/>
        <v>9.9749999999999996</v>
      </c>
      <c r="H30">
        <f t="shared" si="1"/>
        <v>0</v>
      </c>
      <c r="I30">
        <f t="shared" si="2"/>
        <v>1</v>
      </c>
    </row>
    <row r="31" spans="1:9" s="35" customFormat="1" x14ac:dyDescent="0.3">
      <c r="A31" s="40" t="s">
        <v>69</v>
      </c>
      <c r="B31" s="40" t="s">
        <v>70</v>
      </c>
      <c r="C31" s="3" t="s">
        <v>30</v>
      </c>
      <c r="D31" s="3"/>
      <c r="E31" s="38"/>
      <c r="F31" s="39"/>
    </row>
    <row r="32" spans="1:9" s="35" customFormat="1" x14ac:dyDescent="0.3">
      <c r="A32" s="3" t="s">
        <v>71</v>
      </c>
      <c r="B32" s="3" t="s">
        <v>72</v>
      </c>
      <c r="C32" s="3" t="s">
        <v>2</v>
      </c>
      <c r="D32" s="3">
        <v>175000</v>
      </c>
      <c r="E32" s="38">
        <v>2.7</v>
      </c>
      <c r="F32" s="36"/>
      <c r="G32">
        <f t="shared" ref="G32:G36" si="3">D32*E32/1000</f>
        <v>472.50000000000006</v>
      </c>
      <c r="H32">
        <f t="shared" ref="H32:H36" si="4">D32*E32/1000*F32</f>
        <v>0</v>
      </c>
      <c r="I32">
        <f t="shared" ref="I32:I36" si="5">IF(F32="",1,0)</f>
        <v>1</v>
      </c>
    </row>
    <row r="33" spans="1:9" s="35" customFormat="1" x14ac:dyDescent="0.3">
      <c r="A33" s="3" t="s">
        <v>73</v>
      </c>
      <c r="B33" s="3" t="s">
        <v>74</v>
      </c>
      <c r="C33" s="3" t="s">
        <v>2</v>
      </c>
      <c r="D33" s="3">
        <v>97000</v>
      </c>
      <c r="E33" s="38">
        <v>2.7</v>
      </c>
      <c r="F33" s="36"/>
      <c r="G33">
        <f t="shared" si="3"/>
        <v>261.90000000000003</v>
      </c>
      <c r="H33">
        <f t="shared" si="4"/>
        <v>0</v>
      </c>
      <c r="I33">
        <f t="shared" si="5"/>
        <v>1</v>
      </c>
    </row>
    <row r="34" spans="1:9" s="35" customFormat="1" x14ac:dyDescent="0.3">
      <c r="A34" s="3" t="s">
        <v>75</v>
      </c>
      <c r="B34" s="3" t="s">
        <v>76</v>
      </c>
      <c r="C34" s="3" t="s">
        <v>2</v>
      </c>
      <c r="D34" s="3">
        <v>19500</v>
      </c>
      <c r="E34" s="38">
        <v>2.7</v>
      </c>
      <c r="F34" s="36"/>
      <c r="G34">
        <f t="shared" si="3"/>
        <v>52.65</v>
      </c>
      <c r="H34">
        <f t="shared" si="4"/>
        <v>0</v>
      </c>
      <c r="I34">
        <f t="shared" si="5"/>
        <v>1</v>
      </c>
    </row>
    <row r="35" spans="1:9" s="35" customFormat="1" x14ac:dyDescent="0.3">
      <c r="A35" s="3" t="s">
        <v>77</v>
      </c>
      <c r="B35" s="3" t="s">
        <v>78</v>
      </c>
      <c r="C35" s="3" t="s">
        <v>2</v>
      </c>
      <c r="D35" s="3">
        <v>58000</v>
      </c>
      <c r="E35" s="38">
        <v>2.7</v>
      </c>
      <c r="F35" s="36"/>
      <c r="G35">
        <f t="shared" si="3"/>
        <v>156.6</v>
      </c>
      <c r="H35">
        <f t="shared" si="4"/>
        <v>0</v>
      </c>
      <c r="I35">
        <f t="shared" si="5"/>
        <v>1</v>
      </c>
    </row>
    <row r="36" spans="1:9" s="35" customFormat="1" x14ac:dyDescent="0.3">
      <c r="A36" s="3" t="s">
        <v>79</v>
      </c>
      <c r="B36" s="3" t="s">
        <v>80</v>
      </c>
      <c r="C36" s="3" t="s">
        <v>2</v>
      </c>
      <c r="D36" s="3">
        <v>39000</v>
      </c>
      <c r="E36" s="38">
        <v>2.7</v>
      </c>
      <c r="F36" s="36"/>
      <c r="G36">
        <f t="shared" si="3"/>
        <v>105.3</v>
      </c>
      <c r="H36">
        <f t="shared" si="4"/>
        <v>0</v>
      </c>
      <c r="I36">
        <f t="shared" si="5"/>
        <v>1</v>
      </c>
    </row>
    <row r="37" spans="1:9" s="35" customFormat="1" x14ac:dyDescent="0.3">
      <c r="A37" s="40" t="s">
        <v>81</v>
      </c>
      <c r="B37" s="40" t="s">
        <v>82</v>
      </c>
      <c r="C37" s="3" t="s">
        <v>30</v>
      </c>
      <c r="D37" s="3"/>
      <c r="E37" s="38"/>
      <c r="F37" s="39"/>
    </row>
    <row r="38" spans="1:9" s="35" customFormat="1" x14ac:dyDescent="0.3">
      <c r="A38" s="3" t="s">
        <v>83</v>
      </c>
      <c r="B38" s="3" t="s">
        <v>84</v>
      </c>
      <c r="C38" s="3" t="s">
        <v>2</v>
      </c>
      <c r="D38" s="3">
        <v>124000</v>
      </c>
      <c r="E38" s="38">
        <v>1.75</v>
      </c>
      <c r="F38" s="36"/>
      <c r="G38">
        <f t="shared" ref="G38:G42" si="6">D38*E38/1000</f>
        <v>217</v>
      </c>
      <c r="H38">
        <f t="shared" ref="H38:H42" si="7">D38*E38/1000*F38</f>
        <v>0</v>
      </c>
      <c r="I38">
        <f t="shared" ref="I38:I42" si="8">IF(F38="",1,0)</f>
        <v>1</v>
      </c>
    </row>
    <row r="39" spans="1:9" s="35" customFormat="1" x14ac:dyDescent="0.3">
      <c r="A39" s="3" t="s">
        <v>85</v>
      </c>
      <c r="B39" s="3" t="s">
        <v>86</v>
      </c>
      <c r="C39" s="3" t="s">
        <v>2</v>
      </c>
      <c r="D39" s="3">
        <v>69000</v>
      </c>
      <c r="E39" s="38">
        <v>1.75</v>
      </c>
      <c r="F39" s="36"/>
      <c r="G39">
        <f t="shared" si="6"/>
        <v>120.75</v>
      </c>
      <c r="H39">
        <f t="shared" si="7"/>
        <v>0</v>
      </c>
      <c r="I39">
        <f t="shared" si="8"/>
        <v>1</v>
      </c>
    </row>
    <row r="40" spans="1:9" s="35" customFormat="1" x14ac:dyDescent="0.3">
      <c r="A40" s="3" t="s">
        <v>87</v>
      </c>
      <c r="B40" s="3" t="s">
        <v>88</v>
      </c>
      <c r="C40" s="3" t="s">
        <v>2</v>
      </c>
      <c r="D40" s="3">
        <v>14000</v>
      </c>
      <c r="E40" s="38">
        <v>1.75</v>
      </c>
      <c r="F40" s="36"/>
      <c r="G40">
        <f t="shared" si="6"/>
        <v>24.5</v>
      </c>
      <c r="H40">
        <f t="shared" si="7"/>
        <v>0</v>
      </c>
      <c r="I40">
        <f t="shared" si="8"/>
        <v>1</v>
      </c>
    </row>
    <row r="41" spans="1:9" s="35" customFormat="1" x14ac:dyDescent="0.3">
      <c r="A41" s="3" t="s">
        <v>89</v>
      </c>
      <c r="B41" s="3" t="s">
        <v>90</v>
      </c>
      <c r="C41" s="3" t="s">
        <v>2</v>
      </c>
      <c r="D41" s="3">
        <v>42000</v>
      </c>
      <c r="E41" s="38">
        <v>1.75</v>
      </c>
      <c r="F41" s="36"/>
      <c r="G41">
        <f t="shared" si="6"/>
        <v>73.5</v>
      </c>
      <c r="H41">
        <f t="shared" si="7"/>
        <v>0</v>
      </c>
      <c r="I41">
        <f t="shared" si="8"/>
        <v>1</v>
      </c>
    </row>
    <row r="42" spans="1:9" s="35" customFormat="1" x14ac:dyDescent="0.3">
      <c r="A42" s="3" t="s">
        <v>91</v>
      </c>
      <c r="B42" s="3" t="s">
        <v>92</v>
      </c>
      <c r="C42" s="3" t="s">
        <v>2</v>
      </c>
      <c r="D42" s="3">
        <v>28000</v>
      </c>
      <c r="E42" s="38">
        <v>1.75</v>
      </c>
      <c r="F42" s="36"/>
      <c r="G42">
        <f t="shared" si="6"/>
        <v>49</v>
      </c>
      <c r="H42">
        <f t="shared" si="7"/>
        <v>0</v>
      </c>
      <c r="I42">
        <f t="shared" si="8"/>
        <v>1</v>
      </c>
    </row>
    <row r="43" spans="1:9" s="35" customFormat="1" x14ac:dyDescent="0.3">
      <c r="A43" s="3" t="s">
        <v>93</v>
      </c>
      <c r="B43" s="3" t="s">
        <v>94</v>
      </c>
      <c r="C43" s="3" t="s">
        <v>30</v>
      </c>
      <c r="D43" s="3"/>
      <c r="E43" s="38"/>
      <c r="F43" s="39"/>
    </row>
    <row r="44" spans="1:9" s="35" customFormat="1" x14ac:dyDescent="0.3">
      <c r="A44" s="3" t="s">
        <v>95</v>
      </c>
      <c r="B44" s="3" t="s">
        <v>96</v>
      </c>
      <c r="C44" s="3" t="s">
        <v>2</v>
      </c>
      <c r="D44" s="3">
        <v>12000</v>
      </c>
      <c r="E44" s="38">
        <v>8.19</v>
      </c>
      <c r="F44" s="36"/>
      <c r="G44">
        <f>D44*E44/1000</f>
        <v>98.28</v>
      </c>
      <c r="H44">
        <f>D44*E44/1000*F44</f>
        <v>0</v>
      </c>
      <c r="I44">
        <f>IF(F44="",1,0)</f>
        <v>1</v>
      </c>
    </row>
    <row r="45" spans="1:9" s="35" customFormat="1" x14ac:dyDescent="0.3">
      <c r="A45" s="40" t="s">
        <v>97</v>
      </c>
      <c r="B45" s="40" t="s">
        <v>98</v>
      </c>
      <c r="C45" s="3" t="s">
        <v>30</v>
      </c>
      <c r="D45" s="3"/>
      <c r="E45" s="38"/>
      <c r="F45" s="39"/>
    </row>
    <row r="46" spans="1:9" s="35" customFormat="1" x14ac:dyDescent="0.3">
      <c r="A46" s="3" t="s">
        <v>99</v>
      </c>
      <c r="B46" s="3" t="s">
        <v>100</v>
      </c>
      <c r="C46" s="3" t="s">
        <v>2</v>
      </c>
      <c r="D46" s="3">
        <v>316000</v>
      </c>
      <c r="E46" s="38">
        <v>2.6</v>
      </c>
      <c r="F46" s="36"/>
      <c r="G46">
        <f t="shared" ref="G46:G48" si="9">D46*E46/1000</f>
        <v>821.6</v>
      </c>
      <c r="H46">
        <f t="shared" ref="H46:H48" si="10">D46*E46/1000*F46</f>
        <v>0</v>
      </c>
      <c r="I46">
        <f t="shared" ref="I46:I48" si="11">IF(F46="",1,0)</f>
        <v>1</v>
      </c>
    </row>
    <row r="47" spans="1:9" s="35" customFormat="1" x14ac:dyDescent="0.3">
      <c r="A47" s="3" t="s">
        <v>101</v>
      </c>
      <c r="B47" s="3" t="s">
        <v>102</v>
      </c>
      <c r="C47" s="3" t="s">
        <v>2</v>
      </c>
      <c r="D47" s="3">
        <v>452000</v>
      </c>
      <c r="E47" s="38">
        <v>2.2000000000000002</v>
      </c>
      <c r="F47" s="36"/>
      <c r="G47">
        <f t="shared" si="9"/>
        <v>994.40000000000009</v>
      </c>
      <c r="H47">
        <f t="shared" si="10"/>
        <v>0</v>
      </c>
      <c r="I47">
        <f t="shared" si="11"/>
        <v>1</v>
      </c>
    </row>
    <row r="48" spans="1:9" s="35" customFormat="1" x14ac:dyDescent="0.3">
      <c r="A48" s="3" t="s">
        <v>103</v>
      </c>
      <c r="B48" s="3" t="s">
        <v>104</v>
      </c>
      <c r="C48" s="3" t="s">
        <v>2</v>
      </c>
      <c r="D48" s="3">
        <v>600000</v>
      </c>
      <c r="E48" s="38">
        <v>1.9</v>
      </c>
      <c r="F48" s="36"/>
      <c r="G48">
        <f t="shared" si="9"/>
        <v>1140</v>
      </c>
      <c r="H48">
        <f t="shared" si="10"/>
        <v>0</v>
      </c>
      <c r="I48">
        <f t="shared" si="11"/>
        <v>1</v>
      </c>
    </row>
    <row r="49" spans="1:9" s="35" customFormat="1" x14ac:dyDescent="0.3">
      <c r="A49" s="40" t="s">
        <v>105</v>
      </c>
      <c r="B49" s="40" t="s">
        <v>106</v>
      </c>
      <c r="C49" s="3" t="s">
        <v>30</v>
      </c>
      <c r="D49" s="3"/>
      <c r="E49" s="38"/>
      <c r="F49" s="39"/>
    </row>
    <row r="50" spans="1:9" s="35" customFormat="1" x14ac:dyDescent="0.3">
      <c r="A50" s="40" t="s">
        <v>107</v>
      </c>
      <c r="B50" s="40" t="s">
        <v>108</v>
      </c>
      <c r="C50" s="3" t="s">
        <v>30</v>
      </c>
      <c r="D50" s="3"/>
      <c r="E50" s="38"/>
      <c r="F50" s="39"/>
    </row>
    <row r="51" spans="1:9" s="35" customFormat="1" x14ac:dyDescent="0.3">
      <c r="A51" s="3" t="s">
        <v>109</v>
      </c>
      <c r="B51" s="3" t="s">
        <v>110</v>
      </c>
      <c r="C51" s="3" t="s">
        <v>2</v>
      </c>
      <c r="D51" s="3">
        <v>32000</v>
      </c>
      <c r="E51" s="38">
        <v>9.52</v>
      </c>
      <c r="F51" s="36"/>
      <c r="G51">
        <f t="shared" ref="G51:G58" si="12">D51*E51/1000</f>
        <v>304.64</v>
      </c>
      <c r="H51">
        <f t="shared" ref="H51:H58" si="13">D51*E51/1000*F51</f>
        <v>0</v>
      </c>
      <c r="I51">
        <f t="shared" ref="I51:I58" si="14">IF(F51="",1,0)</f>
        <v>1</v>
      </c>
    </row>
    <row r="52" spans="1:9" s="35" customFormat="1" x14ac:dyDescent="0.3">
      <c r="A52" s="3" t="s">
        <v>111</v>
      </c>
      <c r="B52" s="3" t="s">
        <v>112</v>
      </c>
      <c r="C52" s="3" t="s">
        <v>2</v>
      </c>
      <c r="D52" s="3">
        <v>8000</v>
      </c>
      <c r="E52" s="38">
        <v>4.76</v>
      </c>
      <c r="F52" s="36"/>
      <c r="G52">
        <f t="shared" si="12"/>
        <v>38.08</v>
      </c>
      <c r="H52">
        <f t="shared" si="13"/>
        <v>0</v>
      </c>
      <c r="I52">
        <f t="shared" si="14"/>
        <v>1</v>
      </c>
    </row>
    <row r="53" spans="1:9" s="35" customFormat="1" x14ac:dyDescent="0.3">
      <c r="A53" s="3" t="s">
        <v>113</v>
      </c>
      <c r="B53" s="3" t="s">
        <v>114</v>
      </c>
      <c r="C53" s="3" t="s">
        <v>2</v>
      </c>
      <c r="D53" s="3">
        <v>5300</v>
      </c>
      <c r="E53" s="38">
        <v>9.52</v>
      </c>
      <c r="F53" s="36"/>
      <c r="G53">
        <f t="shared" si="12"/>
        <v>50.456000000000003</v>
      </c>
      <c r="H53">
        <f t="shared" si="13"/>
        <v>0</v>
      </c>
      <c r="I53">
        <f t="shared" si="14"/>
        <v>1</v>
      </c>
    </row>
    <row r="54" spans="1:9" s="35" customFormat="1" x14ac:dyDescent="0.3">
      <c r="A54" s="3" t="s">
        <v>115</v>
      </c>
      <c r="B54" s="3" t="s">
        <v>116</v>
      </c>
      <c r="C54" s="3" t="s">
        <v>2</v>
      </c>
      <c r="D54" s="3">
        <v>1300</v>
      </c>
      <c r="E54" s="38">
        <v>4.76</v>
      </c>
      <c r="F54" s="36"/>
      <c r="G54">
        <f t="shared" si="12"/>
        <v>6.1879999999999997</v>
      </c>
      <c r="H54">
        <f t="shared" si="13"/>
        <v>0</v>
      </c>
      <c r="I54">
        <f t="shared" si="14"/>
        <v>1</v>
      </c>
    </row>
    <row r="55" spans="1:9" s="35" customFormat="1" x14ac:dyDescent="0.3">
      <c r="A55" s="3" t="s">
        <v>117</v>
      </c>
      <c r="B55" s="3" t="s">
        <v>118</v>
      </c>
      <c r="C55" s="3" t="s">
        <v>2</v>
      </c>
      <c r="D55" s="3">
        <v>4000</v>
      </c>
      <c r="E55" s="38">
        <v>9.52</v>
      </c>
      <c r="F55" s="36"/>
      <c r="G55">
        <f t="shared" si="12"/>
        <v>38.08</v>
      </c>
      <c r="H55">
        <f t="shared" si="13"/>
        <v>0</v>
      </c>
      <c r="I55">
        <f t="shared" si="14"/>
        <v>1</v>
      </c>
    </row>
    <row r="56" spans="1:9" s="35" customFormat="1" x14ac:dyDescent="0.3">
      <c r="A56" s="3" t="s">
        <v>119</v>
      </c>
      <c r="B56" s="3" t="s">
        <v>120</v>
      </c>
      <c r="C56" s="3" t="s">
        <v>2</v>
      </c>
      <c r="D56" s="3">
        <v>1300</v>
      </c>
      <c r="E56" s="38">
        <v>4.76</v>
      </c>
      <c r="F56" s="36"/>
      <c r="G56">
        <f t="shared" si="12"/>
        <v>6.1879999999999997</v>
      </c>
      <c r="H56">
        <f t="shared" si="13"/>
        <v>0</v>
      </c>
      <c r="I56">
        <f t="shared" si="14"/>
        <v>1</v>
      </c>
    </row>
    <row r="57" spans="1:9" s="35" customFormat="1" x14ac:dyDescent="0.3">
      <c r="A57" s="3" t="s">
        <v>121</v>
      </c>
      <c r="B57" s="3" t="s">
        <v>122</v>
      </c>
      <c r="C57" s="3" t="s">
        <v>2</v>
      </c>
      <c r="D57" s="3">
        <v>800</v>
      </c>
      <c r="E57" s="38">
        <v>9.52</v>
      </c>
      <c r="F57" s="36"/>
      <c r="G57">
        <f t="shared" si="12"/>
        <v>7.6159999999999997</v>
      </c>
      <c r="H57">
        <f t="shared" si="13"/>
        <v>0</v>
      </c>
      <c r="I57">
        <f t="shared" si="14"/>
        <v>1</v>
      </c>
    </row>
    <row r="58" spans="1:9" s="35" customFormat="1" x14ac:dyDescent="0.3">
      <c r="A58" s="3" t="s">
        <v>123</v>
      </c>
      <c r="B58" s="3" t="s">
        <v>124</v>
      </c>
      <c r="C58" s="3" t="s">
        <v>2</v>
      </c>
      <c r="D58" s="3">
        <v>500</v>
      </c>
      <c r="E58" s="38">
        <v>4.76</v>
      </c>
      <c r="F58" s="36"/>
      <c r="G58">
        <f t="shared" si="12"/>
        <v>2.38</v>
      </c>
      <c r="H58">
        <f t="shared" si="13"/>
        <v>0</v>
      </c>
      <c r="I58">
        <f t="shared" si="14"/>
        <v>1</v>
      </c>
    </row>
    <row r="59" spans="1:9" s="35" customFormat="1" x14ac:dyDescent="0.3">
      <c r="A59" s="40" t="s">
        <v>125</v>
      </c>
      <c r="B59" s="40" t="s">
        <v>126</v>
      </c>
      <c r="C59" s="3" t="s">
        <v>30</v>
      </c>
      <c r="D59" s="3"/>
      <c r="E59" s="38"/>
      <c r="F59" s="39"/>
    </row>
    <row r="60" spans="1:9" s="35" customFormat="1" x14ac:dyDescent="0.3">
      <c r="A60" s="3" t="s">
        <v>127</v>
      </c>
      <c r="B60" s="3" t="s">
        <v>128</v>
      </c>
      <c r="C60" s="3" t="s">
        <v>2</v>
      </c>
      <c r="D60" s="3">
        <v>5700</v>
      </c>
      <c r="E60" s="38">
        <v>12.69</v>
      </c>
      <c r="F60" s="36"/>
      <c r="G60">
        <f t="shared" ref="G60:G67" si="15">D60*E60/1000</f>
        <v>72.332999999999998</v>
      </c>
      <c r="H60">
        <f t="shared" ref="H60:H67" si="16">D60*E60/1000*F60</f>
        <v>0</v>
      </c>
      <c r="I60">
        <f t="shared" ref="I60:I67" si="17">IF(F60="",1,0)</f>
        <v>1</v>
      </c>
    </row>
    <row r="61" spans="1:9" s="35" customFormat="1" x14ac:dyDescent="0.3">
      <c r="A61" s="3" t="s">
        <v>129</v>
      </c>
      <c r="B61" s="3" t="s">
        <v>130</v>
      </c>
      <c r="C61" s="3" t="s">
        <v>2</v>
      </c>
      <c r="D61" s="3">
        <v>1400</v>
      </c>
      <c r="E61" s="38">
        <v>6.35</v>
      </c>
      <c r="F61" s="36"/>
      <c r="G61">
        <f t="shared" si="15"/>
        <v>8.89</v>
      </c>
      <c r="H61">
        <f t="shared" si="16"/>
        <v>0</v>
      </c>
      <c r="I61">
        <f t="shared" si="17"/>
        <v>1</v>
      </c>
    </row>
    <row r="62" spans="1:9" s="35" customFormat="1" x14ac:dyDescent="0.3">
      <c r="A62" s="3" t="s">
        <v>131</v>
      </c>
      <c r="B62" s="3" t="s">
        <v>132</v>
      </c>
      <c r="C62" s="3" t="s">
        <v>2</v>
      </c>
      <c r="D62" s="3">
        <v>1000</v>
      </c>
      <c r="E62" s="38">
        <v>12.69</v>
      </c>
      <c r="F62" s="36"/>
      <c r="G62">
        <f t="shared" si="15"/>
        <v>12.69</v>
      </c>
      <c r="H62">
        <f t="shared" si="16"/>
        <v>0</v>
      </c>
      <c r="I62">
        <f t="shared" si="17"/>
        <v>1</v>
      </c>
    </row>
    <row r="63" spans="1:9" s="35" customFormat="1" x14ac:dyDescent="0.3">
      <c r="A63" s="3" t="s">
        <v>133</v>
      </c>
      <c r="B63" s="3" t="s">
        <v>134</v>
      </c>
      <c r="C63" s="3" t="s">
        <v>2</v>
      </c>
      <c r="D63" s="3">
        <v>250</v>
      </c>
      <c r="E63" s="38">
        <v>6.35</v>
      </c>
      <c r="F63" s="36"/>
      <c r="G63">
        <f t="shared" si="15"/>
        <v>1.5874999999999999</v>
      </c>
      <c r="H63">
        <f t="shared" si="16"/>
        <v>0</v>
      </c>
      <c r="I63">
        <f t="shared" si="17"/>
        <v>1</v>
      </c>
    </row>
    <row r="64" spans="1:9" s="35" customFormat="1" x14ac:dyDescent="0.3">
      <c r="A64" s="3" t="s">
        <v>135</v>
      </c>
      <c r="B64" s="3" t="s">
        <v>136</v>
      </c>
      <c r="C64" s="3" t="s">
        <v>2</v>
      </c>
      <c r="D64" s="3">
        <v>700</v>
      </c>
      <c r="E64" s="38">
        <v>12.69</v>
      </c>
      <c r="F64" s="36"/>
      <c r="G64">
        <f t="shared" si="15"/>
        <v>8.8829999999999991</v>
      </c>
      <c r="H64">
        <f t="shared" si="16"/>
        <v>0</v>
      </c>
      <c r="I64">
        <f t="shared" si="17"/>
        <v>1</v>
      </c>
    </row>
    <row r="65" spans="1:9" s="35" customFormat="1" x14ac:dyDescent="0.3">
      <c r="A65" s="3" t="s">
        <v>137</v>
      </c>
      <c r="B65" s="3" t="s">
        <v>138</v>
      </c>
      <c r="C65" s="3" t="s">
        <v>2</v>
      </c>
      <c r="D65" s="3">
        <v>200</v>
      </c>
      <c r="E65" s="38">
        <v>6.35</v>
      </c>
      <c r="F65" s="36"/>
      <c r="G65">
        <f t="shared" si="15"/>
        <v>1.27</v>
      </c>
      <c r="H65">
        <f t="shared" si="16"/>
        <v>0</v>
      </c>
      <c r="I65">
        <f t="shared" si="17"/>
        <v>1</v>
      </c>
    </row>
    <row r="66" spans="1:9" s="35" customFormat="1" x14ac:dyDescent="0.3">
      <c r="A66" s="3" t="s">
        <v>139</v>
      </c>
      <c r="B66" s="3" t="s">
        <v>140</v>
      </c>
      <c r="C66" s="3" t="s">
        <v>2</v>
      </c>
      <c r="D66" s="3">
        <v>140</v>
      </c>
      <c r="E66" s="38">
        <v>12.69</v>
      </c>
      <c r="F66" s="36"/>
      <c r="G66">
        <f t="shared" si="15"/>
        <v>1.7766</v>
      </c>
      <c r="H66">
        <f t="shared" si="16"/>
        <v>0</v>
      </c>
      <c r="I66">
        <f t="shared" si="17"/>
        <v>1</v>
      </c>
    </row>
    <row r="67" spans="1:9" s="35" customFormat="1" x14ac:dyDescent="0.3">
      <c r="A67" s="3" t="s">
        <v>141</v>
      </c>
      <c r="B67" s="3" t="s">
        <v>142</v>
      </c>
      <c r="C67" s="3" t="s">
        <v>2</v>
      </c>
      <c r="D67" s="3">
        <v>100</v>
      </c>
      <c r="E67" s="38">
        <v>6.35</v>
      </c>
      <c r="F67" s="36"/>
      <c r="G67">
        <f t="shared" si="15"/>
        <v>0.63500000000000001</v>
      </c>
      <c r="H67">
        <f t="shared" si="16"/>
        <v>0</v>
      </c>
      <c r="I67">
        <f t="shared" si="17"/>
        <v>1</v>
      </c>
    </row>
    <row r="68" spans="1:9" s="35" customFormat="1" x14ac:dyDescent="0.3">
      <c r="A68" s="40" t="s">
        <v>143</v>
      </c>
      <c r="B68" s="40" t="s">
        <v>144</v>
      </c>
      <c r="C68" s="3" t="s">
        <v>30</v>
      </c>
      <c r="D68" s="3"/>
      <c r="E68" s="38"/>
      <c r="F68" s="39"/>
    </row>
    <row r="69" spans="1:9" s="35" customFormat="1" x14ac:dyDescent="0.3">
      <c r="A69" s="3" t="s">
        <v>145</v>
      </c>
      <c r="B69" s="3" t="s">
        <v>146</v>
      </c>
      <c r="C69" s="3" t="s">
        <v>2</v>
      </c>
      <c r="D69" s="3">
        <v>3100</v>
      </c>
      <c r="E69" s="38">
        <v>16.920000000000002</v>
      </c>
      <c r="F69" s="36"/>
      <c r="G69">
        <f t="shared" ref="G69:G76" si="18">D69*E69/1000</f>
        <v>52.452000000000005</v>
      </c>
      <c r="H69">
        <f t="shared" ref="H69:H76" si="19">D69*E69/1000*F69</f>
        <v>0</v>
      </c>
      <c r="I69">
        <f t="shared" ref="I69:I76" si="20">IF(F69="",1,0)</f>
        <v>1</v>
      </c>
    </row>
    <row r="70" spans="1:9" s="35" customFormat="1" x14ac:dyDescent="0.3">
      <c r="A70" s="3" t="s">
        <v>147</v>
      </c>
      <c r="B70" s="3" t="s">
        <v>148</v>
      </c>
      <c r="C70" s="3" t="s">
        <v>2</v>
      </c>
      <c r="D70" s="3">
        <v>750</v>
      </c>
      <c r="E70" s="38">
        <v>8.4600000000000009</v>
      </c>
      <c r="F70" s="36"/>
      <c r="G70">
        <f t="shared" si="18"/>
        <v>6.3450000000000006</v>
      </c>
      <c r="H70">
        <f t="shared" si="19"/>
        <v>0</v>
      </c>
      <c r="I70">
        <f t="shared" si="20"/>
        <v>1</v>
      </c>
    </row>
    <row r="71" spans="1:9" s="35" customFormat="1" x14ac:dyDescent="0.3">
      <c r="A71" s="3" t="s">
        <v>149</v>
      </c>
      <c r="B71" s="3" t="s">
        <v>150</v>
      </c>
      <c r="C71" s="3" t="s">
        <v>2</v>
      </c>
      <c r="D71" s="3">
        <v>500</v>
      </c>
      <c r="E71" s="38">
        <v>16.920000000000002</v>
      </c>
      <c r="F71" s="36"/>
      <c r="G71">
        <f t="shared" si="18"/>
        <v>8.4600000000000009</v>
      </c>
      <c r="H71">
        <f t="shared" si="19"/>
        <v>0</v>
      </c>
      <c r="I71">
        <f t="shared" si="20"/>
        <v>1</v>
      </c>
    </row>
    <row r="72" spans="1:9" s="35" customFormat="1" x14ac:dyDescent="0.3">
      <c r="A72" s="3" t="s">
        <v>151</v>
      </c>
      <c r="B72" s="3" t="s">
        <v>152</v>
      </c>
      <c r="C72" s="3" t="s">
        <v>2</v>
      </c>
      <c r="D72" s="3">
        <v>125</v>
      </c>
      <c r="E72" s="38">
        <v>8.4600000000000009</v>
      </c>
      <c r="F72" s="36"/>
      <c r="G72">
        <f t="shared" si="18"/>
        <v>1.0575000000000001</v>
      </c>
      <c r="H72">
        <f t="shared" si="19"/>
        <v>0</v>
      </c>
      <c r="I72">
        <f t="shared" si="20"/>
        <v>1</v>
      </c>
    </row>
    <row r="73" spans="1:9" s="35" customFormat="1" x14ac:dyDescent="0.3">
      <c r="A73" s="3" t="s">
        <v>153</v>
      </c>
      <c r="B73" s="3" t="s">
        <v>154</v>
      </c>
      <c r="C73" s="3" t="s">
        <v>2</v>
      </c>
      <c r="D73" s="3">
        <v>400</v>
      </c>
      <c r="E73" s="38">
        <v>16.920000000000002</v>
      </c>
      <c r="F73" s="36"/>
      <c r="G73">
        <f t="shared" si="18"/>
        <v>6.7680000000000007</v>
      </c>
      <c r="H73">
        <f t="shared" si="19"/>
        <v>0</v>
      </c>
      <c r="I73">
        <f t="shared" si="20"/>
        <v>1</v>
      </c>
    </row>
    <row r="74" spans="1:9" s="35" customFormat="1" x14ac:dyDescent="0.3">
      <c r="A74" s="3" t="s">
        <v>155</v>
      </c>
      <c r="B74" s="3" t="s">
        <v>156</v>
      </c>
      <c r="C74" s="3" t="s">
        <v>2</v>
      </c>
      <c r="D74" s="3">
        <v>150</v>
      </c>
      <c r="E74" s="38">
        <v>8.4600000000000009</v>
      </c>
      <c r="F74" s="36"/>
      <c r="G74">
        <f t="shared" si="18"/>
        <v>1.2690000000000001</v>
      </c>
      <c r="H74">
        <f t="shared" si="19"/>
        <v>0</v>
      </c>
      <c r="I74">
        <f t="shared" si="20"/>
        <v>1</v>
      </c>
    </row>
    <row r="75" spans="1:9" s="35" customFormat="1" x14ac:dyDescent="0.3">
      <c r="A75" s="3" t="s">
        <v>157</v>
      </c>
      <c r="B75" s="3" t="s">
        <v>158</v>
      </c>
      <c r="C75" s="3" t="s">
        <v>2</v>
      </c>
      <c r="D75" s="3">
        <v>50</v>
      </c>
      <c r="E75" s="38">
        <v>16.920000000000002</v>
      </c>
      <c r="F75" s="36"/>
      <c r="G75">
        <f t="shared" si="18"/>
        <v>0.84600000000000009</v>
      </c>
      <c r="H75">
        <f t="shared" si="19"/>
        <v>0</v>
      </c>
      <c r="I75">
        <f t="shared" si="20"/>
        <v>1</v>
      </c>
    </row>
    <row r="76" spans="1:9" s="35" customFormat="1" x14ac:dyDescent="0.3">
      <c r="A76" s="3" t="s">
        <v>159</v>
      </c>
      <c r="B76" s="3" t="s">
        <v>160</v>
      </c>
      <c r="C76" s="3" t="s">
        <v>2</v>
      </c>
      <c r="D76" s="3">
        <v>25</v>
      </c>
      <c r="E76" s="38">
        <v>8.4600000000000009</v>
      </c>
      <c r="F76" s="36"/>
      <c r="G76">
        <f t="shared" si="18"/>
        <v>0.21150000000000002</v>
      </c>
      <c r="H76">
        <f t="shared" si="19"/>
        <v>0</v>
      </c>
      <c r="I76">
        <f t="shared" si="20"/>
        <v>1</v>
      </c>
    </row>
    <row r="77" spans="1:9" s="35" customFormat="1" x14ac:dyDescent="0.3">
      <c r="A77" s="40" t="s">
        <v>161</v>
      </c>
      <c r="B77" s="40" t="s">
        <v>162</v>
      </c>
      <c r="C77" s="3" t="s">
        <v>30</v>
      </c>
      <c r="D77" s="3"/>
      <c r="E77" s="38"/>
      <c r="F77" s="39"/>
    </row>
    <row r="78" spans="1:9" s="35" customFormat="1" x14ac:dyDescent="0.3">
      <c r="A78" s="3" t="s">
        <v>163</v>
      </c>
      <c r="B78" s="3" t="s">
        <v>164</v>
      </c>
      <c r="C78" s="3" t="s">
        <v>2</v>
      </c>
      <c r="D78" s="3">
        <v>400</v>
      </c>
      <c r="E78" s="38">
        <v>16.920000000000002</v>
      </c>
      <c r="F78" s="36"/>
      <c r="G78">
        <f>D78*E78/1000</f>
        <v>6.7680000000000007</v>
      </c>
      <c r="H78">
        <f>D78*E78/1000*F78</f>
        <v>0</v>
      </c>
      <c r="I78">
        <f>IF(F78="",1,0)</f>
        <v>1</v>
      </c>
    </row>
    <row r="79" spans="1:9" s="35" customFormat="1" x14ac:dyDescent="0.3">
      <c r="A79" s="40" t="s">
        <v>165</v>
      </c>
      <c r="B79" s="40" t="s">
        <v>166</v>
      </c>
      <c r="C79" s="3" t="s">
        <v>30</v>
      </c>
      <c r="D79" s="3"/>
      <c r="E79" s="38"/>
      <c r="F79" s="39"/>
    </row>
    <row r="80" spans="1:9" s="35" customFormat="1" x14ac:dyDescent="0.3">
      <c r="A80" s="3" t="s">
        <v>167</v>
      </c>
      <c r="B80" s="3" t="s">
        <v>166</v>
      </c>
      <c r="C80" s="3" t="s">
        <v>2</v>
      </c>
      <c r="D80" s="3">
        <v>1100</v>
      </c>
      <c r="E80" s="38">
        <v>38.4</v>
      </c>
      <c r="F80" s="36"/>
      <c r="G80">
        <f>D80*E80/1000</f>
        <v>42.24</v>
      </c>
      <c r="H80">
        <f>D80*E80/1000*F80</f>
        <v>0</v>
      </c>
      <c r="I80">
        <f>IF(F80="",1,0)</f>
        <v>1</v>
      </c>
    </row>
    <row r="81" spans="1:9" s="35" customFormat="1" x14ac:dyDescent="0.3">
      <c r="A81" s="40" t="s">
        <v>168</v>
      </c>
      <c r="B81" s="40" t="s">
        <v>169</v>
      </c>
      <c r="C81" s="3" t="s">
        <v>30</v>
      </c>
      <c r="D81" s="3"/>
      <c r="E81" s="38"/>
      <c r="F81" s="39"/>
    </row>
    <row r="82" spans="1:9" s="35" customFormat="1" x14ac:dyDescent="0.3">
      <c r="A82" s="3" t="s">
        <v>170</v>
      </c>
      <c r="B82" s="3" t="s">
        <v>171</v>
      </c>
      <c r="C82" s="3" t="s">
        <v>2</v>
      </c>
      <c r="D82" s="3">
        <v>100</v>
      </c>
      <c r="E82" s="38">
        <v>12.69</v>
      </c>
      <c r="F82" s="36"/>
      <c r="G82">
        <f>D82*E82/1000</f>
        <v>1.2689999999999999</v>
      </c>
      <c r="H82">
        <f>D82*E82/1000*F82</f>
        <v>0</v>
      </c>
      <c r="I82">
        <f>IF(F82="",1,0)</f>
        <v>1</v>
      </c>
    </row>
    <row r="83" spans="1:9" s="35" customFormat="1" x14ac:dyDescent="0.3">
      <c r="A83" s="40" t="s">
        <v>172</v>
      </c>
      <c r="B83" s="40" t="s">
        <v>173</v>
      </c>
      <c r="C83" s="3" t="s">
        <v>30</v>
      </c>
      <c r="D83" s="3"/>
      <c r="E83" s="38"/>
      <c r="F83" s="39"/>
    </row>
    <row r="84" spans="1:9" s="35" customFormat="1" x14ac:dyDescent="0.3">
      <c r="A84" s="40" t="s">
        <v>174</v>
      </c>
      <c r="B84" s="40" t="s">
        <v>175</v>
      </c>
      <c r="C84" s="3" t="s">
        <v>30</v>
      </c>
      <c r="D84" s="3"/>
      <c r="E84" s="38"/>
      <c r="F84" s="39"/>
    </row>
    <row r="85" spans="1:9" s="35" customFormat="1" x14ac:dyDescent="0.3">
      <c r="A85" s="3" t="s">
        <v>176</v>
      </c>
      <c r="B85" s="3" t="s">
        <v>177</v>
      </c>
      <c r="C85" s="3" t="s">
        <v>2</v>
      </c>
      <c r="D85" s="3">
        <v>1100</v>
      </c>
      <c r="E85" s="38">
        <v>47</v>
      </c>
      <c r="F85" s="36"/>
      <c r="G85">
        <f t="shared" ref="G85:G91" si="21">D85*E85/1000</f>
        <v>51.7</v>
      </c>
      <c r="H85">
        <f t="shared" ref="H85:H91" si="22">D85*E85/1000*F85</f>
        <v>0</v>
      </c>
      <c r="I85">
        <f t="shared" ref="I85:I91" si="23">IF(F85="",1,0)</f>
        <v>1</v>
      </c>
    </row>
    <row r="86" spans="1:9" s="35" customFormat="1" x14ac:dyDescent="0.3">
      <c r="A86" s="3" t="s">
        <v>178</v>
      </c>
      <c r="B86" s="3" t="s">
        <v>179</v>
      </c>
      <c r="C86" s="3" t="s">
        <v>2</v>
      </c>
      <c r="D86" s="3">
        <v>200</v>
      </c>
      <c r="E86" s="38">
        <v>36.9</v>
      </c>
      <c r="F86" s="36"/>
      <c r="G86">
        <f t="shared" si="21"/>
        <v>7.38</v>
      </c>
      <c r="H86">
        <f t="shared" si="22"/>
        <v>0</v>
      </c>
      <c r="I86">
        <f t="shared" si="23"/>
        <v>1</v>
      </c>
    </row>
    <row r="87" spans="1:9" s="35" customFormat="1" x14ac:dyDescent="0.3">
      <c r="A87" s="3" t="s">
        <v>180</v>
      </c>
      <c r="B87" s="3" t="s">
        <v>181</v>
      </c>
      <c r="C87" s="3" t="s">
        <v>2</v>
      </c>
      <c r="D87" s="3">
        <v>100</v>
      </c>
      <c r="E87" s="38">
        <v>32.9</v>
      </c>
      <c r="F87" s="36"/>
      <c r="G87">
        <f t="shared" si="21"/>
        <v>3.29</v>
      </c>
      <c r="H87">
        <f t="shared" si="22"/>
        <v>0</v>
      </c>
      <c r="I87">
        <f t="shared" si="23"/>
        <v>1</v>
      </c>
    </row>
    <row r="88" spans="1:9" s="35" customFormat="1" x14ac:dyDescent="0.3">
      <c r="A88" s="3" t="s">
        <v>182</v>
      </c>
      <c r="B88" s="3" t="s">
        <v>183</v>
      </c>
      <c r="C88" s="3" t="s">
        <v>2</v>
      </c>
      <c r="D88" s="3">
        <v>100</v>
      </c>
      <c r="E88" s="38">
        <v>88.13</v>
      </c>
      <c r="F88" s="36"/>
      <c r="G88">
        <f t="shared" si="21"/>
        <v>8.8130000000000006</v>
      </c>
      <c r="H88">
        <f t="shared" si="22"/>
        <v>0</v>
      </c>
      <c r="I88">
        <f t="shared" si="23"/>
        <v>1</v>
      </c>
    </row>
    <row r="89" spans="1:9" s="35" customFormat="1" x14ac:dyDescent="0.3">
      <c r="A89" s="3" t="s">
        <v>184</v>
      </c>
      <c r="B89" s="3" t="s">
        <v>185</v>
      </c>
      <c r="C89" s="3" t="s">
        <v>2</v>
      </c>
      <c r="D89" s="3">
        <v>40</v>
      </c>
      <c r="E89" s="38">
        <v>69.180000000000007</v>
      </c>
      <c r="F89" s="36"/>
      <c r="G89">
        <f t="shared" si="21"/>
        <v>2.7672000000000003</v>
      </c>
      <c r="H89">
        <f t="shared" si="22"/>
        <v>0</v>
      </c>
      <c r="I89">
        <f t="shared" si="23"/>
        <v>1</v>
      </c>
    </row>
    <row r="90" spans="1:9" s="35" customFormat="1" x14ac:dyDescent="0.3">
      <c r="A90" s="3" t="s">
        <v>186</v>
      </c>
      <c r="B90" s="3" t="s">
        <v>187</v>
      </c>
      <c r="C90" s="3" t="s">
        <v>2</v>
      </c>
      <c r="D90" s="3">
        <v>40</v>
      </c>
      <c r="E90" s="38">
        <v>66.09</v>
      </c>
      <c r="F90" s="36"/>
      <c r="G90">
        <f t="shared" si="21"/>
        <v>2.6436000000000002</v>
      </c>
      <c r="H90">
        <f t="shared" si="22"/>
        <v>0</v>
      </c>
      <c r="I90">
        <f t="shared" si="23"/>
        <v>1</v>
      </c>
    </row>
    <row r="91" spans="1:9" s="35" customFormat="1" x14ac:dyDescent="0.3">
      <c r="A91" s="3" t="s">
        <v>188</v>
      </c>
      <c r="B91" s="3" t="s">
        <v>189</v>
      </c>
      <c r="C91" s="3" t="s">
        <v>2</v>
      </c>
      <c r="D91" s="3">
        <v>40</v>
      </c>
      <c r="E91" s="38">
        <v>87.1</v>
      </c>
      <c r="F91" s="36"/>
      <c r="G91">
        <f t="shared" si="21"/>
        <v>3.484</v>
      </c>
      <c r="H91">
        <f t="shared" si="22"/>
        <v>0</v>
      </c>
      <c r="I91">
        <f t="shared" si="23"/>
        <v>1</v>
      </c>
    </row>
    <row r="92" spans="1:9" s="35" customFormat="1" x14ac:dyDescent="0.3">
      <c r="A92" s="40" t="s">
        <v>190</v>
      </c>
      <c r="B92" s="40" t="s">
        <v>191</v>
      </c>
      <c r="C92" s="3" t="s">
        <v>30</v>
      </c>
      <c r="D92" s="3"/>
      <c r="E92" s="38"/>
      <c r="F92" s="39"/>
    </row>
    <row r="93" spans="1:9" s="35" customFormat="1" x14ac:dyDescent="0.3">
      <c r="A93" s="3" t="s">
        <v>192</v>
      </c>
      <c r="B93" s="3" t="s">
        <v>193</v>
      </c>
      <c r="C93" s="3" t="s">
        <v>2</v>
      </c>
      <c r="D93" s="3">
        <v>200</v>
      </c>
      <c r="E93" s="38">
        <v>45.83</v>
      </c>
      <c r="F93" s="36"/>
      <c r="G93">
        <f t="shared" ref="G93:G95" si="24">D93*E93/1000</f>
        <v>9.1660000000000004</v>
      </c>
      <c r="H93">
        <f t="shared" ref="H93:H95" si="25">D93*E93/1000*F93</f>
        <v>0</v>
      </c>
      <c r="I93">
        <f t="shared" ref="I93:I95" si="26">IF(F93="",1,0)</f>
        <v>1</v>
      </c>
    </row>
    <row r="94" spans="1:9" s="35" customFormat="1" x14ac:dyDescent="0.3">
      <c r="A94" s="3" t="s">
        <v>194</v>
      </c>
      <c r="B94" s="3" t="s">
        <v>195</v>
      </c>
      <c r="C94" s="3" t="s">
        <v>2</v>
      </c>
      <c r="D94" s="3">
        <v>20</v>
      </c>
      <c r="E94" s="38">
        <v>35.979999999999997</v>
      </c>
      <c r="F94" s="36"/>
      <c r="G94">
        <f t="shared" si="24"/>
        <v>0.71959999999999991</v>
      </c>
      <c r="H94">
        <f t="shared" si="25"/>
        <v>0</v>
      </c>
      <c r="I94">
        <f t="shared" si="26"/>
        <v>1</v>
      </c>
    </row>
    <row r="95" spans="1:9" s="35" customFormat="1" x14ac:dyDescent="0.3">
      <c r="A95" s="3" t="s">
        <v>196</v>
      </c>
      <c r="B95" s="3" t="s">
        <v>197</v>
      </c>
      <c r="C95" s="3" t="s">
        <v>2</v>
      </c>
      <c r="D95" s="3">
        <v>20</v>
      </c>
      <c r="E95" s="38">
        <v>32.08</v>
      </c>
      <c r="F95" s="36"/>
      <c r="G95">
        <f t="shared" si="24"/>
        <v>0.64159999999999995</v>
      </c>
      <c r="H95">
        <f t="shared" si="25"/>
        <v>0</v>
      </c>
      <c r="I95">
        <f t="shared" si="26"/>
        <v>1</v>
      </c>
    </row>
    <row r="96" spans="1:9" s="35" customFormat="1" x14ac:dyDescent="0.3">
      <c r="A96" s="40" t="s">
        <v>198</v>
      </c>
      <c r="B96" s="40" t="s">
        <v>199</v>
      </c>
      <c r="C96" s="3" t="s">
        <v>30</v>
      </c>
      <c r="D96" s="3"/>
      <c r="E96" s="38"/>
      <c r="F96" s="39"/>
    </row>
    <row r="97" spans="1:9" s="35" customFormat="1" x14ac:dyDescent="0.3">
      <c r="A97" s="3" t="s">
        <v>200</v>
      </c>
      <c r="B97" s="3" t="s">
        <v>201</v>
      </c>
      <c r="C97" s="3" t="s">
        <v>2</v>
      </c>
      <c r="D97" s="3">
        <v>800</v>
      </c>
      <c r="E97" s="38">
        <v>82</v>
      </c>
      <c r="F97" s="36"/>
      <c r="G97">
        <f t="shared" ref="G97:G112" si="27">D97*E97/1000</f>
        <v>65.599999999999994</v>
      </c>
      <c r="H97">
        <f t="shared" ref="H97:H112" si="28">D97*E97/1000*F97</f>
        <v>0</v>
      </c>
      <c r="I97">
        <f t="shared" ref="I97:I112" si="29">IF(F97="",1,0)</f>
        <v>1</v>
      </c>
    </row>
    <row r="98" spans="1:9" s="35" customFormat="1" x14ac:dyDescent="0.3">
      <c r="A98" s="3" t="s">
        <v>202</v>
      </c>
      <c r="B98" s="3" t="s">
        <v>203</v>
      </c>
      <c r="C98" s="3" t="s">
        <v>2</v>
      </c>
      <c r="D98" s="3">
        <v>100</v>
      </c>
      <c r="E98" s="38">
        <v>64.400000000000006</v>
      </c>
      <c r="F98" s="36"/>
      <c r="G98">
        <f t="shared" si="27"/>
        <v>6.4400000000000013</v>
      </c>
      <c r="H98">
        <f t="shared" si="28"/>
        <v>0</v>
      </c>
      <c r="I98">
        <f t="shared" si="29"/>
        <v>1</v>
      </c>
    </row>
    <row r="99" spans="1:9" s="35" customFormat="1" x14ac:dyDescent="0.3">
      <c r="A99" s="3" t="s">
        <v>204</v>
      </c>
      <c r="B99" s="3" t="s">
        <v>205</v>
      </c>
      <c r="C99" s="3" t="s">
        <v>2</v>
      </c>
      <c r="D99" s="3">
        <v>80</v>
      </c>
      <c r="E99" s="38">
        <v>62</v>
      </c>
      <c r="F99" s="36"/>
      <c r="G99">
        <f t="shared" si="27"/>
        <v>4.96</v>
      </c>
      <c r="H99">
        <f t="shared" si="28"/>
        <v>0</v>
      </c>
      <c r="I99">
        <f t="shared" si="29"/>
        <v>1</v>
      </c>
    </row>
    <row r="100" spans="1:9" s="35" customFormat="1" x14ac:dyDescent="0.3">
      <c r="A100" s="3" t="s">
        <v>206</v>
      </c>
      <c r="B100" s="3" t="s">
        <v>207</v>
      </c>
      <c r="C100" s="3" t="s">
        <v>2</v>
      </c>
      <c r="D100" s="3">
        <v>80</v>
      </c>
      <c r="E100" s="38">
        <v>62</v>
      </c>
      <c r="F100" s="36"/>
      <c r="G100">
        <f t="shared" si="27"/>
        <v>4.96</v>
      </c>
      <c r="H100">
        <f t="shared" si="28"/>
        <v>0</v>
      </c>
      <c r="I100">
        <f t="shared" si="29"/>
        <v>1</v>
      </c>
    </row>
    <row r="101" spans="1:9" s="35" customFormat="1" x14ac:dyDescent="0.3">
      <c r="A101" s="3" t="s">
        <v>208</v>
      </c>
      <c r="B101" s="3" t="s">
        <v>209</v>
      </c>
      <c r="C101" s="3" t="s">
        <v>2</v>
      </c>
      <c r="D101" s="3">
        <v>80</v>
      </c>
      <c r="E101" s="38">
        <v>62</v>
      </c>
      <c r="F101" s="36"/>
      <c r="G101">
        <f t="shared" si="27"/>
        <v>4.96</v>
      </c>
      <c r="H101">
        <f t="shared" si="28"/>
        <v>0</v>
      </c>
      <c r="I101">
        <f t="shared" si="29"/>
        <v>1</v>
      </c>
    </row>
    <row r="102" spans="1:9" s="35" customFormat="1" x14ac:dyDescent="0.3">
      <c r="A102" s="3" t="s">
        <v>210</v>
      </c>
      <c r="B102" s="3" t="s">
        <v>211</v>
      </c>
      <c r="C102" s="3" t="s">
        <v>2</v>
      </c>
      <c r="D102" s="3">
        <v>80</v>
      </c>
      <c r="E102" s="38">
        <v>62</v>
      </c>
      <c r="F102" s="36"/>
      <c r="G102">
        <f t="shared" si="27"/>
        <v>4.96</v>
      </c>
      <c r="H102">
        <f t="shared" si="28"/>
        <v>0</v>
      </c>
      <c r="I102">
        <f t="shared" si="29"/>
        <v>1</v>
      </c>
    </row>
    <row r="103" spans="1:9" s="35" customFormat="1" x14ac:dyDescent="0.3">
      <c r="A103" s="41" t="s">
        <v>212</v>
      </c>
      <c r="B103" s="41" t="s">
        <v>213</v>
      </c>
      <c r="C103" s="3" t="s">
        <v>2</v>
      </c>
      <c r="D103" s="3">
        <v>200</v>
      </c>
      <c r="E103" s="38">
        <v>115</v>
      </c>
      <c r="F103" s="36"/>
      <c r="G103">
        <f t="shared" si="27"/>
        <v>23</v>
      </c>
      <c r="H103">
        <f t="shared" si="28"/>
        <v>0</v>
      </c>
      <c r="I103">
        <f t="shared" si="29"/>
        <v>1</v>
      </c>
    </row>
    <row r="104" spans="1:9" s="35" customFormat="1" x14ac:dyDescent="0.3">
      <c r="A104" s="3" t="s">
        <v>214</v>
      </c>
      <c r="B104" s="3" t="s">
        <v>215</v>
      </c>
      <c r="C104" s="3" t="s">
        <v>2</v>
      </c>
      <c r="D104" s="3">
        <v>40</v>
      </c>
      <c r="E104" s="38">
        <v>88</v>
      </c>
      <c r="F104" s="36"/>
      <c r="G104">
        <f t="shared" si="27"/>
        <v>3.52</v>
      </c>
      <c r="H104">
        <f t="shared" si="28"/>
        <v>0</v>
      </c>
      <c r="I104">
        <f t="shared" si="29"/>
        <v>1</v>
      </c>
    </row>
    <row r="105" spans="1:9" s="35" customFormat="1" x14ac:dyDescent="0.3">
      <c r="A105" s="3" t="s">
        <v>216</v>
      </c>
      <c r="B105" s="3" t="s">
        <v>217</v>
      </c>
      <c r="C105" s="3" t="s">
        <v>2</v>
      </c>
      <c r="D105" s="3">
        <v>20</v>
      </c>
      <c r="E105" s="38">
        <v>89</v>
      </c>
      <c r="F105" s="36"/>
      <c r="G105">
        <f t="shared" si="27"/>
        <v>1.78</v>
      </c>
      <c r="H105">
        <f t="shared" si="28"/>
        <v>0</v>
      </c>
      <c r="I105">
        <f t="shared" si="29"/>
        <v>1</v>
      </c>
    </row>
    <row r="106" spans="1:9" s="35" customFormat="1" x14ac:dyDescent="0.3">
      <c r="A106" s="3" t="s">
        <v>218</v>
      </c>
      <c r="B106" s="3" t="s">
        <v>219</v>
      </c>
      <c r="C106" s="3" t="s">
        <v>2</v>
      </c>
      <c r="D106" s="3">
        <v>20</v>
      </c>
      <c r="E106" s="38">
        <v>89</v>
      </c>
      <c r="F106" s="36"/>
      <c r="G106">
        <f t="shared" si="27"/>
        <v>1.78</v>
      </c>
      <c r="H106">
        <f t="shared" si="28"/>
        <v>0</v>
      </c>
      <c r="I106">
        <f t="shared" si="29"/>
        <v>1</v>
      </c>
    </row>
    <row r="107" spans="1:9" s="35" customFormat="1" x14ac:dyDescent="0.3">
      <c r="A107" s="3" t="s">
        <v>220</v>
      </c>
      <c r="B107" s="3" t="s">
        <v>221</v>
      </c>
      <c r="C107" s="3" t="s">
        <v>2</v>
      </c>
      <c r="D107" s="3">
        <v>20</v>
      </c>
      <c r="E107" s="38">
        <v>89</v>
      </c>
      <c r="F107" s="36"/>
      <c r="G107">
        <f t="shared" si="27"/>
        <v>1.78</v>
      </c>
      <c r="H107">
        <f t="shared" si="28"/>
        <v>0</v>
      </c>
      <c r="I107">
        <f t="shared" si="29"/>
        <v>1</v>
      </c>
    </row>
    <row r="108" spans="1:9" s="35" customFormat="1" x14ac:dyDescent="0.3">
      <c r="A108" s="3" t="s">
        <v>222</v>
      </c>
      <c r="B108" s="3" t="s">
        <v>223</v>
      </c>
      <c r="C108" s="3" t="s">
        <v>2</v>
      </c>
      <c r="D108" s="3">
        <v>20</v>
      </c>
      <c r="E108" s="38">
        <v>89</v>
      </c>
      <c r="F108" s="36"/>
      <c r="G108">
        <f t="shared" si="27"/>
        <v>1.78</v>
      </c>
      <c r="H108">
        <f t="shared" si="28"/>
        <v>0</v>
      </c>
      <c r="I108">
        <f t="shared" si="29"/>
        <v>1</v>
      </c>
    </row>
    <row r="109" spans="1:9" s="35" customFormat="1" x14ac:dyDescent="0.3">
      <c r="A109" s="3" t="s">
        <v>224</v>
      </c>
      <c r="B109" s="3" t="s">
        <v>225</v>
      </c>
      <c r="C109" s="3" t="s">
        <v>2</v>
      </c>
      <c r="D109" s="3">
        <v>170</v>
      </c>
      <c r="E109" s="38">
        <v>115.15</v>
      </c>
      <c r="F109" s="36"/>
      <c r="G109">
        <f t="shared" si="27"/>
        <v>19.575500000000002</v>
      </c>
      <c r="H109">
        <f t="shared" si="28"/>
        <v>0</v>
      </c>
      <c r="I109">
        <f t="shared" si="29"/>
        <v>1</v>
      </c>
    </row>
    <row r="110" spans="1:9" s="35" customFormat="1" x14ac:dyDescent="0.3">
      <c r="A110" s="3" t="s">
        <v>226</v>
      </c>
      <c r="B110" s="3" t="s">
        <v>227</v>
      </c>
      <c r="C110" s="3" t="s">
        <v>2</v>
      </c>
      <c r="D110" s="3">
        <v>20</v>
      </c>
      <c r="E110" s="38">
        <v>90.4</v>
      </c>
      <c r="F110" s="36"/>
      <c r="G110">
        <f t="shared" si="27"/>
        <v>1.8080000000000001</v>
      </c>
      <c r="H110">
        <f t="shared" si="28"/>
        <v>0</v>
      </c>
      <c r="I110">
        <f t="shared" si="29"/>
        <v>1</v>
      </c>
    </row>
    <row r="111" spans="1:9" s="35" customFormat="1" x14ac:dyDescent="0.3">
      <c r="A111" s="3" t="s">
        <v>228</v>
      </c>
      <c r="B111" s="3" t="s">
        <v>229</v>
      </c>
      <c r="C111" s="3" t="s">
        <v>2</v>
      </c>
      <c r="D111" s="3">
        <v>10</v>
      </c>
      <c r="E111" s="38">
        <v>62.5</v>
      </c>
      <c r="F111" s="36"/>
      <c r="G111">
        <f t="shared" si="27"/>
        <v>0.625</v>
      </c>
      <c r="H111">
        <f t="shared" si="28"/>
        <v>0</v>
      </c>
      <c r="I111">
        <f t="shared" si="29"/>
        <v>1</v>
      </c>
    </row>
    <row r="112" spans="1:9" s="35" customFormat="1" x14ac:dyDescent="0.3">
      <c r="A112" s="3" t="s">
        <v>230</v>
      </c>
      <c r="B112" s="3" t="s">
        <v>231</v>
      </c>
      <c r="C112" s="3" t="s">
        <v>2</v>
      </c>
      <c r="D112" s="3">
        <v>10</v>
      </c>
      <c r="E112" s="38">
        <v>89</v>
      </c>
      <c r="F112" s="36"/>
      <c r="G112">
        <f t="shared" si="27"/>
        <v>0.89</v>
      </c>
      <c r="H112">
        <f t="shared" si="28"/>
        <v>0</v>
      </c>
      <c r="I112">
        <f t="shared" si="29"/>
        <v>1</v>
      </c>
    </row>
    <row r="113" spans="1:9" s="35" customFormat="1" x14ac:dyDescent="0.3">
      <c r="A113" s="40" t="s">
        <v>232</v>
      </c>
      <c r="B113" s="40" t="s">
        <v>233</v>
      </c>
      <c r="C113" s="3" t="s">
        <v>30</v>
      </c>
      <c r="D113" s="3"/>
      <c r="E113" s="38"/>
      <c r="F113" s="39"/>
    </row>
    <row r="114" spans="1:9" s="35" customFormat="1" x14ac:dyDescent="0.3">
      <c r="A114" s="3" t="s">
        <v>234</v>
      </c>
      <c r="B114" s="3" t="s">
        <v>201</v>
      </c>
      <c r="C114" s="3" t="s">
        <v>2</v>
      </c>
      <c r="D114" s="3">
        <v>100</v>
      </c>
      <c r="E114" s="38">
        <v>82</v>
      </c>
      <c r="F114" s="36"/>
      <c r="G114">
        <f t="shared" ref="G114:G129" si="30">D114*E114/1000</f>
        <v>8.1999999999999993</v>
      </c>
      <c r="H114">
        <f t="shared" ref="H114:H129" si="31">D114*E114/1000*F114</f>
        <v>0</v>
      </c>
      <c r="I114">
        <f t="shared" ref="I114:I129" si="32">IF(F114="",1,0)</f>
        <v>1</v>
      </c>
    </row>
    <row r="115" spans="1:9" s="35" customFormat="1" x14ac:dyDescent="0.3">
      <c r="A115" s="3" t="s">
        <v>235</v>
      </c>
      <c r="B115" s="3" t="s">
        <v>203</v>
      </c>
      <c r="C115" s="3" t="s">
        <v>2</v>
      </c>
      <c r="D115" s="3">
        <v>30</v>
      </c>
      <c r="E115" s="38">
        <v>64.400000000000006</v>
      </c>
      <c r="F115" s="36"/>
      <c r="G115">
        <f t="shared" si="30"/>
        <v>1.9320000000000002</v>
      </c>
      <c r="H115">
        <f t="shared" si="31"/>
        <v>0</v>
      </c>
      <c r="I115">
        <f t="shared" si="32"/>
        <v>1</v>
      </c>
    </row>
    <row r="116" spans="1:9" s="35" customFormat="1" x14ac:dyDescent="0.3">
      <c r="A116" s="3" t="s">
        <v>236</v>
      </c>
      <c r="B116" s="3" t="s">
        <v>205</v>
      </c>
      <c r="C116" s="3" t="s">
        <v>2</v>
      </c>
      <c r="D116" s="3">
        <v>5</v>
      </c>
      <c r="E116" s="38">
        <v>62</v>
      </c>
      <c r="F116" s="36"/>
      <c r="G116">
        <f t="shared" si="30"/>
        <v>0.31</v>
      </c>
      <c r="H116">
        <f t="shared" si="31"/>
        <v>0</v>
      </c>
      <c r="I116">
        <f t="shared" si="32"/>
        <v>1</v>
      </c>
    </row>
    <row r="117" spans="1:9" s="35" customFormat="1" x14ac:dyDescent="0.3">
      <c r="A117" s="3" t="s">
        <v>237</v>
      </c>
      <c r="B117" s="3" t="s">
        <v>207</v>
      </c>
      <c r="C117" s="3" t="s">
        <v>2</v>
      </c>
      <c r="D117" s="3">
        <v>5</v>
      </c>
      <c r="E117" s="38">
        <v>62</v>
      </c>
      <c r="F117" s="36"/>
      <c r="G117">
        <f t="shared" si="30"/>
        <v>0.31</v>
      </c>
      <c r="H117">
        <f t="shared" si="31"/>
        <v>0</v>
      </c>
      <c r="I117">
        <f t="shared" si="32"/>
        <v>1</v>
      </c>
    </row>
    <row r="118" spans="1:9" s="35" customFormat="1" x14ac:dyDescent="0.3">
      <c r="A118" s="3" t="s">
        <v>238</v>
      </c>
      <c r="B118" s="3" t="s">
        <v>209</v>
      </c>
      <c r="C118" s="3" t="s">
        <v>2</v>
      </c>
      <c r="D118" s="3">
        <v>5</v>
      </c>
      <c r="E118" s="38">
        <v>62</v>
      </c>
      <c r="F118" s="36"/>
      <c r="G118">
        <f t="shared" si="30"/>
        <v>0.31</v>
      </c>
      <c r="H118">
        <f t="shared" si="31"/>
        <v>0</v>
      </c>
      <c r="I118">
        <f t="shared" si="32"/>
        <v>1</v>
      </c>
    </row>
    <row r="119" spans="1:9" s="35" customFormat="1" x14ac:dyDescent="0.3">
      <c r="A119" s="3" t="s">
        <v>239</v>
      </c>
      <c r="B119" s="3" t="s">
        <v>211</v>
      </c>
      <c r="C119" s="3" t="s">
        <v>2</v>
      </c>
      <c r="D119" s="3">
        <v>5</v>
      </c>
      <c r="E119" s="38">
        <v>62</v>
      </c>
      <c r="F119" s="36"/>
      <c r="G119">
        <f t="shared" si="30"/>
        <v>0.31</v>
      </c>
      <c r="H119">
        <f t="shared" si="31"/>
        <v>0</v>
      </c>
      <c r="I119">
        <f t="shared" si="32"/>
        <v>1</v>
      </c>
    </row>
    <row r="120" spans="1:9" s="35" customFormat="1" x14ac:dyDescent="0.3">
      <c r="A120" s="3" t="s">
        <v>240</v>
      </c>
      <c r="B120" s="3" t="s">
        <v>213</v>
      </c>
      <c r="C120" s="3" t="s">
        <v>2</v>
      </c>
      <c r="D120" s="3">
        <v>50</v>
      </c>
      <c r="E120" s="38">
        <v>115</v>
      </c>
      <c r="F120" s="36"/>
      <c r="G120">
        <f t="shared" si="30"/>
        <v>5.75</v>
      </c>
      <c r="H120">
        <f t="shared" si="31"/>
        <v>0</v>
      </c>
      <c r="I120">
        <f t="shared" si="32"/>
        <v>1</v>
      </c>
    </row>
    <row r="121" spans="1:9" s="35" customFormat="1" x14ac:dyDescent="0.3">
      <c r="A121" s="3" t="s">
        <v>241</v>
      </c>
      <c r="B121" s="3" t="s">
        <v>215</v>
      </c>
      <c r="C121" s="3" t="s">
        <v>2</v>
      </c>
      <c r="D121" s="3">
        <v>10</v>
      </c>
      <c r="E121" s="38">
        <v>88</v>
      </c>
      <c r="F121" s="36"/>
      <c r="G121">
        <f t="shared" si="30"/>
        <v>0.88</v>
      </c>
      <c r="H121">
        <f t="shared" si="31"/>
        <v>0</v>
      </c>
      <c r="I121">
        <f t="shared" si="32"/>
        <v>1</v>
      </c>
    </row>
    <row r="122" spans="1:9" s="35" customFormat="1" x14ac:dyDescent="0.3">
      <c r="A122" s="3" t="s">
        <v>242</v>
      </c>
      <c r="B122" s="3" t="s">
        <v>217</v>
      </c>
      <c r="C122" s="3" t="s">
        <v>2</v>
      </c>
      <c r="D122" s="3">
        <v>5</v>
      </c>
      <c r="E122" s="38">
        <v>89</v>
      </c>
      <c r="F122" s="36"/>
      <c r="G122">
        <f t="shared" si="30"/>
        <v>0.44500000000000001</v>
      </c>
      <c r="H122">
        <f t="shared" si="31"/>
        <v>0</v>
      </c>
      <c r="I122">
        <f t="shared" si="32"/>
        <v>1</v>
      </c>
    </row>
    <row r="123" spans="1:9" s="35" customFormat="1" x14ac:dyDescent="0.3">
      <c r="A123" s="3" t="s">
        <v>243</v>
      </c>
      <c r="B123" s="3" t="s">
        <v>219</v>
      </c>
      <c r="C123" s="3" t="s">
        <v>2</v>
      </c>
      <c r="D123" s="3">
        <v>5</v>
      </c>
      <c r="E123" s="38">
        <v>89</v>
      </c>
      <c r="F123" s="36"/>
      <c r="G123">
        <f t="shared" si="30"/>
        <v>0.44500000000000001</v>
      </c>
      <c r="H123">
        <f t="shared" si="31"/>
        <v>0</v>
      </c>
      <c r="I123">
        <f t="shared" si="32"/>
        <v>1</v>
      </c>
    </row>
    <row r="124" spans="1:9" s="35" customFormat="1" x14ac:dyDescent="0.3">
      <c r="A124" s="3" t="s">
        <v>244</v>
      </c>
      <c r="B124" s="3" t="s">
        <v>221</v>
      </c>
      <c r="C124" s="3" t="s">
        <v>2</v>
      </c>
      <c r="D124" s="3">
        <v>5</v>
      </c>
      <c r="E124" s="38">
        <v>89</v>
      </c>
      <c r="F124" s="36"/>
      <c r="G124">
        <f t="shared" si="30"/>
        <v>0.44500000000000001</v>
      </c>
      <c r="H124">
        <f t="shared" si="31"/>
        <v>0</v>
      </c>
      <c r="I124">
        <f t="shared" si="32"/>
        <v>1</v>
      </c>
    </row>
    <row r="125" spans="1:9" s="35" customFormat="1" x14ac:dyDescent="0.3">
      <c r="A125" s="3" t="s">
        <v>245</v>
      </c>
      <c r="B125" s="3" t="s">
        <v>223</v>
      </c>
      <c r="C125" s="3" t="s">
        <v>2</v>
      </c>
      <c r="D125" s="3">
        <v>5</v>
      </c>
      <c r="E125" s="38">
        <v>89</v>
      </c>
      <c r="F125" s="36"/>
      <c r="G125">
        <f t="shared" si="30"/>
        <v>0.44500000000000001</v>
      </c>
      <c r="H125">
        <f t="shared" si="31"/>
        <v>0</v>
      </c>
      <c r="I125">
        <f t="shared" si="32"/>
        <v>1</v>
      </c>
    </row>
    <row r="126" spans="1:9" s="35" customFormat="1" x14ac:dyDescent="0.3">
      <c r="A126" s="3" t="s">
        <v>246</v>
      </c>
      <c r="B126" s="3" t="s">
        <v>225</v>
      </c>
      <c r="C126" s="3" t="s">
        <v>2</v>
      </c>
      <c r="D126" s="3">
        <v>30</v>
      </c>
      <c r="E126" s="38">
        <v>115.15</v>
      </c>
      <c r="F126" s="36"/>
      <c r="G126">
        <f t="shared" si="30"/>
        <v>3.4544999999999999</v>
      </c>
      <c r="H126">
        <f t="shared" si="31"/>
        <v>0</v>
      </c>
      <c r="I126">
        <f t="shared" si="32"/>
        <v>1</v>
      </c>
    </row>
    <row r="127" spans="1:9" s="35" customFormat="1" x14ac:dyDescent="0.3">
      <c r="A127" s="3" t="s">
        <v>247</v>
      </c>
      <c r="B127" s="3" t="s">
        <v>227</v>
      </c>
      <c r="C127" s="3" t="s">
        <v>2</v>
      </c>
      <c r="D127" s="3">
        <v>10</v>
      </c>
      <c r="E127" s="38">
        <v>90.4</v>
      </c>
      <c r="F127" s="36"/>
      <c r="G127">
        <f t="shared" si="30"/>
        <v>0.90400000000000003</v>
      </c>
      <c r="H127">
        <f t="shared" si="31"/>
        <v>0</v>
      </c>
      <c r="I127">
        <f t="shared" si="32"/>
        <v>1</v>
      </c>
    </row>
    <row r="128" spans="1:9" s="35" customFormat="1" x14ac:dyDescent="0.3">
      <c r="A128" s="3" t="s">
        <v>248</v>
      </c>
      <c r="B128" s="3" t="s">
        <v>229</v>
      </c>
      <c r="C128" s="3" t="s">
        <v>2</v>
      </c>
      <c r="D128" s="3">
        <v>2</v>
      </c>
      <c r="E128" s="38">
        <v>62.5</v>
      </c>
      <c r="F128" s="36"/>
      <c r="G128">
        <f t="shared" si="30"/>
        <v>0.125</v>
      </c>
      <c r="H128">
        <f t="shared" si="31"/>
        <v>0</v>
      </c>
      <c r="I128">
        <f t="shared" si="32"/>
        <v>1</v>
      </c>
    </row>
    <row r="129" spans="1:9" s="35" customFormat="1" x14ac:dyDescent="0.3">
      <c r="A129" s="3" t="s">
        <v>249</v>
      </c>
      <c r="B129" s="3" t="s">
        <v>231</v>
      </c>
      <c r="C129" s="3" t="s">
        <v>2</v>
      </c>
      <c r="D129" s="3">
        <v>2</v>
      </c>
      <c r="E129" s="38">
        <v>89</v>
      </c>
      <c r="F129" s="36"/>
      <c r="G129">
        <f t="shared" si="30"/>
        <v>0.17799999999999999</v>
      </c>
      <c r="H129">
        <f t="shared" si="31"/>
        <v>0</v>
      </c>
      <c r="I129">
        <f t="shared" si="32"/>
        <v>1</v>
      </c>
    </row>
    <row r="130" spans="1:9" s="35" customFormat="1" x14ac:dyDescent="0.3">
      <c r="A130" s="40" t="s">
        <v>250</v>
      </c>
      <c r="B130" s="40" t="s">
        <v>251</v>
      </c>
      <c r="C130" s="3" t="s">
        <v>30</v>
      </c>
      <c r="D130" s="3"/>
      <c r="E130" s="38"/>
      <c r="F130" s="39"/>
    </row>
    <row r="131" spans="1:9" s="35" customFormat="1" x14ac:dyDescent="0.3">
      <c r="A131" s="3" t="s">
        <v>252</v>
      </c>
      <c r="B131" s="3" t="s">
        <v>253</v>
      </c>
      <c r="C131" s="3" t="s">
        <v>2</v>
      </c>
      <c r="D131" s="3">
        <v>60</v>
      </c>
      <c r="E131" s="38">
        <v>63</v>
      </c>
      <c r="F131" s="36"/>
      <c r="G131">
        <f t="shared" ref="G131:G133" si="33">D131*E131/1000</f>
        <v>3.78</v>
      </c>
      <c r="H131">
        <f t="shared" ref="H131:H133" si="34">D131*E131/1000*F131</f>
        <v>0</v>
      </c>
      <c r="I131">
        <f t="shared" ref="I131:I133" si="35">IF(F131="",1,0)</f>
        <v>1</v>
      </c>
    </row>
    <row r="132" spans="1:9" s="35" customFormat="1" x14ac:dyDescent="0.3">
      <c r="A132" s="3" t="s">
        <v>254</v>
      </c>
      <c r="B132" s="3" t="s">
        <v>253</v>
      </c>
      <c r="C132" s="3" t="s">
        <v>2</v>
      </c>
      <c r="D132" s="3">
        <v>20</v>
      </c>
      <c r="E132" s="38">
        <v>70</v>
      </c>
      <c r="F132" s="36"/>
      <c r="G132">
        <f t="shared" si="33"/>
        <v>1.4</v>
      </c>
      <c r="H132">
        <f t="shared" si="34"/>
        <v>0</v>
      </c>
      <c r="I132">
        <f t="shared" si="35"/>
        <v>1</v>
      </c>
    </row>
    <row r="133" spans="1:9" s="35" customFormat="1" x14ac:dyDescent="0.3">
      <c r="A133" s="3" t="s">
        <v>255</v>
      </c>
      <c r="B133" s="3" t="s">
        <v>256</v>
      </c>
      <c r="C133" s="3" t="s">
        <v>2</v>
      </c>
      <c r="D133" s="3">
        <v>60</v>
      </c>
      <c r="E133" s="38">
        <v>66</v>
      </c>
      <c r="F133" s="36"/>
      <c r="G133">
        <f t="shared" si="33"/>
        <v>3.96</v>
      </c>
      <c r="H133">
        <f t="shared" si="34"/>
        <v>0</v>
      </c>
      <c r="I133">
        <f t="shared" si="35"/>
        <v>1</v>
      </c>
    </row>
    <row r="134" spans="1:9" s="35" customFormat="1" x14ac:dyDescent="0.3">
      <c r="A134" s="40" t="s">
        <v>257</v>
      </c>
      <c r="B134" s="40" t="s">
        <v>258</v>
      </c>
      <c r="C134" s="3" t="s">
        <v>30</v>
      </c>
      <c r="D134" s="3"/>
      <c r="E134" s="38"/>
      <c r="F134" s="39"/>
    </row>
    <row r="135" spans="1:9" s="35" customFormat="1" x14ac:dyDescent="0.3">
      <c r="A135" s="3" t="s">
        <v>259</v>
      </c>
      <c r="B135" s="3" t="s">
        <v>260</v>
      </c>
      <c r="C135" s="3" t="s">
        <v>3</v>
      </c>
      <c r="D135" s="3">
        <v>60</v>
      </c>
      <c r="E135" s="38">
        <v>89.89</v>
      </c>
      <c r="F135" s="36"/>
      <c r="G135">
        <f t="shared" ref="G135:G142" si="36">D135*E135/1000</f>
        <v>5.3933999999999997</v>
      </c>
      <c r="H135">
        <f t="shared" ref="H135:H142" si="37">D135*E135/1000*F135</f>
        <v>0</v>
      </c>
      <c r="I135">
        <f t="shared" ref="I135:I142" si="38">IF(F135="",1,0)</f>
        <v>1</v>
      </c>
    </row>
    <row r="136" spans="1:9" s="35" customFormat="1" x14ac:dyDescent="0.3">
      <c r="A136" s="3" t="s">
        <v>261</v>
      </c>
      <c r="B136" s="3" t="s">
        <v>262</v>
      </c>
      <c r="C136" s="3" t="s">
        <v>3</v>
      </c>
      <c r="D136" s="3">
        <v>20</v>
      </c>
      <c r="E136" s="38">
        <v>96.15</v>
      </c>
      <c r="F136" s="36"/>
      <c r="G136">
        <f t="shared" si="36"/>
        <v>1.923</v>
      </c>
      <c r="H136">
        <f t="shared" si="37"/>
        <v>0</v>
      </c>
      <c r="I136">
        <f t="shared" si="38"/>
        <v>1</v>
      </c>
    </row>
    <row r="137" spans="1:9" s="35" customFormat="1" x14ac:dyDescent="0.3">
      <c r="A137" s="3" t="s">
        <v>263</v>
      </c>
      <c r="B137" s="3" t="s">
        <v>264</v>
      </c>
      <c r="C137" s="3" t="s">
        <v>3</v>
      </c>
      <c r="D137" s="3">
        <v>60</v>
      </c>
      <c r="E137" s="38">
        <v>89.89</v>
      </c>
      <c r="F137" s="36"/>
      <c r="G137">
        <f t="shared" si="36"/>
        <v>5.3933999999999997</v>
      </c>
      <c r="H137">
        <f t="shared" si="37"/>
        <v>0</v>
      </c>
      <c r="I137">
        <f t="shared" si="38"/>
        <v>1</v>
      </c>
    </row>
    <row r="138" spans="1:9" s="35" customFormat="1" x14ac:dyDescent="0.3">
      <c r="A138" s="3" t="s">
        <v>265</v>
      </c>
      <c r="B138" s="3" t="s">
        <v>266</v>
      </c>
      <c r="C138" s="3" t="s">
        <v>3</v>
      </c>
      <c r="D138" s="3">
        <v>20</v>
      </c>
      <c r="E138" s="38">
        <v>96.15</v>
      </c>
      <c r="F138" s="36"/>
      <c r="G138">
        <f t="shared" si="36"/>
        <v>1.923</v>
      </c>
      <c r="H138">
        <f t="shared" si="37"/>
        <v>0</v>
      </c>
      <c r="I138">
        <f t="shared" si="38"/>
        <v>1</v>
      </c>
    </row>
    <row r="139" spans="1:9" s="35" customFormat="1" x14ac:dyDescent="0.3">
      <c r="A139" s="3" t="s">
        <v>267</v>
      </c>
      <c r="B139" s="3" t="s">
        <v>268</v>
      </c>
      <c r="C139" s="3" t="s">
        <v>3</v>
      </c>
      <c r="D139" s="3">
        <v>100</v>
      </c>
      <c r="E139" s="38">
        <v>94</v>
      </c>
      <c r="F139" s="36"/>
      <c r="G139">
        <f t="shared" si="36"/>
        <v>9.4</v>
      </c>
      <c r="H139">
        <f t="shared" si="37"/>
        <v>0</v>
      </c>
      <c r="I139">
        <f t="shared" si="38"/>
        <v>1</v>
      </c>
    </row>
    <row r="140" spans="1:9" s="35" customFormat="1" x14ac:dyDescent="0.3">
      <c r="A140" s="3" t="s">
        <v>269</v>
      </c>
      <c r="B140" s="3" t="s">
        <v>270</v>
      </c>
      <c r="C140" s="3" t="s">
        <v>3</v>
      </c>
      <c r="D140" s="3">
        <v>10</v>
      </c>
      <c r="E140" s="38">
        <v>100</v>
      </c>
      <c r="F140" s="36"/>
      <c r="G140">
        <f t="shared" si="36"/>
        <v>1</v>
      </c>
      <c r="H140">
        <f t="shared" si="37"/>
        <v>0</v>
      </c>
      <c r="I140">
        <f t="shared" si="38"/>
        <v>1</v>
      </c>
    </row>
    <row r="141" spans="1:9" s="35" customFormat="1" x14ac:dyDescent="0.3">
      <c r="A141" s="3" t="s">
        <v>271</v>
      </c>
      <c r="B141" s="3" t="s">
        <v>272</v>
      </c>
      <c r="C141" s="3" t="s">
        <v>3</v>
      </c>
      <c r="D141" s="3">
        <v>10</v>
      </c>
      <c r="E141" s="38">
        <v>94</v>
      </c>
      <c r="F141" s="36"/>
      <c r="G141">
        <f t="shared" si="36"/>
        <v>0.94</v>
      </c>
      <c r="H141">
        <f t="shared" si="37"/>
        <v>0</v>
      </c>
      <c r="I141">
        <f t="shared" si="38"/>
        <v>1</v>
      </c>
    </row>
    <row r="142" spans="1:9" s="35" customFormat="1" x14ac:dyDescent="0.3">
      <c r="A142" s="3" t="s">
        <v>273</v>
      </c>
      <c r="B142" s="3" t="s">
        <v>274</v>
      </c>
      <c r="C142" s="3" t="s">
        <v>3</v>
      </c>
      <c r="D142" s="3">
        <v>4</v>
      </c>
      <c r="E142" s="38">
        <v>100</v>
      </c>
      <c r="F142" s="36"/>
      <c r="G142">
        <f t="shared" si="36"/>
        <v>0.4</v>
      </c>
      <c r="H142">
        <f t="shared" si="37"/>
        <v>0</v>
      </c>
      <c r="I142">
        <f t="shared" si="38"/>
        <v>1</v>
      </c>
    </row>
    <row r="143" spans="1:9" s="35" customFormat="1" x14ac:dyDescent="0.3">
      <c r="A143" s="40" t="s">
        <v>275</v>
      </c>
      <c r="B143" s="40" t="s">
        <v>276</v>
      </c>
      <c r="C143" s="3" t="s">
        <v>30</v>
      </c>
      <c r="D143" s="3"/>
      <c r="E143" s="38"/>
      <c r="F143" s="39"/>
    </row>
    <row r="144" spans="1:9" s="35" customFormat="1" x14ac:dyDescent="0.3">
      <c r="A144" s="3" t="s">
        <v>277</v>
      </c>
      <c r="B144" s="3" t="s">
        <v>278</v>
      </c>
      <c r="C144" s="3" t="s">
        <v>2</v>
      </c>
      <c r="D144" s="3">
        <v>60</v>
      </c>
      <c r="E144" s="38">
        <v>82.025000000000006</v>
      </c>
      <c r="F144" s="36"/>
      <c r="G144">
        <f t="shared" ref="G144" si="39">D144*E144/1000</f>
        <v>4.9215</v>
      </c>
      <c r="H144">
        <f t="shared" ref="H144" si="40">D144*E144/1000*F144</f>
        <v>0</v>
      </c>
      <c r="I144">
        <f t="shared" ref="I144" si="41">IF(F144="",1,0)</f>
        <v>1</v>
      </c>
    </row>
    <row r="145" spans="1:9" ht="15" customHeight="1" x14ac:dyDescent="0.3">
      <c r="A145" s="17"/>
      <c r="B145" s="7"/>
      <c r="C145" s="6"/>
      <c r="D145" s="14"/>
      <c r="F145" s="20"/>
    </row>
    <row r="146" spans="1:9" ht="15" customHeight="1" x14ac:dyDescent="0.3">
      <c r="A146" s="18"/>
      <c r="B146" s="19"/>
      <c r="C146" s="19"/>
      <c r="D146" s="15"/>
      <c r="E146" s="16"/>
      <c r="F146" s="37"/>
    </row>
    <row r="147" spans="1:9" x14ac:dyDescent="0.3">
      <c r="I147">
        <f>SUM(I11:I146)</f>
        <v>112</v>
      </c>
    </row>
    <row r="148" spans="1:9" ht="30" customHeight="1" x14ac:dyDescent="0.3">
      <c r="C148" s="59" t="s">
        <v>9</v>
      </c>
      <c r="D148" s="59"/>
      <c r="E148" s="59"/>
      <c r="F148" s="33">
        <f>H148/G148</f>
        <v>0</v>
      </c>
      <c r="G148">
        <f>SUM(G11:G147)</f>
        <v>13353.855399999999</v>
      </c>
      <c r="H148">
        <f>SUM(H11:H147)</f>
        <v>0</v>
      </c>
    </row>
    <row r="149" spans="1:9" ht="15" customHeight="1" x14ac:dyDescent="0.3">
      <c r="C149" s="31"/>
      <c r="D149" s="31"/>
      <c r="E149" s="32"/>
    </row>
    <row r="150" spans="1:9" ht="45" customHeight="1" x14ac:dyDescent="0.3">
      <c r="C150" s="60" t="s">
        <v>11</v>
      </c>
      <c r="D150" s="60"/>
      <c r="E150" s="61"/>
      <c r="F150" s="34">
        <f>IF(I147&gt;0,0,I184)</f>
        <v>0</v>
      </c>
    </row>
    <row r="152" spans="1:9" x14ac:dyDescent="0.3">
      <c r="B152" t="s">
        <v>12</v>
      </c>
      <c r="C152" s="56"/>
      <c r="D152" s="56"/>
      <c r="E152" s="56"/>
      <c r="F152" s="56"/>
    </row>
    <row r="153" spans="1:9" x14ac:dyDescent="0.3">
      <c r="B153" t="s">
        <v>14</v>
      </c>
      <c r="C153" s="56"/>
      <c r="D153" s="56"/>
      <c r="E153" s="56"/>
      <c r="F153" s="56"/>
    </row>
    <row r="154" spans="1:9" ht="45" customHeight="1" x14ac:dyDescent="0.3">
      <c r="B154" s="22" t="s">
        <v>15</v>
      </c>
      <c r="C154" s="56"/>
      <c r="D154" s="56"/>
      <c r="E154" s="56"/>
      <c r="F154" s="56"/>
    </row>
    <row r="155" spans="1:9" x14ac:dyDescent="0.3">
      <c r="B155" t="s">
        <v>13</v>
      </c>
      <c r="C155" s="56"/>
      <c r="D155" s="56"/>
      <c r="E155" s="56"/>
      <c r="F155" s="56"/>
    </row>
    <row r="157" spans="1:9" hidden="1" x14ac:dyDescent="0.3"/>
    <row r="158" spans="1:9" hidden="1" x14ac:dyDescent="0.3">
      <c r="D158" s="23" t="s">
        <v>16</v>
      </c>
      <c r="E158" s="24" t="s">
        <v>17</v>
      </c>
      <c r="F158" s="4" t="s">
        <v>18</v>
      </c>
      <c r="G158" s="23" t="s">
        <v>19</v>
      </c>
      <c r="H158" s="25"/>
      <c r="I158" s="26"/>
    </row>
    <row r="159" spans="1:9" ht="15.6" hidden="1" x14ac:dyDescent="0.3">
      <c r="D159" s="10">
        <v>8</v>
      </c>
      <c r="E159" s="27">
        <v>12</v>
      </c>
      <c r="F159" s="10">
        <v>8</v>
      </c>
      <c r="G159" s="28">
        <f>F6</f>
        <v>525000</v>
      </c>
      <c r="H159" s="57" t="s">
        <v>20</v>
      </c>
      <c r="I159" s="58"/>
    </row>
    <row r="160" spans="1:9" hidden="1" x14ac:dyDescent="0.3">
      <c r="B160" s="26"/>
      <c r="E160"/>
      <c r="F160"/>
      <c r="G160" s="25"/>
    </row>
    <row r="161" spans="1:9" hidden="1" x14ac:dyDescent="0.3">
      <c r="A161" s="26"/>
      <c r="C161" s="25" t="s">
        <v>27</v>
      </c>
      <c r="D161" s="25" t="s">
        <v>21</v>
      </c>
      <c r="E161" s="29" t="s">
        <v>22</v>
      </c>
      <c r="F161" t="s">
        <v>23</v>
      </c>
      <c r="G161" s="25" t="s">
        <v>24</v>
      </c>
      <c r="H161" s="25" t="s">
        <v>25</v>
      </c>
      <c r="I161" s="25" t="s">
        <v>26</v>
      </c>
    </row>
    <row r="162" spans="1:9" hidden="1" x14ac:dyDescent="0.3">
      <c r="C162" s="13"/>
      <c r="E162" s="26"/>
      <c r="F162"/>
      <c r="I162" s="30"/>
    </row>
    <row r="163" spans="1:9" hidden="1" x14ac:dyDescent="0.3">
      <c r="C163" s="13">
        <v>4</v>
      </c>
      <c r="D163">
        <f>C163^2-2*C163*E$159+E$159^2</f>
        <v>64</v>
      </c>
      <c r="E163" s="26">
        <f>D163+F$159^2-D$159^2</f>
        <v>64</v>
      </c>
      <c r="F163">
        <f>-2*F$159</f>
        <v>-16</v>
      </c>
      <c r="G163">
        <f t="shared" ref="G163" si="42">-(F163+SQRT(F163^2-4*1*E163))/2</f>
        <v>8</v>
      </c>
      <c r="H163">
        <f t="shared" ref="H163:H171" si="43">-($E163-SQRT($E163^2-4*1*$D163))/2</f>
        <v>-1.0161332303406638</v>
      </c>
      <c r="I163" s="30">
        <f>G$159*G163/F$159</f>
        <v>525000</v>
      </c>
    </row>
    <row r="164" spans="1:9" hidden="1" x14ac:dyDescent="0.3">
      <c r="C164" s="13">
        <v>5</v>
      </c>
      <c r="D164">
        <f t="shared" ref="D164:D184" si="44">C164^2-2*C164*E$159+E$159^2</f>
        <v>49</v>
      </c>
      <c r="E164" s="26">
        <f t="shared" ref="E164:E184" si="45">D164+F$159^2-D$159^2</f>
        <v>49</v>
      </c>
      <c r="F164">
        <f t="shared" ref="F164:F184" si="46">-2*F$159</f>
        <v>-16</v>
      </c>
      <c r="G164">
        <f t="shared" ref="G164:G184" si="47">-(F164+SQRT(F164^2-4*1*E164))/2</f>
        <v>4.127016653792583</v>
      </c>
      <c r="H164">
        <f t="shared" si="43"/>
        <v>-1.0212862362522088</v>
      </c>
      <c r="I164" s="30">
        <f>G$159*G164/F$159</f>
        <v>270835.46790513827</v>
      </c>
    </row>
    <row r="165" spans="1:9" hidden="1" x14ac:dyDescent="0.3">
      <c r="C165" s="13">
        <v>6</v>
      </c>
      <c r="D165">
        <f t="shared" si="44"/>
        <v>36</v>
      </c>
      <c r="E165" s="26">
        <f t="shared" si="45"/>
        <v>36</v>
      </c>
      <c r="F165">
        <f t="shared" si="46"/>
        <v>-16</v>
      </c>
      <c r="G165">
        <f t="shared" si="47"/>
        <v>2.7084973778708186</v>
      </c>
      <c r="H165">
        <f t="shared" si="43"/>
        <v>-1.0294372515228609</v>
      </c>
      <c r="I165" s="30">
        <f t="shared" ref="I165:I171" si="48">G$159*G165/F$159</f>
        <v>177745.14042277247</v>
      </c>
    </row>
    <row r="166" spans="1:9" hidden="1" x14ac:dyDescent="0.3">
      <c r="C166" s="13">
        <v>7</v>
      </c>
      <c r="D166">
        <f t="shared" si="44"/>
        <v>25</v>
      </c>
      <c r="E166" s="26">
        <f t="shared" si="45"/>
        <v>25</v>
      </c>
      <c r="F166">
        <f t="shared" si="46"/>
        <v>-16</v>
      </c>
      <c r="G166">
        <f t="shared" si="47"/>
        <v>1.7550020016016017</v>
      </c>
      <c r="H166">
        <f t="shared" si="43"/>
        <v>-1.0435607626104009</v>
      </c>
      <c r="I166" s="30">
        <f t="shared" si="48"/>
        <v>115172.00635510511</v>
      </c>
    </row>
    <row r="167" spans="1:9" hidden="1" x14ac:dyDescent="0.3">
      <c r="C167" s="13">
        <v>8</v>
      </c>
      <c r="D167">
        <f t="shared" si="44"/>
        <v>16</v>
      </c>
      <c r="E167" s="26">
        <f t="shared" si="45"/>
        <v>16</v>
      </c>
      <c r="F167">
        <f t="shared" si="46"/>
        <v>-16</v>
      </c>
      <c r="G167">
        <f t="shared" si="47"/>
        <v>1.0717967697244912</v>
      </c>
      <c r="H167">
        <f t="shared" si="43"/>
        <v>-1.0717967697244912</v>
      </c>
      <c r="I167" s="30">
        <f t="shared" si="48"/>
        <v>70336.663013169731</v>
      </c>
    </row>
    <row r="168" spans="1:9" hidden="1" x14ac:dyDescent="0.3">
      <c r="C168" s="13">
        <v>9</v>
      </c>
      <c r="D168">
        <f t="shared" si="44"/>
        <v>9</v>
      </c>
      <c r="E168" s="26">
        <f t="shared" si="45"/>
        <v>9</v>
      </c>
      <c r="F168">
        <f t="shared" si="46"/>
        <v>-16</v>
      </c>
      <c r="G168">
        <f t="shared" si="47"/>
        <v>0.58380151290433702</v>
      </c>
      <c r="H168">
        <f t="shared" si="43"/>
        <v>-1.1458980337503153</v>
      </c>
      <c r="I168" s="30">
        <f t="shared" si="48"/>
        <v>38311.974284347118</v>
      </c>
    </row>
    <row r="169" spans="1:9" hidden="1" x14ac:dyDescent="0.3">
      <c r="C169" s="13">
        <v>10</v>
      </c>
      <c r="D169">
        <f t="shared" si="44"/>
        <v>4</v>
      </c>
      <c r="E169" s="26">
        <f t="shared" si="45"/>
        <v>4</v>
      </c>
      <c r="F169">
        <f t="shared" si="46"/>
        <v>-16</v>
      </c>
      <c r="G169">
        <f t="shared" si="47"/>
        <v>0.25403330758516596</v>
      </c>
      <c r="H169">
        <f t="shared" si="43"/>
        <v>-2</v>
      </c>
      <c r="I169" s="30">
        <f t="shared" si="48"/>
        <v>16670.935810276515</v>
      </c>
    </row>
    <row r="170" spans="1:9" hidden="1" x14ac:dyDescent="0.3">
      <c r="C170" s="13">
        <v>11</v>
      </c>
      <c r="D170">
        <f t="shared" si="44"/>
        <v>1</v>
      </c>
      <c r="E170" s="26">
        <f t="shared" si="45"/>
        <v>1</v>
      </c>
      <c r="F170">
        <f t="shared" si="46"/>
        <v>-16</v>
      </c>
      <c r="G170">
        <f t="shared" si="47"/>
        <v>6.2746066806227851E-2</v>
      </c>
      <c r="H170" t="e">
        <f t="shared" si="43"/>
        <v>#NUM!</v>
      </c>
      <c r="I170" s="30">
        <f t="shared" si="48"/>
        <v>4117.7106341587023</v>
      </c>
    </row>
    <row r="171" spans="1:9" hidden="1" x14ac:dyDescent="0.3">
      <c r="C171" s="13">
        <v>12</v>
      </c>
      <c r="D171">
        <f t="shared" si="44"/>
        <v>0</v>
      </c>
      <c r="E171" s="26">
        <f t="shared" si="45"/>
        <v>0</v>
      </c>
      <c r="F171">
        <f t="shared" si="46"/>
        <v>-16</v>
      </c>
      <c r="G171">
        <f t="shared" si="47"/>
        <v>0</v>
      </c>
      <c r="H171">
        <f t="shared" si="43"/>
        <v>0</v>
      </c>
      <c r="I171" s="30">
        <f t="shared" si="48"/>
        <v>0</v>
      </c>
    </row>
    <row r="172" spans="1:9" hidden="1" x14ac:dyDescent="0.3">
      <c r="C172" s="13"/>
      <c r="E172" s="26"/>
      <c r="F172"/>
      <c r="I172" s="30"/>
    </row>
    <row r="173" spans="1:9" hidden="1" x14ac:dyDescent="0.3">
      <c r="C173" s="13"/>
      <c r="E173" s="26"/>
      <c r="F173"/>
      <c r="I173" s="30"/>
    </row>
    <row r="174" spans="1:9" hidden="1" x14ac:dyDescent="0.3">
      <c r="C174" s="13"/>
      <c r="E174" s="26"/>
      <c r="F174"/>
      <c r="I174" s="30"/>
    </row>
    <row r="175" spans="1:9" hidden="1" x14ac:dyDescent="0.3">
      <c r="C175" s="13"/>
      <c r="E175" s="26"/>
      <c r="F175"/>
      <c r="I175" s="30"/>
    </row>
    <row r="176" spans="1:9" hidden="1" x14ac:dyDescent="0.3">
      <c r="C176" s="13"/>
      <c r="E176" s="26"/>
      <c r="F176"/>
      <c r="I176" s="30"/>
    </row>
    <row r="177" spans="3:9" hidden="1" x14ac:dyDescent="0.3">
      <c r="C177" s="13"/>
      <c r="E177" s="26"/>
      <c r="F177"/>
      <c r="I177" s="30"/>
    </row>
    <row r="178" spans="3:9" hidden="1" x14ac:dyDescent="0.3">
      <c r="C178" s="13"/>
      <c r="E178" s="26"/>
      <c r="F178"/>
      <c r="I178" s="30"/>
    </row>
    <row r="179" spans="3:9" hidden="1" x14ac:dyDescent="0.3">
      <c r="C179" s="13"/>
      <c r="E179" s="26"/>
      <c r="F179"/>
      <c r="I179" s="30"/>
    </row>
    <row r="180" spans="3:9" hidden="1" x14ac:dyDescent="0.3">
      <c r="C180" s="13"/>
      <c r="E180" s="26"/>
      <c r="F180"/>
      <c r="I180" s="30"/>
    </row>
    <row r="181" spans="3:9" hidden="1" x14ac:dyDescent="0.3">
      <c r="C181" s="13"/>
      <c r="E181" s="26"/>
      <c r="F181"/>
      <c r="I181" s="30"/>
    </row>
    <row r="182" spans="3:9" hidden="1" x14ac:dyDescent="0.3">
      <c r="C182" s="13"/>
      <c r="E182" s="26"/>
      <c r="F182"/>
      <c r="I182" s="30"/>
    </row>
    <row r="183" spans="3:9" hidden="1" x14ac:dyDescent="0.3">
      <c r="C183" s="13"/>
      <c r="E183" s="26"/>
      <c r="F183"/>
      <c r="I183" s="30"/>
    </row>
    <row r="184" spans="3:9" hidden="1" x14ac:dyDescent="0.3">
      <c r="C184" s="21">
        <f>F148</f>
        <v>0</v>
      </c>
      <c r="D184">
        <f t="shared" si="44"/>
        <v>144</v>
      </c>
      <c r="E184" s="26">
        <f t="shared" si="45"/>
        <v>144</v>
      </c>
      <c r="F184">
        <f t="shared" si="46"/>
        <v>-16</v>
      </c>
      <c r="G184" t="e">
        <f t="shared" si="47"/>
        <v>#NUM!</v>
      </c>
      <c r="H184">
        <f>-($E184-SQRT($E184^2-4*1*$D184))/2</f>
        <v>-1.0070426028046029</v>
      </c>
      <c r="I184" s="30" t="e">
        <f>G$159*G184/F$159</f>
        <v>#NUM!</v>
      </c>
    </row>
    <row r="185" spans="3:9" hidden="1" x14ac:dyDescent="0.3"/>
    <row r="186" spans="3:9" hidden="1" x14ac:dyDescent="0.3"/>
    <row r="187" spans="3:9" hidden="1" x14ac:dyDescent="0.3"/>
    <row r="188" spans="3:9" hidden="1" x14ac:dyDescent="0.3"/>
    <row r="189" spans="3:9" hidden="1" x14ac:dyDescent="0.3"/>
    <row r="190" spans="3:9" hidden="1" x14ac:dyDescent="0.3"/>
    <row r="191" spans="3:9" hidden="1" x14ac:dyDescent="0.3"/>
    <row r="192" spans="3:9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</sheetData>
  <sheetProtection algorithmName="SHA-512" hashValue="+64LtaFps2Ttb8tzTA2UWOPZh366fV/+su2SpbHjAFPsr2sqVJmDC6s/ikBDEDxXc47ncTmxon+nUdVDdcw+iA==" saltValue="kUV3I9oRkkvjd4+o/PntTw==" spinCount="100000" sheet="1" formatCells="0" formatColumns="0" formatRows="0" insertColumns="0" insertRows="0" insertHyperlinks="0" deleteColumns="0" deleteRows="0" sort="0" autoFilter="0" pivotTables="0"/>
  <protectedRanges>
    <protectedRange sqref="C152:F155" name="Bereik2"/>
    <protectedRange sqref="F146 F11:F13" name="Bereik1"/>
    <protectedRange sqref="F14:F144" name="Bereik1_3"/>
  </protectedRanges>
  <mergeCells count="11">
    <mergeCell ref="C154:F154"/>
    <mergeCell ref="C155:F155"/>
    <mergeCell ref="H159:I159"/>
    <mergeCell ref="C148:E148"/>
    <mergeCell ref="C150:E150"/>
    <mergeCell ref="C152:F152"/>
    <mergeCell ref="A6:D6"/>
    <mergeCell ref="A2:F2"/>
    <mergeCell ref="A3:F3"/>
    <mergeCell ref="A4:F4"/>
    <mergeCell ref="C153:F153"/>
  </mergeCells>
  <pageMargins left="0.23622047244094491" right="0.23622047244094491" top="0.74803149606299213" bottom="0.74803149606299213" header="0.31496062992125984" footer="0.31496062992125984"/>
  <pageSetup paperSize="9" fitToWidth="0" fitToHeight="0" orientation="portrait" horizontalDpi="1200" verticalDpi="1200" r:id="rId1"/>
  <headerFooter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82F1B1B1D9F741B548BEA51F31E697" ma:contentTypeVersion="15" ma:contentTypeDescription="Een nieuw document maken." ma:contentTypeScope="" ma:versionID="73af0b7083edd821b1ea2356b0f73620">
  <xsd:schema xmlns:xsd="http://www.w3.org/2001/XMLSchema" xmlns:xs="http://www.w3.org/2001/XMLSchema" xmlns:p="http://schemas.microsoft.com/office/2006/metadata/properties" xmlns:ns1="http://schemas.microsoft.com/sharepoint/v3" xmlns:ns2="eb10debc-da1f-43ca-ae05-ff80a2194029" xmlns:ns3="e40bc26f-eeb3-4021-b597-6e34895079a4" targetNamespace="http://schemas.microsoft.com/office/2006/metadata/properties" ma:root="true" ma:fieldsID="152c06f58ddd7bbcf10524b532c27227" ns1:_="" ns2:_="" ns3:_="">
    <xsd:import namespace="http://schemas.microsoft.com/sharepoint/v3"/>
    <xsd:import namespace="eb10debc-da1f-43ca-ae05-ff80a2194029"/>
    <xsd:import namespace="e40bc26f-eeb3-4021-b597-6e3489507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0debc-da1f-43ca-ae05-ff80a2194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e99ebba-7dd4-4ca1-8877-3e1f117946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0bc26f-eeb3-4021-b597-6e34895079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b7e7261-4a09-48d2-b4b8-c4867652afd9}" ma:internalName="TaxCatchAll" ma:showField="CatchAllData" ma:web="e40bc26f-eeb3-4021-b597-6e3489507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40bc26f-eeb3-4021-b597-6e34895079a4" xsi:nil="true"/>
    <_ip_UnifiedCompliancePolicyProperties xmlns="http://schemas.microsoft.com/sharepoint/v3" xsi:nil="true"/>
    <lcf76f155ced4ddcb4097134ff3c332f xmlns="eb10debc-da1f-43ca-ae05-ff80a219402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AF261-50E8-4F9A-9F25-0A7DDCACE6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10debc-da1f-43ca-ae05-ff80a2194029"/>
    <ds:schemaRef ds:uri="e40bc26f-eeb3-4021-b597-6e3489507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DC1E76-3CE4-4246-A9E0-711A6B2E2F2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40bc26f-eeb3-4021-b597-6e34895079a4"/>
    <ds:schemaRef ds:uri="eb10debc-da1f-43ca-ae05-ff80a2194029"/>
  </ds:schemaRefs>
</ds:datastoreItem>
</file>

<file path=customXml/itemProps3.xml><?xml version="1.0" encoding="utf-8"?>
<ds:datastoreItem xmlns:ds="http://schemas.openxmlformats.org/officeDocument/2006/customXml" ds:itemID="{2336DD09-A678-469B-B804-97BD6867F2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G1 MKI betratingsmateriaal</vt:lpstr>
      <vt:lpstr>'G1 MKI betratingsmateriaal'!Afdrukbereik</vt:lpstr>
      <vt:lpstr>'G1 MKI betratingsmateriaal'!Afdruktitels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Rietveld</dc:creator>
  <cp:lastModifiedBy>Sjaak Jongeneel</cp:lastModifiedBy>
  <cp:lastPrinted>2023-01-03T09:41:20Z</cp:lastPrinted>
  <dcterms:created xsi:type="dcterms:W3CDTF">2022-01-22T09:03:19Z</dcterms:created>
  <dcterms:modified xsi:type="dcterms:W3CDTF">2023-01-04T07:59:43Z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0x0101003B82F1B1B1D9F741B548BEA51F31E697</vt:lpwstr>
  </property>
  <property fmtid="{D5CDD505-2E9C-101B-9397-08002B2CF9AE}" pid="3" name="MediaServiceImageTags">
    <vt:lpwstr/>
  </property>
</Properties>
</file>