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defaultThemeVersion="202300"/>
  <mc:AlternateContent xmlns:mc="http://schemas.openxmlformats.org/markup-compatibility/2006">
    <mc:Choice Requires="x15">
      <x15ac:absPath xmlns:x15ac="http://schemas.microsoft.com/office/spreadsheetml/2010/11/ac" url="V:\GN\CI\Inkoop\1. NAT &amp; EU\Loopt\INK24-09-378 Cateringdienstverlening meerjarig\2. Aanbesteding documenten\"/>
    </mc:Choice>
  </mc:AlternateContent>
  <xr:revisionPtr revIDLastSave="0" documentId="13_ncr:1_{8C118CC4-B74B-47E2-B30A-1D652BD5C8FF}" xr6:coauthVersionLast="47" xr6:coauthVersionMax="47" xr10:uidLastSave="{00000000-0000-0000-0000-000000000000}"/>
  <bookViews>
    <workbookView xWindow="-108" yWindow="-108" windowWidth="23256" windowHeight="12576" firstSheet="3" activeTab="3" xr2:uid="{54B81912-08C3-456F-A361-2F60AEC66915}"/>
  </bookViews>
  <sheets>
    <sheet name="Toelichting" sheetId="2" r:id="rId1"/>
    <sheet name="P1 Aanneemsom bedrijfsrestauran" sheetId="1" r:id="rId2"/>
    <sheet name="1a.Begroting bedrijfsrestaurant" sheetId="8" r:id="rId3"/>
    <sheet name="1b. Algemene kosten restaur" sheetId="7" r:id="rId4"/>
    <sheet name="P2 Begroting Banqueting" sheetId="10" r:id="rId5"/>
    <sheet name="2a. VVP Banqueting" sheetId="6" r:id="rId6"/>
    <sheet name="2b. Integraal uurtarief banq" sheetId="3" r:id="rId7"/>
    <sheet name="2c. Omzetrestitutie banqueting" sheetId="4" r:id="rId8"/>
    <sheet name="3a. Assortiment restaurant" sheetId="12" r:id="rId9"/>
    <sheet name="3b. Assortiment banqueting" sheetId="13"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 i="4" l="1"/>
  <c r="J7" i="4"/>
  <c r="J8" i="4"/>
  <c r="J9" i="4"/>
  <c r="J5" i="4"/>
  <c r="E5" i="13"/>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 i="13"/>
  <c r="E13" i="8"/>
  <c r="J11" i="4" l="1"/>
  <c r="G18" i="6"/>
  <c r="F9" i="6"/>
  <c r="F10" i="6"/>
  <c r="F11" i="6"/>
  <c r="F12" i="6"/>
  <c r="G9" i="6"/>
  <c r="G10" i="6"/>
  <c r="G11" i="6"/>
  <c r="G12" i="6"/>
  <c r="E5" i="12"/>
  <c r="E6" i="12"/>
  <c r="E7" i="12"/>
  <c r="E8" i="12"/>
  <c r="E9" i="12"/>
  <c r="E10" i="12"/>
  <c r="E11" i="12"/>
  <c r="E12" i="12"/>
  <c r="E13" i="12"/>
  <c r="E14" i="12"/>
  <c r="E15" i="12"/>
  <c r="E16" i="12"/>
  <c r="E17" i="12"/>
  <c r="E18" i="12"/>
  <c r="E19" i="12"/>
  <c r="E20" i="12"/>
  <c r="E21" i="12"/>
  <c r="E22" i="12"/>
  <c r="E23" i="12"/>
  <c r="E24" i="12"/>
  <c r="E25" i="12"/>
  <c r="E26" i="12"/>
  <c r="E27" i="12"/>
  <c r="E28" i="12"/>
  <c r="E29" i="12"/>
  <c r="E30" i="12"/>
  <c r="E31" i="12"/>
  <c r="E32" i="12"/>
  <c r="E33" i="12"/>
  <c r="E34" i="12"/>
  <c r="E35" i="12"/>
  <c r="E36" i="12"/>
  <c r="E37" i="12"/>
  <c r="E38" i="12"/>
  <c r="E39" i="12"/>
  <c r="E40" i="12"/>
  <c r="E41" i="12"/>
  <c r="E42" i="12"/>
  <c r="E43" i="12"/>
  <c r="E44" i="12"/>
  <c r="E45" i="12"/>
  <c r="E46" i="12"/>
  <c r="E47" i="12"/>
  <c r="E48" i="12"/>
  <c r="E4" i="12"/>
  <c r="L5" i="4"/>
  <c r="L6" i="4"/>
  <c r="L7" i="4"/>
  <c r="L8" i="4"/>
  <c r="L9" i="4"/>
  <c r="E12" i="8"/>
  <c r="E7" i="8"/>
  <c r="E9" i="8"/>
  <c r="E6" i="8"/>
  <c r="F17" i="6"/>
  <c r="F18" i="6"/>
  <c r="F19" i="6"/>
  <c r="F20" i="6"/>
  <c r="F21" i="6"/>
  <c r="F22" i="6"/>
  <c r="F23" i="6"/>
  <c r="F24" i="6"/>
  <c r="F25" i="6"/>
  <c r="F26" i="6"/>
  <c r="F27" i="6"/>
  <c r="F28" i="6"/>
  <c r="F29" i="6"/>
  <c r="F16" i="6"/>
  <c r="G16" i="6"/>
  <c r="G17" i="6"/>
  <c r="F8" i="6"/>
  <c r="F13" i="6" s="1"/>
  <c r="F30" i="6" s="1"/>
  <c r="B3" i="10" s="1"/>
  <c r="L11" i="4" l="1"/>
  <c r="B6" i="10"/>
  <c r="Q5" i="3"/>
  <c r="Q6" i="3"/>
  <c r="R5" i="3"/>
  <c r="R6" i="3"/>
  <c r="Q4" i="3"/>
  <c r="M4" i="3"/>
  <c r="R4" i="3"/>
  <c r="N4" i="3"/>
  <c r="J6" i="3"/>
  <c r="I5" i="3"/>
  <c r="I6" i="3"/>
  <c r="I4" i="3"/>
  <c r="J5" i="3"/>
  <c r="J4" i="3"/>
  <c r="E5" i="3"/>
  <c r="E6" i="3"/>
  <c r="E4" i="3"/>
  <c r="F5" i="3"/>
  <c r="F6" i="3"/>
  <c r="F4" i="3"/>
  <c r="C13" i="8" l="1"/>
  <c r="B28" i="7" l="1"/>
  <c r="B15" i="7"/>
  <c r="B30" i="7" l="1"/>
  <c r="C8" i="8" s="1"/>
  <c r="C10" i="8" l="1"/>
  <c r="E8" i="8"/>
  <c r="E10" i="8" s="1"/>
  <c r="C17" i="8"/>
  <c r="B5" i="1" s="1"/>
  <c r="B8" i="1" s="1"/>
  <c r="E17" i="8"/>
  <c r="C5" i="1" s="1"/>
  <c r="C8" i="1"/>
  <c r="G29" i="6"/>
  <c r="G28" i="6"/>
  <c r="G27" i="6"/>
  <c r="G26" i="6"/>
  <c r="G25" i="6"/>
  <c r="G24" i="6"/>
  <c r="G23" i="6"/>
  <c r="G22" i="6"/>
  <c r="G21" i="6"/>
  <c r="G20" i="6"/>
  <c r="G19" i="6"/>
  <c r="G8" i="6"/>
  <c r="G13" i="6" s="1"/>
  <c r="G30" i="6" l="1"/>
  <c r="C3" i="10" s="1"/>
  <c r="B8" i="3"/>
  <c r="N6" i="3"/>
  <c r="M6" i="3"/>
  <c r="N5" i="3"/>
  <c r="M5" i="3"/>
  <c r="R8" i="3"/>
  <c r="Q8" i="3"/>
  <c r="N8" i="3"/>
  <c r="M8" i="3"/>
  <c r="J8" i="3"/>
  <c r="I8" i="3"/>
  <c r="E8" i="3"/>
  <c r="F8" i="3"/>
  <c r="F13" i="3" s="1"/>
  <c r="G16" i="3"/>
  <c r="C4" i="10" s="1"/>
  <c r="C5" i="10" s="1"/>
  <c r="C7" i="10" s="1"/>
  <c r="E13" i="3" l="1"/>
  <c r="F16" i="3" s="1"/>
  <c r="B4" i="10" s="1"/>
  <c r="B5" i="10" s="1"/>
  <c r="B7" i="10" s="1"/>
</calcChain>
</file>

<file path=xl/sharedStrings.xml><?xml version="1.0" encoding="utf-8"?>
<sst xmlns="http://schemas.openxmlformats.org/spreadsheetml/2006/main" count="217" uniqueCount="182">
  <si>
    <t>EA Cateringdienstverlening gemeente Nissewaard</t>
  </si>
  <si>
    <t>Bijlage C Prijzenblad P1- Aanneemsom</t>
  </si>
  <si>
    <t>P1 - Aanneemsom en bijdragen</t>
  </si>
  <si>
    <t>Omschrijving</t>
  </si>
  <si>
    <t>Totaal excl. BTW</t>
  </si>
  <si>
    <t>Totaal incl. BTW</t>
  </si>
  <si>
    <t>Totaalprijs</t>
  </si>
  <si>
    <t>Bijdrage gemeente Nissewaard aan exploitatie</t>
  </si>
  <si>
    <t>Jaarlijkse bijdrage inschrijver aan gemeente Nissewaard voor pacht,  bruikleenapparatuur, inventaris en klandizie</t>
  </si>
  <si>
    <t>Daguren (ma - vr : 08.00 uur - 18.00 uur)</t>
  </si>
  <si>
    <t>Avonduren (ma - vr : 18.00 uur - 22.00 uur)</t>
  </si>
  <si>
    <t>Zaterdaguren</t>
  </si>
  <si>
    <t>Zondaguren</t>
  </si>
  <si>
    <t>Functie</t>
  </si>
  <si>
    <t>Weging</t>
  </si>
  <si>
    <t>Tarief excl. BTW</t>
  </si>
  <si>
    <t>Tarief incl. BTW</t>
  </si>
  <si>
    <t>Gewogen excl. BTW</t>
  </si>
  <si>
    <t>Gewogen incl. BTW</t>
  </si>
  <si>
    <t>Cateringmedewerker / bediening</t>
  </si>
  <si>
    <t>Kok</t>
  </si>
  <si>
    <t>Totaal gewogen gemiddelde aandeel omzet</t>
  </si>
  <si>
    <t>Integraal uurtarief Banqueting</t>
  </si>
  <si>
    <t>Excl. BTW</t>
  </si>
  <si>
    <t>Incl. BTW</t>
  </si>
  <si>
    <t>Gewogen uurtarief Banqueting</t>
  </si>
  <si>
    <t>Aantal</t>
  </si>
  <si>
    <t>Omzet</t>
  </si>
  <si>
    <t>Percentage</t>
  </si>
  <si>
    <t>Omzetaandeel banqueting</t>
  </si>
  <si>
    <t>van</t>
  </si>
  <si>
    <t>tot</t>
  </si>
  <si>
    <t>Fictieve omzet</t>
  </si>
  <si>
    <t>P2 Omzetrestitutie banqueting &amp; maatwerk banqueting gemeente Nissewaard  (excl. BTW)</t>
  </si>
  <si>
    <t xml:space="preserve"> % geldt voor het hoogst bereikte jaarbedrag, dus komt omzet (zoals in ons voorbeeld) boven </t>
  </si>
  <si>
    <t>*</t>
  </si>
  <si>
    <r>
      <t>vergoeding</t>
    </r>
    <r>
      <rPr>
        <sz val="8"/>
        <color theme="1"/>
        <rFont val="Verdana"/>
        <family val="2"/>
      </rPr>
      <t>*</t>
    </r>
    <r>
      <rPr>
        <sz val="10"/>
        <color theme="1"/>
        <rFont val="Verdana"/>
        <family val="2"/>
      </rPr>
      <t>:</t>
    </r>
  </si>
  <si>
    <t>Cateringbeheerder</t>
  </si>
  <si>
    <t>Vaste Verrekenprijzen</t>
  </si>
  <si>
    <t>Algemene kosten</t>
  </si>
  <si>
    <t>incl. BTW</t>
  </si>
  <si>
    <t>verrekenprijs</t>
  </si>
  <si>
    <t>Vergaderlunch A (brons)</t>
  </si>
  <si>
    <t>Vergaderlunch B (zilver)</t>
  </si>
  <si>
    <t>Vergaderlunch C (goud)</t>
  </si>
  <si>
    <t>Overwerkmaaltijd</t>
  </si>
  <si>
    <t>B&amp;W-lunch (ingedekte lunch)</t>
  </si>
  <si>
    <t>Assortiment (div) frisdranken en vruchtensappen – per flesje</t>
  </si>
  <si>
    <t>Borrelgarnituur basis koud (10 stuks) - per garnituur</t>
  </si>
  <si>
    <t>Borrelgarnituur basis warm (10 stuks) - per garnituur</t>
  </si>
  <si>
    <t>Borrelgarnituur middel koud (10 stuks) - per garnituur</t>
  </si>
  <si>
    <t>Borrelgarnituur middel warm (10 stuks) - per garnituur</t>
  </si>
  <si>
    <t>Borrelgarnituur luxe koud (10 stuks) - per garnituur</t>
  </si>
  <si>
    <t>Borrelgarnituur luxe warm (10 stuks) - per garnituur</t>
  </si>
  <si>
    <t>Bier (A-merk) - per flesje</t>
  </si>
  <si>
    <t>Nootjes - per schaaltje circa 250 gram</t>
  </si>
  <si>
    <t>Rode wijn / Witte wijn / Rose - per glas</t>
  </si>
  <si>
    <t>Grote koeken - per stuk</t>
  </si>
  <si>
    <t>Roomboter koekjes - per 18 stuks</t>
  </si>
  <si>
    <t>Indien de opgegeven Vaste Verrekenprijzen het maximale bedrag overschrijdt, is de Inschrijving ongeldig.</t>
  </si>
  <si>
    <t>Specificatie algemene kosten restaurant</t>
  </si>
  <si>
    <t>Variabele algemene kosten:</t>
  </si>
  <si>
    <t>Diverse hulpmaterialen</t>
  </si>
  <si>
    <t>Disposables</t>
  </si>
  <si>
    <t>Schoonmaakmiddelen</t>
  </si>
  <si>
    <t>Wasserijkosten</t>
  </si>
  <si>
    <t>Bankkosten</t>
  </si>
  <si>
    <t>Overige variabele algemene kosten</t>
  </si>
  <si>
    <t xml:space="preserve">Totaal variabele algemene kosten </t>
  </si>
  <si>
    <t>Vaste algemene kosten:</t>
  </si>
  <si>
    <t>Kantoormiddelen</t>
  </si>
  <si>
    <t>Verzekeringskosten</t>
  </si>
  <si>
    <t>Bacteriologisch/ hygiëneonderzoek</t>
  </si>
  <si>
    <t>Presentatiemiddelen en signing</t>
  </si>
  <si>
    <t>Kosten kassa en terminals</t>
  </si>
  <si>
    <t>Huur- en leasekosten</t>
  </si>
  <si>
    <t>Overige vaste algemene kosten.</t>
  </si>
  <si>
    <t xml:space="preserve">Totaal vaste algemene kosten </t>
  </si>
  <si>
    <t xml:space="preserve">Totale algemene kosten </t>
  </si>
  <si>
    <t xml:space="preserve"> Een Vaste Aanneemsom welke op € 0,00 uit komt is niet toegestaan, vanwege frustratie van de berekenwijze.</t>
  </si>
  <si>
    <t>Totale kosten</t>
  </si>
  <si>
    <t xml:space="preserve"> Indien de Vaste Aanneemsom genoemd plafondbedrag van € 125.000,- overschrijdt, is de Inschrijving ongeldig.</t>
  </si>
  <si>
    <t>Totale Fictieve kosten banqueting</t>
  </si>
  <si>
    <t>P2 Begroting Banqueting</t>
  </si>
  <si>
    <t>VVP Banqueting fictief</t>
  </si>
  <si>
    <t>Integraal uurtarief banqueting fictief en gewogen</t>
  </si>
  <si>
    <t>Omzet restitutie banqueting</t>
  </si>
  <si>
    <t>Productgroep</t>
  </si>
  <si>
    <t>Specificatie</t>
  </si>
  <si>
    <t>Prijs in €</t>
  </si>
  <si>
    <t>BTW %</t>
  </si>
  <si>
    <r>
      <t xml:space="preserve">Inschrijver dient </t>
    </r>
    <r>
      <rPr>
        <b/>
        <u/>
        <sz val="10"/>
        <rFont val="Verdana"/>
        <family val="2"/>
      </rPr>
      <t>alleen</t>
    </r>
    <r>
      <rPr>
        <sz val="10"/>
        <rFont val="Verdana"/>
        <family val="2"/>
      </rPr>
      <t xml:space="preserve"> de volgende velden in te vullen:</t>
    </r>
  </si>
  <si>
    <t>blauw</t>
  </si>
  <si>
    <t>Datum:</t>
  </si>
  <si>
    <t>Handtekening:</t>
  </si>
  <si>
    <t>De volgende velden worden automatisch berekend en beoordeeld.</t>
  </si>
  <si>
    <t>1.</t>
  </si>
  <si>
    <t>2.</t>
  </si>
  <si>
    <t>Indien u geen prijzen, kosten, tarieven invult, betekent dit dat voor het gevraagde geen bedrag in rekening wordt gebracht (zijnde 0 euro).</t>
  </si>
  <si>
    <t>3.</t>
  </si>
  <si>
    <t>4.</t>
  </si>
  <si>
    <t>5.</t>
  </si>
  <si>
    <t>6.</t>
  </si>
  <si>
    <t>7.</t>
  </si>
  <si>
    <t>8.</t>
  </si>
  <si>
    <t>9.</t>
  </si>
  <si>
    <t>11.</t>
  </si>
  <si>
    <t>12.</t>
  </si>
  <si>
    <r>
      <t>Inschrijver kan geen aanvullende kosten in rekening brengen gedurende de uitvoering van de overeenkomst. Indien Inschrijver constateert dat kosten die gemaakt dienen te worden t.b.v. de uitvoering van de dienstverlening zoals omschreven in het Beschrijvend document Catering</t>
    </r>
    <r>
      <rPr>
        <sz val="10"/>
        <color rgb="FFFF0000"/>
        <rFont val="Verdana"/>
        <family val="2"/>
      </rPr>
      <t xml:space="preserve"> </t>
    </r>
    <r>
      <rPr>
        <sz val="10"/>
        <rFont val="Verdana"/>
        <family val="2"/>
      </rPr>
      <t xml:space="preserve">niet zijn opgenomen in onderstaand overzicht, dient Inschrijver tijdig (uiterlijk voor de sluitingstermijn voor het stellen van vragen zoals opgenomen in het Beschrijvend document Catering) een vraag hierover te stellen middels de vragenmodule in TenderNed. Daarbij dient Inschrijver te vermelden welke kostenpost ontbreekt in het overzicht en hoe Inschrijver dit terug zou willen zien in het Prijzenblad. Aanbestedende dienst laat vervolgens in de Nota van Inlichtingen weten hoe hiermee om zal worden gegaan. Indien er geen vragen gesteld worden, gaat aanbestedende dienst ervan uit dat opgenomen posten alles omvattend zijn.
 </t>
    </r>
  </si>
  <si>
    <t>De getallen of bedragen die in het prijzenblad worden genoemd zijn in een aantal gevallen fictief om te komen tot een totale vergelijkbare prijs tussen de diverse inschrijvers. Aan deze getallen of bedragen kunnen geen rechten worden ontleend en deze getallen of bedragen zijn dan ook geen indicatie of garantie van de afname gedurende de overeenkomst.</t>
  </si>
  <si>
    <t>Begroting totaal Gemeente Nissewaard</t>
  </si>
  <si>
    <t>Personeelskosten</t>
  </si>
  <si>
    <t>Managementfee/ Beheervergoeding</t>
  </si>
  <si>
    <t>Totaal omzet</t>
  </si>
  <si>
    <t>Beoordelingswaarden:</t>
  </si>
  <si>
    <t>Vaste Aanneemsom per jaar voor exploitatie bedrijfsrestaurant</t>
  </si>
  <si>
    <t>Begroting bedrijfsrestaurant</t>
  </si>
  <si>
    <t>Bedrijfskleding</t>
  </si>
  <si>
    <t>Vergaderlunches</t>
  </si>
  <si>
    <t>Banqueting, vergaderservice</t>
  </si>
  <si>
    <t>Voorstel Vaste Verreken Prijs (incl. BTW)</t>
  </si>
  <si>
    <r>
      <t xml:space="preserve">Maximale </t>
    </r>
    <r>
      <rPr>
        <b/>
        <strike/>
        <sz val="10"/>
        <color rgb="FFFF0000"/>
        <rFont val="Tahoma"/>
        <family val="2"/>
      </rPr>
      <t>Vaste</t>
    </r>
    <r>
      <rPr>
        <b/>
        <sz val="10"/>
        <color rgb="FFFF0000"/>
        <rFont val="Tahoma"/>
        <family val="2"/>
      </rPr>
      <t xml:space="preserve"> Verreken Prijs (incl. BTW)</t>
    </r>
  </si>
  <si>
    <t>&gt; € 140.001</t>
  </si>
  <si>
    <t>Vergoeding opdrachtnemer aan Opdrachtgever</t>
  </si>
  <si>
    <t>€ 70.001 maar onder de € 105.000 dan geldt dat percentage over het gehele werkelijke jaarbedrag.</t>
  </si>
  <si>
    <t>Bijlage B Prijzenblad Europese aanbesteding Cateringdienstverlening</t>
  </si>
  <si>
    <t>Reparatie eigen apparatuur opdrachtnemer</t>
  </si>
  <si>
    <t>Onderhoud eigen apparatuur (excl. keukenapparatuur)</t>
  </si>
  <si>
    <t xml:space="preserve"> </t>
  </si>
  <si>
    <t>Alle genoemde tarieven dienen exclusief BTW te zijn, tenzij anders aangegeven.</t>
  </si>
  <si>
    <t>Het Prijzenblad dient rechtsgeldig te worden ondertekend.</t>
  </si>
  <si>
    <t>Inschrijver dient rekening te houden met het prijspeil per 1 augustus 2025 en uit te gaan van 203 werkbare dagen.</t>
  </si>
  <si>
    <t>Naam tekenbevoegde:</t>
  </si>
  <si>
    <t>Functie tekenbevoegde:</t>
  </si>
  <si>
    <t xml:space="preserve">Alle tabbladen dienen na het invullen rechtsgeldig te worden getekend en ingescand bij de inschrijving gevoegd te worden. </t>
  </si>
  <si>
    <t>groen</t>
  </si>
  <si>
    <t>Leeswijzer</t>
  </si>
  <si>
    <t>Alle gevraagde gegevens dienen op alle tabbladen ingevuld te worden.</t>
  </si>
  <si>
    <t>10.</t>
  </si>
  <si>
    <t>13.</t>
  </si>
  <si>
    <t>14.</t>
  </si>
  <si>
    <t>15.</t>
  </si>
  <si>
    <t>16.</t>
  </si>
  <si>
    <t>Op deze bijlage en onderliggende werkbladen gelden de Inkoopvoorwaarden gemeente Nissewaard 2019.</t>
  </si>
  <si>
    <t>Bedrijfsnaam:</t>
  </si>
  <si>
    <t xml:space="preserve">Plaats: </t>
  </si>
  <si>
    <t>Onder tabblad 2b. Integraal uurtarief dient inschrijver het gemiddelde, gewogen uurtarief Banqueting weer te geven. Hieronder wordt verstaan het uurtarief welke inschrijver voorstelt, ongeacht functie, werktijden of weekenddiensten. Laatstgenoemde factoren zijn derhalve verwerkt  in het te noemen integrale uurtarief. Het uurtarief dient gebaseerd te zijn op de geldende CAO. Dit gemiddelde integrale uurtarief wordt voor de (wacht- en extra-)banquetingactiviteiten en/of maatwerk activiteiten gebruikt.</t>
  </si>
  <si>
    <t>Omzet bedrijfsrestaurant</t>
  </si>
  <si>
    <t>Aanneemsom jaarlijks *</t>
  </si>
  <si>
    <t xml:space="preserve"> * Indien de Vaste Aanneemsom genoemd plafondbedrag van € 125.000,- overschrijdt, is de Inschrijving ongeldig.</t>
  </si>
  <si>
    <t xml:space="preserve">De tarieven dienen all- in te zijn en gelden als maximaal door te belasten tarieven voor de looptijd van de overeenkomst, behoudens de in de offerte aanvraag beschreven wijze van indexatie op genoemde indexeringsdatum. </t>
  </si>
  <si>
    <t>17.</t>
  </si>
  <si>
    <t>Prijzen dienen marktconform te zijn.</t>
  </si>
  <si>
    <t>Voorstel assortiment bedrijfsrestaurant</t>
  </si>
  <si>
    <t>Voorstel assortiment banqueting</t>
  </si>
  <si>
    <t>Ingredientkosten Vergaderservice Koffie/ thee</t>
  </si>
  <si>
    <t>Fictieve afname  per jaar (o.b.v. Q4 2023 t/m Q3 2024</t>
  </si>
  <si>
    <t>In tabblad 3a. Assortiment restaurant en in 3b. Assortiment banqueting dient inschrijver een voorstel te doen voor het te voeren assortiment na gunning, de bijbehorende prijzen dienen all-in tarieven te zijn, excl. en incl. BTW. Tabblad 3a en 3b zijn informatief van aard en worden niet meegewogen in de beoordeling.</t>
  </si>
  <si>
    <t>Kraanwater per consumptie</t>
  </si>
  <si>
    <t>Vergaderservice koffie/ thee per consumptie</t>
  </si>
  <si>
    <t>Totale fictieve kosten vergaderlunches</t>
  </si>
  <si>
    <t xml:space="preserve"> Algemene kosten</t>
  </si>
  <si>
    <t>Vaste Verreken Prijzen</t>
  </si>
  <si>
    <t>Onder tabblad P1 "Aanneemsom Bedrijfsrestaurant" wordt weergegeven wat de te verwachten jaarlijkse vergoeding is van Opdrachtgever, gebaseerd op tabbladen 1a. Deelbegroting bedrijfsrestaurant, 1b. Algemene kosten.</t>
  </si>
  <si>
    <t>Initiele kosten</t>
  </si>
  <si>
    <t>€</t>
  </si>
  <si>
    <t>Maximaal € 125.000,- (excl. BTW)</t>
  </si>
  <si>
    <t>excl. BTW</t>
  </si>
  <si>
    <t>BTW</t>
  </si>
  <si>
    <t xml:space="preserve">Integraal uurtarief </t>
  </si>
  <si>
    <t>Onder tabblad 2a. VVP banqueting dienen de prijzen voor genoemd assortiment te worden ingevuld op basis van fictieve aantallen. Dit resulteert in een fictief totaal aan banquetingkosten welke worden gewogen in P2. De prijzen dienen opgebouwd te worden op basis van ingredientkosten, personeelskosten, opslag en BTW.</t>
  </si>
  <si>
    <t>18.</t>
  </si>
  <si>
    <t>19.</t>
  </si>
  <si>
    <t>Onder tabblad 1a. Begroting bedrijfsrestaurant dienen de ingredientkosten voor de vergaderservice koffie/ thee/ water opgenomen te worden (met een plafondbedrag van € 27.500,- excl. BTW). Verder dienen hier de personeelskosten en de management fee te worden ingevuld. De algemene kosten worden automatisch berekend a.h.v. tabblad 1b. De vaste aanneemsom wordt automatisch berekend, indien deze het plafondbedrag van € 125.000,- overschrijdt is de inschrijving ongeldig.</t>
  </si>
  <si>
    <t>Maximaal  € 27.500,- (excl. BTW)</t>
  </si>
  <si>
    <t>Totaal per jaar incl. BTW</t>
  </si>
  <si>
    <t>Totaal per jaar excl. BTW</t>
  </si>
  <si>
    <t>Excl. BTW in euro's</t>
  </si>
  <si>
    <t>Voorstel vaste verreken prijs excl. BTW</t>
  </si>
  <si>
    <t>Verkoopprijs incl. btw</t>
  </si>
  <si>
    <t>Aanbestedingskenmerk INK24-09-378, gemeente Nissewaard</t>
  </si>
  <si>
    <t>Onder tabblad P2 "Begroting Banqueting" geeft Inschrijver (door het invullen van tabbladen 2a. VVP banqueting, 2b. Integraal uurtarief en 2c. Omzetrestitutie) aan welk fictief bedrag aangehouden kan worden voor de begroting banqueting.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</si>
</sst>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 #,##0;[Red]&quot;€&quot;\ \-#,##0"/>
    <numFmt numFmtId="8" formatCode="&quot;€&quot;\ #,##0.00;[Red]&quot;€&quot;\ \-#,##0.00"/>
    <numFmt numFmtId="44" formatCode="_ &quot;€&quot;\ * #,##0.00_ ;_ &quot;€&quot;\ * \-#,##0.00_ ;_ &quot;€&quot;\ * &quot;-&quot;??_ ;_ @_ "/>
    <numFmt numFmtId="164" formatCode="_ [$€-413]\ * #,##0.00_ ;_ [$€-413]\ * \-#,##0.00_ ;_ [$€-413]\ * &quot;-&quot;??_ ;_ @_ "/>
    <numFmt numFmtId="165" formatCode="_-&quot;€&quot;\ * #,##0.00_-;_-&quot;€&quot;\ * #,##0.00\-;_-&quot;€&quot;\ * &quot;-&quot;??_-;_-@_-"/>
    <numFmt numFmtId="166" formatCode="#,##0_ ;[Red]\-#,##0\ "/>
    <numFmt numFmtId="167" formatCode="_-&quot;fl&quot;\ * #,##0.00_-;_-&quot;fl&quot;\ * #,##0.00\-;_-&quot;fl&quot;\ * &quot;-&quot;??_-;_-@_-"/>
    <numFmt numFmtId="168" formatCode="0.0%"/>
    <numFmt numFmtId="169" formatCode="_-&quot;€&quot;\ * #,##0_-;_-&quot;€&quot;\ * #,##0\-;_-&quot;€&quot;\ * &quot;-&quot;_-;_-@_-"/>
    <numFmt numFmtId="170" formatCode="&quot;€&quot;\ #,##0.00"/>
  </numFmts>
  <fonts count="35" x14ac:knownFonts="1">
    <font>
      <sz val="11"/>
      <color theme="1"/>
      <name val="Aptos Narrow"/>
      <family val="2"/>
      <scheme val="minor"/>
    </font>
    <font>
      <sz val="10"/>
      <color theme="1"/>
      <name val="Verdana"/>
      <family val="2"/>
    </font>
    <font>
      <b/>
      <sz val="10"/>
      <color theme="0"/>
      <name val="Verdana"/>
      <family val="2"/>
    </font>
    <font>
      <sz val="10"/>
      <name val="Verdana"/>
      <family val="2"/>
    </font>
    <font>
      <b/>
      <sz val="10"/>
      <name val="Verdana"/>
      <family val="2"/>
    </font>
    <font>
      <sz val="10"/>
      <name val="Arial"/>
      <family val="2"/>
    </font>
    <font>
      <b/>
      <sz val="10"/>
      <color theme="6"/>
      <name val="Verdana"/>
      <family val="2"/>
    </font>
    <font>
      <b/>
      <sz val="10"/>
      <color theme="1"/>
      <name val="Verdana"/>
      <family val="2"/>
    </font>
    <font>
      <sz val="10"/>
      <color theme="1"/>
      <name val="Aptos Narrow"/>
      <family val="2"/>
      <scheme val="minor"/>
    </font>
    <font>
      <sz val="8"/>
      <color theme="1"/>
      <name val="Verdana"/>
      <family val="2"/>
    </font>
    <font>
      <sz val="10"/>
      <name val="Tahoma"/>
      <family val="2"/>
    </font>
    <font>
      <b/>
      <sz val="10"/>
      <name val="Tahoma"/>
      <family val="2"/>
    </font>
    <font>
      <b/>
      <sz val="10"/>
      <color rgb="FFFF0000"/>
      <name val="Tahoma"/>
      <family val="2"/>
    </font>
    <font>
      <sz val="10"/>
      <color rgb="FFFF0000"/>
      <name val="Tahoma"/>
      <family val="2"/>
    </font>
    <font>
      <b/>
      <sz val="20"/>
      <color theme="0"/>
      <name val="Tahoma"/>
      <family val="2"/>
    </font>
    <font>
      <b/>
      <sz val="10"/>
      <color theme="0"/>
      <name val="Tahoma"/>
      <family val="2"/>
    </font>
    <font>
      <b/>
      <sz val="10"/>
      <color indexed="43"/>
      <name val="Tahoma"/>
      <family val="2"/>
    </font>
    <font>
      <sz val="11"/>
      <color rgb="FF002060"/>
      <name val="Aptos Narrow"/>
      <family val="2"/>
      <scheme val="minor"/>
    </font>
    <font>
      <sz val="11"/>
      <color theme="1"/>
      <name val="Aptos Narrow"/>
      <family val="2"/>
      <scheme val="minor"/>
    </font>
    <font>
      <sz val="11"/>
      <color rgb="FFFF0000"/>
      <name val="Aptos Narrow"/>
      <family val="2"/>
      <scheme val="minor"/>
    </font>
    <font>
      <b/>
      <sz val="20"/>
      <color rgb="FF002060"/>
      <name val="Tahoma"/>
      <family val="2"/>
    </font>
    <font>
      <b/>
      <sz val="10"/>
      <color rgb="FF002060"/>
      <name val="Tahoma"/>
      <family val="2"/>
    </font>
    <font>
      <sz val="10"/>
      <color theme="0"/>
      <name val="Verdana"/>
      <family val="2"/>
    </font>
    <font>
      <b/>
      <i/>
      <sz val="10"/>
      <name val="Tahoma"/>
      <family val="2"/>
    </font>
    <font>
      <b/>
      <u/>
      <sz val="10"/>
      <name val="Verdana"/>
      <family val="2"/>
    </font>
    <font>
      <sz val="10"/>
      <color rgb="FFFF0000"/>
      <name val="Verdana"/>
      <family val="2"/>
    </font>
    <font>
      <sz val="11"/>
      <name val="Aptos Narrow"/>
      <family val="2"/>
      <scheme val="minor"/>
    </font>
    <font>
      <b/>
      <strike/>
      <sz val="10"/>
      <color rgb="FFFF0000"/>
      <name val="Tahoma"/>
      <family val="2"/>
    </font>
    <font>
      <sz val="10"/>
      <color theme="1"/>
      <name val="Tahoma"/>
      <family val="2"/>
    </font>
    <font>
      <b/>
      <sz val="11"/>
      <color theme="1"/>
      <name val="Aptos Narrow"/>
      <family val="2"/>
      <scheme val="minor"/>
    </font>
    <font>
      <sz val="11"/>
      <color theme="0"/>
      <name val="Aptos Narrow"/>
      <family val="2"/>
      <scheme val="minor"/>
    </font>
    <font>
      <b/>
      <sz val="11"/>
      <color rgb="FFFF0000"/>
      <name val="Aptos Narrow"/>
      <family val="2"/>
      <scheme val="minor"/>
    </font>
    <font>
      <b/>
      <sz val="11"/>
      <color theme="0"/>
      <name val="Tahoma"/>
      <family val="2"/>
    </font>
    <font>
      <b/>
      <sz val="10"/>
      <color theme="1"/>
      <name val="Tahoma"/>
      <family val="2"/>
    </font>
    <font>
      <b/>
      <i/>
      <sz val="10"/>
      <color theme="1"/>
      <name val="Tahoma"/>
      <family val="2"/>
    </font>
  </fonts>
  <fills count="10">
    <fill>
      <patternFill patternType="none"/>
    </fill>
    <fill>
      <patternFill patternType="gray125"/>
    </fill>
    <fill>
      <patternFill patternType="solid">
        <fgColor rgb="FFE7EFF9"/>
        <bgColor indexed="64"/>
      </patternFill>
    </fill>
    <fill>
      <patternFill patternType="solid">
        <fgColor indexed="23"/>
        <bgColor indexed="23"/>
      </patternFill>
    </fill>
    <fill>
      <patternFill patternType="solid">
        <fgColor theme="0"/>
        <bgColor indexed="64"/>
      </patternFill>
    </fill>
    <fill>
      <patternFill patternType="solid">
        <fgColor theme="3" tint="0.89999084444715716"/>
        <bgColor indexed="64"/>
      </patternFill>
    </fill>
    <fill>
      <patternFill patternType="solid">
        <fgColor theme="0" tint="-4.9989318521683403E-2"/>
        <bgColor indexed="64"/>
      </patternFill>
    </fill>
    <fill>
      <patternFill patternType="solid">
        <fgColor rgb="FF002060"/>
        <bgColor indexed="64"/>
      </patternFill>
    </fill>
    <fill>
      <patternFill patternType="solid">
        <fgColor theme="9" tint="0.79998168889431442"/>
        <bgColor indexed="64"/>
      </patternFill>
    </fill>
    <fill>
      <patternFill patternType="solid">
        <fgColor theme="3" tint="0.749992370372631"/>
        <bgColor indexed="64"/>
      </patternFill>
    </fill>
  </fills>
  <borders count="53">
    <border>
      <left/>
      <right/>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top style="thin">
        <color auto="1"/>
      </top>
      <bottom style="thin">
        <color auto="1"/>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diagonal/>
    </border>
    <border>
      <left/>
      <right style="medium">
        <color auto="1"/>
      </right>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auto="1"/>
      </left>
      <right/>
      <top style="thin">
        <color auto="1"/>
      </top>
      <bottom/>
      <diagonal/>
    </border>
    <border>
      <left/>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right/>
      <top style="thin">
        <color indexed="64"/>
      </top>
      <bottom/>
      <diagonal/>
    </border>
    <border>
      <left style="medium">
        <color indexed="64"/>
      </left>
      <right/>
      <top style="thin">
        <color auto="1"/>
      </top>
      <bottom style="thin">
        <color auto="1"/>
      </bottom>
      <diagonal/>
    </border>
    <border>
      <left style="medium">
        <color indexed="64"/>
      </left>
      <right/>
      <top style="thin">
        <color auto="1"/>
      </top>
      <bottom/>
      <diagonal/>
    </border>
    <border>
      <left/>
      <right style="medium">
        <color indexed="64"/>
      </right>
      <top style="thin">
        <color indexed="64"/>
      </top>
      <bottom/>
      <diagonal/>
    </border>
  </borders>
  <cellStyleXfs count="9">
    <xf numFmtId="0" fontId="0" fillId="0" borderId="0"/>
    <xf numFmtId="0" fontId="5" fillId="3" borderId="0"/>
    <xf numFmtId="0" fontId="5" fillId="0" borderId="0" applyFill="0"/>
    <xf numFmtId="167" fontId="5" fillId="0" borderId="0" applyFont="0" applyFill="0" applyBorder="0" applyAlignment="0" applyProtection="0"/>
    <xf numFmtId="9" fontId="5" fillId="0" borderId="0" applyFont="0" applyFill="0" applyBorder="0" applyAlignment="0" applyProtection="0"/>
    <xf numFmtId="0" fontId="5" fillId="0" borderId="0" applyFill="0"/>
    <xf numFmtId="0" fontId="5" fillId="0" borderId="0" applyFill="0"/>
    <xf numFmtId="44" fontId="18" fillId="0" borderId="0" applyFont="0" applyFill="0" applyBorder="0" applyAlignment="0" applyProtection="0"/>
    <xf numFmtId="0" fontId="5" fillId="0" borderId="0"/>
  </cellStyleXfs>
  <cellXfs count="350">
    <xf numFmtId="0" fontId="0" fillId="0" borderId="0" xfId="0"/>
    <xf numFmtId="0" fontId="10" fillId="0" borderId="0" xfId="0" applyFont="1" applyProtection="1">
      <protection locked="0"/>
    </xf>
    <xf numFmtId="165" fontId="10" fillId="4" borderId="0" xfId="0" applyNumberFormat="1" applyFont="1" applyFill="1" applyProtection="1">
      <protection locked="0"/>
    </xf>
    <xf numFmtId="0" fontId="10" fillId="0" borderId="18" xfId="2" applyFont="1" applyFill="1" applyBorder="1" applyProtection="1">
      <protection locked="0"/>
    </xf>
    <xf numFmtId="0" fontId="10" fillId="4" borderId="0" xfId="2" applyFont="1" applyFill="1" applyProtection="1">
      <protection locked="0"/>
    </xf>
    <xf numFmtId="165" fontId="10" fillId="4" borderId="0" xfId="2" applyNumberFormat="1" applyFont="1" applyFill="1" applyProtection="1">
      <protection locked="0"/>
    </xf>
    <xf numFmtId="0" fontId="15" fillId="7" borderId="27" xfId="2" applyFont="1" applyFill="1" applyBorder="1" applyAlignment="1" applyProtection="1">
      <alignment horizontal="left"/>
      <protection locked="0"/>
    </xf>
    <xf numFmtId="165" fontId="15" fillId="7" borderId="28" xfId="2" applyNumberFormat="1" applyFont="1" applyFill="1" applyBorder="1" applyAlignment="1" applyProtection="1">
      <alignment horizontal="center"/>
      <protection locked="0"/>
    </xf>
    <xf numFmtId="169" fontId="10" fillId="4" borderId="0" xfId="2" applyNumberFormat="1" applyFont="1" applyFill="1" applyProtection="1">
      <protection locked="0"/>
    </xf>
    <xf numFmtId="168" fontId="10" fillId="4" borderId="0" xfId="2" applyNumberFormat="1" applyFont="1" applyFill="1" applyAlignment="1" applyProtection="1">
      <alignment horizontal="center"/>
      <protection locked="0"/>
    </xf>
    <xf numFmtId="0" fontId="12" fillId="0" borderId="0" xfId="0" applyFont="1" applyProtection="1">
      <protection locked="0"/>
    </xf>
    <xf numFmtId="0" fontId="11" fillId="0" borderId="0" xfId="5" applyFont="1" applyFill="1" applyAlignment="1" applyProtection="1">
      <alignment horizontal="right"/>
      <protection locked="0"/>
    </xf>
    <xf numFmtId="165" fontId="11" fillId="0" borderId="32" xfId="5" applyNumberFormat="1" applyFont="1" applyFill="1" applyBorder="1" applyProtection="1">
      <protection locked="0"/>
    </xf>
    <xf numFmtId="0" fontId="10" fillId="0" borderId="17" xfId="5" applyFont="1" applyFill="1" applyBorder="1" applyProtection="1">
      <protection locked="0"/>
    </xf>
    <xf numFmtId="165" fontId="11" fillId="0" borderId="25" xfId="5" applyNumberFormat="1" applyFont="1" applyFill="1" applyBorder="1" applyProtection="1">
      <protection locked="0"/>
    </xf>
    <xf numFmtId="44" fontId="3" fillId="9" borderId="4" xfId="1" applyNumberFormat="1" applyFont="1" applyFill="1" applyBorder="1" applyAlignment="1" applyProtection="1">
      <alignment horizontal="center"/>
      <protection locked="0"/>
    </xf>
    <xf numFmtId="44" fontId="3" fillId="9" borderId="5" xfId="1" applyNumberFormat="1" applyFont="1" applyFill="1" applyBorder="1" applyAlignment="1" applyProtection="1">
      <alignment horizontal="center"/>
      <protection locked="0"/>
    </xf>
    <xf numFmtId="166" fontId="10" fillId="0" borderId="18" xfId="0" applyNumberFormat="1" applyFont="1" applyBorder="1" applyProtection="1">
      <protection locked="0"/>
    </xf>
    <xf numFmtId="165" fontId="10" fillId="0" borderId="17" xfId="0" applyNumberFormat="1" applyFont="1" applyBorder="1" applyProtection="1">
      <protection locked="0"/>
    </xf>
    <xf numFmtId="0" fontId="3" fillId="7" borderId="23" xfId="0" applyFont="1" applyFill="1" applyBorder="1" applyAlignment="1">
      <alignment horizontal="center" vertical="top"/>
    </xf>
    <xf numFmtId="0" fontId="10" fillId="4" borderId="0" xfId="0" applyFont="1" applyFill="1" applyAlignment="1">
      <alignment horizontal="center" vertical="top"/>
    </xf>
    <xf numFmtId="0" fontId="0" fillId="0" borderId="0" xfId="0" applyAlignment="1">
      <alignment horizontal="center" vertical="top"/>
    </xf>
    <xf numFmtId="0" fontId="3" fillId="7" borderId="0" xfId="0" applyFont="1" applyFill="1" applyAlignment="1">
      <alignment horizontal="center" vertical="top"/>
    </xf>
    <xf numFmtId="0" fontId="22" fillId="7" borderId="18" xfId="0" applyFont="1" applyFill="1" applyBorder="1" applyAlignment="1">
      <alignment horizontal="left" vertical="top" wrapText="1"/>
    </xf>
    <xf numFmtId="0" fontId="0" fillId="0" borderId="0" xfId="0" applyAlignment="1">
      <alignment horizontal="left" vertical="top" wrapText="1"/>
    </xf>
    <xf numFmtId="0" fontId="10" fillId="4" borderId="0" xfId="5" applyFont="1" applyFill="1" applyProtection="1">
      <protection locked="0"/>
    </xf>
    <xf numFmtId="0" fontId="15" fillId="7" borderId="20" xfId="5" applyFont="1" applyFill="1" applyBorder="1" applyAlignment="1" applyProtection="1">
      <alignment horizontal="left" vertical="center"/>
      <protection locked="0"/>
    </xf>
    <xf numFmtId="0" fontId="15" fillId="7" borderId="38" xfId="5" applyFont="1" applyFill="1" applyBorder="1" applyAlignment="1" applyProtection="1">
      <alignment vertical="center"/>
      <protection locked="0"/>
    </xf>
    <xf numFmtId="0" fontId="15" fillId="7" borderId="24" xfId="5" applyFont="1" applyFill="1" applyBorder="1" applyAlignment="1" applyProtection="1">
      <alignment horizontal="center" vertical="center"/>
      <protection locked="0"/>
    </xf>
    <xf numFmtId="0" fontId="10" fillId="4" borderId="18" xfId="5" applyFont="1" applyFill="1" applyBorder="1" applyProtection="1">
      <protection locked="0"/>
    </xf>
    <xf numFmtId="165" fontId="11" fillId="4" borderId="32" xfId="5" applyNumberFormat="1" applyFont="1" applyFill="1" applyBorder="1" applyAlignment="1" applyProtection="1">
      <alignment horizontal="right"/>
      <protection locked="0"/>
    </xf>
    <xf numFmtId="168" fontId="11" fillId="4" borderId="32" xfId="5" applyNumberFormat="1" applyFont="1" applyFill="1" applyBorder="1" applyAlignment="1" applyProtection="1">
      <alignment horizontal="center"/>
      <protection locked="0"/>
    </xf>
    <xf numFmtId="165" fontId="11" fillId="4" borderId="32" xfId="5" applyNumberFormat="1" applyFont="1" applyFill="1" applyBorder="1" applyProtection="1">
      <protection locked="0"/>
    </xf>
    <xf numFmtId="0" fontId="2" fillId="7" borderId="1" xfId="0" applyFont="1" applyFill="1" applyBorder="1" applyAlignment="1">
      <alignment horizontal="left" vertical="top" wrapText="1"/>
    </xf>
    <xf numFmtId="165" fontId="10" fillId="0" borderId="0" xfId="0" applyNumberFormat="1" applyFont="1" applyAlignment="1" applyProtection="1">
      <alignment horizontal="center"/>
      <protection locked="0"/>
    </xf>
    <xf numFmtId="0" fontId="11" fillId="0" borderId="0" xfId="0" applyFont="1" applyProtection="1">
      <protection locked="0"/>
    </xf>
    <xf numFmtId="0" fontId="10" fillId="0" borderId="0" xfId="0" applyFont="1" applyAlignment="1" applyProtection="1">
      <alignment horizontal="center"/>
      <protection locked="0"/>
    </xf>
    <xf numFmtId="166" fontId="11" fillId="0" borderId="18" xfId="0" applyNumberFormat="1" applyFont="1" applyBorder="1" applyProtection="1">
      <protection locked="0"/>
    </xf>
    <xf numFmtId="0" fontId="11" fillId="0" borderId="18" xfId="5" applyFont="1" applyFill="1" applyBorder="1" applyProtection="1">
      <protection locked="0"/>
    </xf>
    <xf numFmtId="10" fontId="1" fillId="5" borderId="5" xfId="0" applyNumberFormat="1" applyFont="1" applyFill="1" applyBorder="1" applyProtection="1">
      <protection locked="0"/>
    </xf>
    <xf numFmtId="10" fontId="1" fillId="5" borderId="30" xfId="0" applyNumberFormat="1" applyFont="1" applyFill="1" applyBorder="1" applyProtection="1">
      <protection locked="0"/>
    </xf>
    <xf numFmtId="0" fontId="12" fillId="0" borderId="15" xfId="5" applyFont="1" applyFill="1" applyBorder="1" applyProtection="1">
      <protection locked="0"/>
    </xf>
    <xf numFmtId="165" fontId="12" fillId="0" borderId="32" xfId="5" applyNumberFormat="1" applyFont="1" applyFill="1" applyBorder="1" applyProtection="1">
      <protection locked="0"/>
    </xf>
    <xf numFmtId="0" fontId="13" fillId="0" borderId="0" xfId="5" applyFont="1" applyFill="1" applyProtection="1">
      <protection locked="0"/>
    </xf>
    <xf numFmtId="0" fontId="13" fillId="0" borderId="17" xfId="5" applyFont="1" applyFill="1" applyBorder="1" applyProtection="1">
      <protection locked="0"/>
    </xf>
    <xf numFmtId="0" fontId="7" fillId="0" borderId="0" xfId="0" applyFont="1" applyAlignment="1" applyProtection="1">
      <alignment vertical="top"/>
      <protection locked="0"/>
    </xf>
    <xf numFmtId="0" fontId="0" fillId="0" borderId="0" xfId="0" applyAlignment="1" applyProtection="1">
      <alignment vertical="top"/>
      <protection locked="0"/>
    </xf>
    <xf numFmtId="0" fontId="0" fillId="0" borderId="0" xfId="0" applyAlignment="1" applyProtection="1">
      <alignment vertical="top" wrapText="1"/>
      <protection locked="0"/>
    </xf>
    <xf numFmtId="0" fontId="2" fillId="7" borderId="0" xfId="0" applyFont="1" applyFill="1" applyAlignment="1" applyProtection="1">
      <alignment vertical="top"/>
      <protection locked="0"/>
    </xf>
    <xf numFmtId="0" fontId="22" fillId="7" borderId="0" xfId="0" applyFont="1" applyFill="1" applyAlignment="1" applyProtection="1">
      <alignment vertical="top"/>
      <protection locked="0"/>
    </xf>
    <xf numFmtId="0" fontId="2" fillId="7" borderId="1" xfId="0" applyFont="1" applyFill="1" applyBorder="1" applyAlignment="1" applyProtection="1">
      <alignment horizontal="center" vertical="top" wrapText="1"/>
      <protection locked="0"/>
    </xf>
    <xf numFmtId="2" fontId="2" fillId="7" borderId="2" xfId="0" applyNumberFormat="1" applyFont="1" applyFill="1" applyBorder="1" applyAlignment="1" applyProtection="1">
      <alignment horizontal="center" vertical="top" wrapText="1"/>
      <protection locked="0"/>
    </xf>
    <xf numFmtId="44" fontId="2" fillId="7" borderId="3" xfId="0" applyNumberFormat="1" applyFont="1" applyFill="1" applyBorder="1" applyAlignment="1" applyProtection="1">
      <alignment horizontal="center" vertical="top" wrapText="1"/>
      <protection locked="0"/>
    </xf>
    <xf numFmtId="0" fontId="0" fillId="0" borderId="0" xfId="0" applyProtection="1">
      <protection locked="0"/>
    </xf>
    <xf numFmtId="0" fontId="19" fillId="0" borderId="0" xfId="0" applyFont="1" applyProtection="1">
      <protection locked="0"/>
    </xf>
    <xf numFmtId="0" fontId="26" fillId="0" borderId="0" xfId="0" applyFont="1" applyProtection="1">
      <protection locked="0"/>
    </xf>
    <xf numFmtId="0" fontId="17" fillId="0" borderId="0" xfId="0" applyFont="1" applyProtection="1">
      <protection locked="0"/>
    </xf>
    <xf numFmtId="0" fontId="0" fillId="0" borderId="0" xfId="0" applyAlignment="1" applyProtection="1">
      <alignment wrapText="1"/>
      <protection locked="0"/>
    </xf>
    <xf numFmtId="44" fontId="0" fillId="0" borderId="0" xfId="0" applyNumberFormat="1" applyProtection="1">
      <protection locked="0"/>
    </xf>
    <xf numFmtId="165" fontId="12" fillId="5" borderId="5" xfId="2" applyNumberFormat="1" applyFont="1" applyFill="1" applyBorder="1" applyProtection="1">
      <protection locked="0"/>
    </xf>
    <xf numFmtId="165" fontId="10" fillId="9" borderId="5" xfId="5" applyNumberFormat="1" applyFont="1" applyFill="1" applyBorder="1" applyProtection="1">
      <protection locked="0"/>
    </xf>
    <xf numFmtId="0" fontId="3" fillId="6" borderId="4" xfId="0" applyFont="1" applyFill="1" applyBorder="1" applyAlignment="1" applyProtection="1">
      <alignment vertical="top" wrapText="1"/>
      <protection locked="0"/>
    </xf>
    <xf numFmtId="0" fontId="3" fillId="6" borderId="29" xfId="0" applyFont="1" applyFill="1" applyBorder="1" applyAlignment="1" applyProtection="1">
      <alignment vertical="top" wrapText="1"/>
      <protection locked="0"/>
    </xf>
    <xf numFmtId="165" fontId="10" fillId="4" borderId="0" xfId="5" applyNumberFormat="1" applyFont="1" applyFill="1" applyProtection="1">
      <protection locked="0"/>
    </xf>
    <xf numFmtId="0" fontId="0" fillId="0" borderId="19" xfId="0" applyBorder="1" applyProtection="1">
      <protection locked="0"/>
    </xf>
    <xf numFmtId="165" fontId="11" fillId="4" borderId="0" xfId="5" applyNumberFormat="1" applyFont="1" applyFill="1" applyAlignment="1" applyProtection="1">
      <alignment horizontal="right"/>
      <protection locked="0"/>
    </xf>
    <xf numFmtId="168" fontId="11" fillId="4" borderId="19" xfId="5" applyNumberFormat="1" applyFont="1" applyFill="1" applyBorder="1" applyAlignment="1" applyProtection="1">
      <alignment horizontal="center"/>
      <protection locked="0"/>
    </xf>
    <xf numFmtId="0" fontId="12" fillId="0" borderId="18" xfId="0" applyFont="1" applyBorder="1" applyProtection="1">
      <protection locked="0"/>
    </xf>
    <xf numFmtId="0" fontId="12" fillId="0" borderId="0" xfId="5" applyFont="1" applyFill="1" applyAlignment="1" applyProtection="1">
      <alignment horizontal="right"/>
      <protection locked="0"/>
    </xf>
    <xf numFmtId="168" fontId="12" fillId="0" borderId="19" xfId="5" applyNumberFormat="1" applyFont="1" applyFill="1" applyBorder="1" applyAlignment="1" applyProtection="1">
      <alignment horizontal="center"/>
      <protection locked="0"/>
    </xf>
    <xf numFmtId="165" fontId="12" fillId="0" borderId="44" xfId="5" applyNumberFormat="1" applyFont="1" applyFill="1" applyBorder="1" applyProtection="1">
      <protection locked="0"/>
    </xf>
    <xf numFmtId="168" fontId="12" fillId="0" borderId="16" xfId="5" applyNumberFormat="1" applyFont="1" applyFill="1" applyBorder="1" applyAlignment="1" applyProtection="1">
      <alignment horizontal="center"/>
      <protection locked="0"/>
    </xf>
    <xf numFmtId="0" fontId="10" fillId="6" borderId="18" xfId="5" applyFont="1" applyFill="1" applyBorder="1" applyProtection="1">
      <protection locked="0"/>
    </xf>
    <xf numFmtId="0" fontId="10" fillId="6" borderId="35" xfId="5" applyFont="1" applyFill="1" applyBorder="1" applyProtection="1">
      <protection locked="0"/>
    </xf>
    <xf numFmtId="165" fontId="10" fillId="6" borderId="30" xfId="5" applyNumberFormat="1" applyFont="1" applyFill="1" applyBorder="1" applyProtection="1">
      <protection locked="0"/>
    </xf>
    <xf numFmtId="0" fontId="10" fillId="6" borderId="18" xfId="5" applyFont="1" applyFill="1" applyBorder="1" applyAlignment="1" applyProtection="1">
      <alignment horizontal="right"/>
      <protection locked="0"/>
    </xf>
    <xf numFmtId="165" fontId="11" fillId="6" borderId="0" xfId="5" applyNumberFormat="1" applyFont="1" applyFill="1" applyAlignment="1" applyProtection="1">
      <alignment horizontal="right"/>
      <protection locked="0"/>
    </xf>
    <xf numFmtId="0" fontId="10" fillId="6" borderId="0" xfId="5" applyFont="1" applyFill="1" applyProtection="1">
      <protection locked="0"/>
    </xf>
    <xf numFmtId="0" fontId="11" fillId="6" borderId="0" xfId="5" applyFont="1" applyFill="1" applyProtection="1">
      <protection locked="0"/>
    </xf>
    <xf numFmtId="0" fontId="11" fillId="6" borderId="0" xfId="5" applyFont="1" applyFill="1" applyAlignment="1" applyProtection="1">
      <alignment horizontal="right"/>
      <protection locked="0"/>
    </xf>
    <xf numFmtId="0" fontId="10" fillId="6" borderId="5" xfId="5" applyFont="1" applyFill="1" applyBorder="1" applyProtection="1">
      <protection locked="0"/>
    </xf>
    <xf numFmtId="165" fontId="10" fillId="6" borderId="5" xfId="5" applyNumberFormat="1" applyFont="1" applyFill="1" applyBorder="1" applyProtection="1">
      <protection locked="0"/>
    </xf>
    <xf numFmtId="0" fontId="10" fillId="6" borderId="5" xfId="5" applyFont="1" applyFill="1" applyBorder="1" applyAlignment="1" applyProtection="1">
      <alignment horizontal="left"/>
      <protection locked="0"/>
    </xf>
    <xf numFmtId="0" fontId="10" fillId="6" borderId="5" xfId="5" applyFont="1" applyFill="1" applyBorder="1" applyAlignment="1" applyProtection="1">
      <alignment horizontal="right"/>
      <protection locked="0"/>
    </xf>
    <xf numFmtId="165" fontId="10" fillId="6" borderId="0" xfId="5" applyNumberFormat="1" applyFont="1" applyFill="1" applyProtection="1">
      <protection locked="0"/>
    </xf>
    <xf numFmtId="0" fontId="12" fillId="0" borderId="45" xfId="5" applyFont="1" applyFill="1" applyBorder="1" applyAlignment="1" applyProtection="1">
      <alignment horizontal="left"/>
      <protection locked="0"/>
    </xf>
    <xf numFmtId="44" fontId="10" fillId="9" borderId="5" xfId="7" applyFont="1" applyFill="1" applyBorder="1" applyProtection="1">
      <protection locked="0"/>
    </xf>
    <xf numFmtId="0" fontId="16" fillId="6" borderId="29" xfId="2" applyFont="1" applyFill="1" applyBorder="1" applyProtection="1">
      <protection locked="0"/>
    </xf>
    <xf numFmtId="0" fontId="11" fillId="6" borderId="31" xfId="2" applyFont="1" applyFill="1" applyBorder="1" applyProtection="1">
      <protection locked="0"/>
    </xf>
    <xf numFmtId="0" fontId="10" fillId="6" borderId="31" xfId="2" applyFont="1" applyFill="1" applyBorder="1" applyProtection="1">
      <protection locked="0"/>
    </xf>
    <xf numFmtId="165" fontId="16" fillId="6" borderId="30" xfId="2" applyNumberFormat="1" applyFont="1" applyFill="1" applyBorder="1" applyAlignment="1" applyProtection="1">
      <alignment horizontal="center"/>
      <protection locked="0"/>
    </xf>
    <xf numFmtId="165" fontId="10" fillId="6" borderId="32" xfId="2" applyNumberFormat="1" applyFont="1" applyFill="1" applyBorder="1" applyProtection="1">
      <protection locked="0"/>
    </xf>
    <xf numFmtId="0" fontId="10" fillId="6" borderId="5" xfId="2" applyFont="1" applyFill="1" applyBorder="1" applyProtection="1">
      <protection locked="0"/>
    </xf>
    <xf numFmtId="44" fontId="10" fillId="9" borderId="5" xfId="3" applyNumberFormat="1" applyFont="1" applyFill="1" applyBorder="1" applyProtection="1">
      <protection locked="0"/>
    </xf>
    <xf numFmtId="0" fontId="28" fillId="6" borderId="5" xfId="0" applyFont="1" applyFill="1" applyBorder="1" applyAlignment="1" applyProtection="1">
      <alignment horizontal="left"/>
      <protection locked="0"/>
    </xf>
    <xf numFmtId="0" fontId="11" fillId="6" borderId="5" xfId="2" applyFont="1" applyFill="1" applyBorder="1" applyAlignment="1" applyProtection="1">
      <alignment horizontal="right"/>
      <protection locked="0"/>
    </xf>
    <xf numFmtId="0" fontId="11" fillId="6" borderId="5" xfId="2" applyFont="1" applyFill="1" applyBorder="1" applyProtection="1">
      <protection locked="0"/>
    </xf>
    <xf numFmtId="165" fontId="10" fillId="6" borderId="5" xfId="2" applyNumberFormat="1" applyFont="1" applyFill="1" applyBorder="1" applyProtection="1">
      <protection locked="0"/>
    </xf>
    <xf numFmtId="165" fontId="10" fillId="5" borderId="5" xfId="2" applyNumberFormat="1" applyFont="1" applyFill="1" applyBorder="1" applyProtection="1">
      <protection locked="0"/>
    </xf>
    <xf numFmtId="165" fontId="11" fillId="5" borderId="5" xfId="5" applyNumberFormat="1" applyFont="1" applyFill="1" applyBorder="1" applyProtection="1">
      <protection locked="0"/>
    </xf>
    <xf numFmtId="165" fontId="11" fillId="5" borderId="5" xfId="2" applyNumberFormat="1" applyFont="1" applyFill="1" applyBorder="1" applyProtection="1">
      <protection locked="0"/>
    </xf>
    <xf numFmtId="165" fontId="11" fillId="6" borderId="5" xfId="2" applyNumberFormat="1" applyFont="1" applyFill="1" applyBorder="1" applyProtection="1">
      <protection locked="0"/>
    </xf>
    <xf numFmtId="165" fontId="12" fillId="6" borderId="5" xfId="2" applyNumberFormat="1" applyFont="1" applyFill="1" applyBorder="1" applyProtection="1">
      <protection locked="0"/>
    </xf>
    <xf numFmtId="165" fontId="11" fillId="5" borderId="39" xfId="5" applyNumberFormat="1" applyFont="1" applyFill="1" applyBorder="1" applyProtection="1">
      <protection locked="0"/>
    </xf>
    <xf numFmtId="165" fontId="11" fillId="5" borderId="14" xfId="5" applyNumberFormat="1" applyFont="1" applyFill="1" applyBorder="1" applyProtection="1">
      <protection locked="0"/>
    </xf>
    <xf numFmtId="165" fontId="11" fillId="5" borderId="36" xfId="5" applyNumberFormat="1" applyFont="1" applyFill="1" applyBorder="1" applyProtection="1">
      <protection locked="0"/>
    </xf>
    <xf numFmtId="165" fontId="12" fillId="6" borderId="5" xfId="6" applyNumberFormat="1" applyFont="1" applyFill="1" applyBorder="1" applyProtection="1">
      <protection locked="0"/>
    </xf>
    <xf numFmtId="0" fontId="0" fillId="7" borderId="23" xfId="0" applyFill="1" applyBorder="1" applyAlignment="1" applyProtection="1">
      <alignment wrapText="1"/>
      <protection locked="0"/>
    </xf>
    <xf numFmtId="0" fontId="0" fillId="7" borderId="10" xfId="0" applyFill="1" applyBorder="1" applyProtection="1">
      <protection locked="0"/>
    </xf>
    <xf numFmtId="0" fontId="10" fillId="0" borderId="18" xfId="0" applyFont="1" applyBorder="1" applyProtection="1">
      <protection locked="0"/>
    </xf>
    <xf numFmtId="165" fontId="10" fillId="0" borderId="0" xfId="0" applyNumberFormat="1" applyFont="1" applyProtection="1">
      <protection locked="0"/>
    </xf>
    <xf numFmtId="165" fontId="10" fillId="0" borderId="0" xfId="2" applyNumberFormat="1" applyFont="1" applyFill="1" applyProtection="1">
      <protection locked="0"/>
    </xf>
    <xf numFmtId="165" fontId="11" fillId="0" borderId="0" xfId="2" applyNumberFormat="1" applyFont="1" applyFill="1" applyProtection="1">
      <protection locked="0"/>
    </xf>
    <xf numFmtId="0" fontId="10" fillId="0" borderId="0" xfId="2" applyFont="1" applyFill="1" applyProtection="1">
      <protection locked="0"/>
    </xf>
    <xf numFmtId="0" fontId="10" fillId="6" borderId="4" xfId="0" applyFont="1" applyFill="1" applyBorder="1" applyProtection="1">
      <protection locked="0"/>
    </xf>
    <xf numFmtId="165" fontId="13" fillId="0" borderId="0" xfId="2" applyNumberFormat="1" applyFont="1" applyFill="1" applyProtection="1">
      <protection locked="0"/>
    </xf>
    <xf numFmtId="0" fontId="10" fillId="6" borderId="4" xfId="5" applyFont="1" applyFill="1" applyBorder="1" applyProtection="1">
      <protection locked="0"/>
    </xf>
    <xf numFmtId="0" fontId="10" fillId="6" borderId="46" xfId="5" applyFont="1" applyFill="1" applyBorder="1" applyProtection="1">
      <protection locked="0"/>
    </xf>
    <xf numFmtId="0" fontId="10" fillId="6" borderId="46" xfId="0" applyFont="1" applyFill="1" applyBorder="1" applyProtection="1">
      <protection locked="0"/>
    </xf>
    <xf numFmtId="0" fontId="10" fillId="6" borderId="29" xfId="0" applyFont="1" applyFill="1" applyBorder="1" applyProtection="1">
      <protection locked="0"/>
    </xf>
    <xf numFmtId="165" fontId="12" fillId="0" borderId="0" xfId="6" applyNumberFormat="1" applyFont="1" applyFill="1" applyProtection="1">
      <protection locked="0"/>
    </xf>
    <xf numFmtId="44" fontId="0" fillId="0" borderId="19" xfId="7" applyFont="1" applyFill="1" applyBorder="1" applyProtection="1">
      <protection locked="0"/>
    </xf>
    <xf numFmtId="0" fontId="12" fillId="0" borderId="15" xfId="0" applyFont="1" applyBorder="1" applyProtection="1">
      <protection locked="0"/>
    </xf>
    <xf numFmtId="165" fontId="12" fillId="0" borderId="17" xfId="6" applyNumberFormat="1" applyFont="1" applyFill="1" applyBorder="1" applyProtection="1">
      <protection locked="0"/>
    </xf>
    <xf numFmtId="0" fontId="0" fillId="0" borderId="17" xfId="0" applyBorder="1" applyAlignment="1" applyProtection="1">
      <alignment wrapText="1"/>
      <protection locked="0"/>
    </xf>
    <xf numFmtId="0" fontId="0" fillId="0" borderId="16" xfId="0" applyBorder="1" applyProtection="1">
      <protection locked="0"/>
    </xf>
    <xf numFmtId="0" fontId="3" fillId="8" borderId="7" xfId="0" applyFont="1" applyFill="1" applyBorder="1" applyAlignment="1" applyProtection="1">
      <alignment vertical="top"/>
      <protection locked="0"/>
    </xf>
    <xf numFmtId="165" fontId="11" fillId="8" borderId="5" xfId="3" applyNumberFormat="1" applyFont="1" applyFill="1" applyBorder="1" applyProtection="1"/>
    <xf numFmtId="0" fontId="11" fillId="8" borderId="33" xfId="2" applyFont="1" applyFill="1" applyBorder="1" applyAlignment="1" applyProtection="1">
      <alignment horizontal="right" vertical="center" wrapText="1"/>
      <protection locked="0"/>
    </xf>
    <xf numFmtId="0" fontId="3" fillId="8" borderId="4" xfId="0" applyFont="1" applyFill="1" applyBorder="1" applyAlignment="1" applyProtection="1">
      <alignment vertical="top" wrapText="1"/>
      <protection locked="0"/>
    </xf>
    <xf numFmtId="0" fontId="3" fillId="8" borderId="33" xfId="0" applyFont="1" applyFill="1" applyBorder="1" applyAlignment="1" applyProtection="1">
      <alignment vertical="top"/>
      <protection locked="0"/>
    </xf>
    <xf numFmtId="0" fontId="10" fillId="6" borderId="5" xfId="0" applyFont="1" applyFill="1" applyBorder="1" applyAlignment="1" applyProtection="1">
      <alignment vertical="top" wrapText="1"/>
      <protection locked="0"/>
    </xf>
    <xf numFmtId="165" fontId="20" fillId="0" borderId="0" xfId="0" applyNumberFormat="1" applyFont="1" applyAlignment="1" applyProtection="1">
      <alignment horizontal="left" vertical="top"/>
      <protection locked="0"/>
    </xf>
    <xf numFmtId="0" fontId="10" fillId="6" borderId="4" xfId="0" applyFont="1" applyFill="1" applyBorder="1" applyAlignment="1" applyProtection="1">
      <alignment vertical="top" wrapText="1"/>
      <protection locked="0"/>
    </xf>
    <xf numFmtId="0" fontId="23" fillId="6" borderId="4" xfId="0" applyFont="1" applyFill="1" applyBorder="1" applyAlignment="1" applyProtection="1">
      <alignment vertical="top" wrapText="1"/>
      <protection locked="0"/>
    </xf>
    <xf numFmtId="0" fontId="10" fillId="6" borderId="7" xfId="0" applyFont="1" applyFill="1" applyBorder="1" applyAlignment="1" applyProtection="1">
      <alignment vertical="top" wrapText="1"/>
      <protection locked="0"/>
    </xf>
    <xf numFmtId="0" fontId="10" fillId="6" borderId="8" xfId="0" applyFont="1" applyFill="1" applyBorder="1" applyAlignment="1" applyProtection="1">
      <alignment vertical="top" wrapText="1"/>
      <protection locked="0"/>
    </xf>
    <xf numFmtId="165" fontId="20" fillId="0" borderId="20" xfId="0" applyNumberFormat="1" applyFont="1" applyBorder="1" applyAlignment="1" applyProtection="1">
      <alignment horizontal="left" vertical="top"/>
      <protection locked="0"/>
    </xf>
    <xf numFmtId="165" fontId="20" fillId="0" borderId="22" xfId="0" applyNumberFormat="1" applyFont="1" applyBorder="1" applyAlignment="1" applyProtection="1">
      <alignment horizontal="left" vertical="top"/>
      <protection locked="0"/>
    </xf>
    <xf numFmtId="165" fontId="20" fillId="0" borderId="21" xfId="0" applyNumberFormat="1" applyFont="1" applyBorder="1" applyAlignment="1" applyProtection="1">
      <alignment horizontal="left" vertical="top"/>
      <protection locked="0"/>
    </xf>
    <xf numFmtId="0" fontId="21" fillId="6" borderId="33" xfId="0" applyFont="1" applyFill="1" applyBorder="1" applyAlignment="1" applyProtection="1">
      <alignment vertical="center" wrapText="1"/>
      <protection locked="0"/>
    </xf>
    <xf numFmtId="0" fontId="21" fillId="6" borderId="34" xfId="0" applyFont="1" applyFill="1" applyBorder="1" applyAlignment="1" applyProtection="1">
      <alignment vertical="center" wrapText="1"/>
      <protection locked="0"/>
    </xf>
    <xf numFmtId="0" fontId="21" fillId="6" borderId="34" xfId="0" applyFont="1" applyFill="1" applyBorder="1" applyAlignment="1" applyProtection="1">
      <alignment horizontal="center" vertical="center" wrapText="1"/>
      <protection locked="0"/>
    </xf>
    <xf numFmtId="0" fontId="21" fillId="6" borderId="43" xfId="0" applyFont="1" applyFill="1" applyBorder="1" applyAlignment="1" applyProtection="1">
      <alignment horizontal="center" vertical="center" wrapText="1"/>
      <protection locked="0"/>
    </xf>
    <xf numFmtId="165" fontId="14" fillId="7" borderId="23" xfId="0" applyNumberFormat="1" applyFont="1" applyFill="1" applyBorder="1" applyAlignment="1" applyProtection="1">
      <alignment horizontal="center" vertical="center"/>
      <protection locked="0"/>
    </xf>
    <xf numFmtId="0" fontId="15" fillId="7" borderId="0" xfId="5" applyFont="1" applyFill="1" applyAlignment="1" applyProtection="1">
      <alignment horizontal="center" vertical="center"/>
      <protection locked="0"/>
    </xf>
    <xf numFmtId="168" fontId="11" fillId="4" borderId="0" xfId="5" applyNumberFormat="1" applyFont="1" applyFill="1" applyAlignment="1" applyProtection="1">
      <alignment horizontal="center"/>
      <protection locked="0"/>
    </xf>
    <xf numFmtId="165" fontId="11" fillId="4" borderId="0" xfId="5" applyNumberFormat="1" applyFont="1" applyFill="1" applyProtection="1">
      <protection locked="0"/>
    </xf>
    <xf numFmtId="170" fontId="11" fillId="4" borderId="0" xfId="7" applyNumberFormat="1" applyFont="1" applyFill="1" applyBorder="1" applyProtection="1">
      <protection locked="0"/>
    </xf>
    <xf numFmtId="165" fontId="12" fillId="0" borderId="0" xfId="5" applyNumberFormat="1" applyFont="1" applyFill="1" applyProtection="1">
      <protection locked="0"/>
    </xf>
    <xf numFmtId="165" fontId="12" fillId="0" borderId="17" xfId="5" applyNumberFormat="1" applyFont="1" applyFill="1" applyBorder="1" applyProtection="1">
      <protection locked="0"/>
    </xf>
    <xf numFmtId="0" fontId="10" fillId="6" borderId="14" xfId="5" applyFont="1" applyFill="1" applyBorder="1" applyProtection="1">
      <protection locked="0"/>
    </xf>
    <xf numFmtId="165" fontId="11" fillId="6" borderId="14" xfId="5" applyNumberFormat="1" applyFont="1" applyFill="1" applyBorder="1" applyAlignment="1" applyProtection="1">
      <alignment horizontal="right"/>
      <protection locked="0"/>
    </xf>
    <xf numFmtId="0" fontId="12" fillId="0" borderId="45" xfId="0" applyFont="1" applyBorder="1" applyProtection="1">
      <protection locked="0"/>
    </xf>
    <xf numFmtId="0" fontId="3" fillId="5" borderId="50" xfId="0" applyFont="1" applyFill="1" applyBorder="1" applyAlignment="1">
      <alignment horizontal="left" vertical="top" wrapText="1"/>
    </xf>
    <xf numFmtId="0" fontId="3" fillId="5" borderId="45" xfId="0" applyFont="1" applyFill="1" applyBorder="1" applyAlignment="1">
      <alignment horizontal="left" vertical="top" wrapText="1"/>
    </xf>
    <xf numFmtId="170" fontId="11" fillId="9" borderId="5" xfId="7" applyNumberFormat="1" applyFont="1" applyFill="1" applyBorder="1" applyProtection="1">
      <protection locked="0"/>
    </xf>
    <xf numFmtId="9" fontId="10" fillId="9" borderId="5" xfId="7" applyNumberFormat="1" applyFont="1" applyFill="1" applyBorder="1" applyProtection="1">
      <protection locked="0"/>
    </xf>
    <xf numFmtId="9" fontId="10" fillId="9" borderId="5" xfId="5" applyNumberFormat="1" applyFont="1" applyFill="1" applyBorder="1" applyProtection="1">
      <protection locked="0"/>
    </xf>
    <xf numFmtId="9" fontId="10" fillId="6" borderId="5" xfId="5" applyNumberFormat="1" applyFont="1" applyFill="1" applyBorder="1" applyProtection="1">
      <protection locked="0"/>
    </xf>
    <xf numFmtId="0" fontId="11" fillId="6" borderId="46" xfId="0" applyFont="1" applyFill="1" applyBorder="1" applyAlignment="1" applyProtection="1">
      <alignment vertical="top" wrapText="1"/>
      <protection locked="0"/>
    </xf>
    <xf numFmtId="0" fontId="11" fillId="6" borderId="25" xfId="0" applyFont="1" applyFill="1" applyBorder="1" applyAlignment="1" applyProtection="1">
      <alignment vertical="top" wrapText="1"/>
      <protection locked="0"/>
    </xf>
    <xf numFmtId="166" fontId="11" fillId="6" borderId="4" xfId="0" applyNumberFormat="1" applyFont="1" applyFill="1" applyBorder="1" applyProtection="1">
      <protection locked="0"/>
    </xf>
    <xf numFmtId="170" fontId="3" fillId="6" borderId="5" xfId="0" applyNumberFormat="1" applyFont="1" applyFill="1" applyBorder="1" applyAlignment="1" applyProtection="1">
      <alignment horizontal="left" vertical="top" wrapText="1"/>
      <protection locked="0"/>
    </xf>
    <xf numFmtId="170" fontId="3" fillId="6" borderId="6" xfId="0" applyNumberFormat="1" applyFont="1" applyFill="1" applyBorder="1" applyAlignment="1" applyProtection="1">
      <alignment horizontal="left" vertical="top" wrapText="1"/>
      <protection locked="0"/>
    </xf>
    <xf numFmtId="170" fontId="3" fillId="6" borderId="30" xfId="0" applyNumberFormat="1" applyFont="1" applyFill="1" applyBorder="1" applyAlignment="1" applyProtection="1">
      <alignment horizontal="left" vertical="top" wrapText="1"/>
      <protection locked="0"/>
    </xf>
    <xf numFmtId="170" fontId="3" fillId="6" borderId="42" xfId="7" applyNumberFormat="1" applyFont="1" applyFill="1" applyBorder="1" applyAlignment="1" applyProtection="1">
      <alignment horizontal="left" vertical="top" wrapText="1"/>
      <protection locked="0"/>
    </xf>
    <xf numFmtId="44" fontId="3" fillId="8" borderId="5" xfId="0" applyNumberFormat="1" applyFont="1" applyFill="1" applyBorder="1" applyAlignment="1">
      <alignment horizontal="left" vertical="top" wrapText="1"/>
    </xf>
    <xf numFmtId="44" fontId="3" fillId="8" borderId="6" xfId="0" applyNumberFormat="1" applyFont="1" applyFill="1" applyBorder="1" applyAlignment="1">
      <alignment horizontal="left" vertical="top" wrapText="1"/>
    </xf>
    <xf numFmtId="44" fontId="4" fillId="8" borderId="43" xfId="0" applyNumberFormat="1" applyFont="1" applyFill="1" applyBorder="1" applyAlignment="1">
      <alignment horizontal="left" vertical="top" wrapText="1"/>
    </xf>
    <xf numFmtId="44" fontId="3" fillId="8" borderId="34" xfId="0" applyNumberFormat="1" applyFont="1" applyFill="1" applyBorder="1" applyAlignment="1">
      <alignment horizontal="left" vertical="top"/>
    </xf>
    <xf numFmtId="9" fontId="11" fillId="6" borderId="5" xfId="5" applyNumberFormat="1" applyFont="1" applyFill="1" applyBorder="1" applyAlignment="1" applyProtection="1">
      <alignment horizontal="right"/>
      <protection locked="0"/>
    </xf>
    <xf numFmtId="165" fontId="11" fillId="6" borderId="5" xfId="5" applyNumberFormat="1" applyFont="1" applyFill="1" applyBorder="1" applyProtection="1">
      <protection locked="0"/>
    </xf>
    <xf numFmtId="170" fontId="10" fillId="8" borderId="5" xfId="7" applyNumberFormat="1" applyFont="1" applyFill="1" applyBorder="1" applyProtection="1"/>
    <xf numFmtId="165" fontId="11" fillId="8" borderId="5" xfId="5" applyNumberFormat="1" applyFont="1" applyFill="1" applyBorder="1"/>
    <xf numFmtId="165" fontId="11" fillId="8" borderId="5" xfId="5" applyNumberFormat="1" applyFont="1" applyFill="1" applyBorder="1" applyAlignment="1">
      <alignment horizontal="right"/>
    </xf>
    <xf numFmtId="165" fontId="10" fillId="8" borderId="5" xfId="5" applyNumberFormat="1" applyFont="1" applyFill="1" applyBorder="1"/>
    <xf numFmtId="165" fontId="11" fillId="8" borderId="5" xfId="2" applyNumberFormat="1" applyFont="1" applyFill="1" applyBorder="1"/>
    <xf numFmtId="165" fontId="11" fillId="8" borderId="34" xfId="2" applyNumberFormat="1" applyFont="1" applyFill="1" applyBorder="1" applyAlignment="1">
      <alignment vertical="center"/>
    </xf>
    <xf numFmtId="44" fontId="0" fillId="8" borderId="0" xfId="0" applyNumberFormat="1" applyFill="1"/>
    <xf numFmtId="44" fontId="3" fillId="8" borderId="42" xfId="0" applyNumberFormat="1" applyFont="1" applyFill="1" applyBorder="1" applyAlignment="1">
      <alignment horizontal="left" vertical="top" wrapText="1"/>
    </xf>
    <xf numFmtId="44" fontId="4" fillId="8" borderId="9" xfId="0" applyNumberFormat="1" applyFont="1" applyFill="1" applyBorder="1" applyAlignment="1">
      <alignment horizontal="left" vertical="top" wrapText="1"/>
    </xf>
    <xf numFmtId="44" fontId="4" fillId="8" borderId="41" xfId="0" applyNumberFormat="1" applyFont="1" applyFill="1" applyBorder="1" applyAlignment="1">
      <alignment horizontal="left" vertical="top" wrapText="1"/>
    </xf>
    <xf numFmtId="44" fontId="0" fillId="8" borderId="14" xfId="0" applyNumberFormat="1" applyFill="1" applyBorder="1" applyAlignment="1">
      <alignment wrapText="1"/>
    </xf>
    <xf numFmtId="44" fontId="0" fillId="8" borderId="6" xfId="0" applyNumberFormat="1" applyFill="1" applyBorder="1"/>
    <xf numFmtId="44" fontId="29" fillId="8" borderId="14" xfId="0" applyNumberFormat="1" applyFont="1" applyFill="1" applyBorder="1" applyAlignment="1">
      <alignment wrapText="1"/>
    </xf>
    <xf numFmtId="44" fontId="29" fillId="8" borderId="6" xfId="0" applyNumberFormat="1" applyFont="1" applyFill="1" applyBorder="1"/>
    <xf numFmtId="170" fontId="0" fillId="8" borderId="5" xfId="0" applyNumberFormat="1" applyFill="1" applyBorder="1" applyAlignment="1">
      <alignment wrapText="1"/>
    </xf>
    <xf numFmtId="170" fontId="31" fillId="8" borderId="6" xfId="0" applyNumberFormat="1" applyFont="1" applyFill="1" applyBorder="1"/>
    <xf numFmtId="44" fontId="0" fillId="8" borderId="42" xfId="0" applyNumberFormat="1" applyFill="1" applyBorder="1"/>
    <xf numFmtId="170" fontId="29" fillId="8" borderId="0" xfId="0" applyNumberFormat="1" applyFont="1" applyFill="1" applyAlignment="1">
      <alignment wrapText="1"/>
    </xf>
    <xf numFmtId="170" fontId="29" fillId="8" borderId="41" xfId="0" applyNumberFormat="1" applyFont="1" applyFill="1" applyBorder="1"/>
    <xf numFmtId="170" fontId="12" fillId="8" borderId="5" xfId="7" applyNumberFormat="1" applyFont="1" applyFill="1" applyBorder="1" applyProtection="1"/>
    <xf numFmtId="170" fontId="12" fillId="8" borderId="5" xfId="2" applyNumberFormat="1" applyFont="1" applyFill="1" applyBorder="1"/>
    <xf numFmtId="0" fontId="32" fillId="7" borderId="0" xfId="0" applyFont="1" applyFill="1" applyProtection="1">
      <protection locked="0"/>
    </xf>
    <xf numFmtId="0" fontId="30" fillId="7" borderId="0" xfId="0" applyFont="1" applyFill="1" applyProtection="1">
      <protection locked="0"/>
    </xf>
    <xf numFmtId="0" fontId="3" fillId="2" borderId="1" xfId="1" applyFont="1" applyFill="1" applyBorder="1" applyAlignment="1" applyProtection="1">
      <alignment horizontal="left"/>
      <protection locked="0"/>
    </xf>
    <xf numFmtId="0" fontId="4" fillId="2" borderId="10" xfId="1" applyFont="1" applyFill="1" applyBorder="1" applyAlignment="1" applyProtection="1">
      <alignment horizontal="left"/>
      <protection locked="0"/>
    </xf>
    <xf numFmtId="0" fontId="3" fillId="2" borderId="4" xfId="1" applyFont="1" applyFill="1" applyBorder="1" applyAlignment="1" applyProtection="1">
      <alignment vertical="center"/>
      <protection locked="0"/>
    </xf>
    <xf numFmtId="0" fontId="3" fillId="2" borderId="6" xfId="1" applyFont="1" applyFill="1" applyBorder="1" applyAlignment="1" applyProtection="1">
      <alignment horizontal="center" vertical="center"/>
      <protection locked="0"/>
    </xf>
    <xf numFmtId="0" fontId="3" fillId="2" borderId="4" xfId="1" applyFont="1" applyFill="1" applyBorder="1" applyAlignment="1" applyProtection="1">
      <alignment horizontal="center" vertical="center" wrapText="1"/>
      <protection locked="0"/>
    </xf>
    <xf numFmtId="0" fontId="3" fillId="2" borderId="5" xfId="1" applyFont="1" applyFill="1" applyBorder="1" applyAlignment="1" applyProtection="1">
      <alignment horizontal="center" vertical="center" wrapText="1"/>
      <protection locked="0"/>
    </xf>
    <xf numFmtId="0" fontId="3" fillId="2" borderId="14" xfId="1" applyFont="1" applyFill="1" applyBorder="1" applyAlignment="1" applyProtection="1">
      <alignment horizontal="center" vertical="center" wrapText="1"/>
      <protection locked="0"/>
    </xf>
    <xf numFmtId="0" fontId="3" fillId="2" borderId="6" xfId="1" applyFont="1" applyFill="1" applyBorder="1" applyAlignment="1" applyProtection="1">
      <alignment horizontal="center" vertical="center" wrapText="1"/>
      <protection locked="0"/>
    </xf>
    <xf numFmtId="0" fontId="3" fillId="2" borderId="4" xfId="1" applyFont="1" applyFill="1" applyBorder="1" applyProtection="1">
      <protection locked="0"/>
    </xf>
    <xf numFmtId="9" fontId="3" fillId="2" borderId="6" xfId="1" applyNumberFormat="1" applyFont="1" applyFill="1" applyBorder="1" applyAlignment="1" applyProtection="1">
      <alignment horizontal="center"/>
      <protection locked="0"/>
    </xf>
    <xf numFmtId="44" fontId="3" fillId="2" borderId="5" xfId="1" applyNumberFormat="1" applyFont="1" applyFill="1" applyBorder="1" applyAlignment="1" applyProtection="1">
      <alignment horizontal="center"/>
      <protection locked="0"/>
    </xf>
    <xf numFmtId="44" fontId="3" fillId="2" borderId="14" xfId="1" applyNumberFormat="1" applyFont="1" applyFill="1" applyBorder="1" applyAlignment="1" applyProtection="1">
      <alignment horizontal="center"/>
      <protection locked="0"/>
    </xf>
    <xf numFmtId="44" fontId="3" fillId="2" borderId="6" xfId="1" applyNumberFormat="1" applyFont="1" applyFill="1" applyBorder="1" applyAlignment="1" applyProtection="1">
      <alignment horizontal="center"/>
      <protection locked="0"/>
    </xf>
    <xf numFmtId="44" fontId="3" fillId="2" borderId="4" xfId="1" applyNumberFormat="1" applyFont="1" applyFill="1" applyBorder="1" applyAlignment="1" applyProtection="1">
      <alignment horizontal="center"/>
      <protection locked="0"/>
    </xf>
    <xf numFmtId="0" fontId="3" fillId="2" borderId="15" xfId="1" applyFont="1" applyFill="1" applyBorder="1" applyProtection="1">
      <protection locked="0"/>
    </xf>
    <xf numFmtId="0" fontId="3" fillId="2" borderId="16" xfId="1" applyFont="1" applyFill="1" applyBorder="1" applyAlignment="1" applyProtection="1">
      <alignment horizontal="center"/>
      <protection locked="0"/>
    </xf>
    <xf numFmtId="0" fontId="3" fillId="2" borderId="15" xfId="1" applyFont="1" applyFill="1" applyBorder="1" applyAlignment="1" applyProtection="1">
      <alignment horizontal="center"/>
      <protection locked="0"/>
    </xf>
    <xf numFmtId="0" fontId="3" fillId="2" borderId="17" xfId="1" applyFont="1" applyFill="1" applyBorder="1" applyAlignment="1" applyProtection="1">
      <alignment horizontal="center"/>
      <protection locked="0"/>
    </xf>
    <xf numFmtId="0" fontId="3" fillId="2" borderId="18" xfId="1" applyFont="1" applyFill="1" applyBorder="1" applyAlignment="1" applyProtection="1">
      <alignment horizontal="center"/>
      <protection locked="0"/>
    </xf>
    <xf numFmtId="0" fontId="3" fillId="2" borderId="0" xfId="1" applyFont="1" applyFill="1" applyAlignment="1" applyProtection="1">
      <alignment horizontal="center"/>
      <protection locked="0"/>
    </xf>
    <xf numFmtId="0" fontId="3" fillId="2" borderId="19" xfId="1" applyFont="1" applyFill="1" applyBorder="1" applyAlignment="1" applyProtection="1">
      <alignment horizontal="center"/>
      <protection locked="0"/>
    </xf>
    <xf numFmtId="0" fontId="4" fillId="2" borderId="20" xfId="1" applyFont="1" applyFill="1" applyBorder="1" applyAlignment="1" applyProtection="1">
      <alignment vertical="center" wrapText="1"/>
      <protection locked="0"/>
    </xf>
    <xf numFmtId="0" fontId="6" fillId="2" borderId="21" xfId="1" applyFont="1" applyFill="1" applyBorder="1" applyAlignment="1" applyProtection="1">
      <alignment vertical="center" wrapText="1"/>
      <protection locked="0"/>
    </xf>
    <xf numFmtId="0" fontId="3" fillId="4" borderId="0" xfId="1" applyFont="1" applyFill="1" applyProtection="1">
      <protection locked="0"/>
    </xf>
    <xf numFmtId="0" fontId="3" fillId="4" borderId="0" xfId="1" applyFont="1" applyFill="1" applyAlignment="1" applyProtection="1">
      <alignment horizontal="center"/>
      <protection locked="0"/>
    </xf>
    <xf numFmtId="0" fontId="3" fillId="0" borderId="0" xfId="1" applyFont="1" applyFill="1" applyProtection="1">
      <protection locked="0"/>
    </xf>
    <xf numFmtId="0" fontId="4" fillId="5" borderId="28" xfId="1" applyFont="1" applyFill="1" applyBorder="1" applyAlignment="1" applyProtection="1">
      <alignment horizontal="center"/>
      <protection locked="0"/>
    </xf>
    <xf numFmtId="0" fontId="4" fillId="5" borderId="47" xfId="1" applyFont="1" applyFill="1" applyBorder="1" applyAlignment="1" applyProtection="1">
      <alignment horizontal="center"/>
      <protection locked="0"/>
    </xf>
    <xf numFmtId="0" fontId="3" fillId="4" borderId="0" xfId="0" applyFont="1" applyFill="1" applyProtection="1">
      <protection locked="0"/>
    </xf>
    <xf numFmtId="0" fontId="6" fillId="4" borderId="0" xfId="1" applyFont="1" applyFill="1" applyAlignment="1" applyProtection="1">
      <alignment horizontal="left" vertical="center" wrapText="1"/>
      <protection locked="0"/>
    </xf>
    <xf numFmtId="164" fontId="6" fillId="4" borderId="0" xfId="1" applyNumberFormat="1" applyFont="1" applyFill="1" applyAlignment="1" applyProtection="1">
      <alignment horizontal="center"/>
      <protection locked="0"/>
    </xf>
    <xf numFmtId="44" fontId="6" fillId="4" borderId="0" xfId="1" applyNumberFormat="1" applyFont="1" applyFill="1" applyAlignment="1" applyProtection="1">
      <alignment horizontal="center"/>
      <protection locked="0"/>
    </xf>
    <xf numFmtId="0" fontId="4" fillId="5" borderId="23" xfId="1" applyFont="1" applyFill="1" applyBorder="1" applyAlignment="1" applyProtection="1">
      <alignment horizontal="center"/>
      <protection locked="0"/>
    </xf>
    <xf numFmtId="0" fontId="4" fillId="8" borderId="23" xfId="1" applyFont="1" applyFill="1" applyBorder="1" applyAlignment="1" applyProtection="1">
      <alignment horizontal="center"/>
      <protection locked="0"/>
    </xf>
    <xf numFmtId="0" fontId="4" fillId="8" borderId="10" xfId="1" applyFont="1" applyFill="1" applyBorder="1" applyAlignment="1" applyProtection="1">
      <alignment horizontal="center"/>
      <protection locked="0"/>
    </xf>
    <xf numFmtId="1" fontId="3" fillId="5" borderId="17" xfId="1" applyNumberFormat="1" applyFont="1" applyFill="1" applyBorder="1" applyAlignment="1" applyProtection="1">
      <alignment horizontal="center"/>
      <protection locked="0"/>
    </xf>
    <xf numFmtId="44" fontId="4" fillId="8" borderId="17" xfId="1" applyNumberFormat="1" applyFont="1" applyFill="1" applyBorder="1" applyAlignment="1">
      <alignment horizontal="center"/>
    </xf>
    <xf numFmtId="44" fontId="4" fillId="8" borderId="16" xfId="1" applyNumberFormat="1" applyFont="1" applyFill="1" applyBorder="1" applyAlignment="1">
      <alignment horizontal="center"/>
    </xf>
    <xf numFmtId="0" fontId="2" fillId="7" borderId="0" xfId="0" applyFont="1" applyFill="1" applyProtection="1">
      <protection locked="0"/>
    </xf>
    <xf numFmtId="0" fontId="1" fillId="4" borderId="33" xfId="0" applyFont="1" applyFill="1" applyBorder="1" applyProtection="1">
      <protection locked="0"/>
    </xf>
    <xf numFmtId="0" fontId="1" fillId="4" borderId="34" xfId="0" applyFont="1" applyFill="1" applyBorder="1" applyProtection="1">
      <protection locked="0"/>
    </xf>
    <xf numFmtId="0" fontId="1" fillId="5" borderId="34" xfId="0" applyFont="1" applyFill="1" applyBorder="1" applyProtection="1">
      <protection locked="0"/>
    </xf>
    <xf numFmtId="0" fontId="0" fillId="4" borderId="34" xfId="0" applyFill="1" applyBorder="1" applyProtection="1">
      <protection locked="0"/>
    </xf>
    <xf numFmtId="0" fontId="0" fillId="4" borderId="43" xfId="0" applyFill="1" applyBorder="1" applyProtection="1">
      <protection locked="0"/>
    </xf>
    <xf numFmtId="0" fontId="1" fillId="4" borderId="25" xfId="0" applyFont="1" applyFill="1" applyBorder="1" applyProtection="1">
      <protection locked="0"/>
    </xf>
    <xf numFmtId="0" fontId="1" fillId="5" borderId="25" xfId="0" applyFont="1" applyFill="1" applyBorder="1" applyProtection="1">
      <protection locked="0"/>
    </xf>
    <xf numFmtId="44" fontId="1" fillId="4" borderId="25" xfId="0" applyNumberFormat="1" applyFont="1" applyFill="1" applyBorder="1" applyProtection="1">
      <protection locked="0"/>
    </xf>
    <xf numFmtId="9" fontId="0" fillId="4" borderId="25" xfId="0" applyNumberFormat="1" applyFill="1" applyBorder="1" applyProtection="1">
      <protection locked="0"/>
    </xf>
    <xf numFmtId="44" fontId="0" fillId="4" borderId="25" xfId="0" applyNumberFormat="1" applyFill="1" applyBorder="1" applyProtection="1">
      <protection locked="0"/>
    </xf>
    <xf numFmtId="0" fontId="1" fillId="4" borderId="5" xfId="0" applyFont="1" applyFill="1" applyBorder="1" applyProtection="1">
      <protection locked="0"/>
    </xf>
    <xf numFmtId="8" fontId="1" fillId="4" borderId="5" xfId="0" applyNumberFormat="1" applyFont="1" applyFill="1" applyBorder="1" applyProtection="1">
      <protection locked="0"/>
    </xf>
    <xf numFmtId="6" fontId="1" fillId="4" borderId="5" xfId="0" applyNumberFormat="1" applyFont="1" applyFill="1" applyBorder="1" applyProtection="1">
      <protection locked="0"/>
    </xf>
    <xf numFmtId="0" fontId="1" fillId="4" borderId="30" xfId="0" applyFont="1" applyFill="1" applyBorder="1" applyProtection="1">
      <protection locked="0"/>
    </xf>
    <xf numFmtId="6" fontId="1" fillId="4" borderId="30" xfId="0" applyNumberFormat="1" applyFont="1" applyFill="1" applyBorder="1" applyProtection="1">
      <protection locked="0"/>
    </xf>
    <xf numFmtId="0" fontId="1" fillId="4" borderId="1" xfId="0" applyFont="1" applyFill="1" applyBorder="1" applyProtection="1">
      <protection locked="0"/>
    </xf>
    <xf numFmtId="0" fontId="1" fillId="4" borderId="23" xfId="0" applyFont="1" applyFill="1" applyBorder="1" applyProtection="1">
      <protection locked="0"/>
    </xf>
    <xf numFmtId="0" fontId="0" fillId="4" borderId="23" xfId="0" applyFill="1" applyBorder="1" applyProtection="1">
      <protection locked="0"/>
    </xf>
    <xf numFmtId="0" fontId="0" fillId="4" borderId="10" xfId="0" applyFill="1" applyBorder="1" applyProtection="1">
      <protection locked="0"/>
    </xf>
    <xf numFmtId="0" fontId="7" fillId="4" borderId="18" xfId="0" applyFont="1" applyFill="1" applyBorder="1" applyProtection="1">
      <protection locked="0"/>
    </xf>
    <xf numFmtId="0" fontId="7" fillId="4" borderId="0" xfId="0" applyFont="1" applyFill="1" applyProtection="1">
      <protection locked="0"/>
    </xf>
    <xf numFmtId="44" fontId="7" fillId="4" borderId="0" xfId="0" applyNumberFormat="1" applyFont="1" applyFill="1" applyProtection="1">
      <protection locked="0"/>
    </xf>
    <xf numFmtId="0" fontId="1" fillId="4" borderId="0" xfId="0" applyFont="1" applyFill="1" applyProtection="1">
      <protection locked="0"/>
    </xf>
    <xf numFmtId="10" fontId="0" fillId="5" borderId="5" xfId="0" applyNumberFormat="1" applyFill="1" applyBorder="1" applyProtection="1">
      <protection locked="0"/>
    </xf>
    <xf numFmtId="0" fontId="1" fillId="4" borderId="15" xfId="0" applyFont="1" applyFill="1" applyBorder="1" applyProtection="1">
      <protection locked="0"/>
    </xf>
    <xf numFmtId="0" fontId="1" fillId="4" borderId="17" xfId="0" applyFont="1" applyFill="1" applyBorder="1" applyProtection="1">
      <protection locked="0"/>
    </xf>
    <xf numFmtId="0" fontId="0" fillId="4" borderId="17" xfId="0" applyFill="1" applyBorder="1" applyProtection="1">
      <protection locked="0"/>
    </xf>
    <xf numFmtId="0" fontId="0" fillId="4" borderId="16" xfId="0" applyFill="1" applyBorder="1" applyProtection="1">
      <protection locked="0"/>
    </xf>
    <xf numFmtId="0" fontId="9" fillId="4" borderId="0" xfId="0" applyFont="1" applyFill="1" applyProtection="1">
      <protection locked="0"/>
    </xf>
    <xf numFmtId="0" fontId="0" fillId="4" borderId="0" xfId="0" applyFill="1" applyProtection="1">
      <protection locked="0"/>
    </xf>
    <xf numFmtId="0" fontId="8" fillId="4" borderId="0" xfId="0" applyFont="1" applyFill="1" applyProtection="1">
      <protection locked="0"/>
    </xf>
    <xf numFmtId="0" fontId="0" fillId="4" borderId="19" xfId="0" applyFill="1" applyBorder="1" applyProtection="1">
      <protection locked="0"/>
    </xf>
    <xf numFmtId="0" fontId="0" fillId="0" borderId="0" xfId="0" applyAlignment="1" applyProtection="1">
      <alignment horizontal="left" vertical="top"/>
      <protection locked="0"/>
    </xf>
    <xf numFmtId="44" fontId="11" fillId="8" borderId="48" xfId="0" applyNumberFormat="1" applyFont="1" applyFill="1" applyBorder="1" applyAlignment="1">
      <alignment horizontal="center" vertical="top" wrapText="1"/>
    </xf>
    <xf numFmtId="0" fontId="33" fillId="6" borderId="46" xfId="0" applyFont="1" applyFill="1" applyBorder="1" applyAlignment="1" applyProtection="1">
      <alignment vertical="top" wrapText="1"/>
      <protection locked="0"/>
    </xf>
    <xf numFmtId="0" fontId="33" fillId="6" borderId="25" xfId="0" applyFont="1" applyFill="1" applyBorder="1" applyAlignment="1" applyProtection="1">
      <alignment vertical="top" wrapText="1"/>
      <protection locked="0"/>
    </xf>
    <xf numFmtId="0" fontId="28" fillId="6" borderId="4" xfId="0" applyFont="1" applyFill="1" applyBorder="1" applyAlignment="1" applyProtection="1">
      <alignment vertical="top" wrapText="1"/>
      <protection locked="0"/>
    </xf>
    <xf numFmtId="0" fontId="28" fillId="6" borderId="5" xfId="0" applyFont="1" applyFill="1" applyBorder="1" applyAlignment="1" applyProtection="1">
      <alignment vertical="top" wrapText="1"/>
      <protection locked="0"/>
    </xf>
    <xf numFmtId="0" fontId="34" fillId="6" borderId="4" xfId="0" applyFont="1" applyFill="1" applyBorder="1" applyAlignment="1" applyProtection="1">
      <alignment vertical="top" wrapText="1"/>
      <protection locked="0"/>
    </xf>
    <xf numFmtId="0" fontId="28" fillId="6" borderId="7" xfId="0" applyFont="1" applyFill="1" applyBorder="1" applyAlignment="1" applyProtection="1">
      <alignment vertical="top" wrapText="1"/>
      <protection locked="0"/>
    </xf>
    <xf numFmtId="0" fontId="28" fillId="6" borderId="8" xfId="0" applyFont="1" applyFill="1" applyBorder="1" applyAlignment="1" applyProtection="1">
      <alignment vertical="top" wrapText="1"/>
      <protection locked="0"/>
    </xf>
    <xf numFmtId="44" fontId="33" fillId="5" borderId="25" xfId="0" applyNumberFormat="1" applyFont="1" applyFill="1" applyBorder="1" applyAlignment="1" applyProtection="1">
      <alignment horizontal="center" vertical="top" wrapText="1"/>
      <protection locked="0"/>
    </xf>
    <xf numFmtId="9" fontId="33" fillId="5" borderId="25" xfId="0" applyNumberFormat="1" applyFont="1" applyFill="1" applyBorder="1" applyAlignment="1" applyProtection="1">
      <alignment horizontal="center" vertical="top" wrapText="1"/>
      <protection locked="0"/>
    </xf>
    <xf numFmtId="9" fontId="28" fillId="5" borderId="5" xfId="4" applyFont="1" applyFill="1" applyBorder="1" applyAlignment="1" applyProtection="1">
      <alignment horizontal="center" vertical="top" wrapText="1"/>
      <protection locked="0"/>
    </xf>
    <xf numFmtId="44" fontId="28" fillId="5" borderId="8" xfId="0" applyNumberFormat="1" applyFont="1" applyFill="1" applyBorder="1" applyAlignment="1" applyProtection="1">
      <alignment horizontal="center" vertical="top" wrapText="1"/>
      <protection locked="0"/>
    </xf>
    <xf numFmtId="9" fontId="28" fillId="5" borderId="8" xfId="0" applyNumberFormat="1" applyFont="1" applyFill="1" applyBorder="1" applyAlignment="1" applyProtection="1">
      <alignment horizontal="center" vertical="top" wrapText="1"/>
      <protection locked="0"/>
    </xf>
    <xf numFmtId="44" fontId="11" fillId="5" borderId="25" xfId="0" applyNumberFormat="1" applyFont="1" applyFill="1" applyBorder="1" applyAlignment="1" applyProtection="1">
      <alignment horizontal="center" vertical="top" wrapText="1"/>
      <protection locked="0"/>
    </xf>
    <xf numFmtId="9" fontId="11" fillId="5" borderId="25" xfId="0" applyNumberFormat="1" applyFont="1" applyFill="1" applyBorder="1" applyAlignment="1" applyProtection="1">
      <alignment horizontal="center" vertical="top" wrapText="1"/>
      <protection locked="0"/>
    </xf>
    <xf numFmtId="44" fontId="10" fillId="5" borderId="5" xfId="8" applyNumberFormat="1" applyFont="1" applyFill="1" applyBorder="1" applyAlignment="1" applyProtection="1">
      <alignment horizontal="center" vertical="top" wrapText="1"/>
      <protection locked="0"/>
    </xf>
    <xf numFmtId="9" fontId="10" fillId="5" borderId="5" xfId="4" applyFont="1" applyFill="1" applyBorder="1" applyAlignment="1" applyProtection="1">
      <alignment horizontal="center" vertical="top" wrapText="1"/>
      <protection locked="0"/>
    </xf>
    <xf numFmtId="44" fontId="10" fillId="5" borderId="8" xfId="0" applyNumberFormat="1" applyFont="1" applyFill="1" applyBorder="1" applyAlignment="1" applyProtection="1">
      <alignment horizontal="center" vertical="top" wrapText="1"/>
      <protection locked="0"/>
    </xf>
    <xf numFmtId="9" fontId="10" fillId="5" borderId="8" xfId="0" applyNumberFormat="1" applyFont="1" applyFill="1" applyBorder="1" applyAlignment="1" applyProtection="1">
      <alignment horizontal="center" vertical="top" wrapText="1"/>
      <protection locked="0"/>
    </xf>
    <xf numFmtId="44" fontId="28" fillId="5" borderId="5" xfId="8" applyNumberFormat="1" applyFont="1" applyFill="1" applyBorder="1" applyAlignment="1" applyProtection="1">
      <alignment horizontal="center" vertical="top" wrapText="1"/>
      <protection locked="0"/>
    </xf>
    <xf numFmtId="44" fontId="33" fillId="8" borderId="48" xfId="0" applyNumberFormat="1" applyFont="1" applyFill="1" applyBorder="1" applyAlignment="1">
      <alignment horizontal="center" vertical="top" wrapText="1"/>
    </xf>
    <xf numFmtId="0" fontId="0" fillId="6" borderId="5" xfId="0" applyFill="1" applyBorder="1" applyAlignment="1">
      <alignment wrapText="1"/>
    </xf>
    <xf numFmtId="0" fontId="29" fillId="6" borderId="5" xfId="0" applyFont="1" applyFill="1" applyBorder="1" applyAlignment="1">
      <alignment wrapText="1"/>
    </xf>
    <xf numFmtId="3" fontId="0" fillId="6" borderId="5" xfId="0" applyNumberFormat="1" applyFill="1" applyBorder="1" applyAlignment="1">
      <alignment wrapText="1"/>
    </xf>
    <xf numFmtId="0" fontId="0" fillId="6" borderId="14" xfId="0" applyFill="1" applyBorder="1" applyAlignment="1">
      <alignment wrapText="1"/>
    </xf>
    <xf numFmtId="44" fontId="3" fillId="8" borderId="5" xfId="1" applyNumberFormat="1" applyFont="1" applyFill="1" applyBorder="1" applyAlignment="1">
      <alignment horizontal="center"/>
    </xf>
    <xf numFmtId="44" fontId="3" fillId="8" borderId="14" xfId="1" applyNumberFormat="1" applyFont="1" applyFill="1" applyBorder="1" applyAlignment="1">
      <alignment horizontal="center"/>
    </xf>
    <xf numFmtId="44" fontId="3" fillId="8" borderId="6" xfId="1" applyNumberFormat="1" applyFont="1" applyFill="1" applyBorder="1" applyAlignment="1">
      <alignment horizontal="center"/>
    </xf>
    <xf numFmtId="164" fontId="4" fillId="8" borderId="8" xfId="1" applyNumberFormat="1" applyFont="1" applyFill="1" applyBorder="1" applyAlignment="1">
      <alignment horizontal="center"/>
    </xf>
    <xf numFmtId="44" fontId="4" fillId="8" borderId="9" xfId="1" applyNumberFormat="1" applyFont="1" applyFill="1" applyBorder="1" applyAlignment="1">
      <alignment horizontal="center"/>
    </xf>
    <xf numFmtId="44" fontId="1" fillId="8" borderId="5" xfId="0" applyNumberFormat="1" applyFont="1" applyFill="1" applyBorder="1"/>
    <xf numFmtId="44" fontId="1" fillId="8" borderId="30" xfId="0" applyNumberFormat="1" applyFont="1" applyFill="1" applyBorder="1"/>
    <xf numFmtId="44" fontId="0" fillId="8" borderId="25" xfId="0" applyNumberFormat="1" applyFill="1" applyBorder="1"/>
    <xf numFmtId="44" fontId="0" fillId="8" borderId="5" xfId="0" applyNumberFormat="1" applyFill="1" applyBorder="1"/>
    <xf numFmtId="10" fontId="0" fillId="5" borderId="30" xfId="0" applyNumberFormat="1" applyFill="1" applyBorder="1" applyProtection="1">
      <protection locked="0"/>
    </xf>
    <xf numFmtId="0" fontId="3" fillId="5" borderId="50" xfId="0" applyFont="1" applyFill="1" applyBorder="1" applyAlignment="1">
      <alignment horizontal="left" vertical="top" wrapText="1"/>
    </xf>
    <xf numFmtId="0" fontId="3" fillId="5" borderId="45" xfId="0" applyFont="1" applyFill="1" applyBorder="1" applyAlignment="1">
      <alignment horizontal="left" vertical="top" wrapText="1"/>
    </xf>
    <xf numFmtId="0" fontId="3" fillId="5" borderId="51" xfId="0" applyFont="1" applyFill="1" applyBorder="1" applyAlignment="1">
      <alignment horizontal="left" vertical="top" wrapText="1"/>
    </xf>
    <xf numFmtId="0" fontId="3" fillId="5" borderId="52" xfId="0" applyFont="1" applyFill="1" applyBorder="1" applyAlignment="1">
      <alignment horizontal="left" vertical="top" wrapText="1"/>
    </xf>
    <xf numFmtId="0" fontId="3" fillId="5" borderId="15" xfId="0" applyFont="1" applyFill="1" applyBorder="1" applyAlignment="1">
      <alignment horizontal="left" vertical="top" wrapText="1"/>
    </xf>
    <xf numFmtId="0" fontId="3" fillId="5" borderId="16" xfId="0" applyFont="1" applyFill="1" applyBorder="1" applyAlignment="1">
      <alignment horizontal="left" vertical="top" wrapText="1"/>
    </xf>
    <xf numFmtId="0" fontId="3" fillId="0" borderId="49" xfId="0" applyFont="1" applyBorder="1" applyAlignment="1">
      <alignment horizontal="left" vertical="top" wrapText="1"/>
    </xf>
    <xf numFmtId="0" fontId="3" fillId="5" borderId="27" xfId="0" applyFont="1" applyFill="1" applyBorder="1" applyAlignment="1">
      <alignment horizontal="left" vertical="top" wrapText="1"/>
    </xf>
    <xf numFmtId="0" fontId="3" fillId="5" borderId="47" xfId="0" applyFont="1" applyFill="1" applyBorder="1" applyAlignment="1">
      <alignment horizontal="left" vertical="top" wrapText="1"/>
    </xf>
    <xf numFmtId="0" fontId="11" fillId="6" borderId="30" xfId="5" applyFont="1" applyFill="1" applyBorder="1" applyAlignment="1" applyProtection="1">
      <alignment horizontal="right"/>
      <protection locked="0"/>
    </xf>
    <xf numFmtId="0" fontId="11" fillId="6" borderId="36" xfId="5" applyFont="1" applyFill="1" applyBorder="1" applyAlignment="1" applyProtection="1">
      <alignment horizontal="right"/>
      <protection locked="0"/>
    </xf>
    <xf numFmtId="165" fontId="14" fillId="7" borderId="20" xfId="0" applyNumberFormat="1" applyFont="1" applyFill="1" applyBorder="1" applyAlignment="1" applyProtection="1">
      <alignment horizontal="center" vertical="center"/>
      <protection locked="0"/>
    </xf>
    <xf numFmtId="165" fontId="14" fillId="7" borderId="22" xfId="0" applyNumberFormat="1" applyFont="1" applyFill="1" applyBorder="1" applyAlignment="1" applyProtection="1">
      <alignment horizontal="center" vertical="center"/>
      <protection locked="0"/>
    </xf>
    <xf numFmtId="0" fontId="21" fillId="5" borderId="5" xfId="0" applyFont="1" applyFill="1" applyBorder="1" applyAlignment="1" applyProtection="1">
      <alignment horizontal="center" vertical="center" wrapText="1"/>
      <protection locked="0"/>
    </xf>
    <xf numFmtId="0" fontId="21" fillId="5" borderId="6" xfId="0" applyFont="1" applyFill="1" applyBorder="1" applyAlignment="1" applyProtection="1">
      <alignment horizontal="center" vertical="center" wrapText="1"/>
      <protection locked="0"/>
    </xf>
    <xf numFmtId="165" fontId="14" fillId="7" borderId="21" xfId="0" applyNumberFormat="1" applyFont="1" applyFill="1" applyBorder="1" applyAlignment="1" applyProtection="1">
      <alignment horizontal="center" vertical="center"/>
      <protection locked="0"/>
    </xf>
    <xf numFmtId="0" fontId="21" fillId="5" borderId="4" xfId="2" applyFont="1" applyFill="1" applyBorder="1" applyAlignment="1" applyProtection="1">
      <alignment horizontal="left" vertical="center" wrapText="1"/>
      <protection locked="0"/>
    </xf>
    <xf numFmtId="0" fontId="21" fillId="5" borderId="30" xfId="0" applyFont="1" applyFill="1" applyBorder="1" applyAlignment="1" applyProtection="1">
      <alignment horizontal="center" vertical="center" wrapText="1"/>
      <protection locked="0"/>
    </xf>
    <xf numFmtId="0" fontId="21" fillId="5" borderId="25" xfId="0" applyFont="1" applyFill="1" applyBorder="1" applyAlignment="1" applyProtection="1">
      <alignment horizontal="center" vertical="center" wrapText="1"/>
      <protection locked="0"/>
    </xf>
    <xf numFmtId="165" fontId="21" fillId="5" borderId="5" xfId="2" applyNumberFormat="1" applyFont="1" applyFill="1" applyBorder="1" applyAlignment="1" applyProtection="1">
      <alignment horizontal="center" vertical="center" wrapText="1"/>
      <protection locked="0"/>
    </xf>
    <xf numFmtId="165" fontId="12" fillId="5" borderId="5" xfId="2" applyNumberFormat="1" applyFont="1" applyFill="1" applyBorder="1" applyAlignment="1" applyProtection="1">
      <alignment horizontal="center" vertical="center" wrapText="1"/>
      <protection locked="0"/>
    </xf>
    <xf numFmtId="0" fontId="4" fillId="2" borderId="11" xfId="1" applyFont="1" applyFill="1" applyBorder="1" applyAlignment="1" applyProtection="1">
      <alignment horizontal="center" vertical="center"/>
      <protection locked="0"/>
    </xf>
    <xf numFmtId="0" fontId="4" fillId="2" borderId="12" xfId="1" applyFont="1" applyFill="1" applyBorder="1" applyAlignment="1" applyProtection="1">
      <alignment horizontal="center" vertical="center"/>
      <protection locked="0"/>
    </xf>
    <xf numFmtId="0" fontId="4" fillId="2" borderId="13" xfId="1" applyFont="1" applyFill="1" applyBorder="1" applyAlignment="1" applyProtection="1">
      <alignment horizontal="center" vertical="center"/>
      <protection locked="0"/>
    </xf>
    <xf numFmtId="9" fontId="4" fillId="2" borderId="20" xfId="1" applyNumberFormat="1" applyFont="1" applyFill="1" applyBorder="1" applyAlignment="1" applyProtection="1">
      <alignment horizontal="center" vertical="center" wrapText="1"/>
      <protection locked="0"/>
    </xf>
    <xf numFmtId="9" fontId="4" fillId="2" borderId="22" xfId="1" applyNumberFormat="1" applyFont="1" applyFill="1" applyBorder="1" applyAlignment="1" applyProtection="1">
      <alignment horizontal="center" vertical="center" wrapText="1"/>
      <protection locked="0"/>
    </xf>
    <xf numFmtId="9" fontId="4" fillId="2" borderId="21" xfId="1" applyNumberFormat="1" applyFont="1" applyFill="1" applyBorder="1" applyAlignment="1" applyProtection="1">
      <alignment horizontal="center" vertical="center" wrapText="1"/>
      <protection locked="0"/>
    </xf>
    <xf numFmtId="9" fontId="4" fillId="2" borderId="20" xfId="1" applyNumberFormat="1" applyFont="1" applyFill="1" applyBorder="1" applyAlignment="1" applyProtection="1">
      <alignment horizontal="center" vertical="center"/>
      <protection locked="0"/>
    </xf>
    <xf numFmtId="9" fontId="4" fillId="2" borderId="22" xfId="1" applyNumberFormat="1" applyFont="1" applyFill="1" applyBorder="1" applyAlignment="1" applyProtection="1">
      <alignment horizontal="center" vertical="center"/>
      <protection locked="0"/>
    </xf>
    <xf numFmtId="9" fontId="4" fillId="2" borderId="21" xfId="1" applyNumberFormat="1" applyFont="1" applyFill="1" applyBorder="1" applyAlignment="1" applyProtection="1">
      <alignment horizontal="center" vertical="center"/>
      <protection locked="0"/>
    </xf>
    <xf numFmtId="0" fontId="4" fillId="5" borderId="1" xfId="1" applyFont="1" applyFill="1" applyBorder="1" applyAlignment="1" applyProtection="1">
      <alignment horizontal="left" vertical="center" wrapText="1"/>
      <protection locked="0"/>
    </xf>
    <xf numFmtId="0" fontId="4" fillId="5" borderId="23" xfId="1" applyFont="1" applyFill="1" applyBorder="1" applyAlignment="1" applyProtection="1">
      <alignment horizontal="left" vertical="center" wrapText="1"/>
      <protection locked="0"/>
    </xf>
    <xf numFmtId="0" fontId="4" fillId="5" borderId="15" xfId="1" applyFont="1" applyFill="1" applyBorder="1" applyAlignment="1" applyProtection="1">
      <alignment horizontal="left" vertical="center" wrapText="1"/>
      <protection locked="0"/>
    </xf>
    <xf numFmtId="0" fontId="4" fillId="5" borderId="17" xfId="1" applyFont="1" applyFill="1" applyBorder="1" applyAlignment="1" applyProtection="1">
      <alignment horizontal="left" vertical="center" wrapText="1"/>
      <protection locked="0"/>
    </xf>
    <xf numFmtId="0" fontId="4" fillId="0" borderId="5" xfId="0" applyFont="1" applyFill="1" applyBorder="1" applyAlignment="1">
      <alignment horizontal="left" vertical="top" wrapText="1"/>
    </xf>
    <xf numFmtId="0" fontId="3" fillId="0" borderId="30" xfId="0" applyFont="1" applyFill="1" applyBorder="1" applyAlignment="1">
      <alignment horizontal="center" vertical="top"/>
    </xf>
    <xf numFmtId="0" fontId="3" fillId="0" borderId="5" xfId="0" applyFont="1" applyFill="1" applyBorder="1" applyAlignment="1">
      <alignment horizontal="left" vertical="top" wrapText="1"/>
    </xf>
    <xf numFmtId="0" fontId="3" fillId="0" borderId="32" xfId="0" applyFont="1" applyFill="1" applyBorder="1" applyAlignment="1">
      <alignment horizontal="center" vertical="top"/>
    </xf>
    <xf numFmtId="0" fontId="3" fillId="0" borderId="25" xfId="0" applyFont="1" applyFill="1" applyBorder="1" applyAlignment="1">
      <alignment horizontal="center" vertical="top"/>
    </xf>
    <xf numFmtId="0" fontId="3" fillId="0" borderId="30" xfId="0" applyFont="1" applyFill="1" applyBorder="1" applyAlignment="1">
      <alignment horizontal="left" vertical="top" wrapText="1"/>
    </xf>
    <xf numFmtId="0" fontId="3" fillId="0" borderId="14" xfId="0" applyFont="1" applyFill="1" applyBorder="1" applyAlignment="1">
      <alignment horizontal="left" vertical="top" wrapText="1"/>
    </xf>
    <xf numFmtId="0" fontId="3" fillId="0" borderId="32" xfId="0" applyFont="1" applyFill="1" applyBorder="1" applyAlignment="1">
      <alignment horizontal="left" vertical="top" wrapText="1"/>
    </xf>
    <xf numFmtId="0" fontId="3" fillId="0" borderId="25" xfId="0" applyFont="1" applyFill="1" applyBorder="1" applyAlignment="1">
      <alignment horizontal="left" vertical="top" wrapText="1"/>
    </xf>
    <xf numFmtId="0" fontId="3" fillId="0" borderId="37" xfId="0" applyFont="1" applyFill="1" applyBorder="1" applyAlignment="1">
      <alignment horizontal="left" vertical="top" wrapText="1"/>
    </xf>
    <xf numFmtId="0" fontId="3" fillId="0" borderId="26" xfId="0" applyFont="1" applyFill="1" applyBorder="1" applyAlignment="1">
      <alignment horizontal="left" vertical="top" wrapText="1"/>
    </xf>
    <xf numFmtId="9" fontId="4" fillId="5" borderId="40" xfId="0" applyNumberFormat="1" applyFont="1" applyFill="1" applyBorder="1" applyAlignment="1">
      <alignment horizontal="center" vertical="top" wrapText="1"/>
    </xf>
    <xf numFmtId="44" fontId="4" fillId="8" borderId="40" xfId="7" applyFont="1" applyFill="1" applyBorder="1" applyAlignment="1" applyProtection="1">
      <alignment horizontal="center" vertical="top" wrapText="1"/>
    </xf>
  </cellXfs>
  <cellStyles count="9">
    <cellStyle name="Procent 2" xfId="4" xr:uid="{A5D0BD44-E1A1-4F7C-9E88-84F56C4657FE}"/>
    <cellStyle name="Standaard" xfId="0" builtinId="0"/>
    <cellStyle name="Standaard 4" xfId="1" xr:uid="{2516F1EF-7F8D-469E-98DD-2006F78AE4EA}"/>
    <cellStyle name="Standaard_Begrotingsmodel NZa" xfId="8" xr:uid="{3540E09F-3594-4F23-A21C-5EE45E8310CC}"/>
    <cellStyle name="Standaard_Gemeente Nijmegen-begrotingsmodel" xfId="2" xr:uid="{CB19A26F-4DFC-4361-867E-5DC215AA32AE}"/>
    <cellStyle name="Standaard_Gemeente Nijmegen-begrotingsmodel 2" xfId="5" xr:uid="{2DB276ED-4AD8-49F8-A9B4-70B376DBD271}"/>
    <cellStyle name="Standaard_Gemeente Nijmegen-begrotingsmodel 2 2" xfId="6" xr:uid="{E78D9B7D-4E58-46D2-9B4B-AD9EE27ECF9F}"/>
    <cellStyle name="Valuta" xfId="7" builtinId="4"/>
    <cellStyle name="Valuta 2" xfId="3" xr:uid="{617E9597-3377-4D3E-A705-C670821690CB}"/>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D4E10-5E14-41D2-8E50-8342C390F223}">
  <sheetPr codeName="Blad1"/>
  <dimension ref="A1:J30"/>
  <sheetViews>
    <sheetView showGridLines="0" workbookViewId="0">
      <selection activeCell="C8" sqref="C8"/>
    </sheetView>
  </sheetViews>
  <sheetFormatPr defaultColWidth="8.88671875" defaultRowHeight="14.4" x14ac:dyDescent="0.3"/>
  <cols>
    <col min="1" max="1" width="3.44140625" style="21" bestFit="1" customWidth="1"/>
    <col min="2" max="2" width="134.6640625" style="24" customWidth="1"/>
    <col min="3" max="3" width="26" style="21" customWidth="1"/>
    <col min="4" max="16384" width="8.88671875" style="21"/>
  </cols>
  <sheetData>
    <row r="1" spans="1:10" x14ac:dyDescent="0.3">
      <c r="B1" s="33" t="s">
        <v>125</v>
      </c>
      <c r="C1" s="19"/>
      <c r="D1" s="20"/>
      <c r="E1" s="20"/>
      <c r="F1" s="20"/>
      <c r="G1" s="20"/>
      <c r="H1" s="20"/>
      <c r="I1" s="20"/>
      <c r="J1" s="20"/>
    </row>
    <row r="2" spans="1:10" x14ac:dyDescent="0.3">
      <c r="B2" s="23" t="s">
        <v>180</v>
      </c>
      <c r="C2" s="22"/>
    </row>
    <row r="3" spans="1:10" x14ac:dyDescent="0.3">
      <c r="B3" s="337" t="s">
        <v>136</v>
      </c>
      <c r="C3" s="338"/>
    </row>
    <row r="4" spans="1:10" x14ac:dyDescent="0.3">
      <c r="A4" s="21" t="s">
        <v>96</v>
      </c>
      <c r="B4" s="339" t="s">
        <v>137</v>
      </c>
      <c r="C4" s="340"/>
    </row>
    <row r="5" spans="1:10" x14ac:dyDescent="0.3">
      <c r="A5" s="21" t="s">
        <v>97</v>
      </c>
      <c r="B5" s="339" t="s">
        <v>130</v>
      </c>
      <c r="C5" s="340"/>
    </row>
    <row r="6" spans="1:10" x14ac:dyDescent="0.3">
      <c r="A6" s="21" t="s">
        <v>99</v>
      </c>
      <c r="B6" s="339" t="s">
        <v>134</v>
      </c>
      <c r="C6" s="341"/>
    </row>
    <row r="7" spans="1:10" x14ac:dyDescent="0.3">
      <c r="A7" s="21" t="s">
        <v>100</v>
      </c>
      <c r="B7" s="339" t="s">
        <v>91</v>
      </c>
      <c r="C7" s="348" t="s">
        <v>92</v>
      </c>
    </row>
    <row r="8" spans="1:10" x14ac:dyDescent="0.3">
      <c r="A8" s="21" t="s">
        <v>101</v>
      </c>
      <c r="B8" s="339" t="s">
        <v>95</v>
      </c>
      <c r="C8" s="349" t="s">
        <v>135</v>
      </c>
    </row>
    <row r="9" spans="1:10" ht="30.6" customHeight="1" x14ac:dyDescent="0.3">
      <c r="A9" s="21" t="s">
        <v>102</v>
      </c>
      <c r="B9" s="339" t="s">
        <v>98</v>
      </c>
      <c r="C9" s="342"/>
    </row>
    <row r="10" spans="1:10" x14ac:dyDescent="0.3">
      <c r="A10" s="21" t="s">
        <v>103</v>
      </c>
      <c r="B10" s="343" t="s">
        <v>143</v>
      </c>
      <c r="C10" s="344"/>
    </row>
    <row r="11" spans="1:10" x14ac:dyDescent="0.3">
      <c r="A11" s="21" t="s">
        <v>104</v>
      </c>
      <c r="B11" s="339" t="s">
        <v>129</v>
      </c>
      <c r="C11" s="344"/>
    </row>
    <row r="12" spans="1:10" ht="25.2" x14ac:dyDescent="0.3">
      <c r="A12" s="21" t="s">
        <v>105</v>
      </c>
      <c r="B12" s="343" t="s">
        <v>150</v>
      </c>
      <c r="C12" s="344"/>
    </row>
    <row r="13" spans="1:10" ht="96.75" customHeight="1" x14ac:dyDescent="0.3">
      <c r="A13" s="21" t="s">
        <v>138</v>
      </c>
      <c r="B13" s="343" t="s">
        <v>108</v>
      </c>
      <c r="C13" s="344"/>
    </row>
    <row r="14" spans="1:10" ht="39.75" customHeight="1" x14ac:dyDescent="0.3">
      <c r="A14" s="21" t="s">
        <v>106</v>
      </c>
      <c r="B14" s="343" t="s">
        <v>163</v>
      </c>
      <c r="C14" s="344"/>
    </row>
    <row r="15" spans="1:10" ht="50.4" x14ac:dyDescent="0.3">
      <c r="A15" s="21" t="s">
        <v>107</v>
      </c>
      <c r="B15" s="343" t="s">
        <v>173</v>
      </c>
      <c r="C15" s="344"/>
    </row>
    <row r="16" spans="1:10" ht="27.75" customHeight="1" x14ac:dyDescent="0.3">
      <c r="A16" s="21" t="s">
        <v>139</v>
      </c>
      <c r="B16" s="343" t="s">
        <v>181</v>
      </c>
      <c r="C16" s="344"/>
    </row>
    <row r="17" spans="1:3" ht="37.799999999999997" x14ac:dyDescent="0.3">
      <c r="A17" s="21" t="s">
        <v>140</v>
      </c>
      <c r="B17" s="343" t="s">
        <v>170</v>
      </c>
      <c r="C17" s="344"/>
    </row>
    <row r="18" spans="1:3" ht="50.4" x14ac:dyDescent="0.3">
      <c r="A18" s="21" t="s">
        <v>141</v>
      </c>
      <c r="B18" s="339" t="s">
        <v>146</v>
      </c>
      <c r="C18" s="344"/>
    </row>
    <row r="19" spans="1:3" ht="43.95" customHeight="1" x14ac:dyDescent="0.3">
      <c r="A19" s="21" t="s">
        <v>142</v>
      </c>
      <c r="B19" s="343" t="s">
        <v>157</v>
      </c>
      <c r="C19" s="344"/>
    </row>
    <row r="20" spans="1:3" ht="37.799999999999997" x14ac:dyDescent="0.3">
      <c r="A20" s="21" t="s">
        <v>151</v>
      </c>
      <c r="B20" s="339" t="s">
        <v>109</v>
      </c>
      <c r="C20" s="344"/>
    </row>
    <row r="21" spans="1:3" x14ac:dyDescent="0.3">
      <c r="A21" s="21" t="s">
        <v>171</v>
      </c>
      <c r="B21" s="339" t="s">
        <v>131</v>
      </c>
      <c r="C21" s="345"/>
    </row>
    <row r="22" spans="1:3" x14ac:dyDescent="0.3">
      <c r="A22" s="21" t="s">
        <v>172</v>
      </c>
      <c r="B22" s="346" t="s">
        <v>152</v>
      </c>
      <c r="C22" s="347"/>
    </row>
    <row r="23" spans="1:3" ht="15" thickBot="1" x14ac:dyDescent="0.35">
      <c r="B23" s="309"/>
      <c r="C23" s="309"/>
    </row>
    <row r="24" spans="1:3" x14ac:dyDescent="0.3">
      <c r="B24" s="310" t="s">
        <v>144</v>
      </c>
      <c r="C24" s="311"/>
    </row>
    <row r="25" spans="1:3" x14ac:dyDescent="0.3">
      <c r="B25" s="154" t="s">
        <v>145</v>
      </c>
      <c r="C25" s="155"/>
    </row>
    <row r="26" spans="1:3" x14ac:dyDescent="0.3">
      <c r="B26" s="303" t="s">
        <v>93</v>
      </c>
      <c r="C26" s="304"/>
    </row>
    <row r="27" spans="1:3" x14ac:dyDescent="0.3">
      <c r="B27" s="303" t="s">
        <v>132</v>
      </c>
      <c r="C27" s="304"/>
    </row>
    <row r="28" spans="1:3" x14ac:dyDescent="0.3">
      <c r="B28" s="303" t="s">
        <v>133</v>
      </c>
      <c r="C28" s="304"/>
    </row>
    <row r="29" spans="1:3" ht="40.5" customHeight="1" x14ac:dyDescent="0.3">
      <c r="B29" s="305" t="s">
        <v>94</v>
      </c>
      <c r="C29" s="306"/>
    </row>
    <row r="30" spans="1:3" ht="15" thickBot="1" x14ac:dyDescent="0.35">
      <c r="B30" s="307"/>
      <c r="C30" s="308"/>
    </row>
  </sheetData>
  <mergeCells count="8">
    <mergeCell ref="B28:C28"/>
    <mergeCell ref="B29:C30"/>
    <mergeCell ref="B23:C23"/>
    <mergeCell ref="C3:C6"/>
    <mergeCell ref="C9:C21"/>
    <mergeCell ref="B24:C24"/>
    <mergeCell ref="B26:C26"/>
    <mergeCell ref="B27:C27"/>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00119-CE9E-4A7B-90E2-2879C7FF433B}">
  <sheetPr codeName="Blad11"/>
  <dimension ref="A1:F49"/>
  <sheetViews>
    <sheetView showGridLines="0" workbookViewId="0">
      <selection activeCell="B9" sqref="B9"/>
    </sheetView>
  </sheetViews>
  <sheetFormatPr defaultColWidth="9.109375" defaultRowHeight="14.4" x14ac:dyDescent="0.3"/>
  <cols>
    <col min="1" max="1" width="34.6640625" style="53" customWidth="1"/>
    <col min="2" max="2" width="26.44140625" style="53" bestFit="1" customWidth="1"/>
    <col min="3" max="3" width="14" style="53" customWidth="1"/>
    <col min="4" max="4" width="12" style="53" customWidth="1"/>
    <col min="5" max="5" width="14.109375" style="53" customWidth="1"/>
    <col min="6" max="6" width="12.33203125" style="53" customWidth="1"/>
    <col min="7" max="16384" width="9.109375" style="53"/>
  </cols>
  <sheetData>
    <row r="1" spans="1:6" ht="15" thickBot="1" x14ac:dyDescent="0.35">
      <c r="A1" s="35"/>
      <c r="B1" s="1"/>
      <c r="C1" s="36"/>
      <c r="D1" s="36"/>
      <c r="E1" s="36"/>
      <c r="F1" s="36"/>
    </row>
    <row r="2" spans="1:6" s="267" customFormat="1" ht="25.2" thickBot="1" x14ac:dyDescent="0.35">
      <c r="A2" s="137" t="s">
        <v>154</v>
      </c>
      <c r="B2" s="138"/>
      <c r="C2" s="138"/>
      <c r="D2" s="138"/>
      <c r="E2" s="139"/>
      <c r="F2" s="132"/>
    </row>
    <row r="3" spans="1:6" ht="27" thickBot="1" x14ac:dyDescent="0.35">
      <c r="A3" s="140" t="s">
        <v>87</v>
      </c>
      <c r="B3" s="141" t="s">
        <v>88</v>
      </c>
      <c r="C3" s="142" t="s">
        <v>89</v>
      </c>
      <c r="D3" s="142" t="s">
        <v>90</v>
      </c>
      <c r="E3" s="143" t="s">
        <v>179</v>
      </c>
    </row>
    <row r="4" spans="1:6" x14ac:dyDescent="0.3">
      <c r="A4" s="269"/>
      <c r="B4" s="270"/>
      <c r="C4" s="276"/>
      <c r="D4" s="277"/>
      <c r="E4" s="288">
        <f>C4*D4+C4</f>
        <v>0</v>
      </c>
    </row>
    <row r="5" spans="1:6" x14ac:dyDescent="0.3">
      <c r="A5" s="271"/>
      <c r="B5" s="272"/>
      <c r="C5" s="287"/>
      <c r="D5" s="278"/>
      <c r="E5" s="288">
        <f t="shared" ref="E5:E48" si="0">C5*D5+C5</f>
        <v>0</v>
      </c>
    </row>
    <row r="6" spans="1:6" x14ac:dyDescent="0.3">
      <c r="A6" s="271"/>
      <c r="B6" s="272"/>
      <c r="C6" s="287"/>
      <c r="D6" s="278"/>
      <c r="E6" s="288">
        <f t="shared" si="0"/>
        <v>0</v>
      </c>
    </row>
    <row r="7" spans="1:6" x14ac:dyDescent="0.3">
      <c r="A7" s="271"/>
      <c r="B7" s="272"/>
      <c r="C7" s="287"/>
      <c r="D7" s="278"/>
      <c r="E7" s="288">
        <f t="shared" si="0"/>
        <v>0</v>
      </c>
    </row>
    <row r="8" spans="1:6" x14ac:dyDescent="0.3">
      <c r="A8" s="271"/>
      <c r="B8" s="272"/>
      <c r="C8" s="287"/>
      <c r="D8" s="278"/>
      <c r="E8" s="288">
        <f t="shared" si="0"/>
        <v>0</v>
      </c>
    </row>
    <row r="9" spans="1:6" x14ac:dyDescent="0.3">
      <c r="A9" s="271"/>
      <c r="B9" s="272"/>
      <c r="C9" s="287"/>
      <c r="D9" s="278"/>
      <c r="E9" s="288">
        <f t="shared" si="0"/>
        <v>0</v>
      </c>
    </row>
    <row r="10" spans="1:6" x14ac:dyDescent="0.3">
      <c r="A10" s="271"/>
      <c r="B10" s="272"/>
      <c r="C10" s="287"/>
      <c r="D10" s="278"/>
      <c r="E10" s="288">
        <f t="shared" si="0"/>
        <v>0</v>
      </c>
    </row>
    <row r="11" spans="1:6" x14ac:dyDescent="0.3">
      <c r="A11" s="271"/>
      <c r="B11" s="272"/>
      <c r="C11" s="287"/>
      <c r="D11" s="278"/>
      <c r="E11" s="288">
        <f t="shared" si="0"/>
        <v>0</v>
      </c>
    </row>
    <row r="12" spans="1:6" x14ac:dyDescent="0.3">
      <c r="A12" s="271"/>
      <c r="B12" s="272"/>
      <c r="C12" s="287"/>
      <c r="D12" s="278"/>
      <c r="E12" s="288">
        <f t="shared" si="0"/>
        <v>0</v>
      </c>
    </row>
    <row r="13" spans="1:6" x14ac:dyDescent="0.3">
      <c r="A13" s="271"/>
      <c r="B13" s="272"/>
      <c r="C13" s="287"/>
      <c r="D13" s="278"/>
      <c r="E13" s="288">
        <f t="shared" si="0"/>
        <v>0</v>
      </c>
    </row>
    <row r="14" spans="1:6" x14ac:dyDescent="0.3">
      <c r="A14" s="271"/>
      <c r="B14" s="272"/>
      <c r="C14" s="287"/>
      <c r="D14" s="278"/>
      <c r="E14" s="288">
        <f t="shared" si="0"/>
        <v>0</v>
      </c>
    </row>
    <row r="15" spans="1:6" x14ac:dyDescent="0.3">
      <c r="A15" s="271"/>
      <c r="B15" s="272"/>
      <c r="C15" s="287"/>
      <c r="D15" s="278"/>
      <c r="E15" s="288">
        <f t="shared" si="0"/>
        <v>0</v>
      </c>
    </row>
    <row r="16" spans="1:6" x14ac:dyDescent="0.3">
      <c r="A16" s="271"/>
      <c r="B16" s="272"/>
      <c r="C16" s="287"/>
      <c r="D16" s="278"/>
      <c r="E16" s="288">
        <f t="shared" si="0"/>
        <v>0</v>
      </c>
    </row>
    <row r="17" spans="1:5" x14ac:dyDescent="0.3">
      <c r="A17" s="271"/>
      <c r="B17" s="272"/>
      <c r="C17" s="287"/>
      <c r="D17" s="278"/>
      <c r="E17" s="288">
        <f t="shared" si="0"/>
        <v>0</v>
      </c>
    </row>
    <row r="18" spans="1:5" x14ac:dyDescent="0.3">
      <c r="A18" s="271"/>
      <c r="B18" s="272"/>
      <c r="C18" s="287"/>
      <c r="D18" s="278"/>
      <c r="E18" s="288">
        <f t="shared" si="0"/>
        <v>0</v>
      </c>
    </row>
    <row r="19" spans="1:5" x14ac:dyDescent="0.3">
      <c r="A19" s="271"/>
      <c r="B19" s="272"/>
      <c r="C19" s="287"/>
      <c r="D19" s="278"/>
      <c r="E19" s="288">
        <f t="shared" si="0"/>
        <v>0</v>
      </c>
    </row>
    <row r="20" spans="1:5" x14ac:dyDescent="0.3">
      <c r="A20" s="271"/>
      <c r="B20" s="272"/>
      <c r="C20" s="287"/>
      <c r="D20" s="278"/>
      <c r="E20" s="288">
        <f t="shared" si="0"/>
        <v>0</v>
      </c>
    </row>
    <row r="21" spans="1:5" x14ac:dyDescent="0.3">
      <c r="A21" s="271"/>
      <c r="B21" s="272"/>
      <c r="C21" s="287"/>
      <c r="D21" s="278"/>
      <c r="E21" s="288">
        <f t="shared" si="0"/>
        <v>0</v>
      </c>
    </row>
    <row r="22" spans="1:5" x14ac:dyDescent="0.3">
      <c r="A22" s="271"/>
      <c r="B22" s="272"/>
      <c r="C22" s="287"/>
      <c r="D22" s="278"/>
      <c r="E22" s="288">
        <f t="shared" si="0"/>
        <v>0</v>
      </c>
    </row>
    <row r="23" spans="1:5" x14ac:dyDescent="0.3">
      <c r="A23" s="271"/>
      <c r="B23" s="272"/>
      <c r="C23" s="287"/>
      <c r="D23" s="278"/>
      <c r="E23" s="288">
        <f t="shared" si="0"/>
        <v>0</v>
      </c>
    </row>
    <row r="24" spans="1:5" x14ac:dyDescent="0.3">
      <c r="A24" s="271"/>
      <c r="B24" s="272"/>
      <c r="C24" s="287"/>
      <c r="D24" s="278"/>
      <c r="E24" s="288">
        <f t="shared" si="0"/>
        <v>0</v>
      </c>
    </row>
    <row r="25" spans="1:5" x14ac:dyDescent="0.3">
      <c r="A25" s="273"/>
      <c r="B25" s="272"/>
      <c r="C25" s="287"/>
      <c r="D25" s="278"/>
      <c r="E25" s="288">
        <f t="shared" si="0"/>
        <v>0</v>
      </c>
    </row>
    <row r="26" spans="1:5" x14ac:dyDescent="0.3">
      <c r="A26" s="271"/>
      <c r="B26" s="272"/>
      <c r="C26" s="287"/>
      <c r="D26" s="278"/>
      <c r="E26" s="288">
        <f t="shared" si="0"/>
        <v>0</v>
      </c>
    </row>
    <row r="27" spans="1:5" x14ac:dyDescent="0.3">
      <c r="A27" s="271"/>
      <c r="B27" s="272"/>
      <c r="C27" s="287"/>
      <c r="D27" s="278"/>
      <c r="E27" s="288">
        <f t="shared" si="0"/>
        <v>0</v>
      </c>
    </row>
    <row r="28" spans="1:5" x14ac:dyDescent="0.3">
      <c r="A28" s="271"/>
      <c r="B28" s="272"/>
      <c r="C28" s="287"/>
      <c r="D28" s="278"/>
      <c r="E28" s="288">
        <f t="shared" si="0"/>
        <v>0</v>
      </c>
    </row>
    <row r="29" spans="1:5" x14ac:dyDescent="0.3">
      <c r="A29" s="271"/>
      <c r="B29" s="272"/>
      <c r="C29" s="287"/>
      <c r="D29" s="278"/>
      <c r="E29" s="288">
        <f t="shared" si="0"/>
        <v>0</v>
      </c>
    </row>
    <row r="30" spans="1:5" x14ac:dyDescent="0.3">
      <c r="A30" s="271"/>
      <c r="B30" s="272"/>
      <c r="C30" s="287"/>
      <c r="D30" s="278"/>
      <c r="E30" s="288">
        <f t="shared" si="0"/>
        <v>0</v>
      </c>
    </row>
    <row r="31" spans="1:5" x14ac:dyDescent="0.3">
      <c r="A31" s="271"/>
      <c r="B31" s="272"/>
      <c r="C31" s="287"/>
      <c r="D31" s="278"/>
      <c r="E31" s="288">
        <f t="shared" si="0"/>
        <v>0</v>
      </c>
    </row>
    <row r="32" spans="1:5" x14ac:dyDescent="0.3">
      <c r="A32" s="271"/>
      <c r="B32" s="272"/>
      <c r="C32" s="287"/>
      <c r="D32" s="278"/>
      <c r="E32" s="288">
        <f t="shared" si="0"/>
        <v>0</v>
      </c>
    </row>
    <row r="33" spans="1:5" x14ac:dyDescent="0.3">
      <c r="A33" s="271"/>
      <c r="B33" s="272"/>
      <c r="C33" s="287"/>
      <c r="D33" s="278"/>
      <c r="E33" s="288">
        <f t="shared" si="0"/>
        <v>0</v>
      </c>
    </row>
    <row r="34" spans="1:5" x14ac:dyDescent="0.3">
      <c r="A34" s="271"/>
      <c r="B34" s="272"/>
      <c r="C34" s="287"/>
      <c r="D34" s="278"/>
      <c r="E34" s="288">
        <f t="shared" si="0"/>
        <v>0</v>
      </c>
    </row>
    <row r="35" spans="1:5" x14ac:dyDescent="0.3">
      <c r="A35" s="271"/>
      <c r="B35" s="272"/>
      <c r="C35" s="287"/>
      <c r="D35" s="278"/>
      <c r="E35" s="288">
        <f t="shared" si="0"/>
        <v>0</v>
      </c>
    </row>
    <row r="36" spans="1:5" x14ac:dyDescent="0.3">
      <c r="A36" s="271"/>
      <c r="B36" s="272"/>
      <c r="C36" s="287"/>
      <c r="D36" s="278"/>
      <c r="E36" s="288">
        <f t="shared" si="0"/>
        <v>0</v>
      </c>
    </row>
    <row r="37" spans="1:5" x14ac:dyDescent="0.3">
      <c r="A37" s="271"/>
      <c r="B37" s="272"/>
      <c r="C37" s="287"/>
      <c r="D37" s="278"/>
      <c r="E37" s="288">
        <f t="shared" si="0"/>
        <v>0</v>
      </c>
    </row>
    <row r="38" spans="1:5" x14ac:dyDescent="0.3">
      <c r="A38" s="271"/>
      <c r="B38" s="272"/>
      <c r="C38" s="287"/>
      <c r="D38" s="278"/>
      <c r="E38" s="288">
        <f t="shared" si="0"/>
        <v>0</v>
      </c>
    </row>
    <row r="39" spans="1:5" x14ac:dyDescent="0.3">
      <c r="A39" s="271"/>
      <c r="B39" s="272"/>
      <c r="C39" s="287"/>
      <c r="D39" s="278"/>
      <c r="E39" s="288">
        <f t="shared" si="0"/>
        <v>0</v>
      </c>
    </row>
    <row r="40" spans="1:5" x14ac:dyDescent="0.3">
      <c r="A40" s="271"/>
      <c r="B40" s="272"/>
      <c r="C40" s="287"/>
      <c r="D40" s="278"/>
      <c r="E40" s="288">
        <f t="shared" si="0"/>
        <v>0</v>
      </c>
    </row>
    <row r="41" spans="1:5" x14ac:dyDescent="0.3">
      <c r="A41" s="271"/>
      <c r="B41" s="272"/>
      <c r="C41" s="287"/>
      <c r="D41" s="278"/>
      <c r="E41" s="288">
        <f t="shared" si="0"/>
        <v>0</v>
      </c>
    </row>
    <row r="42" spans="1:5" x14ac:dyDescent="0.3">
      <c r="A42" s="271"/>
      <c r="B42" s="272"/>
      <c r="C42" s="287"/>
      <c r="D42" s="278"/>
      <c r="E42" s="288">
        <f t="shared" si="0"/>
        <v>0</v>
      </c>
    </row>
    <row r="43" spans="1:5" x14ac:dyDescent="0.3">
      <c r="A43" s="271"/>
      <c r="B43" s="272"/>
      <c r="C43" s="287"/>
      <c r="D43" s="278"/>
      <c r="E43" s="288">
        <f t="shared" si="0"/>
        <v>0</v>
      </c>
    </row>
    <row r="44" spans="1:5" x14ac:dyDescent="0.3">
      <c r="A44" s="271"/>
      <c r="B44" s="272"/>
      <c r="C44" s="287"/>
      <c r="D44" s="278"/>
      <c r="E44" s="288">
        <f t="shared" si="0"/>
        <v>0</v>
      </c>
    </row>
    <row r="45" spans="1:5" x14ac:dyDescent="0.3">
      <c r="A45" s="271"/>
      <c r="B45" s="272"/>
      <c r="C45" s="287"/>
      <c r="D45" s="278"/>
      <c r="E45" s="288">
        <f t="shared" si="0"/>
        <v>0</v>
      </c>
    </row>
    <row r="46" spans="1:5" x14ac:dyDescent="0.3">
      <c r="A46" s="271"/>
      <c r="B46" s="272"/>
      <c r="C46" s="287"/>
      <c r="D46" s="278"/>
      <c r="E46" s="288">
        <f t="shared" si="0"/>
        <v>0</v>
      </c>
    </row>
    <row r="47" spans="1:5" x14ac:dyDescent="0.3">
      <c r="A47" s="271"/>
      <c r="B47" s="272"/>
      <c r="C47" s="287"/>
      <c r="D47" s="278"/>
      <c r="E47" s="288">
        <f t="shared" si="0"/>
        <v>0</v>
      </c>
    </row>
    <row r="48" spans="1:5" ht="15" thickBot="1" x14ac:dyDescent="0.35">
      <c r="A48" s="274"/>
      <c r="B48" s="275"/>
      <c r="C48" s="279"/>
      <c r="D48" s="280"/>
      <c r="E48" s="288">
        <f t="shared" si="0"/>
        <v>0</v>
      </c>
    </row>
    <row r="49" spans="1:5" x14ac:dyDescent="0.3">
      <c r="A49" s="1"/>
      <c r="B49" s="1"/>
      <c r="C49" s="36"/>
      <c r="D49" s="34"/>
      <c r="E49" s="36"/>
    </row>
  </sheetData>
  <sheetProtection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962FC-9043-48AA-9ED2-095D198A9C94}">
  <sheetPr codeName="Blad2"/>
  <dimension ref="A1:D11"/>
  <sheetViews>
    <sheetView showGridLines="0" workbookViewId="0">
      <selection activeCell="A6" sqref="A6:C7"/>
    </sheetView>
  </sheetViews>
  <sheetFormatPr defaultColWidth="9.109375" defaultRowHeight="14.4" x14ac:dyDescent="0.3"/>
  <cols>
    <col min="1" max="1" width="39" style="46" customWidth="1"/>
    <col min="2" max="2" width="19.44140625" style="46" customWidth="1"/>
    <col min="3" max="3" width="20.109375" style="46" customWidth="1"/>
    <col min="4" max="4" width="52.44140625" style="47" customWidth="1"/>
    <col min="5" max="16384" width="9.109375" style="46"/>
  </cols>
  <sheetData>
    <row r="1" spans="1:4" x14ac:dyDescent="0.3">
      <c r="A1" s="45" t="s">
        <v>1</v>
      </c>
    </row>
    <row r="2" spans="1:4" x14ac:dyDescent="0.3">
      <c r="A2" s="45" t="s">
        <v>0</v>
      </c>
    </row>
    <row r="3" spans="1:4" ht="15" thickBot="1" x14ac:dyDescent="0.35">
      <c r="A3" s="48" t="s">
        <v>2</v>
      </c>
      <c r="B3" s="49"/>
      <c r="C3" s="49"/>
    </row>
    <row r="4" spans="1:4" x14ac:dyDescent="0.3">
      <c r="A4" s="50" t="s">
        <v>3</v>
      </c>
      <c r="B4" s="51" t="s">
        <v>4</v>
      </c>
      <c r="C4" s="52" t="s">
        <v>5</v>
      </c>
    </row>
    <row r="5" spans="1:4" ht="47.25" customHeight="1" x14ac:dyDescent="0.3">
      <c r="A5" s="129" t="s">
        <v>148</v>
      </c>
      <c r="B5" s="167">
        <f>'1a.Begroting bedrijfsrestaurant'!C17</f>
        <v>0</v>
      </c>
      <c r="C5" s="168">
        <f>'1a.Begroting bedrijfsrestaurant'!E17</f>
        <v>0</v>
      </c>
    </row>
    <row r="6" spans="1:4" ht="58.95" customHeight="1" x14ac:dyDescent="0.3">
      <c r="A6" s="61" t="s">
        <v>8</v>
      </c>
      <c r="B6" s="163">
        <v>0</v>
      </c>
      <c r="C6" s="164">
        <v>0</v>
      </c>
      <c r="D6" s="46"/>
    </row>
    <row r="7" spans="1:4" ht="52.5" customHeight="1" thickBot="1" x14ac:dyDescent="0.35">
      <c r="A7" s="62" t="s">
        <v>7</v>
      </c>
      <c r="B7" s="165">
        <v>0</v>
      </c>
      <c r="C7" s="166">
        <v>0</v>
      </c>
      <c r="D7" s="46"/>
    </row>
    <row r="8" spans="1:4" ht="15" thickBot="1" x14ac:dyDescent="0.35">
      <c r="A8" s="130" t="s">
        <v>6</v>
      </c>
      <c r="B8" s="170">
        <f>SUM(B5:B7)</f>
        <v>0</v>
      </c>
      <c r="C8" s="169">
        <f>SUM(C5:C7)</f>
        <v>0</v>
      </c>
      <c r="D8" s="46"/>
    </row>
    <row r="10" spans="1:4" x14ac:dyDescent="0.25">
      <c r="A10" s="10" t="s">
        <v>149</v>
      </c>
      <c r="B10" s="11"/>
      <c r="C10" s="12"/>
    </row>
    <row r="11" spans="1:4" ht="15" thickBot="1" x14ac:dyDescent="0.3">
      <c r="A11" s="41" t="s">
        <v>79</v>
      </c>
      <c r="B11" s="13"/>
      <c r="C11" s="14"/>
    </row>
  </sheetData>
  <sheetProtection sheet="1" objects="1" scenarios="1"/>
  <conditionalFormatting sqref="B5">
    <cfRule type="cellIs" dxfId="0" priority="1" operator="greaterThan">
      <formula>125000</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03D9A-F3AE-44E5-96F3-3A620BA96A82}">
  <sheetPr codeName="Blad3"/>
  <dimension ref="A1:K41"/>
  <sheetViews>
    <sheetView showGridLines="0" workbookViewId="0">
      <selection activeCell="C8" sqref="C8"/>
    </sheetView>
  </sheetViews>
  <sheetFormatPr defaultColWidth="9.109375" defaultRowHeight="14.4" x14ac:dyDescent="0.3"/>
  <cols>
    <col min="1" max="1" width="53" style="53" customWidth="1"/>
    <col min="2" max="2" width="23.88671875" style="53" customWidth="1"/>
    <col min="3" max="3" width="17" style="53" customWidth="1"/>
    <col min="4" max="4" width="14.109375" style="53" customWidth="1"/>
    <col min="5" max="5" width="18.88671875" style="53" customWidth="1"/>
    <col min="6" max="6" width="31.88671875" style="53" customWidth="1"/>
    <col min="7" max="7" width="16.88671875" style="53" bestFit="1" customWidth="1"/>
    <col min="8" max="8" width="9.109375" style="53"/>
    <col min="9" max="9" width="49.109375" style="53" bestFit="1" customWidth="1"/>
    <col min="10" max="10" width="12.88671875" style="53" customWidth="1"/>
    <col min="11" max="16384" width="9.109375" style="53"/>
  </cols>
  <sheetData>
    <row r="1" spans="1:10" ht="15" thickBot="1" x14ac:dyDescent="0.35">
      <c r="A1" s="4"/>
      <c r="B1" s="8"/>
      <c r="C1" s="9"/>
      <c r="D1" s="9"/>
      <c r="E1" s="9"/>
      <c r="F1" s="9"/>
      <c r="G1" s="4"/>
      <c r="H1" s="4"/>
      <c r="I1" s="4"/>
      <c r="J1" s="4"/>
    </row>
    <row r="2" spans="1:10" ht="25.2" thickBot="1" x14ac:dyDescent="0.35">
      <c r="A2" s="314" t="s">
        <v>116</v>
      </c>
      <c r="B2" s="315"/>
      <c r="C2" s="315"/>
      <c r="D2" s="144"/>
      <c r="E2" s="144"/>
      <c r="F2" s="108"/>
    </row>
    <row r="3" spans="1:10" ht="15" thickBot="1" x14ac:dyDescent="0.35">
      <c r="A3" s="29"/>
      <c r="B3" s="25"/>
      <c r="C3" s="63"/>
      <c r="D3" s="63"/>
      <c r="E3" s="63"/>
      <c r="F3" s="64"/>
    </row>
    <row r="4" spans="1:10" ht="15" thickBot="1" x14ac:dyDescent="0.35">
      <c r="A4" s="26" t="s">
        <v>110</v>
      </c>
      <c r="B4" s="27"/>
      <c r="C4" s="28" t="s">
        <v>23</v>
      </c>
      <c r="D4" s="145" t="s">
        <v>90</v>
      </c>
      <c r="E4" s="145" t="s">
        <v>24</v>
      </c>
      <c r="F4" s="64"/>
    </row>
    <row r="5" spans="1:10" x14ac:dyDescent="0.3">
      <c r="A5" s="72"/>
      <c r="B5" s="73"/>
      <c r="C5" s="74"/>
      <c r="D5" s="84"/>
      <c r="E5" s="63"/>
      <c r="F5" s="64"/>
    </row>
    <row r="6" spans="1:10" x14ac:dyDescent="0.3">
      <c r="A6" s="80" t="s">
        <v>155</v>
      </c>
      <c r="B6" s="151"/>
      <c r="C6" s="86"/>
      <c r="D6" s="157"/>
      <c r="E6" s="173">
        <f>C6*D6+C6</f>
        <v>0</v>
      </c>
      <c r="F6" s="153" t="s">
        <v>174</v>
      </c>
    </row>
    <row r="7" spans="1:10" x14ac:dyDescent="0.3">
      <c r="A7" s="80" t="s">
        <v>111</v>
      </c>
      <c r="B7" s="151"/>
      <c r="C7" s="60"/>
      <c r="D7" s="158"/>
      <c r="E7" s="173">
        <f t="shared" ref="E7:E12" si="0">C7*D7+C7</f>
        <v>0</v>
      </c>
      <c r="F7" s="64"/>
    </row>
    <row r="8" spans="1:10" x14ac:dyDescent="0.3">
      <c r="A8" s="80" t="s">
        <v>39</v>
      </c>
      <c r="B8" s="151"/>
      <c r="C8" s="176">
        <f>'1b. Algemene kosten restaur'!B30</f>
        <v>0</v>
      </c>
      <c r="D8" s="158"/>
      <c r="E8" s="173">
        <f t="shared" si="0"/>
        <v>0</v>
      </c>
      <c r="F8" s="64"/>
    </row>
    <row r="9" spans="1:10" x14ac:dyDescent="0.3">
      <c r="A9" s="80" t="s">
        <v>112</v>
      </c>
      <c r="B9" s="151"/>
      <c r="C9" s="60"/>
      <c r="D9" s="158"/>
      <c r="E9" s="173">
        <f t="shared" si="0"/>
        <v>0</v>
      </c>
      <c r="F9" s="64"/>
    </row>
    <row r="10" spans="1:10" x14ac:dyDescent="0.3">
      <c r="A10" s="312" t="s">
        <v>80</v>
      </c>
      <c r="B10" s="313"/>
      <c r="C10" s="175">
        <f>SUM(C6:C9)</f>
        <v>0</v>
      </c>
      <c r="D10" s="171"/>
      <c r="E10" s="173">
        <f>SUM(E6:E9)</f>
        <v>0</v>
      </c>
      <c r="F10" s="64"/>
    </row>
    <row r="11" spans="1:10" x14ac:dyDescent="0.3">
      <c r="A11" s="77"/>
      <c r="B11" s="77"/>
      <c r="C11" s="81"/>
      <c r="D11" s="159"/>
      <c r="E11" s="81"/>
      <c r="F11" s="64"/>
    </row>
    <row r="12" spans="1:10" x14ac:dyDescent="0.3">
      <c r="A12" s="82" t="s">
        <v>147</v>
      </c>
      <c r="B12" s="151"/>
      <c r="C12" s="60"/>
      <c r="D12" s="158"/>
      <c r="E12" s="173">
        <f t="shared" si="0"/>
        <v>0</v>
      </c>
      <c r="F12" s="64"/>
    </row>
    <row r="13" spans="1:10" x14ac:dyDescent="0.3">
      <c r="A13" s="83"/>
      <c r="B13" s="152" t="s">
        <v>113</v>
      </c>
      <c r="C13" s="175">
        <f>C12</f>
        <v>0</v>
      </c>
      <c r="D13" s="171"/>
      <c r="E13" s="173">
        <f>SUM(E12)</f>
        <v>0</v>
      </c>
      <c r="F13" s="64"/>
    </row>
    <row r="14" spans="1:10" x14ac:dyDescent="0.3">
      <c r="A14" s="75"/>
      <c r="B14" s="76"/>
      <c r="C14" s="30"/>
      <c r="D14" s="65"/>
      <c r="E14" s="65"/>
      <c r="F14" s="266"/>
    </row>
    <row r="15" spans="1:10" x14ac:dyDescent="0.3">
      <c r="A15" s="75"/>
      <c r="B15" s="76"/>
      <c r="C15" s="31"/>
      <c r="D15" s="146"/>
      <c r="E15" s="146"/>
      <c r="F15" s="64"/>
    </row>
    <row r="16" spans="1:10" x14ac:dyDescent="0.3">
      <c r="A16" s="72" t="s">
        <v>114</v>
      </c>
      <c r="B16" s="77"/>
      <c r="C16" s="31"/>
      <c r="D16" s="146"/>
      <c r="E16" s="146"/>
      <c r="F16" s="66"/>
      <c r="G16" s="25"/>
    </row>
    <row r="17" spans="1:11" x14ac:dyDescent="0.3">
      <c r="A17" s="72" t="s">
        <v>115</v>
      </c>
      <c r="B17" s="78"/>
      <c r="C17" s="174">
        <f>(C10-C13)</f>
        <v>0</v>
      </c>
      <c r="D17" s="172"/>
      <c r="E17" s="174">
        <f>E10-E13</f>
        <v>0</v>
      </c>
      <c r="F17" s="85" t="s">
        <v>166</v>
      </c>
      <c r="G17" s="25"/>
    </row>
    <row r="18" spans="1:11" x14ac:dyDescent="0.3">
      <c r="A18" s="72"/>
      <c r="B18" s="79"/>
      <c r="C18" s="32"/>
      <c r="D18" s="147"/>
      <c r="E18" s="147"/>
      <c r="F18" s="66"/>
      <c r="G18" s="25"/>
    </row>
    <row r="19" spans="1:11" x14ac:dyDescent="0.3">
      <c r="A19" s="72" t="s">
        <v>164</v>
      </c>
      <c r="B19" s="79"/>
      <c r="C19" s="156" t="s">
        <v>165</v>
      </c>
      <c r="D19" s="148"/>
      <c r="E19" s="148"/>
      <c r="F19" s="66"/>
      <c r="G19" s="25"/>
    </row>
    <row r="20" spans="1:11" x14ac:dyDescent="0.3">
      <c r="A20" s="72"/>
      <c r="B20" s="79"/>
      <c r="C20" s="32"/>
      <c r="D20" s="147"/>
      <c r="E20" s="147"/>
      <c r="F20" s="66"/>
      <c r="G20" s="25"/>
    </row>
    <row r="21" spans="1:11" x14ac:dyDescent="0.3">
      <c r="A21" s="67" t="s">
        <v>81</v>
      </c>
      <c r="B21" s="68"/>
      <c r="C21" s="42"/>
      <c r="D21" s="149"/>
      <c r="E21" s="149"/>
      <c r="F21" s="69"/>
      <c r="G21" s="43"/>
      <c r="H21" s="54"/>
      <c r="I21" s="54"/>
      <c r="J21" s="55"/>
      <c r="K21" s="55"/>
    </row>
    <row r="22" spans="1:11" ht="15" thickBot="1" x14ac:dyDescent="0.35">
      <c r="A22" s="41" t="s">
        <v>79</v>
      </c>
      <c r="B22" s="44"/>
      <c r="C22" s="70"/>
      <c r="D22" s="150"/>
      <c r="E22" s="150"/>
      <c r="F22" s="71"/>
      <c r="G22" s="43"/>
      <c r="H22" s="54"/>
      <c r="I22" s="54"/>
      <c r="J22" s="55"/>
      <c r="K22" s="55"/>
    </row>
    <row r="25" spans="1:11" x14ac:dyDescent="0.3">
      <c r="C25" s="55"/>
      <c r="D25" s="55"/>
      <c r="E25" s="55"/>
    </row>
    <row r="40" spans="1:11" s="55" customFormat="1" x14ac:dyDescent="0.3">
      <c r="A40" s="53"/>
      <c r="B40" s="53"/>
      <c r="C40" s="53"/>
      <c r="D40" s="53"/>
      <c r="E40" s="53"/>
      <c r="F40" s="53"/>
      <c r="G40" s="53"/>
      <c r="H40" s="53"/>
      <c r="I40" s="53"/>
      <c r="J40" s="53"/>
      <c r="K40" s="53"/>
    </row>
    <row r="41" spans="1:11" s="55" customFormat="1" x14ac:dyDescent="0.3">
      <c r="A41" s="53"/>
      <c r="B41" s="53"/>
      <c r="C41" s="53"/>
      <c r="D41" s="53"/>
      <c r="E41" s="53"/>
      <c r="F41" s="53"/>
      <c r="G41" s="53"/>
      <c r="H41" s="53"/>
      <c r="I41" s="53"/>
      <c r="J41" s="53"/>
      <c r="K41" s="53"/>
    </row>
  </sheetData>
  <sheetProtection sheet="1" objects="1" scenarios="1"/>
  <mergeCells count="2">
    <mergeCell ref="A10:B10"/>
    <mergeCell ref="A2:C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7C4E8-C1EC-4DD6-947A-DC90A3AE693D}">
  <sheetPr codeName="Blad5"/>
  <dimension ref="A1:B30"/>
  <sheetViews>
    <sheetView showGridLines="0" tabSelected="1" workbookViewId="0">
      <selection activeCell="F6" sqref="F6"/>
    </sheetView>
  </sheetViews>
  <sheetFormatPr defaultColWidth="9.109375" defaultRowHeight="14.4" x14ac:dyDescent="0.3"/>
  <cols>
    <col min="1" max="1" width="42.44140625" style="53" customWidth="1"/>
    <col min="2" max="2" width="28.88671875" style="53" customWidth="1"/>
    <col min="3" max="16384" width="9.109375" style="53"/>
  </cols>
  <sheetData>
    <row r="1" spans="1:2" ht="15" thickBot="1" x14ac:dyDescent="0.35">
      <c r="A1" s="4"/>
      <c r="B1" s="5"/>
    </row>
    <row r="2" spans="1:2" s="56" customFormat="1" ht="25.2" thickBot="1" x14ac:dyDescent="0.35">
      <c r="A2" s="314" t="s">
        <v>161</v>
      </c>
      <c r="B2" s="315"/>
    </row>
    <row r="3" spans="1:2" ht="15" thickBot="1" x14ac:dyDescent="0.35">
      <c r="A3" s="4"/>
      <c r="B3" s="5"/>
    </row>
    <row r="4" spans="1:2" x14ac:dyDescent="0.3">
      <c r="A4" s="6" t="s">
        <v>60</v>
      </c>
      <c r="B4" s="7" t="s">
        <v>177</v>
      </c>
    </row>
    <row r="5" spans="1:2" x14ac:dyDescent="0.3">
      <c r="A5" s="87"/>
      <c r="B5" s="90"/>
    </row>
    <row r="6" spans="1:2" x14ac:dyDescent="0.3">
      <c r="A6" s="88" t="s">
        <v>61</v>
      </c>
      <c r="B6" s="91"/>
    </row>
    <row r="7" spans="1:2" x14ac:dyDescent="0.3">
      <c r="A7" s="92" t="s">
        <v>62</v>
      </c>
      <c r="B7" s="93"/>
    </row>
    <row r="8" spans="1:2" x14ac:dyDescent="0.3">
      <c r="A8" s="92" t="s">
        <v>63</v>
      </c>
      <c r="B8" s="93"/>
    </row>
    <row r="9" spans="1:2" x14ac:dyDescent="0.3">
      <c r="A9" s="92" t="s">
        <v>64</v>
      </c>
      <c r="B9" s="93"/>
    </row>
    <row r="10" spans="1:2" x14ac:dyDescent="0.3">
      <c r="A10" s="92" t="s">
        <v>65</v>
      </c>
      <c r="B10" s="93"/>
    </row>
    <row r="11" spans="1:2" x14ac:dyDescent="0.3">
      <c r="A11" s="92" t="s">
        <v>66</v>
      </c>
      <c r="B11" s="93"/>
    </row>
    <row r="12" spans="1:2" x14ac:dyDescent="0.3">
      <c r="A12" s="94" t="s">
        <v>126</v>
      </c>
      <c r="B12" s="93"/>
    </row>
    <row r="13" spans="1:2" x14ac:dyDescent="0.3">
      <c r="A13" s="92" t="s">
        <v>67</v>
      </c>
      <c r="B13" s="93"/>
    </row>
    <row r="14" spans="1:2" x14ac:dyDescent="0.3">
      <c r="A14" s="89"/>
      <c r="B14" s="91"/>
    </row>
    <row r="15" spans="1:2" x14ac:dyDescent="0.3">
      <c r="A15" s="95" t="s">
        <v>68</v>
      </c>
      <c r="B15" s="127">
        <f>SUM(B7:B13)</f>
        <v>0</v>
      </c>
    </row>
    <row r="16" spans="1:2" x14ac:dyDescent="0.3">
      <c r="A16" s="89"/>
      <c r="B16" s="91"/>
    </row>
    <row r="17" spans="1:2" x14ac:dyDescent="0.3">
      <c r="A17" s="96" t="s">
        <v>69</v>
      </c>
      <c r="B17" s="97"/>
    </row>
    <row r="18" spans="1:2" x14ac:dyDescent="0.3">
      <c r="A18" s="92" t="s">
        <v>70</v>
      </c>
      <c r="B18" s="93"/>
    </row>
    <row r="19" spans="1:2" x14ac:dyDescent="0.3">
      <c r="A19" s="92" t="s">
        <v>71</v>
      </c>
      <c r="B19" s="93"/>
    </row>
    <row r="20" spans="1:2" x14ac:dyDescent="0.3">
      <c r="A20" s="92" t="s">
        <v>117</v>
      </c>
      <c r="B20" s="93"/>
    </row>
    <row r="21" spans="1:2" x14ac:dyDescent="0.3">
      <c r="A21" s="92" t="s">
        <v>72</v>
      </c>
      <c r="B21" s="93"/>
    </row>
    <row r="22" spans="1:2" x14ac:dyDescent="0.3">
      <c r="A22" s="92" t="s">
        <v>73</v>
      </c>
      <c r="B22" s="93"/>
    </row>
    <row r="23" spans="1:2" x14ac:dyDescent="0.3">
      <c r="A23" s="92" t="s">
        <v>74</v>
      </c>
      <c r="B23" s="93"/>
    </row>
    <row r="24" spans="1:2" x14ac:dyDescent="0.3">
      <c r="A24" s="92" t="s">
        <v>75</v>
      </c>
      <c r="B24" s="93"/>
    </row>
    <row r="25" spans="1:2" x14ac:dyDescent="0.3">
      <c r="A25" s="92" t="s">
        <v>127</v>
      </c>
      <c r="B25" s="93"/>
    </row>
    <row r="26" spans="1:2" x14ac:dyDescent="0.3">
      <c r="A26" s="92" t="s">
        <v>76</v>
      </c>
      <c r="B26" s="93"/>
    </row>
    <row r="27" spans="1:2" x14ac:dyDescent="0.3">
      <c r="A27" s="89"/>
      <c r="B27" s="91"/>
    </row>
    <row r="28" spans="1:2" x14ac:dyDescent="0.3">
      <c r="A28" s="95" t="s">
        <v>77</v>
      </c>
      <c r="B28" s="177">
        <f>SUM(B18:B26)</f>
        <v>0</v>
      </c>
    </row>
    <row r="29" spans="1:2" ht="15" thickBot="1" x14ac:dyDescent="0.35">
      <c r="A29" s="89"/>
      <c r="B29" s="91"/>
    </row>
    <row r="30" spans="1:2" ht="15" thickBot="1" x14ac:dyDescent="0.35">
      <c r="A30" s="128" t="s">
        <v>78</v>
      </c>
      <c r="B30" s="178">
        <f>B15+B28</f>
        <v>0</v>
      </c>
    </row>
  </sheetData>
  <sheetProtection sheet="1" objects="1" scenarios="1"/>
  <mergeCells count="1">
    <mergeCell ref="A2:B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4B223-4A5C-4CCC-BBEB-3562A5D195A8}">
  <sheetPr codeName="Blad6"/>
  <dimension ref="A1:C7"/>
  <sheetViews>
    <sheetView showGridLines="0" workbookViewId="0">
      <selection activeCell="C7" sqref="C7"/>
    </sheetView>
  </sheetViews>
  <sheetFormatPr defaultColWidth="9.109375" defaultRowHeight="14.4" x14ac:dyDescent="0.3"/>
  <cols>
    <col min="1" max="1" width="34.6640625" style="53" bestFit="1" customWidth="1"/>
    <col min="2" max="2" width="18.5546875" style="53" bestFit="1" customWidth="1"/>
    <col min="3" max="3" width="19.6640625" style="53" customWidth="1"/>
    <col min="4" max="4" width="42.109375" style="53" customWidth="1"/>
    <col min="5" max="16384" width="9.109375" style="53"/>
  </cols>
  <sheetData>
    <row r="1" spans="1:3" ht="15" thickBot="1" x14ac:dyDescent="0.35">
      <c r="A1" s="48" t="s">
        <v>83</v>
      </c>
      <c r="B1" s="49"/>
      <c r="C1" s="49"/>
    </row>
    <row r="2" spans="1:3" ht="25.2" x14ac:dyDescent="0.3">
      <c r="A2" s="50" t="s">
        <v>3</v>
      </c>
      <c r="B2" s="51" t="s">
        <v>4</v>
      </c>
      <c r="C2" s="52" t="s">
        <v>5</v>
      </c>
    </row>
    <row r="3" spans="1:3" x14ac:dyDescent="0.3">
      <c r="A3" s="61" t="s">
        <v>84</v>
      </c>
      <c r="B3" s="179">
        <f>'2a. VVP Banqueting'!F30</f>
        <v>0</v>
      </c>
      <c r="C3" s="167">
        <f>'2a. VVP Banqueting'!G30</f>
        <v>0</v>
      </c>
    </row>
    <row r="4" spans="1:3" ht="25.2" x14ac:dyDescent="0.3">
      <c r="A4" s="61" t="s">
        <v>85</v>
      </c>
      <c r="B4" s="167">
        <f>'2b. Integraal uurtarief banq'!F16</f>
        <v>0</v>
      </c>
      <c r="C4" s="167">
        <f>'2b. Integraal uurtarief banq'!G16</f>
        <v>0</v>
      </c>
    </row>
    <row r="5" spans="1:3" x14ac:dyDescent="0.3">
      <c r="A5" s="61" t="s">
        <v>6</v>
      </c>
      <c r="B5" s="167">
        <f>SUM(B3:B4)</f>
        <v>0</v>
      </c>
      <c r="C5" s="168">
        <f>SUM(C3:C4)</f>
        <v>0</v>
      </c>
    </row>
    <row r="6" spans="1:3" ht="15" thickBot="1" x14ac:dyDescent="0.35">
      <c r="A6" s="61" t="s">
        <v>86</v>
      </c>
      <c r="B6" s="167">
        <f>'2c. Omzetrestitutie banqueting'!J11</f>
        <v>0</v>
      </c>
      <c r="C6" s="180">
        <v>0</v>
      </c>
    </row>
    <row r="7" spans="1:3" ht="15" thickBot="1" x14ac:dyDescent="0.35">
      <c r="A7" s="126" t="s">
        <v>6</v>
      </c>
      <c r="B7" s="181">
        <f>SUM(B5-B6)</f>
        <v>0</v>
      </c>
      <c r="C7" s="182">
        <f>SUM(C5-C6)</f>
        <v>0</v>
      </c>
    </row>
  </sheetData>
  <sheetProtection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D53ED-373A-463E-8877-7030C379D077}">
  <sheetPr codeName="Blad7"/>
  <dimension ref="A1:J32"/>
  <sheetViews>
    <sheetView showGridLines="0" topLeftCell="A4" zoomScale="90" zoomScaleNormal="90" workbookViewId="0">
      <selection activeCell="B16" sqref="B16"/>
    </sheetView>
  </sheetViews>
  <sheetFormatPr defaultColWidth="9.109375" defaultRowHeight="14.4" x14ac:dyDescent="0.3"/>
  <cols>
    <col min="1" max="1" width="54" style="53" customWidth="1"/>
    <col min="2" max="2" width="10.88671875" style="53" customWidth="1"/>
    <col min="3" max="3" width="10.44140625" style="53" customWidth="1"/>
    <col min="4" max="4" width="11.109375" style="53" customWidth="1"/>
    <col min="5" max="5" width="12.109375" style="57" customWidth="1"/>
    <col min="6" max="6" width="11.109375" style="57" customWidth="1"/>
    <col min="7" max="7" width="14.88671875" style="53" bestFit="1" customWidth="1"/>
    <col min="8" max="8" width="26" style="53" customWidth="1"/>
    <col min="9" max="9" width="32.6640625" style="53" customWidth="1"/>
    <col min="10" max="10" width="115" style="53" bestFit="1" customWidth="1"/>
    <col min="11" max="16384" width="9.109375" style="53"/>
  </cols>
  <sheetData>
    <row r="1" spans="1:10" ht="15" thickBot="1" x14ac:dyDescent="0.35">
      <c r="A1" s="1"/>
      <c r="B1" s="2"/>
      <c r="C1" s="2"/>
      <c r="D1" s="1"/>
    </row>
    <row r="2" spans="1:10" ht="25.2" thickBot="1" x14ac:dyDescent="0.35">
      <c r="A2" s="314" t="s">
        <v>162</v>
      </c>
      <c r="B2" s="315"/>
      <c r="C2" s="315"/>
      <c r="D2" s="318"/>
      <c r="E2" s="107"/>
      <c r="F2" s="107"/>
      <c r="G2" s="108"/>
    </row>
    <row r="3" spans="1:10" x14ac:dyDescent="0.3">
      <c r="A3" s="109"/>
      <c r="B3" s="110"/>
      <c r="C3" s="110"/>
      <c r="D3" s="1"/>
      <c r="G3" s="64"/>
      <c r="I3" s="53" t="s">
        <v>128</v>
      </c>
    </row>
    <row r="4" spans="1:10" ht="39.6" customHeight="1" x14ac:dyDescent="0.3">
      <c r="A4" s="319" t="s">
        <v>38</v>
      </c>
      <c r="B4" s="322" t="s">
        <v>178</v>
      </c>
      <c r="C4" s="322" t="s">
        <v>120</v>
      </c>
      <c r="D4" s="323" t="s">
        <v>121</v>
      </c>
      <c r="E4" s="316" t="s">
        <v>156</v>
      </c>
      <c r="F4" s="320" t="s">
        <v>176</v>
      </c>
      <c r="G4" s="317" t="s">
        <v>175</v>
      </c>
    </row>
    <row r="5" spans="1:10" ht="49.2" customHeight="1" x14ac:dyDescent="0.3">
      <c r="A5" s="319"/>
      <c r="B5" s="322" t="s">
        <v>40</v>
      </c>
      <c r="C5" s="322" t="s">
        <v>41</v>
      </c>
      <c r="D5" s="323" t="s">
        <v>41</v>
      </c>
      <c r="E5" s="316"/>
      <c r="F5" s="321"/>
      <c r="G5" s="317"/>
      <c r="J5" s="53" t="s">
        <v>128</v>
      </c>
    </row>
    <row r="6" spans="1:10" x14ac:dyDescent="0.3">
      <c r="A6" s="3"/>
      <c r="B6" s="111"/>
      <c r="C6" s="112"/>
      <c r="D6" s="111"/>
      <c r="G6" s="64"/>
      <c r="J6" s="53" t="s">
        <v>128</v>
      </c>
    </row>
    <row r="7" spans="1:10" x14ac:dyDescent="0.3">
      <c r="A7" s="37" t="s">
        <v>118</v>
      </c>
      <c r="B7" s="111"/>
      <c r="C7" s="112"/>
      <c r="D7" s="113"/>
      <c r="G7" s="64"/>
      <c r="H7" s="53" t="s">
        <v>128</v>
      </c>
    </row>
    <row r="8" spans="1:10" x14ac:dyDescent="0.3">
      <c r="A8" s="114" t="s">
        <v>42</v>
      </c>
      <c r="B8" s="98"/>
      <c r="C8" s="99"/>
      <c r="D8" s="102">
        <v>7.27</v>
      </c>
      <c r="E8" s="289">
        <v>445</v>
      </c>
      <c r="F8" s="183">
        <f>SUM(B8*E8)</f>
        <v>0</v>
      </c>
      <c r="G8" s="184">
        <f>SUM(C8*E8)</f>
        <v>0</v>
      </c>
    </row>
    <row r="9" spans="1:10" x14ac:dyDescent="0.3">
      <c r="A9" s="114" t="s">
        <v>43</v>
      </c>
      <c r="B9" s="98"/>
      <c r="C9" s="99"/>
      <c r="D9" s="102">
        <v>9.76</v>
      </c>
      <c r="E9" s="289">
        <v>2650</v>
      </c>
      <c r="F9" s="183">
        <f t="shared" ref="F9:F12" si="0">SUM(B9*E9)</f>
        <v>0</v>
      </c>
      <c r="G9" s="184">
        <f t="shared" ref="G9:G12" si="1">SUM(C9*E9)</f>
        <v>0</v>
      </c>
      <c r="I9" s="58" t="s">
        <v>128</v>
      </c>
    </row>
    <row r="10" spans="1:10" x14ac:dyDescent="0.3">
      <c r="A10" s="114" t="s">
        <v>44</v>
      </c>
      <c r="B10" s="98"/>
      <c r="C10" s="99"/>
      <c r="D10" s="102">
        <v>13.63</v>
      </c>
      <c r="E10" s="289">
        <v>661</v>
      </c>
      <c r="F10" s="183">
        <f t="shared" si="0"/>
        <v>0</v>
      </c>
      <c r="G10" s="184">
        <f t="shared" si="1"/>
        <v>0</v>
      </c>
    </row>
    <row r="11" spans="1:10" x14ac:dyDescent="0.3">
      <c r="A11" s="114" t="s">
        <v>45</v>
      </c>
      <c r="B11" s="98"/>
      <c r="C11" s="100"/>
      <c r="D11" s="102">
        <v>10.87</v>
      </c>
      <c r="E11" s="289">
        <v>86</v>
      </c>
      <c r="F11" s="183">
        <f t="shared" si="0"/>
        <v>0</v>
      </c>
      <c r="G11" s="184">
        <f t="shared" si="1"/>
        <v>0</v>
      </c>
      <c r="H11" s="58"/>
    </row>
    <row r="12" spans="1:10" x14ac:dyDescent="0.3">
      <c r="A12" s="114" t="s">
        <v>46</v>
      </c>
      <c r="B12" s="98"/>
      <c r="C12" s="100"/>
      <c r="D12" s="102">
        <v>18.850000000000001</v>
      </c>
      <c r="E12" s="289">
        <v>335</v>
      </c>
      <c r="F12" s="183">
        <f t="shared" si="0"/>
        <v>0</v>
      </c>
      <c r="G12" s="184">
        <f t="shared" si="1"/>
        <v>0</v>
      </c>
    </row>
    <row r="13" spans="1:10" x14ac:dyDescent="0.3">
      <c r="A13" s="162" t="s">
        <v>160</v>
      </c>
      <c r="B13" s="101"/>
      <c r="C13" s="101"/>
      <c r="D13" s="102"/>
      <c r="E13" s="290"/>
      <c r="F13" s="185">
        <f>SUM(F8:F12)</f>
        <v>0</v>
      </c>
      <c r="G13" s="186">
        <f>SUM(G8:G12)</f>
        <v>0</v>
      </c>
    </row>
    <row r="14" spans="1:10" x14ac:dyDescent="0.3">
      <c r="A14" s="17"/>
      <c r="B14" s="111"/>
      <c r="C14" s="112"/>
      <c r="D14" s="115"/>
      <c r="G14" s="64"/>
    </row>
    <row r="15" spans="1:10" x14ac:dyDescent="0.3">
      <c r="A15" s="38" t="s">
        <v>119</v>
      </c>
      <c r="B15" s="111"/>
      <c r="C15" s="112"/>
      <c r="D15" s="111"/>
      <c r="G15" s="64"/>
    </row>
    <row r="16" spans="1:10" x14ac:dyDescent="0.3">
      <c r="A16" s="116" t="s">
        <v>159</v>
      </c>
      <c r="B16" s="192">
        <v>0</v>
      </c>
      <c r="C16" s="192">
        <v>0</v>
      </c>
      <c r="D16" s="192">
        <v>0</v>
      </c>
      <c r="E16" s="291">
        <v>12500</v>
      </c>
      <c r="F16" s="187">
        <f>SUM(B16*E16)</f>
        <v>0</v>
      </c>
      <c r="G16" s="188">
        <f>SUM(C16*E16)</f>
        <v>0</v>
      </c>
      <c r="H16" s="264"/>
      <c r="I16" s="264"/>
    </row>
    <row r="17" spans="1:9" x14ac:dyDescent="0.3">
      <c r="A17" s="117" t="s">
        <v>158</v>
      </c>
      <c r="B17" s="193">
        <v>0</v>
      </c>
      <c r="C17" s="193">
        <v>0</v>
      </c>
      <c r="D17" s="193">
        <v>0</v>
      </c>
      <c r="E17" s="291">
        <v>14000</v>
      </c>
      <c r="F17" s="187">
        <f t="shared" ref="F17:F29" si="2">SUM(B17*E17)</f>
        <v>0</v>
      </c>
      <c r="G17" s="188">
        <f t="shared" ref="G17:G29" si="3">SUM(C17*E17)</f>
        <v>0</v>
      </c>
      <c r="H17" s="264"/>
      <c r="I17" s="264"/>
    </row>
    <row r="18" spans="1:9" x14ac:dyDescent="0.3">
      <c r="A18" s="118" t="s">
        <v>47</v>
      </c>
      <c r="B18" s="98"/>
      <c r="C18" s="103"/>
      <c r="D18" s="59"/>
      <c r="E18" s="291">
        <v>7500</v>
      </c>
      <c r="F18" s="187">
        <f t="shared" si="2"/>
        <v>0</v>
      </c>
      <c r="G18" s="184">
        <f>SUM(C18*E18)</f>
        <v>0</v>
      </c>
      <c r="I18" s="264"/>
    </row>
    <row r="19" spans="1:9" x14ac:dyDescent="0.3">
      <c r="A19" s="114" t="s">
        <v>48</v>
      </c>
      <c r="B19" s="98"/>
      <c r="C19" s="104"/>
      <c r="D19" s="59"/>
      <c r="E19" s="289">
        <v>125</v>
      </c>
      <c r="F19" s="187">
        <f t="shared" si="2"/>
        <v>0</v>
      </c>
      <c r="G19" s="184">
        <f t="shared" si="3"/>
        <v>0</v>
      </c>
    </row>
    <row r="20" spans="1:9" x14ac:dyDescent="0.3">
      <c r="A20" s="114" t="s">
        <v>49</v>
      </c>
      <c r="B20" s="98"/>
      <c r="C20" s="104"/>
      <c r="D20" s="59"/>
      <c r="E20" s="289">
        <v>40</v>
      </c>
      <c r="F20" s="187">
        <f t="shared" si="2"/>
        <v>0</v>
      </c>
      <c r="G20" s="184">
        <f t="shared" si="3"/>
        <v>0</v>
      </c>
    </row>
    <row r="21" spans="1:9" x14ac:dyDescent="0.3">
      <c r="A21" s="114" t="s">
        <v>50</v>
      </c>
      <c r="B21" s="98"/>
      <c r="C21" s="104"/>
      <c r="D21" s="59"/>
      <c r="E21" s="289">
        <v>25</v>
      </c>
      <c r="F21" s="187">
        <f t="shared" si="2"/>
        <v>0</v>
      </c>
      <c r="G21" s="184">
        <f t="shared" si="3"/>
        <v>0</v>
      </c>
    </row>
    <row r="22" spans="1:9" x14ac:dyDescent="0.3">
      <c r="A22" s="114" t="s">
        <v>51</v>
      </c>
      <c r="B22" s="98"/>
      <c r="C22" s="104"/>
      <c r="D22" s="59"/>
      <c r="E22" s="289">
        <v>225</v>
      </c>
      <c r="F22" s="187">
        <f t="shared" si="2"/>
        <v>0</v>
      </c>
      <c r="G22" s="184">
        <f t="shared" si="3"/>
        <v>0</v>
      </c>
    </row>
    <row r="23" spans="1:9" x14ac:dyDescent="0.3">
      <c r="A23" s="114" t="s">
        <v>52</v>
      </c>
      <c r="B23" s="98"/>
      <c r="C23" s="104"/>
      <c r="D23" s="59"/>
      <c r="E23" s="289">
        <v>25</v>
      </c>
      <c r="F23" s="187">
        <f t="shared" si="2"/>
        <v>0</v>
      </c>
      <c r="G23" s="184">
        <f t="shared" si="3"/>
        <v>0</v>
      </c>
    </row>
    <row r="24" spans="1:9" x14ac:dyDescent="0.3">
      <c r="A24" s="114" t="s">
        <v>53</v>
      </c>
      <c r="B24" s="98"/>
      <c r="C24" s="104"/>
      <c r="D24" s="59"/>
      <c r="E24" s="289">
        <v>20</v>
      </c>
      <c r="F24" s="187">
        <f t="shared" si="2"/>
        <v>0</v>
      </c>
      <c r="G24" s="184">
        <f t="shared" si="3"/>
        <v>0</v>
      </c>
    </row>
    <row r="25" spans="1:9" x14ac:dyDescent="0.3">
      <c r="A25" s="114" t="s">
        <v>54</v>
      </c>
      <c r="B25" s="98"/>
      <c r="C25" s="104"/>
      <c r="D25" s="59"/>
      <c r="E25" s="289">
        <v>1500</v>
      </c>
      <c r="F25" s="187">
        <f t="shared" si="2"/>
        <v>0</v>
      </c>
      <c r="G25" s="184">
        <f t="shared" si="3"/>
        <v>0</v>
      </c>
    </row>
    <row r="26" spans="1:9" x14ac:dyDescent="0.3">
      <c r="A26" s="114" t="s">
        <v>55</v>
      </c>
      <c r="B26" s="98"/>
      <c r="C26" s="104"/>
      <c r="D26" s="59"/>
      <c r="E26" s="289">
        <v>250</v>
      </c>
      <c r="F26" s="187">
        <f t="shared" si="2"/>
        <v>0</v>
      </c>
      <c r="G26" s="184">
        <f t="shared" si="3"/>
        <v>0</v>
      </c>
    </row>
    <row r="27" spans="1:9" x14ac:dyDescent="0.3">
      <c r="A27" s="114" t="s">
        <v>56</v>
      </c>
      <c r="B27" s="98"/>
      <c r="C27" s="104"/>
      <c r="D27" s="59"/>
      <c r="E27" s="289">
        <v>1000</v>
      </c>
      <c r="F27" s="187">
        <f t="shared" si="2"/>
        <v>0</v>
      </c>
      <c r="G27" s="184">
        <f t="shared" si="3"/>
        <v>0</v>
      </c>
    </row>
    <row r="28" spans="1:9" x14ac:dyDescent="0.3">
      <c r="A28" s="114" t="s">
        <v>57</v>
      </c>
      <c r="B28" s="98"/>
      <c r="C28" s="104"/>
      <c r="D28" s="59"/>
      <c r="E28" s="289">
        <v>1300</v>
      </c>
      <c r="F28" s="187">
        <f t="shared" si="2"/>
        <v>0</v>
      </c>
      <c r="G28" s="184">
        <f t="shared" si="3"/>
        <v>0</v>
      </c>
    </row>
    <row r="29" spans="1:9" ht="15" thickBot="1" x14ac:dyDescent="0.35">
      <c r="A29" s="119" t="s">
        <v>58</v>
      </c>
      <c r="B29" s="98"/>
      <c r="C29" s="105"/>
      <c r="D29" s="59"/>
      <c r="E29" s="289">
        <v>175</v>
      </c>
      <c r="F29" s="187">
        <f t="shared" si="2"/>
        <v>0</v>
      </c>
      <c r="G29" s="189">
        <f t="shared" si="3"/>
        <v>0</v>
      </c>
    </row>
    <row r="30" spans="1:9" ht="15" thickBot="1" x14ac:dyDescent="0.35">
      <c r="A30" s="162" t="s">
        <v>82</v>
      </c>
      <c r="B30" s="97"/>
      <c r="C30" s="101"/>
      <c r="D30" s="106"/>
      <c r="E30" s="292"/>
      <c r="F30" s="190">
        <f>SUM(F16:F29,F13)</f>
        <v>0</v>
      </c>
      <c r="G30" s="191">
        <f>SUM(G16:G29,G13)</f>
        <v>0</v>
      </c>
    </row>
    <row r="31" spans="1:9" x14ac:dyDescent="0.3">
      <c r="A31" s="17"/>
      <c r="B31" s="111"/>
      <c r="C31" s="112"/>
      <c r="D31" s="120"/>
      <c r="G31" s="121"/>
    </row>
    <row r="32" spans="1:9" ht="15" thickBot="1" x14ac:dyDescent="0.35">
      <c r="A32" s="122" t="s">
        <v>59</v>
      </c>
      <c r="B32" s="18"/>
      <c r="C32" s="18"/>
      <c r="D32" s="123"/>
      <c r="E32" s="124"/>
      <c r="F32" s="124"/>
      <c r="G32" s="125"/>
    </row>
  </sheetData>
  <sheetProtection sheet="1" objects="1" scenarios="1"/>
  <mergeCells count="8">
    <mergeCell ref="E4:E5"/>
    <mergeCell ref="G4:G5"/>
    <mergeCell ref="A2:D2"/>
    <mergeCell ref="A4:A5"/>
    <mergeCell ref="F4:F5"/>
    <mergeCell ref="B4:B5"/>
    <mergeCell ref="C4:C5"/>
    <mergeCell ref="D4:D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67359-0C56-4FF6-BC5F-816B8DAFFF45}">
  <sheetPr codeName="Blad8"/>
  <dimension ref="A1:R16"/>
  <sheetViews>
    <sheetView showGridLines="0" workbookViewId="0">
      <selection activeCell="C20" sqref="C20"/>
    </sheetView>
  </sheetViews>
  <sheetFormatPr defaultColWidth="9.109375" defaultRowHeight="14.4" x14ac:dyDescent="0.3"/>
  <cols>
    <col min="1" max="1" width="33.109375" style="53" bestFit="1" customWidth="1"/>
    <col min="2" max="2" width="8.33203125" style="53" bestFit="1" customWidth="1"/>
    <col min="3" max="3" width="11.44140625" style="53" bestFit="1" customWidth="1"/>
    <col min="4" max="4" width="11" style="53" bestFit="1" customWidth="1"/>
    <col min="5" max="5" width="11.5546875" style="53" bestFit="1" customWidth="1"/>
    <col min="6" max="6" width="13.6640625" style="53" bestFit="1" customWidth="1"/>
    <col min="7" max="7" width="16.5546875" style="53" bestFit="1" customWidth="1"/>
    <col min="8" max="8" width="9.6640625" style="53" bestFit="1" customWidth="1"/>
    <col min="9" max="9" width="10.44140625" style="53" bestFit="1" customWidth="1"/>
    <col min="10" max="10" width="10" style="53" bestFit="1" customWidth="1"/>
    <col min="11" max="12" width="9.6640625" style="53" bestFit="1" customWidth="1"/>
    <col min="13" max="14" width="12.88671875" style="53" bestFit="1" customWidth="1"/>
    <col min="15" max="16" width="9.6640625" style="53" bestFit="1" customWidth="1"/>
    <col min="17" max="18" width="12.88671875" style="53" bestFit="1" customWidth="1"/>
    <col min="19" max="16384" width="9.109375" style="53"/>
  </cols>
  <sheetData>
    <row r="1" spans="1:18" ht="15" thickBot="1" x14ac:dyDescent="0.35">
      <c r="A1" s="194" t="s">
        <v>169</v>
      </c>
      <c r="B1" s="195"/>
      <c r="C1" s="195"/>
      <c r="D1" s="195"/>
      <c r="E1" s="195"/>
      <c r="F1" s="195"/>
      <c r="G1" s="195"/>
      <c r="H1" s="195"/>
      <c r="I1" s="195"/>
      <c r="J1" s="195"/>
      <c r="K1" s="195"/>
      <c r="L1" s="195"/>
      <c r="M1" s="195"/>
      <c r="N1" s="195"/>
      <c r="O1" s="195"/>
      <c r="P1" s="195"/>
      <c r="Q1" s="195"/>
      <c r="R1" s="195"/>
    </row>
    <row r="2" spans="1:18" x14ac:dyDescent="0.3">
      <c r="A2" s="196"/>
      <c r="B2" s="197"/>
      <c r="C2" s="324" t="s">
        <v>9</v>
      </c>
      <c r="D2" s="325"/>
      <c r="E2" s="325"/>
      <c r="F2" s="326"/>
      <c r="G2" s="324" t="s">
        <v>10</v>
      </c>
      <c r="H2" s="325"/>
      <c r="I2" s="325"/>
      <c r="J2" s="326"/>
      <c r="K2" s="324" t="s">
        <v>11</v>
      </c>
      <c r="L2" s="325"/>
      <c r="M2" s="325"/>
      <c r="N2" s="326"/>
      <c r="O2" s="324" t="s">
        <v>12</v>
      </c>
      <c r="P2" s="325"/>
      <c r="Q2" s="325"/>
      <c r="R2" s="326"/>
    </row>
    <row r="3" spans="1:18" ht="37.799999999999997" x14ac:dyDescent="0.3">
      <c r="A3" s="198" t="s">
        <v>13</v>
      </c>
      <c r="B3" s="199" t="s">
        <v>14</v>
      </c>
      <c r="C3" s="200" t="s">
        <v>15</v>
      </c>
      <c r="D3" s="201" t="s">
        <v>16</v>
      </c>
      <c r="E3" s="201" t="s">
        <v>17</v>
      </c>
      <c r="F3" s="202" t="s">
        <v>18</v>
      </c>
      <c r="G3" s="200" t="s">
        <v>15</v>
      </c>
      <c r="H3" s="201" t="s">
        <v>16</v>
      </c>
      <c r="I3" s="201" t="s">
        <v>17</v>
      </c>
      <c r="J3" s="203" t="s">
        <v>18</v>
      </c>
      <c r="K3" s="200" t="s">
        <v>15</v>
      </c>
      <c r="L3" s="201" t="s">
        <v>16</v>
      </c>
      <c r="M3" s="201" t="s">
        <v>17</v>
      </c>
      <c r="N3" s="203" t="s">
        <v>18</v>
      </c>
      <c r="O3" s="200" t="s">
        <v>15</v>
      </c>
      <c r="P3" s="201" t="s">
        <v>16</v>
      </c>
      <c r="Q3" s="201" t="s">
        <v>17</v>
      </c>
      <c r="R3" s="203" t="s">
        <v>18</v>
      </c>
    </row>
    <row r="4" spans="1:18" x14ac:dyDescent="0.3">
      <c r="A4" s="204" t="s">
        <v>19</v>
      </c>
      <c r="B4" s="205">
        <v>0.7</v>
      </c>
      <c r="C4" s="15"/>
      <c r="D4" s="16"/>
      <c r="E4" s="293">
        <f>C4*B4</f>
        <v>0</v>
      </c>
      <c r="F4" s="294">
        <f>B4*D4</f>
        <v>0</v>
      </c>
      <c r="G4" s="15"/>
      <c r="H4" s="16"/>
      <c r="I4" s="293">
        <f>G4*B4</f>
        <v>0</v>
      </c>
      <c r="J4" s="294">
        <f>B4*H4</f>
        <v>0</v>
      </c>
      <c r="K4" s="15"/>
      <c r="L4" s="16"/>
      <c r="M4" s="293">
        <f>K4*B4</f>
        <v>0</v>
      </c>
      <c r="N4" s="294">
        <f>L4*B4</f>
        <v>0</v>
      </c>
      <c r="O4" s="15"/>
      <c r="P4" s="16"/>
      <c r="Q4" s="293">
        <f>O4*B4</f>
        <v>0</v>
      </c>
      <c r="R4" s="293">
        <f>B4*P4</f>
        <v>0</v>
      </c>
    </row>
    <row r="5" spans="1:18" x14ac:dyDescent="0.3">
      <c r="A5" s="204" t="s">
        <v>37</v>
      </c>
      <c r="B5" s="205">
        <v>0.2</v>
      </c>
      <c r="C5" s="15"/>
      <c r="D5" s="16"/>
      <c r="E5" s="293">
        <f t="shared" ref="E5:E6" si="0">C5*B5</f>
        <v>0</v>
      </c>
      <c r="F5" s="294">
        <f t="shared" ref="F5:F6" si="1">B5*D5</f>
        <v>0</v>
      </c>
      <c r="G5" s="15"/>
      <c r="H5" s="16"/>
      <c r="I5" s="293">
        <f t="shared" ref="I5:I6" si="2">G5*B5</f>
        <v>0</v>
      </c>
      <c r="J5" s="294">
        <f t="shared" ref="J5:J6" si="3">B5*H5</f>
        <v>0</v>
      </c>
      <c r="K5" s="15"/>
      <c r="L5" s="16"/>
      <c r="M5" s="293">
        <f t="shared" ref="M5:N6" si="4">+$B5*K5</f>
        <v>0</v>
      </c>
      <c r="N5" s="295">
        <f t="shared" si="4"/>
        <v>0</v>
      </c>
      <c r="O5" s="15"/>
      <c r="P5" s="16"/>
      <c r="Q5" s="293">
        <f t="shared" ref="Q5:Q6" si="5">O5*B5</f>
        <v>0</v>
      </c>
      <c r="R5" s="293">
        <f t="shared" ref="R5:R6" si="6">B5*P5</f>
        <v>0</v>
      </c>
    </row>
    <row r="6" spans="1:18" x14ac:dyDescent="0.3">
      <c r="A6" s="204" t="s">
        <v>20</v>
      </c>
      <c r="B6" s="205">
        <v>0.1</v>
      </c>
      <c r="C6" s="15"/>
      <c r="D6" s="16"/>
      <c r="E6" s="293">
        <f t="shared" si="0"/>
        <v>0</v>
      </c>
      <c r="F6" s="294">
        <f t="shared" si="1"/>
        <v>0</v>
      </c>
      <c r="G6" s="15"/>
      <c r="H6" s="16"/>
      <c r="I6" s="293">
        <f t="shared" si="2"/>
        <v>0</v>
      </c>
      <c r="J6" s="294">
        <f t="shared" si="3"/>
        <v>0</v>
      </c>
      <c r="K6" s="15"/>
      <c r="L6" s="16"/>
      <c r="M6" s="293">
        <f t="shared" si="4"/>
        <v>0</v>
      </c>
      <c r="N6" s="295">
        <f t="shared" si="4"/>
        <v>0</v>
      </c>
      <c r="O6" s="15"/>
      <c r="P6" s="16"/>
      <c r="Q6" s="293">
        <f t="shared" si="5"/>
        <v>0</v>
      </c>
      <c r="R6" s="293">
        <f t="shared" si="6"/>
        <v>0</v>
      </c>
    </row>
    <row r="7" spans="1:18" x14ac:dyDescent="0.3">
      <c r="A7" s="204"/>
      <c r="B7" s="205"/>
      <c r="C7" s="209"/>
      <c r="D7" s="206"/>
      <c r="E7" s="206"/>
      <c r="F7" s="207"/>
      <c r="G7" s="209"/>
      <c r="H7" s="206"/>
      <c r="I7" s="206"/>
      <c r="J7" s="208"/>
      <c r="K7" s="209"/>
      <c r="L7" s="206"/>
      <c r="M7" s="206"/>
      <c r="N7" s="208"/>
      <c r="O7" s="209"/>
      <c r="P7" s="206"/>
      <c r="Q7" s="206"/>
      <c r="R7" s="208"/>
    </row>
    <row r="8" spans="1:18" x14ac:dyDescent="0.3">
      <c r="A8" s="204"/>
      <c r="B8" s="205">
        <f>SUM(B4:B7)</f>
        <v>0.99999999999999989</v>
      </c>
      <c r="C8" s="209"/>
      <c r="D8" s="206"/>
      <c r="E8" s="293">
        <f>SUM(E4:E7)</f>
        <v>0</v>
      </c>
      <c r="F8" s="294">
        <f>SUM(F4:F7)</f>
        <v>0</v>
      </c>
      <c r="G8" s="209"/>
      <c r="H8" s="206"/>
      <c r="I8" s="293">
        <f>SUM(I4:I7)</f>
        <v>0</v>
      </c>
      <c r="J8" s="295">
        <f>SUM(J4:J7)</f>
        <v>0</v>
      </c>
      <c r="K8" s="209"/>
      <c r="L8" s="206"/>
      <c r="M8" s="293">
        <f>SUM(M4:M7)</f>
        <v>0</v>
      </c>
      <c r="N8" s="295">
        <f>SUM(N4:N7)</f>
        <v>0</v>
      </c>
      <c r="O8" s="209"/>
      <c r="P8" s="206"/>
      <c r="Q8" s="293">
        <f>SUM(Q4:Q7)</f>
        <v>0</v>
      </c>
      <c r="R8" s="295">
        <f>SUM(R4:R7)</f>
        <v>0</v>
      </c>
    </row>
    <row r="9" spans="1:18" ht="15" thickBot="1" x14ac:dyDescent="0.35">
      <c r="A9" s="210"/>
      <c r="B9" s="211"/>
      <c r="C9" s="212"/>
      <c r="D9" s="213"/>
      <c r="E9" s="213"/>
      <c r="F9" s="213"/>
      <c r="G9" s="214"/>
      <c r="H9" s="215"/>
      <c r="I9" s="215"/>
      <c r="J9" s="216"/>
      <c r="K9" s="214"/>
      <c r="L9" s="215"/>
      <c r="M9" s="215"/>
      <c r="N9" s="216"/>
      <c r="O9" s="214"/>
      <c r="P9" s="215"/>
      <c r="Q9" s="215"/>
      <c r="R9" s="216"/>
    </row>
    <row r="10" spans="1:18" ht="25.8" thickBot="1" x14ac:dyDescent="0.35">
      <c r="A10" s="217" t="s">
        <v>21</v>
      </c>
      <c r="B10" s="218"/>
      <c r="C10" s="327">
        <v>0.8</v>
      </c>
      <c r="D10" s="328"/>
      <c r="E10" s="328"/>
      <c r="F10" s="329"/>
      <c r="G10" s="327">
        <v>0.15</v>
      </c>
      <c r="H10" s="328"/>
      <c r="I10" s="328"/>
      <c r="J10" s="329"/>
      <c r="K10" s="327">
        <v>0.05</v>
      </c>
      <c r="L10" s="328"/>
      <c r="M10" s="328"/>
      <c r="N10" s="329"/>
      <c r="O10" s="330">
        <v>0</v>
      </c>
      <c r="P10" s="331"/>
      <c r="Q10" s="331"/>
      <c r="R10" s="332"/>
    </row>
    <row r="11" spans="1:18" ht="15" thickBot="1" x14ac:dyDescent="0.35">
      <c r="A11" s="219"/>
      <c r="B11" s="220"/>
      <c r="C11" s="220"/>
      <c r="D11" s="220"/>
      <c r="E11" s="220"/>
      <c r="F11" s="220"/>
      <c r="G11" s="220"/>
      <c r="H11" s="220"/>
      <c r="I11" s="220"/>
      <c r="J11" s="220"/>
      <c r="K11" s="220"/>
      <c r="L11" s="220"/>
      <c r="M11" s="220"/>
      <c r="N11" s="220"/>
      <c r="O11" s="219"/>
      <c r="P11" s="221"/>
      <c r="Q11" s="219"/>
      <c r="R11" s="219"/>
    </row>
    <row r="12" spans="1:18" x14ac:dyDescent="0.3">
      <c r="A12" s="219"/>
      <c r="B12" s="333" t="s">
        <v>22</v>
      </c>
      <c r="C12" s="334"/>
      <c r="D12" s="334"/>
      <c r="E12" s="222" t="s">
        <v>23</v>
      </c>
      <c r="F12" s="223" t="s">
        <v>24</v>
      </c>
      <c r="G12" s="220"/>
      <c r="H12" s="220"/>
      <c r="I12" s="220"/>
      <c r="J12" s="220"/>
      <c r="K12" s="220"/>
      <c r="L12" s="220"/>
      <c r="M12" s="220"/>
      <c r="N12" s="220"/>
      <c r="O12" s="220"/>
      <c r="P12" s="221"/>
      <c r="Q12" s="224"/>
      <c r="R12" s="224"/>
    </row>
    <row r="13" spans="1:18" ht="15" thickBot="1" x14ac:dyDescent="0.35">
      <c r="A13" s="219"/>
      <c r="B13" s="335"/>
      <c r="C13" s="336"/>
      <c r="D13" s="336"/>
      <c r="E13" s="296">
        <f>E8*C10+I8*G10+M8*K10+Q8*O10</f>
        <v>0</v>
      </c>
      <c r="F13" s="297">
        <f>F8*C10+J8*G10+N8*K10+R8*O10</f>
        <v>0</v>
      </c>
      <c r="G13" s="220"/>
      <c r="H13" s="220"/>
      <c r="I13" s="220"/>
      <c r="J13" s="220"/>
      <c r="K13" s="220"/>
      <c r="L13" s="220"/>
      <c r="M13" s="220"/>
      <c r="N13" s="220"/>
      <c r="O13" s="220"/>
      <c r="P13" s="220"/>
      <c r="Q13" s="224"/>
      <c r="R13" s="224"/>
    </row>
    <row r="14" spans="1:18" ht="15" thickBot="1" x14ac:dyDescent="0.35">
      <c r="A14" s="219"/>
      <c r="B14" s="225"/>
      <c r="C14" s="225"/>
      <c r="D14" s="225"/>
      <c r="E14" s="226"/>
      <c r="F14" s="227"/>
      <c r="G14" s="220"/>
      <c r="H14" s="220"/>
      <c r="I14" s="220"/>
      <c r="J14" s="220"/>
      <c r="K14" s="220"/>
      <c r="L14" s="220"/>
      <c r="M14" s="220"/>
      <c r="N14" s="220"/>
      <c r="O14" s="220"/>
      <c r="P14" s="220"/>
      <c r="Q14" s="224"/>
      <c r="R14" s="224"/>
    </row>
    <row r="15" spans="1:18" x14ac:dyDescent="0.3">
      <c r="A15" s="219"/>
      <c r="B15" s="333" t="s">
        <v>25</v>
      </c>
      <c r="C15" s="334"/>
      <c r="D15" s="334"/>
      <c r="E15" s="228" t="s">
        <v>26</v>
      </c>
      <c r="F15" s="229" t="s">
        <v>23</v>
      </c>
      <c r="G15" s="230" t="s">
        <v>24</v>
      </c>
      <c r="H15" s="220"/>
      <c r="I15" s="220"/>
      <c r="J15" s="220"/>
      <c r="K15" s="220"/>
      <c r="L15" s="220"/>
      <c r="M15" s="220"/>
      <c r="N15" s="220"/>
      <c r="O15" s="220"/>
      <c r="P15" s="220"/>
      <c r="Q15" s="224"/>
      <c r="R15" s="224"/>
    </row>
    <row r="16" spans="1:18" ht="15" thickBot="1" x14ac:dyDescent="0.35">
      <c r="A16" s="219"/>
      <c r="B16" s="335"/>
      <c r="C16" s="336"/>
      <c r="D16" s="336"/>
      <c r="E16" s="231">
        <v>300</v>
      </c>
      <c r="F16" s="232">
        <f>E16*E13</f>
        <v>0</v>
      </c>
      <c r="G16" s="233">
        <f>E16*F13</f>
        <v>0</v>
      </c>
      <c r="H16" s="220"/>
      <c r="I16" s="220"/>
      <c r="J16" s="220"/>
      <c r="K16" s="220"/>
      <c r="L16" s="220"/>
      <c r="M16" s="220"/>
      <c r="N16" s="220"/>
      <c r="O16" s="220"/>
      <c r="P16" s="220"/>
      <c r="Q16" s="224"/>
      <c r="R16" s="224"/>
    </row>
  </sheetData>
  <sheetProtection sheet="1" objects="1" scenarios="1"/>
  <mergeCells count="10">
    <mergeCell ref="B12:D13"/>
    <mergeCell ref="B15:D16"/>
    <mergeCell ref="C2:F2"/>
    <mergeCell ref="G2:J2"/>
    <mergeCell ref="K2:N2"/>
    <mergeCell ref="O2:R2"/>
    <mergeCell ref="C10:F10"/>
    <mergeCell ref="G10:J10"/>
    <mergeCell ref="K10:N10"/>
    <mergeCell ref="O10:R1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DBE9F-69FC-4D89-9256-B501BB678050}">
  <sheetPr codeName="Blad9"/>
  <dimension ref="A1:M16"/>
  <sheetViews>
    <sheetView showGridLines="0" workbookViewId="0">
      <selection activeCell="A14" sqref="A14"/>
    </sheetView>
  </sheetViews>
  <sheetFormatPr defaultColWidth="9.109375" defaultRowHeight="14.4" x14ac:dyDescent="0.3"/>
  <cols>
    <col min="1" max="2" width="9.109375" style="53"/>
    <col min="3" max="3" width="15" style="53" bestFit="1" customWidth="1"/>
    <col min="4" max="5" width="12.44140625" style="53" customWidth="1"/>
    <col min="6" max="6" width="13.44140625" style="53" customWidth="1"/>
    <col min="7" max="7" width="9.109375" style="53"/>
    <col min="8" max="8" width="13.33203125" style="53" customWidth="1"/>
    <col min="9" max="9" width="9.109375" style="53"/>
    <col min="10" max="10" width="17.44140625" style="53" customWidth="1"/>
    <col min="11" max="11" width="9.109375" style="53"/>
    <col min="12" max="12" width="22.44140625" style="53" customWidth="1"/>
    <col min="13" max="16384" width="9.109375" style="53"/>
  </cols>
  <sheetData>
    <row r="1" spans="1:13" x14ac:dyDescent="0.3">
      <c r="A1" s="234" t="s">
        <v>33</v>
      </c>
      <c r="B1" s="234"/>
      <c r="C1" s="234"/>
      <c r="D1" s="234"/>
      <c r="E1" s="234"/>
      <c r="F1" s="234"/>
      <c r="G1" s="195"/>
      <c r="H1" s="195"/>
      <c r="I1" s="195"/>
      <c r="J1" s="195"/>
      <c r="K1" s="195"/>
      <c r="L1" s="195"/>
    </row>
    <row r="2" spans="1:13" ht="15" thickBot="1" x14ac:dyDescent="0.35">
      <c r="A2" s="195"/>
      <c r="B2" s="195"/>
      <c r="C2" s="195"/>
      <c r="D2" s="195"/>
      <c r="E2" s="195"/>
      <c r="F2" s="195"/>
      <c r="G2" s="195"/>
      <c r="H2" s="195"/>
      <c r="I2" s="195"/>
      <c r="J2" s="195"/>
      <c r="K2" s="195"/>
      <c r="L2" s="195"/>
    </row>
    <row r="3" spans="1:13" ht="15" thickBot="1" x14ac:dyDescent="0.35">
      <c r="A3" s="235"/>
      <c r="B3" s="236"/>
      <c r="C3" s="236"/>
      <c r="D3" s="236"/>
      <c r="E3" s="236" t="s">
        <v>27</v>
      </c>
      <c r="F3" s="236"/>
      <c r="G3" s="236"/>
      <c r="H3" s="237" t="s">
        <v>28</v>
      </c>
      <c r="I3" s="236"/>
      <c r="J3" s="236" t="s">
        <v>167</v>
      </c>
      <c r="K3" s="238" t="s">
        <v>168</v>
      </c>
      <c r="L3" s="239" t="s">
        <v>40</v>
      </c>
    </row>
    <row r="4" spans="1:13" x14ac:dyDescent="0.3">
      <c r="A4" s="240" t="s">
        <v>29</v>
      </c>
      <c r="B4" s="240"/>
      <c r="C4" s="240"/>
      <c r="D4" s="240"/>
      <c r="E4" s="240" t="s">
        <v>30</v>
      </c>
      <c r="F4" s="240" t="s">
        <v>31</v>
      </c>
      <c r="G4" s="240"/>
      <c r="H4" s="241" t="s">
        <v>36</v>
      </c>
      <c r="I4" s="240"/>
      <c r="J4" s="242"/>
      <c r="K4" s="243"/>
      <c r="L4" s="244"/>
    </row>
    <row r="5" spans="1:13" x14ac:dyDescent="0.3">
      <c r="A5" s="245"/>
      <c r="B5" s="245"/>
      <c r="C5" s="245"/>
      <c r="D5" s="245"/>
      <c r="E5" s="246">
        <v>0</v>
      </c>
      <c r="F5" s="247">
        <v>35000</v>
      </c>
      <c r="G5" s="245"/>
      <c r="H5" s="39">
        <v>0</v>
      </c>
      <c r="I5" s="245"/>
      <c r="J5" s="298">
        <f>$C$11*H5</f>
        <v>0</v>
      </c>
      <c r="K5" s="258"/>
      <c r="L5" s="300">
        <f t="shared" ref="L5:L9" si="0">J5*K5+J5</f>
        <v>0</v>
      </c>
    </row>
    <row r="6" spans="1:13" x14ac:dyDescent="0.3">
      <c r="A6" s="245"/>
      <c r="B6" s="245"/>
      <c r="C6" s="245"/>
      <c r="D6" s="245"/>
      <c r="E6" s="247">
        <v>35001</v>
      </c>
      <c r="F6" s="247">
        <v>70000</v>
      </c>
      <c r="G6" s="245"/>
      <c r="H6" s="39">
        <v>0</v>
      </c>
      <c r="I6" s="245"/>
      <c r="J6" s="298">
        <f t="shared" ref="J6:J9" si="1">$C$11*H6</f>
        <v>0</v>
      </c>
      <c r="K6" s="258"/>
      <c r="L6" s="300">
        <f t="shared" si="0"/>
        <v>0</v>
      </c>
    </row>
    <row r="7" spans="1:13" x14ac:dyDescent="0.3">
      <c r="A7" s="245"/>
      <c r="B7" s="245"/>
      <c r="C7" s="245"/>
      <c r="D7" s="245"/>
      <c r="E7" s="247">
        <v>70001</v>
      </c>
      <c r="F7" s="247">
        <v>105000</v>
      </c>
      <c r="G7" s="245"/>
      <c r="H7" s="39">
        <v>0</v>
      </c>
      <c r="I7" s="245"/>
      <c r="J7" s="298">
        <f t="shared" si="1"/>
        <v>0</v>
      </c>
      <c r="K7" s="258"/>
      <c r="L7" s="300">
        <f t="shared" si="0"/>
        <v>0</v>
      </c>
    </row>
    <row r="8" spans="1:13" x14ac:dyDescent="0.3">
      <c r="A8" s="245"/>
      <c r="B8" s="245"/>
      <c r="C8" s="245"/>
      <c r="D8" s="245"/>
      <c r="E8" s="247">
        <v>105001</v>
      </c>
      <c r="F8" s="247">
        <v>140000</v>
      </c>
      <c r="G8" s="245"/>
      <c r="H8" s="39">
        <v>0</v>
      </c>
      <c r="I8" s="245"/>
      <c r="J8" s="298">
        <f t="shared" si="1"/>
        <v>0</v>
      </c>
      <c r="K8" s="258"/>
      <c r="L8" s="300">
        <f t="shared" si="0"/>
        <v>0</v>
      </c>
    </row>
    <row r="9" spans="1:13" ht="15" thickBot="1" x14ac:dyDescent="0.35">
      <c r="A9" s="248"/>
      <c r="B9" s="248"/>
      <c r="C9" s="248"/>
      <c r="D9" s="248"/>
      <c r="E9" s="249" t="s">
        <v>122</v>
      </c>
      <c r="F9" s="249"/>
      <c r="G9" s="248"/>
      <c r="H9" s="40">
        <v>0</v>
      </c>
      <c r="I9" s="248"/>
      <c r="J9" s="299">
        <f t="shared" si="1"/>
        <v>0</v>
      </c>
      <c r="K9" s="302"/>
      <c r="L9" s="300">
        <f t="shared" si="0"/>
        <v>0</v>
      </c>
    </row>
    <row r="10" spans="1:13" x14ac:dyDescent="0.3">
      <c r="A10" s="250"/>
      <c r="B10" s="251"/>
      <c r="C10" s="251"/>
      <c r="D10" s="251"/>
      <c r="E10" s="251"/>
      <c r="F10" s="251"/>
      <c r="G10" s="251"/>
      <c r="H10" s="251"/>
      <c r="I10" s="251"/>
      <c r="J10" s="251"/>
      <c r="K10" s="252"/>
      <c r="L10" s="253"/>
    </row>
    <row r="11" spans="1:13" x14ac:dyDescent="0.3">
      <c r="A11" s="254" t="s">
        <v>32</v>
      </c>
      <c r="B11" s="255"/>
      <c r="C11" s="256">
        <v>95000</v>
      </c>
      <c r="D11" s="255" t="s">
        <v>167</v>
      </c>
      <c r="E11" s="255" t="s">
        <v>123</v>
      </c>
      <c r="F11" s="255"/>
      <c r="G11" s="255"/>
      <c r="H11" s="257"/>
      <c r="I11" s="257"/>
      <c r="J11" s="298">
        <f>SUM(J5:J9)</f>
        <v>0</v>
      </c>
      <c r="K11" s="258"/>
      <c r="L11" s="301">
        <f>SUM(L5:L9)</f>
        <v>0</v>
      </c>
      <c r="M11" s="264"/>
    </row>
    <row r="12" spans="1:13" ht="15" thickBot="1" x14ac:dyDescent="0.35">
      <c r="A12" s="259"/>
      <c r="B12" s="260"/>
      <c r="C12" s="260"/>
      <c r="D12" s="260"/>
      <c r="E12" s="260"/>
      <c r="F12" s="260"/>
      <c r="G12" s="260"/>
      <c r="H12" s="260"/>
      <c r="I12" s="260"/>
      <c r="J12" s="260"/>
      <c r="K12" s="261"/>
      <c r="L12" s="262"/>
    </row>
    <row r="13" spans="1:13" x14ac:dyDescent="0.3">
      <c r="A13" s="263" t="s">
        <v>35</v>
      </c>
      <c r="B13" s="263"/>
      <c r="C13" s="263"/>
      <c r="D13" s="263"/>
      <c r="E13" s="263"/>
      <c r="F13" s="263"/>
      <c r="G13" s="263"/>
      <c r="H13" s="263"/>
      <c r="I13" s="263"/>
      <c r="J13" s="257"/>
      <c r="K13" s="264"/>
      <c r="L13" s="264"/>
      <c r="M13" s="264"/>
    </row>
    <row r="14" spans="1:13" x14ac:dyDescent="0.3">
      <c r="A14" s="263" t="s">
        <v>34</v>
      </c>
      <c r="B14" s="263"/>
      <c r="C14" s="263"/>
      <c r="D14" s="263"/>
      <c r="E14" s="263"/>
      <c r="F14" s="263"/>
      <c r="G14" s="263"/>
      <c r="H14" s="263"/>
      <c r="I14" s="263"/>
      <c r="J14" s="257"/>
      <c r="K14" s="265"/>
      <c r="L14" s="265"/>
      <c r="M14" s="264"/>
    </row>
    <row r="15" spans="1:13" x14ac:dyDescent="0.3">
      <c r="A15" s="263" t="s">
        <v>124</v>
      </c>
      <c r="B15" s="263"/>
      <c r="C15" s="263"/>
      <c r="D15" s="263"/>
      <c r="E15" s="263"/>
      <c r="F15" s="263"/>
      <c r="G15" s="263"/>
      <c r="H15" s="263"/>
      <c r="I15" s="263"/>
      <c r="J15" s="257"/>
      <c r="K15" s="265"/>
      <c r="L15" s="265"/>
      <c r="M15" s="264"/>
    </row>
    <row r="16" spans="1:13" x14ac:dyDescent="0.3">
      <c r="A16" s="264"/>
      <c r="B16" s="264"/>
      <c r="C16" s="264"/>
      <c r="D16" s="264"/>
      <c r="E16" s="264"/>
      <c r="F16" s="264"/>
      <c r="G16" s="264"/>
      <c r="H16" s="264"/>
      <c r="I16" s="264"/>
      <c r="J16" s="264"/>
      <c r="K16" s="264"/>
      <c r="L16" s="264"/>
      <c r="M16" s="264"/>
    </row>
  </sheetData>
  <sheetProtection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9154C-DD2D-4A8E-AFFF-1ACCC0095985}">
  <sheetPr codeName="Blad10"/>
  <dimension ref="A1:F49"/>
  <sheetViews>
    <sheetView showGridLines="0" workbookViewId="0">
      <selection activeCell="E12" sqref="E12"/>
    </sheetView>
  </sheetViews>
  <sheetFormatPr defaultColWidth="9.109375" defaultRowHeight="14.4" x14ac:dyDescent="0.3"/>
  <cols>
    <col min="1" max="1" width="34.6640625" style="53" customWidth="1"/>
    <col min="2" max="2" width="26.44140625" style="53" bestFit="1" customWidth="1"/>
    <col min="3" max="3" width="14" style="53" customWidth="1"/>
    <col min="4" max="4" width="12" style="53" customWidth="1"/>
    <col min="5" max="5" width="14.109375" style="53" customWidth="1"/>
    <col min="6" max="6" width="12.33203125" style="53" customWidth="1"/>
    <col min="7" max="16384" width="9.109375" style="53"/>
  </cols>
  <sheetData>
    <row r="1" spans="1:6" ht="15" thickBot="1" x14ac:dyDescent="0.35">
      <c r="A1" s="35"/>
      <c r="B1" s="1"/>
      <c r="C1" s="36"/>
      <c r="D1" s="36"/>
      <c r="E1" s="36"/>
      <c r="F1" s="36"/>
    </row>
    <row r="2" spans="1:6" s="267" customFormat="1" ht="25.2" thickBot="1" x14ac:dyDescent="0.35">
      <c r="A2" s="137" t="s">
        <v>153</v>
      </c>
      <c r="B2" s="138"/>
      <c r="C2" s="138"/>
      <c r="D2" s="138"/>
      <c r="E2" s="139"/>
      <c r="F2" s="132"/>
    </row>
    <row r="3" spans="1:6" ht="27" thickBot="1" x14ac:dyDescent="0.35">
      <c r="A3" s="140" t="s">
        <v>87</v>
      </c>
      <c r="B3" s="141" t="s">
        <v>88</v>
      </c>
      <c r="C3" s="142" t="s">
        <v>89</v>
      </c>
      <c r="D3" s="142" t="s">
        <v>90</v>
      </c>
      <c r="E3" s="143" t="s">
        <v>179</v>
      </c>
    </row>
    <row r="4" spans="1:6" x14ac:dyDescent="0.3">
      <c r="A4" s="160"/>
      <c r="B4" s="161"/>
      <c r="C4" s="281"/>
      <c r="D4" s="282"/>
      <c r="E4" s="268">
        <f>C4*D4+C4</f>
        <v>0</v>
      </c>
    </row>
    <row r="5" spans="1:6" x14ac:dyDescent="0.3">
      <c r="A5" s="133"/>
      <c r="B5" s="131"/>
      <c r="C5" s="283"/>
      <c r="D5" s="284"/>
      <c r="E5" s="268">
        <f t="shared" ref="E5:E48" si="0">C5*D5+C5</f>
        <v>0</v>
      </c>
    </row>
    <row r="6" spans="1:6" x14ac:dyDescent="0.3">
      <c r="A6" s="133"/>
      <c r="B6" s="131"/>
      <c r="C6" s="283"/>
      <c r="D6" s="284"/>
      <c r="E6" s="268">
        <f t="shared" si="0"/>
        <v>0</v>
      </c>
    </row>
    <row r="7" spans="1:6" x14ac:dyDescent="0.3">
      <c r="A7" s="133"/>
      <c r="B7" s="131"/>
      <c r="C7" s="283"/>
      <c r="D7" s="284"/>
      <c r="E7" s="268">
        <f t="shared" si="0"/>
        <v>0</v>
      </c>
    </row>
    <row r="8" spans="1:6" x14ac:dyDescent="0.3">
      <c r="A8" s="133"/>
      <c r="B8" s="131"/>
      <c r="C8" s="283"/>
      <c r="D8" s="284"/>
      <c r="E8" s="268">
        <f t="shared" si="0"/>
        <v>0</v>
      </c>
    </row>
    <row r="9" spans="1:6" x14ac:dyDescent="0.3">
      <c r="A9" s="133"/>
      <c r="B9" s="131"/>
      <c r="C9" s="283"/>
      <c r="D9" s="284"/>
      <c r="E9" s="268">
        <f t="shared" si="0"/>
        <v>0</v>
      </c>
    </row>
    <row r="10" spans="1:6" x14ac:dyDescent="0.3">
      <c r="A10" s="133"/>
      <c r="B10" s="131"/>
      <c r="C10" s="283"/>
      <c r="D10" s="284"/>
      <c r="E10" s="268">
        <f t="shared" si="0"/>
        <v>0</v>
      </c>
    </row>
    <row r="11" spans="1:6" x14ac:dyDescent="0.3">
      <c r="A11" s="133"/>
      <c r="B11" s="131"/>
      <c r="C11" s="283"/>
      <c r="D11" s="284"/>
      <c r="E11" s="268">
        <f t="shared" si="0"/>
        <v>0</v>
      </c>
    </row>
    <row r="12" spans="1:6" x14ac:dyDescent="0.3">
      <c r="A12" s="133"/>
      <c r="B12" s="131"/>
      <c r="C12" s="283"/>
      <c r="D12" s="284"/>
      <c r="E12" s="268">
        <f t="shared" si="0"/>
        <v>0</v>
      </c>
    </row>
    <row r="13" spans="1:6" x14ac:dyDescent="0.3">
      <c r="A13" s="133"/>
      <c r="B13" s="131"/>
      <c r="C13" s="283"/>
      <c r="D13" s="284"/>
      <c r="E13" s="268">
        <f t="shared" si="0"/>
        <v>0</v>
      </c>
    </row>
    <row r="14" spans="1:6" x14ac:dyDescent="0.3">
      <c r="A14" s="133"/>
      <c r="B14" s="131"/>
      <c r="C14" s="283"/>
      <c r="D14" s="284"/>
      <c r="E14" s="268">
        <f t="shared" si="0"/>
        <v>0</v>
      </c>
    </row>
    <row r="15" spans="1:6" x14ac:dyDescent="0.3">
      <c r="A15" s="133"/>
      <c r="B15" s="131"/>
      <c r="C15" s="283"/>
      <c r="D15" s="284"/>
      <c r="E15" s="268">
        <f t="shared" si="0"/>
        <v>0</v>
      </c>
    </row>
    <row r="16" spans="1:6" x14ac:dyDescent="0.3">
      <c r="A16" s="133"/>
      <c r="B16" s="131"/>
      <c r="C16" s="283"/>
      <c r="D16" s="284"/>
      <c r="E16" s="268">
        <f t="shared" si="0"/>
        <v>0</v>
      </c>
    </row>
    <row r="17" spans="1:5" x14ac:dyDescent="0.3">
      <c r="A17" s="133"/>
      <c r="B17" s="131"/>
      <c r="C17" s="283"/>
      <c r="D17" s="284"/>
      <c r="E17" s="268">
        <f t="shared" si="0"/>
        <v>0</v>
      </c>
    </row>
    <row r="18" spans="1:5" x14ac:dyDescent="0.3">
      <c r="A18" s="133"/>
      <c r="B18" s="131"/>
      <c r="C18" s="283"/>
      <c r="D18" s="284"/>
      <c r="E18" s="268">
        <f t="shared" si="0"/>
        <v>0</v>
      </c>
    </row>
    <row r="19" spans="1:5" x14ac:dyDescent="0.3">
      <c r="A19" s="133"/>
      <c r="B19" s="131"/>
      <c r="C19" s="283"/>
      <c r="D19" s="284"/>
      <c r="E19" s="268">
        <f t="shared" si="0"/>
        <v>0</v>
      </c>
    </row>
    <row r="20" spans="1:5" x14ac:dyDescent="0.3">
      <c r="A20" s="133"/>
      <c r="B20" s="131"/>
      <c r="C20" s="283"/>
      <c r="D20" s="284"/>
      <c r="E20" s="268">
        <f t="shared" si="0"/>
        <v>0</v>
      </c>
    </row>
    <row r="21" spans="1:5" x14ac:dyDescent="0.3">
      <c r="A21" s="133"/>
      <c r="B21" s="131"/>
      <c r="C21" s="283"/>
      <c r="D21" s="284"/>
      <c r="E21" s="268">
        <f t="shared" si="0"/>
        <v>0</v>
      </c>
    </row>
    <row r="22" spans="1:5" x14ac:dyDescent="0.3">
      <c r="A22" s="133"/>
      <c r="B22" s="131"/>
      <c r="C22" s="283"/>
      <c r="D22" s="284"/>
      <c r="E22" s="268">
        <f t="shared" si="0"/>
        <v>0</v>
      </c>
    </row>
    <row r="23" spans="1:5" x14ac:dyDescent="0.3">
      <c r="A23" s="133"/>
      <c r="B23" s="131"/>
      <c r="C23" s="283"/>
      <c r="D23" s="284"/>
      <c r="E23" s="268">
        <f t="shared" si="0"/>
        <v>0</v>
      </c>
    </row>
    <row r="24" spans="1:5" x14ac:dyDescent="0.3">
      <c r="A24" s="133"/>
      <c r="B24" s="131"/>
      <c r="C24" s="283"/>
      <c r="D24" s="284"/>
      <c r="E24" s="268">
        <f t="shared" si="0"/>
        <v>0</v>
      </c>
    </row>
    <row r="25" spans="1:5" x14ac:dyDescent="0.3">
      <c r="A25" s="134"/>
      <c r="B25" s="131"/>
      <c r="C25" s="283"/>
      <c r="D25" s="284"/>
      <c r="E25" s="268">
        <f t="shared" si="0"/>
        <v>0</v>
      </c>
    </row>
    <row r="26" spans="1:5" x14ac:dyDescent="0.3">
      <c r="A26" s="133"/>
      <c r="B26" s="131"/>
      <c r="C26" s="283"/>
      <c r="D26" s="284"/>
      <c r="E26" s="268">
        <f t="shared" si="0"/>
        <v>0</v>
      </c>
    </row>
    <row r="27" spans="1:5" x14ac:dyDescent="0.3">
      <c r="A27" s="133"/>
      <c r="B27" s="131"/>
      <c r="C27" s="283"/>
      <c r="D27" s="284"/>
      <c r="E27" s="268">
        <f t="shared" si="0"/>
        <v>0</v>
      </c>
    </row>
    <row r="28" spans="1:5" x14ac:dyDescent="0.3">
      <c r="A28" s="133"/>
      <c r="B28" s="131"/>
      <c r="C28" s="283"/>
      <c r="D28" s="284"/>
      <c r="E28" s="268">
        <f t="shared" si="0"/>
        <v>0</v>
      </c>
    </row>
    <row r="29" spans="1:5" x14ac:dyDescent="0.3">
      <c r="A29" s="133"/>
      <c r="B29" s="131"/>
      <c r="C29" s="283"/>
      <c r="D29" s="284"/>
      <c r="E29" s="268">
        <f t="shared" si="0"/>
        <v>0</v>
      </c>
    </row>
    <row r="30" spans="1:5" x14ac:dyDescent="0.3">
      <c r="A30" s="133"/>
      <c r="B30" s="131"/>
      <c r="C30" s="283"/>
      <c r="D30" s="284"/>
      <c r="E30" s="268">
        <f t="shared" si="0"/>
        <v>0</v>
      </c>
    </row>
    <row r="31" spans="1:5" x14ac:dyDescent="0.3">
      <c r="A31" s="133"/>
      <c r="B31" s="131"/>
      <c r="C31" s="283"/>
      <c r="D31" s="284"/>
      <c r="E31" s="268">
        <f t="shared" si="0"/>
        <v>0</v>
      </c>
    </row>
    <row r="32" spans="1:5" x14ac:dyDescent="0.3">
      <c r="A32" s="133"/>
      <c r="B32" s="131"/>
      <c r="C32" s="283"/>
      <c r="D32" s="284"/>
      <c r="E32" s="268">
        <f t="shared" si="0"/>
        <v>0</v>
      </c>
    </row>
    <row r="33" spans="1:5" x14ac:dyDescent="0.3">
      <c r="A33" s="133"/>
      <c r="B33" s="131"/>
      <c r="C33" s="283"/>
      <c r="D33" s="284"/>
      <c r="E33" s="268">
        <f t="shared" si="0"/>
        <v>0</v>
      </c>
    </row>
    <row r="34" spans="1:5" x14ac:dyDescent="0.3">
      <c r="A34" s="133"/>
      <c r="B34" s="131"/>
      <c r="C34" s="283"/>
      <c r="D34" s="284"/>
      <c r="E34" s="268">
        <f t="shared" si="0"/>
        <v>0</v>
      </c>
    </row>
    <row r="35" spans="1:5" x14ac:dyDescent="0.3">
      <c r="A35" s="133"/>
      <c r="B35" s="131"/>
      <c r="C35" s="283"/>
      <c r="D35" s="284"/>
      <c r="E35" s="268">
        <f t="shared" si="0"/>
        <v>0</v>
      </c>
    </row>
    <row r="36" spans="1:5" x14ac:dyDescent="0.3">
      <c r="A36" s="133"/>
      <c r="B36" s="131"/>
      <c r="C36" s="283"/>
      <c r="D36" s="284"/>
      <c r="E36" s="268">
        <f t="shared" si="0"/>
        <v>0</v>
      </c>
    </row>
    <row r="37" spans="1:5" x14ac:dyDescent="0.3">
      <c r="A37" s="133"/>
      <c r="B37" s="131"/>
      <c r="C37" s="283"/>
      <c r="D37" s="284"/>
      <c r="E37" s="268">
        <f t="shared" si="0"/>
        <v>0</v>
      </c>
    </row>
    <row r="38" spans="1:5" x14ac:dyDescent="0.3">
      <c r="A38" s="133"/>
      <c r="B38" s="131"/>
      <c r="C38" s="283"/>
      <c r="D38" s="284"/>
      <c r="E38" s="268">
        <f t="shared" si="0"/>
        <v>0</v>
      </c>
    </row>
    <row r="39" spans="1:5" x14ac:dyDescent="0.3">
      <c r="A39" s="133"/>
      <c r="B39" s="131"/>
      <c r="C39" s="283"/>
      <c r="D39" s="284"/>
      <c r="E39" s="268">
        <f t="shared" si="0"/>
        <v>0</v>
      </c>
    </row>
    <row r="40" spans="1:5" x14ac:dyDescent="0.3">
      <c r="A40" s="133"/>
      <c r="B40" s="131"/>
      <c r="C40" s="283"/>
      <c r="D40" s="284"/>
      <c r="E40" s="268">
        <f t="shared" si="0"/>
        <v>0</v>
      </c>
    </row>
    <row r="41" spans="1:5" x14ac:dyDescent="0.3">
      <c r="A41" s="133"/>
      <c r="B41" s="131"/>
      <c r="C41" s="283"/>
      <c r="D41" s="284"/>
      <c r="E41" s="268">
        <f t="shared" si="0"/>
        <v>0</v>
      </c>
    </row>
    <row r="42" spans="1:5" x14ac:dyDescent="0.3">
      <c r="A42" s="133"/>
      <c r="B42" s="131"/>
      <c r="C42" s="283"/>
      <c r="D42" s="284"/>
      <c r="E42" s="268">
        <f t="shared" si="0"/>
        <v>0</v>
      </c>
    </row>
    <row r="43" spans="1:5" x14ac:dyDescent="0.3">
      <c r="A43" s="133"/>
      <c r="B43" s="131"/>
      <c r="C43" s="283"/>
      <c r="D43" s="284"/>
      <c r="E43" s="268">
        <f t="shared" si="0"/>
        <v>0</v>
      </c>
    </row>
    <row r="44" spans="1:5" x14ac:dyDescent="0.3">
      <c r="A44" s="133"/>
      <c r="B44" s="131"/>
      <c r="C44" s="283"/>
      <c r="D44" s="284"/>
      <c r="E44" s="268">
        <f t="shared" si="0"/>
        <v>0</v>
      </c>
    </row>
    <row r="45" spans="1:5" x14ac:dyDescent="0.3">
      <c r="A45" s="133"/>
      <c r="B45" s="131"/>
      <c r="C45" s="283"/>
      <c r="D45" s="284"/>
      <c r="E45" s="268">
        <f t="shared" si="0"/>
        <v>0</v>
      </c>
    </row>
    <row r="46" spans="1:5" x14ac:dyDescent="0.3">
      <c r="A46" s="133"/>
      <c r="B46" s="131"/>
      <c r="C46" s="283"/>
      <c r="D46" s="284"/>
      <c r="E46" s="268">
        <f t="shared" si="0"/>
        <v>0</v>
      </c>
    </row>
    <row r="47" spans="1:5" x14ac:dyDescent="0.3">
      <c r="A47" s="133"/>
      <c r="B47" s="131"/>
      <c r="C47" s="283"/>
      <c r="D47" s="284"/>
      <c r="E47" s="268">
        <f t="shared" si="0"/>
        <v>0</v>
      </c>
    </row>
    <row r="48" spans="1:5" ht="15" thickBot="1" x14ac:dyDescent="0.35">
      <c r="A48" s="135"/>
      <c r="B48" s="136"/>
      <c r="C48" s="285"/>
      <c r="D48" s="286"/>
      <c r="E48" s="268">
        <f t="shared" si="0"/>
        <v>0</v>
      </c>
    </row>
    <row r="49" spans="1:5" x14ac:dyDescent="0.3">
      <c r="A49" s="1"/>
      <c r="B49" s="1"/>
      <c r="C49" s="36"/>
      <c r="D49" s="34"/>
      <c r="E49" s="36"/>
    </row>
  </sheetData>
  <sheetProtection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Toelichting</vt:lpstr>
      <vt:lpstr>P1 Aanneemsom bedrijfsrestauran</vt:lpstr>
      <vt:lpstr>1a.Begroting bedrijfsrestaurant</vt:lpstr>
      <vt:lpstr>1b. Algemene kosten restaur</vt:lpstr>
      <vt:lpstr>P2 Begroting Banqueting</vt:lpstr>
      <vt:lpstr>2a. VVP Banqueting</vt:lpstr>
      <vt:lpstr>2b. Integraal uurtarief banq</vt:lpstr>
      <vt:lpstr>2c. Omzetrestitutie banqueting</vt:lpstr>
      <vt:lpstr>3a. Assortiment restaurant</vt:lpstr>
      <vt:lpstr>3b. Assortiment banqueting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Harthoorn - Lobs, Jacqueline</dc:creator>
  <cp:lastModifiedBy>Pacevicius, Dorothée</cp:lastModifiedBy>
  <dcterms:created xsi:type="dcterms:W3CDTF">2024-11-07T08:11:48Z</dcterms:created>
  <dcterms:modified xsi:type="dcterms:W3CDTF">2024-12-05T19:37:59Z</dcterms:modified>
</cp:coreProperties>
</file>