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arendrecht\2025\EA 2025\Risico info e.d. tbv NVI\"/>
    </mc:Choice>
  </mc:AlternateContent>
  <xr:revisionPtr revIDLastSave="0" documentId="13_ncr:1_{65D34727-12E8-4840-93FA-14768B4D4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definedNames>
    <definedName name="_xlnm.Print_Area" localSheetId="0">Blad1!$A$1:$V$133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" i="1"/>
  <c r="J3" i="1" s="1"/>
  <c r="M32" i="1"/>
  <c r="L3" i="1"/>
  <c r="M3" i="1" s="1"/>
  <c r="L34" i="1"/>
  <c r="I34" i="1"/>
  <c r="J34" i="1" s="1"/>
  <c r="N3" i="1" l="1"/>
  <c r="O34" i="1"/>
  <c r="N32" i="1"/>
  <c r="O3" i="1"/>
  <c r="M34" i="1"/>
  <c r="N34" i="1" s="1"/>
  <c r="P25" i="1"/>
  <c r="L4" i="1" l="1"/>
  <c r="M4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3" i="1"/>
  <c r="M33" i="1" s="1"/>
  <c r="L35" i="1"/>
  <c r="M35" i="1" s="1"/>
  <c r="I4" i="1"/>
  <c r="J4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5" i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3" i="1"/>
  <c r="J33" i="1" s="1"/>
  <c r="I35" i="1"/>
  <c r="J35" i="1" s="1"/>
  <c r="N31" i="1" l="1"/>
  <c r="N13" i="1"/>
  <c r="M36" i="1"/>
  <c r="N6" i="1"/>
  <c r="N10" i="1"/>
  <c r="N30" i="1"/>
  <c r="N20" i="1"/>
  <c r="N12" i="1"/>
  <c r="N14" i="1"/>
  <c r="N21" i="1"/>
  <c r="N28" i="1"/>
  <c r="N27" i="1"/>
  <c r="N17" i="1"/>
  <c r="N9" i="1"/>
  <c r="N29" i="1"/>
  <c r="N19" i="1"/>
  <c r="N11" i="1"/>
  <c r="N22" i="1"/>
  <c r="N16" i="1"/>
  <c r="N33" i="1"/>
  <c r="N4" i="1"/>
  <c r="J36" i="1"/>
  <c r="N18" i="1"/>
  <c r="N26" i="1"/>
  <c r="N8" i="1"/>
  <c r="N35" i="1"/>
  <c r="N25" i="1"/>
  <c r="N15" i="1"/>
  <c r="N7" i="1"/>
  <c r="O22" i="1"/>
  <c r="O6" i="1"/>
  <c r="O33" i="1"/>
  <c r="O29" i="1"/>
  <c r="O15" i="1"/>
  <c r="O18" i="1"/>
  <c r="O11" i="1"/>
  <c r="O31" i="1"/>
  <c r="O21" i="1"/>
  <c r="O13" i="1"/>
  <c r="O14" i="1"/>
  <c r="O35" i="1"/>
  <c r="O19" i="1"/>
  <c r="O7" i="1"/>
  <c r="O27" i="1"/>
  <c r="O17" i="1"/>
  <c r="O9" i="1"/>
  <c r="O4" i="1"/>
  <c r="L36" i="1"/>
  <c r="O30" i="1"/>
  <c r="O26" i="1"/>
  <c r="O20" i="1"/>
  <c r="O16" i="1"/>
  <c r="O12" i="1"/>
  <c r="O8" i="1"/>
  <c r="I36" i="1"/>
  <c r="O28" i="1"/>
  <c r="O10" i="1"/>
  <c r="N36" i="1" l="1"/>
  <c r="W4" i="1"/>
  <c r="W6" i="1"/>
  <c r="W7" i="1"/>
  <c r="W8" i="1"/>
  <c r="W9" i="1"/>
  <c r="W10" i="1"/>
  <c r="W13" i="1"/>
  <c r="W14" i="1"/>
  <c r="W15" i="1"/>
  <c r="W16" i="1"/>
  <c r="W17" i="1"/>
  <c r="W18" i="1"/>
  <c r="W19" i="1"/>
  <c r="W20" i="1"/>
  <c r="W21" i="1"/>
  <c r="W22" i="1"/>
  <c r="W25" i="1"/>
  <c r="W26" i="1"/>
  <c r="W27" i="1"/>
  <c r="W28" i="1"/>
  <c r="W29" i="1"/>
  <c r="W30" i="1"/>
  <c r="W31" i="1"/>
  <c r="W33" i="1"/>
  <c r="W35" i="1"/>
  <c r="K36" i="1" l="1"/>
  <c r="H36" i="1"/>
  <c r="O36" i="1" l="1"/>
  <c r="P30" i="1"/>
  <c r="P29" i="1"/>
  <c r="P28" i="1"/>
  <c r="P27" i="1"/>
  <c r="P26" i="1"/>
  <c r="P22" i="1"/>
  <c r="P21" i="1"/>
  <c r="P20" i="1"/>
  <c r="P18" i="1"/>
  <c r="P17" i="1"/>
  <c r="P14" i="1"/>
  <c r="P15" i="1"/>
  <c r="P13" i="1"/>
  <c r="P10" i="1"/>
  <c r="P7" i="1"/>
  <c r="P4" i="1"/>
  <c r="P3" i="1"/>
</calcChain>
</file>

<file path=xl/sharedStrings.xml><?xml version="1.0" encoding="utf-8"?>
<sst xmlns="http://schemas.openxmlformats.org/spreadsheetml/2006/main" count="350" uniqueCount="173">
  <si>
    <t>FCL</t>
  </si>
  <si>
    <t>ECL</t>
  </si>
  <si>
    <t>GEBRUIK-BESTEMMING</t>
  </si>
  <si>
    <t>POSTCODE</t>
  </si>
  <si>
    <t>OPMERKINGEN</t>
  </si>
  <si>
    <t>BARENDRECHT</t>
  </si>
  <si>
    <t>Barendrecht</t>
  </si>
  <si>
    <t>Bachlaan 2 (kinderopvang 1/3 MFA 2/3)</t>
  </si>
  <si>
    <t>2992 GK</t>
  </si>
  <si>
    <t>Bachlaan 4</t>
  </si>
  <si>
    <t>Voedselbank (noodvoorziening portocabin)</t>
  </si>
  <si>
    <t>2994 AA</t>
  </si>
  <si>
    <t>2991 GA</t>
  </si>
  <si>
    <t>MFC de Baerne muziekschool / gymzaal/theater</t>
  </si>
  <si>
    <t>Sporthal de Bongerd (Niet samen met FOCUS academie)</t>
  </si>
  <si>
    <t>2991 XJ</t>
  </si>
  <si>
    <t>Dorpsstraat 184</t>
  </si>
  <si>
    <t>SBO Rehoboth</t>
  </si>
  <si>
    <t>2992 AB</t>
  </si>
  <si>
    <t>Dorpsstraat Oost 3A</t>
  </si>
  <si>
    <t xml:space="preserve"> SBO de Rank / 1 noodlokaal de RANK</t>
  </si>
  <si>
    <t>2991 CR</t>
  </si>
  <si>
    <t>Evertsenstraat 16</t>
  </si>
  <si>
    <t>BBS Schaepman</t>
  </si>
  <si>
    <t>2992 BG</t>
  </si>
  <si>
    <t>Haarspitwei 11</t>
  </si>
  <si>
    <t>Calvijn het Groene Hart (voortgezet onderwijs)</t>
  </si>
  <si>
    <t>2992 ZB</t>
  </si>
  <si>
    <t>Hoefslag 20</t>
  </si>
  <si>
    <t>CBS het Kompas met noodklokalen</t>
  </si>
  <si>
    <t>2992 VH</t>
  </si>
  <si>
    <t>Klipper 108 - 109</t>
  </si>
  <si>
    <t>CBS de Ark</t>
  </si>
  <si>
    <t>2991 KM</t>
  </si>
  <si>
    <t>CBS de Ark (noodlokalen)</t>
  </si>
  <si>
    <t>Kruidentuin 10-10A</t>
  </si>
  <si>
    <t>vormalig OBS Dubbeldekke /BSO Dakota- leegstandbeheer</t>
  </si>
  <si>
    <t>2991 RK</t>
  </si>
  <si>
    <t>Marijkesingel 30</t>
  </si>
  <si>
    <t>2991 BK</t>
  </si>
  <si>
    <t>Middeldijkerplein 3</t>
  </si>
  <si>
    <t>2993 DL</t>
  </si>
  <si>
    <t>Olmenwede 1 / Iepenwede 2</t>
  </si>
  <si>
    <t>2993 GG</t>
  </si>
  <si>
    <t>Petrus Camperstraat 1</t>
  </si>
  <si>
    <t xml:space="preserve">SBO de Wijngaard </t>
  </si>
  <si>
    <t>2992 KK</t>
  </si>
  <si>
    <t>2993 XJ</t>
  </si>
  <si>
    <t>Schoener 120-122</t>
  </si>
  <si>
    <t>OBS de Tweemaster / BSO KIBEO</t>
  </si>
  <si>
    <t>2991 JN</t>
  </si>
  <si>
    <t>Stellingmolen 10</t>
  </si>
  <si>
    <t>CBS Groen van Prinsterer</t>
  </si>
  <si>
    <t>2992 DN</t>
  </si>
  <si>
    <t>Stellingmolen 12</t>
  </si>
  <si>
    <t>OBS de Draaimolen</t>
  </si>
  <si>
    <t>Vrijenburglaan 61/ Hertenburg 32-36</t>
  </si>
  <si>
    <t>CBS Vrijenburg / BSO Duckstad / MFA Vrijenburgpoort (cluster 5)</t>
  </si>
  <si>
    <t>2994 CD</t>
  </si>
  <si>
    <t>Dalton College (Lyceum)</t>
  </si>
  <si>
    <t>2992 ZA</t>
  </si>
  <si>
    <t>Dalton College dependance</t>
  </si>
  <si>
    <t>ONDERWIJS</t>
  </si>
  <si>
    <t>subtotaal</t>
  </si>
  <si>
    <t>Buitenlandse Baan 1A/ 2e Barendrechtsweg</t>
  </si>
  <si>
    <t>incl 2 kopieerapp.twv. €6500,- en incl speeltoestellen</t>
  </si>
  <si>
    <t>Pand heeft ingang aan 2e Barendrechtseweg 225, is 1 geheel!!!</t>
  </si>
  <si>
    <t>MFC de Baerne, cultureel gebouw</t>
  </si>
  <si>
    <t>uitgesloten inbraakinstallatie en speeltoestellen, invent. Alleen van CBS Vrijenburg</t>
  </si>
  <si>
    <t>btw tarief volgens Jeroen Heutink</t>
  </si>
  <si>
    <t>Dierensteinweg 2</t>
  </si>
  <si>
    <t>EduDelta (school)</t>
  </si>
  <si>
    <t>2991XJ</t>
  </si>
  <si>
    <t>aangekocht in 2020 niet getaxeerd.</t>
  </si>
  <si>
    <t>basisschool de Trinoom/Centrum jeugd Gezin (meerwedepoort)</t>
  </si>
  <si>
    <t>Dierensteinweg 4d</t>
  </si>
  <si>
    <t>dierensteinweg 4 b en c</t>
  </si>
  <si>
    <t>OPSTALWAARDE 2021 (zie kolom H voor btw tarief)</t>
  </si>
  <si>
    <t>Totaal 2021</t>
  </si>
  <si>
    <t>NIET WIJZIGEN</t>
  </si>
  <si>
    <t>OPSTALWAARDE 2021 (incl index)</t>
  </si>
  <si>
    <t>INVENTARIS 2021 (incl index)</t>
  </si>
  <si>
    <t xml:space="preserve">INVENTARIS 2021 </t>
  </si>
  <si>
    <t>inventaris betr 6 touchscreens</t>
  </si>
  <si>
    <t>Totaal 2022</t>
  </si>
  <si>
    <t>OPSTALWAARDE 2022 (incl index)</t>
  </si>
  <si>
    <t>INVENTARIS 2022 (incl index)</t>
  </si>
  <si>
    <t>adm. Kosten</t>
  </si>
  <si>
    <t>zonnepanelen hoofdgebouw 83,919,15 zonnepanelen bijgebouw 47,569,67 per 01-03-2022</t>
  </si>
  <si>
    <t>per 01-03-2022 zonnepanelen 45.484,34</t>
  </si>
  <si>
    <t>per 01-03-2022 zonnepanelen 37.691,91</t>
  </si>
  <si>
    <t>per 01-03-2022 zonnepanelen 131,48,82</t>
  </si>
  <si>
    <t>OBS de Draaimolen 2 units tijdelijke huisvesting</t>
  </si>
  <si>
    <t>per 15-09-2022 voorlopig 1 jarig huurcontract</t>
  </si>
  <si>
    <t>6 units per 09-2021 voor een duur van 2 jaar</t>
  </si>
  <si>
    <t>ADRES                                                                      groene regel= wijziging 2022</t>
  </si>
  <si>
    <t>ACC</t>
  </si>
  <si>
    <t>12-2022 JWH opstal zit bij VvE, inventaris bij gemeente</t>
  </si>
  <si>
    <t>opstal was 7.106.000</t>
  </si>
  <si>
    <t>B077</t>
  </si>
  <si>
    <t>B010</t>
  </si>
  <si>
    <t>BSO de Bamboebeer kinderopvang (MFA Carroussel)</t>
  </si>
  <si>
    <t>OBS de Draaimolen (MFA Carroussel)</t>
  </si>
  <si>
    <t>Bachlaan 6A</t>
  </si>
  <si>
    <t>B025</t>
  </si>
  <si>
    <t>Brandsma-akker 3 - 5</t>
  </si>
  <si>
    <t>CBS Smitshoek / KDV Okidoki gebouw de Vrijheid</t>
  </si>
  <si>
    <t xml:space="preserve">Buitenlandse Baan 1           </t>
  </si>
  <si>
    <t>B058</t>
  </si>
  <si>
    <t>B051</t>
  </si>
  <si>
    <t>B044</t>
  </si>
  <si>
    <t>B041</t>
  </si>
  <si>
    <t>B042</t>
  </si>
  <si>
    <t>B006</t>
  </si>
  <si>
    <t>B045</t>
  </si>
  <si>
    <t xml:space="preserve">LOC, FOCUS academie </t>
  </si>
  <si>
    <t>B078</t>
  </si>
  <si>
    <t>B033</t>
  </si>
  <si>
    <t>B035</t>
  </si>
  <si>
    <t>B005</t>
  </si>
  <si>
    <t>B034</t>
  </si>
  <si>
    <t>B039</t>
  </si>
  <si>
    <t>B037</t>
  </si>
  <si>
    <t>B038</t>
  </si>
  <si>
    <t>BBS Schaepman west</t>
  </si>
  <si>
    <t>B027</t>
  </si>
  <si>
    <t>B036</t>
  </si>
  <si>
    <t>B032</t>
  </si>
  <si>
    <t>B026</t>
  </si>
  <si>
    <t>B007</t>
  </si>
  <si>
    <t>CBS Smitshoek / KDV Petteflet / BSO de Vrijbuiters (cluster 3)MFA Riederpoort</t>
  </si>
  <si>
    <t>Riederhof 37 - 39 Riederhagen 2</t>
  </si>
  <si>
    <t>B028</t>
  </si>
  <si>
    <t>B009</t>
  </si>
  <si>
    <t>Zichtwei 1 Hakwei 2</t>
  </si>
  <si>
    <t>Zichtwei 1A Hakwei 6</t>
  </si>
  <si>
    <t>OBS de Zeppelin / KDV Ziezo (cluster 1) MFA Waterpoort</t>
  </si>
  <si>
    <t>Middeldijkerplein 3a</t>
  </si>
  <si>
    <t>eigen ingang praktijk centrum Carnisselande MFA Waterpoort</t>
  </si>
  <si>
    <t>Middeldijkerplein 5</t>
  </si>
  <si>
    <t>kinderopvang gebouw MFA Waterpoort</t>
  </si>
  <si>
    <t>type zonnepaneel</t>
  </si>
  <si>
    <t>type omvormer</t>
  </si>
  <si>
    <t>geinstalleerd door</t>
  </si>
  <si>
    <t>scope 12</t>
  </si>
  <si>
    <t>wijze v installatie</t>
  </si>
  <si>
    <t>aantal panelen</t>
  </si>
  <si>
    <t>ja</t>
  </si>
  <si>
    <t>196 zonnepanelem</t>
  </si>
  <si>
    <t>Longi LR4-60 73-5 KWP</t>
  </si>
  <si>
    <t>Canadian Solar CS3W2x Solar edge 55 KVA</t>
  </si>
  <si>
    <t>Longi Solar LR6-60PE 305M</t>
  </si>
  <si>
    <t>Huawei SUN2000 60KTL-M0 &amp; Huawei SUN2000 33KTL-A</t>
  </si>
  <si>
    <t>Oranje dak DC en FMJ AC</t>
  </si>
  <si>
    <t>Longi Solar LR6-60PE-305M</t>
  </si>
  <si>
    <t>Huawei SUN2000-33KTL-A</t>
  </si>
  <si>
    <t>Huawei SUN2000-60KTL-M0</t>
  </si>
  <si>
    <t>2x Huawei SUN2000-36KTL &amp; 1x Huawei SUN2000-17KTL</t>
  </si>
  <si>
    <t>Longi Solar LR6-60-PE 305M</t>
  </si>
  <si>
    <t>n.v.t.</t>
  </si>
  <si>
    <t xml:space="preserve">1 x Solar edge 25K, 1 x Solar edge 30K </t>
  </si>
  <si>
    <t xml:space="preserve">E2 Energie </t>
  </si>
  <si>
    <t xml:space="preserve">Canadian Solar 450 Wp </t>
  </si>
  <si>
    <t xml:space="preserve">1 x Solar Edge 25K 
1 x Solar Edge 30K </t>
  </si>
  <si>
    <t>Canadian Solar 450Wp</t>
  </si>
  <si>
    <t xml:space="preserve">1 x Solar Edge 25K 
2 x Solar Edge 33K </t>
  </si>
  <si>
    <t>onbekend</t>
  </si>
  <si>
    <t xml:space="preserve">Barth installatietechniek </t>
  </si>
  <si>
    <t>265Wp per paneel type onbekend</t>
  </si>
  <si>
    <t>15kW mer en type onbekend</t>
  </si>
  <si>
    <t>1x gw20k-dt 20kW</t>
  </si>
  <si>
    <t>per 2018-9-4</t>
  </si>
  <si>
    <t>300Wp benq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</si>
</sst>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1" fillId="0" borderId="1" xfId="0" applyFont="1" applyBorder="1"/>
    <xf numFmtId="44" fontId="0" fillId="0" borderId="1" xfId="0" applyNumberForma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44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vertical="top" wrapText="1"/>
    </xf>
    <xf numFmtId="44" fontId="0" fillId="2" borderId="1" xfId="0" applyNumberFormat="1" applyFill="1" applyBorder="1" applyAlignment="1">
      <alignment horizontal="right" vertical="top" wrapText="1"/>
    </xf>
    <xf numFmtId="44" fontId="0" fillId="2" borderId="1" xfId="0" applyNumberFormat="1" applyFill="1" applyBorder="1" applyAlignment="1">
      <alignment horizontal="left" vertical="top" wrapText="1"/>
    </xf>
    <xf numFmtId="4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4" borderId="1" xfId="0" applyFill="1" applyBorder="1"/>
    <xf numFmtId="44" fontId="5" fillId="4" borderId="1" xfId="0" applyNumberFormat="1" applyFont="1" applyFill="1" applyBorder="1" applyAlignment="1">
      <alignment horizontal="right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6" borderId="1" xfId="0" applyFill="1" applyBorder="1" applyAlignment="1">
      <alignment horizontal="right"/>
    </xf>
    <xf numFmtId="9" fontId="0" fillId="6" borderId="1" xfId="0" applyNumberForma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 vertical="top" wrapText="1"/>
    </xf>
    <xf numFmtId="44" fontId="5" fillId="7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right"/>
    </xf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0" fillId="5" borderId="1" xfId="0" applyFill="1" applyBorder="1"/>
    <xf numFmtId="44" fontId="0" fillId="5" borderId="1" xfId="0" applyNumberFormat="1" applyFill="1" applyBorder="1"/>
    <xf numFmtId="44" fontId="7" fillId="4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 vertical="top" wrapText="1"/>
    </xf>
    <xf numFmtId="44" fontId="0" fillId="5" borderId="1" xfId="0" applyNumberFormat="1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0" fontId="0" fillId="8" borderId="1" xfId="0" applyFill="1" applyBorder="1"/>
    <xf numFmtId="44" fontId="0" fillId="8" borderId="1" xfId="0" applyNumberFormat="1" applyFill="1" applyBorder="1" applyAlignment="1">
      <alignment horizontal="right"/>
    </xf>
    <xf numFmtId="44" fontId="0" fillId="8" borderId="1" xfId="0" applyNumberFormat="1" applyFill="1" applyBorder="1"/>
    <xf numFmtId="9" fontId="0" fillId="8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 vertical="top" wrapText="1"/>
    </xf>
    <xf numFmtId="44" fontId="1" fillId="3" borderId="1" xfId="0" applyNumberFormat="1" applyFont="1" applyFill="1" applyBorder="1"/>
    <xf numFmtId="44" fontId="6" fillId="3" borderId="1" xfId="0" applyNumberFormat="1" applyFont="1" applyFill="1" applyBorder="1"/>
    <xf numFmtId="0" fontId="0" fillId="8" borderId="1" xfId="0" applyFill="1" applyBorder="1" applyAlignment="1">
      <alignment horizontal="right"/>
    </xf>
    <xf numFmtId="0" fontId="4" fillId="8" borderId="2" xfId="0" applyFont="1" applyFill="1" applyBorder="1" applyAlignment="1">
      <alignment horizontal="left"/>
    </xf>
    <xf numFmtId="0" fontId="0" fillId="8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left" vertical="top" wrapText="1"/>
    </xf>
    <xf numFmtId="0" fontId="0" fillId="5" borderId="1" xfId="0" applyNumberFormat="1" applyFill="1" applyBorder="1"/>
    <xf numFmtId="0" fontId="0" fillId="3" borderId="1" xfId="0" applyNumberFormat="1" applyFill="1" applyBorder="1"/>
    <xf numFmtId="0" fontId="1" fillId="2" borderId="1" xfId="0" applyNumberFormat="1" applyFont="1" applyFill="1" applyBorder="1" applyAlignment="1">
      <alignment horizontal="right"/>
    </xf>
    <xf numFmtId="0" fontId="0" fillId="8" borderId="1" xfId="0" applyNumberFormat="1" applyFill="1" applyBorder="1"/>
    <xf numFmtId="0" fontId="2" fillId="2" borderId="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right"/>
    </xf>
    <xf numFmtId="0" fontId="0" fillId="5" borderId="1" xfId="0" applyFill="1" applyBorder="1"/>
    <xf numFmtId="44" fontId="0" fillId="5" borderId="1" xfId="0" applyNumberFormat="1" applyFill="1" applyBorder="1"/>
    <xf numFmtId="44" fontId="0" fillId="5" borderId="1" xfId="0" applyNumberFormat="1" applyFill="1" applyBorder="1" applyAlignment="1">
      <alignment wrapText="1"/>
    </xf>
    <xf numFmtId="0" fontId="0" fillId="5" borderId="1" xfId="0" applyFill="1" applyBorder="1"/>
    <xf numFmtId="44" fontId="0" fillId="5" borderId="1" xfId="0" applyNumberFormat="1" applyFill="1" applyBorder="1"/>
    <xf numFmtId="44" fontId="0" fillId="5" borderId="1" xfId="0" applyNumberFormat="1" applyFill="1" applyBorder="1" applyAlignment="1">
      <alignment wrapText="1"/>
    </xf>
    <xf numFmtId="0" fontId="0" fillId="5" borderId="1" xfId="0" applyFill="1" applyBorder="1"/>
    <xf numFmtId="44" fontId="0" fillId="5" borderId="1" xfId="0" applyNumberFormat="1" applyFill="1" applyBorder="1"/>
    <xf numFmtId="44" fontId="0" fillId="5" borderId="1" xfId="0" applyNumberForma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2020_OVERZICHT_BRANDPOLIS_BARENDRECHT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ificatie"/>
      <sheetName val="premieberekening"/>
    </sheetNames>
    <sheetDataSet>
      <sheetData sheetId="0" refreshError="1">
        <row r="5">
          <cell r="W5" t="str">
            <v>inventaris niet getaxeerd, wel opnemen in verzekering voor ditbedrag</v>
          </cell>
        </row>
        <row r="68">
          <cell r="W68" t="str">
            <v>taxatie = aandeel KIBEO, huurdersbelang uitgesloten</v>
          </cell>
        </row>
        <row r="69">
          <cell r="W69" t="str">
            <v>vaste speeltoestellen inbegrepen, aandeel = van OBS</v>
          </cell>
        </row>
        <row r="71">
          <cell r="W71" t="str">
            <v xml:space="preserve">!!Let op: uitgesloten: vaste speeltoestellen, inventaris kibeo en inbraakalarm </v>
          </cell>
        </row>
        <row r="74">
          <cell r="W74" t="str">
            <v>voorheen FOCUS, alleen sporthal getaxeerd</v>
          </cell>
        </row>
        <row r="75">
          <cell r="W75" t="str">
            <v>incl 2 kopieerapp.twv. €6500,- en incl speeltoestellen</v>
          </cell>
        </row>
        <row r="76">
          <cell r="W76" t="str">
            <v>vaste speeltoestellen inbegrepen</v>
          </cell>
        </row>
        <row r="77">
          <cell r="W77" t="str">
            <v>vaste speeltoestellen inbegrepen</v>
          </cell>
        </row>
        <row r="79">
          <cell r="W79" t="str">
            <v>vaste speeltoestellen inbegrepen</v>
          </cell>
        </row>
        <row r="80">
          <cell r="W80" t="str">
            <v>vaste speeltoestellen inbegrepen</v>
          </cell>
        </row>
        <row r="82">
          <cell r="W82" t="str">
            <v>geen onderwijs meer, aldus JWH, vaste speeltoestellen wel inbegrepen</v>
          </cell>
        </row>
        <row r="83">
          <cell r="W83" t="str">
            <v>incl. 39 zonnepanelen en vaste speeltoestellen</v>
          </cell>
        </row>
        <row r="84">
          <cell r="W84" t="str">
            <v>vaste speeltoestellen inbegrepen</v>
          </cell>
        </row>
        <row r="85">
          <cell r="W85" t="str">
            <v>taxatie omvat aandeel vd gemeente voor VVE, diverse gebruikers, gemeente eigenaar</v>
          </cell>
        </row>
        <row r="86">
          <cell r="W86" t="str">
            <v>incl.78 zonnepanelen, vaste speeltoestellen schoolplein inbegrepen</v>
          </cell>
        </row>
        <row r="87">
          <cell r="W87" t="str">
            <v>incl.300 zonnepanelen en vaste speeltoestellen schoolplein inbegrepen</v>
          </cell>
        </row>
        <row r="88">
          <cell r="W88" t="str">
            <v>vaste speeltoestellen schoolplein inbegrepen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"/>
  <sheetViews>
    <sheetView tabSelected="1" zoomScale="85" zoomScaleNormal="85" workbookViewId="0">
      <pane ySplit="1" topLeftCell="A2" activePane="bottomLeft" state="frozen"/>
      <selection pane="bottomLeft" activeCell="Q33" sqref="Q33"/>
    </sheetView>
  </sheetViews>
  <sheetFormatPr defaultColWidth="42.85546875" defaultRowHeight="15" x14ac:dyDescent="0.25"/>
  <cols>
    <col min="1" max="1" width="8.28515625" style="1" customWidth="1"/>
    <col min="2" max="3" width="10.28515625" style="1" customWidth="1"/>
    <col min="4" max="4" width="37.28515625" style="1" customWidth="1"/>
    <col min="5" max="5" width="58.140625" style="1" bestFit="1" customWidth="1"/>
    <col min="6" max="6" width="10.5703125" style="1" hidden="1" customWidth="1"/>
    <col min="7" max="7" width="14" style="1" hidden="1" customWidth="1"/>
    <col min="8" max="8" width="24.5703125" style="4" hidden="1" customWidth="1"/>
    <col min="9" max="10" width="23" style="4" hidden="1" customWidth="1"/>
    <col min="11" max="12" width="21.5703125" style="4" hidden="1" customWidth="1"/>
    <col min="13" max="14" width="21" style="4" hidden="1" customWidth="1"/>
    <col min="15" max="15" width="18.42578125" style="4" hidden="1" customWidth="1"/>
    <col min="16" max="16" width="75.7109375" style="1" hidden="1" customWidth="1"/>
    <col min="17" max="17" width="40.140625" style="2" bestFit="1" customWidth="1"/>
    <col min="18" max="18" width="52.140625" style="2" bestFit="1" customWidth="1"/>
    <col min="19" max="19" width="17.85546875" style="1" bestFit="1" customWidth="1"/>
    <col min="20" max="20" width="17.85546875" style="18" customWidth="1"/>
    <col min="21" max="21" width="17.85546875" style="1" bestFit="1" customWidth="1"/>
    <col min="22" max="22" width="19" style="29" bestFit="1" customWidth="1"/>
    <col min="23" max="23" width="16.140625" style="20" hidden="1" customWidth="1"/>
    <col min="24" max="16384" width="42.85546875" style="1"/>
  </cols>
  <sheetData>
    <row r="1" spans="1:24" s="9" customFormat="1" ht="42" customHeight="1" x14ac:dyDescent="0.25">
      <c r="A1" s="9" t="s">
        <v>0</v>
      </c>
      <c r="B1" s="9" t="s">
        <v>1</v>
      </c>
      <c r="C1" s="9" t="s">
        <v>96</v>
      </c>
      <c r="D1" s="9" t="s">
        <v>95</v>
      </c>
      <c r="E1" s="9" t="s">
        <v>2</v>
      </c>
      <c r="F1" s="9" t="s">
        <v>3</v>
      </c>
      <c r="G1" s="33" t="s">
        <v>5</v>
      </c>
      <c r="H1" s="10" t="s">
        <v>77</v>
      </c>
      <c r="I1" s="10" t="s">
        <v>80</v>
      </c>
      <c r="J1" s="10" t="s">
        <v>85</v>
      </c>
      <c r="K1" s="10" t="s">
        <v>82</v>
      </c>
      <c r="L1" s="10" t="s">
        <v>81</v>
      </c>
      <c r="M1" s="10" t="s">
        <v>86</v>
      </c>
      <c r="N1" s="10" t="s">
        <v>84</v>
      </c>
      <c r="O1" s="10" t="s">
        <v>78</v>
      </c>
      <c r="P1" s="9" t="s">
        <v>4</v>
      </c>
      <c r="Q1" s="11" t="s">
        <v>141</v>
      </c>
      <c r="R1" s="11" t="s">
        <v>142</v>
      </c>
      <c r="S1" s="9" t="s">
        <v>143</v>
      </c>
      <c r="T1" s="46" t="s">
        <v>146</v>
      </c>
      <c r="U1" s="9" t="s">
        <v>144</v>
      </c>
      <c r="V1" s="40" t="s">
        <v>145</v>
      </c>
      <c r="W1" s="24" t="s">
        <v>69</v>
      </c>
    </row>
    <row r="2" spans="1:24" x14ac:dyDescent="0.25">
      <c r="E2" s="3" t="s">
        <v>62</v>
      </c>
      <c r="O2" s="15"/>
      <c r="V2" s="13"/>
      <c r="W2" s="22" t="s">
        <v>79</v>
      </c>
    </row>
    <row r="3" spans="1:24" x14ac:dyDescent="0.25">
      <c r="A3" s="1">
        <v>508070</v>
      </c>
      <c r="B3" s="1">
        <v>343200</v>
      </c>
      <c r="C3" s="1" t="s">
        <v>100</v>
      </c>
      <c r="D3" s="1" t="s">
        <v>7</v>
      </c>
      <c r="E3" s="1" t="s">
        <v>101</v>
      </c>
      <c r="F3" s="1" t="s">
        <v>8</v>
      </c>
      <c r="G3" s="1" t="s">
        <v>6</v>
      </c>
      <c r="H3" s="4">
        <v>629200</v>
      </c>
      <c r="I3" s="4">
        <f>ROUNDUP(H3*108/105,-3)</f>
        <v>648000</v>
      </c>
      <c r="J3" s="4">
        <f>ROUNDUP(I3*110.4/108,-3)</f>
        <v>663000</v>
      </c>
      <c r="L3" s="4">
        <f>ROUNDUP(K3*103.5/101.6,-3)</f>
        <v>0</v>
      </c>
      <c r="M3" s="4">
        <f>ROUNDUP(L3*105.2/103.5,-3)</f>
        <v>0</v>
      </c>
      <c r="N3" s="4">
        <f>J3+M3</f>
        <v>663000</v>
      </c>
      <c r="O3" s="4">
        <f>SUM(I3+L3)</f>
        <v>648000</v>
      </c>
      <c r="P3" s="1" t="str">
        <f>[1]specificatie!$W$68</f>
        <v>taxatie = aandeel KIBEO, huurdersbelang uitgesloten</v>
      </c>
      <c r="Q3" s="2" t="s">
        <v>159</v>
      </c>
      <c r="R3" s="2" t="s">
        <v>159</v>
      </c>
      <c r="S3" s="2" t="s">
        <v>159</v>
      </c>
      <c r="T3" s="2" t="s">
        <v>159</v>
      </c>
      <c r="U3" s="2" t="s">
        <v>159</v>
      </c>
      <c r="V3" s="27"/>
      <c r="W3" s="21">
        <v>0.21</v>
      </c>
    </row>
    <row r="4" spans="1:24" s="29" customFormat="1" x14ac:dyDescent="0.25">
      <c r="A4" s="29">
        <v>508070</v>
      </c>
      <c r="B4" s="29">
        <v>343200</v>
      </c>
      <c r="C4" s="29" t="s">
        <v>100</v>
      </c>
      <c r="D4" s="29" t="s">
        <v>9</v>
      </c>
      <c r="E4" s="29" t="s">
        <v>102</v>
      </c>
      <c r="F4" s="29" t="s">
        <v>8</v>
      </c>
      <c r="G4" s="29" t="s">
        <v>6</v>
      </c>
      <c r="H4" s="34">
        <v>2565200</v>
      </c>
      <c r="I4" s="34">
        <f t="shared" ref="I4:I35" si="0">ROUNDUP(H4*108/105,-3)</f>
        <v>2639000</v>
      </c>
      <c r="J4" s="34">
        <f t="shared" ref="J4:J35" si="1">ROUNDUP(I4*110.4/108,-3)</f>
        <v>2698000</v>
      </c>
      <c r="K4" s="34">
        <v>592900</v>
      </c>
      <c r="L4" s="34">
        <f t="shared" ref="L4:L35" si="2">ROUNDUP(K4*103.5/101.6,-3)</f>
        <v>604000</v>
      </c>
      <c r="M4" s="34">
        <f t="shared" ref="M4:M35" si="3">ROUNDUP(L4*105.2/103.5,-3)</f>
        <v>614000</v>
      </c>
      <c r="N4" s="34">
        <f t="shared" ref="N4:N35" si="4">J4+M4</f>
        <v>3312000</v>
      </c>
      <c r="O4" s="34">
        <f t="shared" ref="O4:O35" si="5">SUM(I4+L4)</f>
        <v>3243000</v>
      </c>
      <c r="P4" s="29" t="str">
        <f>[1]specificatie!$W$69</f>
        <v>vaste speeltoestellen inbegrepen, aandeel = van OBS</v>
      </c>
      <c r="Q4" s="30" t="s">
        <v>150</v>
      </c>
      <c r="R4" s="30" t="s">
        <v>160</v>
      </c>
      <c r="S4" s="30" t="s">
        <v>161</v>
      </c>
      <c r="T4" s="47">
        <v>152</v>
      </c>
      <c r="U4" s="30" t="s">
        <v>147</v>
      </c>
      <c r="V4" s="27"/>
      <c r="W4" s="35">
        <f t="shared" ref="W4:W35" si="6">$W$3</f>
        <v>0.21</v>
      </c>
      <c r="X4" s="29" t="s">
        <v>89</v>
      </c>
    </row>
    <row r="5" spans="1:24" s="13" customFormat="1" x14ac:dyDescent="0.25">
      <c r="B5" s="13">
        <v>343200</v>
      </c>
      <c r="D5" s="13" t="s">
        <v>9</v>
      </c>
      <c r="E5" s="13" t="s">
        <v>92</v>
      </c>
      <c r="F5" s="13" t="s">
        <v>8</v>
      </c>
      <c r="G5" s="13" t="s">
        <v>6</v>
      </c>
      <c r="H5" s="12"/>
      <c r="I5" s="12"/>
      <c r="J5" s="12">
        <v>87000</v>
      </c>
      <c r="K5" s="12"/>
      <c r="L5" s="12"/>
      <c r="M5" s="12">
        <v>5000</v>
      </c>
      <c r="N5" s="12">
        <v>92000</v>
      </c>
      <c r="O5" s="12"/>
      <c r="P5" s="13" t="s">
        <v>93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7"/>
      <c r="W5" s="28"/>
    </row>
    <row r="6" spans="1:24" x14ac:dyDescent="0.25">
      <c r="A6" s="1">
        <v>631060</v>
      </c>
      <c r="B6" s="1">
        <v>343200</v>
      </c>
      <c r="C6" s="1" t="s">
        <v>99</v>
      </c>
      <c r="D6" s="1" t="s">
        <v>103</v>
      </c>
      <c r="E6" s="1" t="s">
        <v>10</v>
      </c>
      <c r="F6" s="1" t="s">
        <v>8</v>
      </c>
      <c r="G6" s="1" t="s">
        <v>6</v>
      </c>
      <c r="H6" s="4">
        <v>181500</v>
      </c>
      <c r="I6" s="4">
        <f t="shared" si="0"/>
        <v>187000</v>
      </c>
      <c r="J6" s="4">
        <f t="shared" si="1"/>
        <v>192000</v>
      </c>
      <c r="K6" s="4">
        <v>0</v>
      </c>
      <c r="L6" s="4">
        <f t="shared" si="2"/>
        <v>0</v>
      </c>
      <c r="M6" s="4">
        <f t="shared" si="3"/>
        <v>0</v>
      </c>
      <c r="N6" s="4">
        <f t="shared" si="4"/>
        <v>192000</v>
      </c>
      <c r="O6" s="4">
        <f t="shared" si="5"/>
        <v>187000</v>
      </c>
      <c r="Q6" s="2" t="s">
        <v>159</v>
      </c>
      <c r="R6" s="2" t="s">
        <v>159</v>
      </c>
      <c r="S6" s="2" t="s">
        <v>159</v>
      </c>
      <c r="T6" s="2" t="s">
        <v>159</v>
      </c>
      <c r="U6" s="2" t="s">
        <v>159</v>
      </c>
      <c r="V6" s="27"/>
      <c r="W6" s="21">
        <f t="shared" si="6"/>
        <v>0.21</v>
      </c>
    </row>
    <row r="7" spans="1:24" s="13" customFormat="1" x14ac:dyDescent="0.25">
      <c r="A7" s="13">
        <v>642152</v>
      </c>
      <c r="B7" s="13">
        <v>343200</v>
      </c>
      <c r="C7" s="13" t="s">
        <v>104</v>
      </c>
      <c r="D7" s="13" t="s">
        <v>105</v>
      </c>
      <c r="E7" s="13" t="s">
        <v>106</v>
      </c>
      <c r="F7" s="13" t="s">
        <v>11</v>
      </c>
      <c r="G7" s="13" t="s">
        <v>6</v>
      </c>
      <c r="H7" s="12">
        <v>3430350</v>
      </c>
      <c r="I7" s="12">
        <f t="shared" si="0"/>
        <v>3529000</v>
      </c>
      <c r="J7" s="4">
        <f t="shared" si="1"/>
        <v>3608000</v>
      </c>
      <c r="K7" s="12">
        <v>901450</v>
      </c>
      <c r="L7" s="12">
        <f t="shared" si="2"/>
        <v>919000</v>
      </c>
      <c r="M7" s="4">
        <f t="shared" si="3"/>
        <v>935000</v>
      </c>
      <c r="N7" s="4">
        <f t="shared" si="4"/>
        <v>4543000</v>
      </c>
      <c r="O7" s="12">
        <f t="shared" si="5"/>
        <v>4448000</v>
      </c>
      <c r="P7" s="13" t="str">
        <f>[1]specificatie!$W$71</f>
        <v xml:space="preserve">!!Let op: uitgesloten: vaste speeltoestellen, inventaris kibeo en inbraakalarm </v>
      </c>
      <c r="Q7" s="2" t="s">
        <v>159</v>
      </c>
      <c r="R7" s="2" t="s">
        <v>159</v>
      </c>
      <c r="S7" s="2" t="s">
        <v>159</v>
      </c>
      <c r="T7" s="2" t="s">
        <v>159</v>
      </c>
      <c r="U7" s="2" t="s">
        <v>159</v>
      </c>
      <c r="V7" s="27"/>
      <c r="W7" s="28">
        <f t="shared" si="6"/>
        <v>0.21</v>
      </c>
    </row>
    <row r="8" spans="1:24" s="13" customFormat="1" x14ac:dyDescent="0.25">
      <c r="A8" s="13">
        <v>654060</v>
      </c>
      <c r="B8" s="13">
        <v>343200</v>
      </c>
      <c r="C8" s="13" t="s">
        <v>108</v>
      </c>
      <c r="D8" s="13" t="s">
        <v>107</v>
      </c>
      <c r="E8" s="13" t="s">
        <v>67</v>
      </c>
      <c r="F8" s="13" t="s">
        <v>12</v>
      </c>
      <c r="G8" s="13" t="s">
        <v>6</v>
      </c>
      <c r="H8" s="12">
        <v>2323200</v>
      </c>
      <c r="I8" s="4">
        <f t="shared" si="0"/>
        <v>2390000</v>
      </c>
      <c r="J8" s="4">
        <f t="shared" si="1"/>
        <v>2444000</v>
      </c>
      <c r="K8" s="12">
        <v>0</v>
      </c>
      <c r="L8" s="4">
        <f t="shared" si="2"/>
        <v>0</v>
      </c>
      <c r="M8" s="4">
        <f t="shared" si="3"/>
        <v>0</v>
      </c>
      <c r="N8" s="4">
        <f t="shared" si="4"/>
        <v>2444000</v>
      </c>
      <c r="O8" s="4">
        <f t="shared" si="5"/>
        <v>2390000</v>
      </c>
      <c r="P8" s="13" t="s">
        <v>65</v>
      </c>
      <c r="Q8" s="2" t="s">
        <v>159</v>
      </c>
      <c r="R8" s="2" t="s">
        <v>159</v>
      </c>
      <c r="S8" s="2" t="s">
        <v>159</v>
      </c>
      <c r="T8" s="2" t="s">
        <v>159</v>
      </c>
      <c r="U8" s="2" t="s">
        <v>159</v>
      </c>
      <c r="V8" s="27"/>
      <c r="W8" s="21">
        <f t="shared" si="6"/>
        <v>0.21</v>
      </c>
    </row>
    <row r="9" spans="1:24" s="13" customFormat="1" x14ac:dyDescent="0.25">
      <c r="A9" s="13">
        <v>654060</v>
      </c>
      <c r="B9" s="13">
        <v>343200</v>
      </c>
      <c r="C9" s="13" t="s">
        <v>108</v>
      </c>
      <c r="D9" s="13" t="s">
        <v>64</v>
      </c>
      <c r="E9" s="13" t="s">
        <v>13</v>
      </c>
      <c r="F9" s="13" t="s">
        <v>12</v>
      </c>
      <c r="G9" s="13" t="s">
        <v>6</v>
      </c>
      <c r="H9" s="12">
        <v>1064800</v>
      </c>
      <c r="I9" s="4">
        <f t="shared" si="0"/>
        <v>1096000</v>
      </c>
      <c r="J9" s="4">
        <f t="shared" si="1"/>
        <v>1121000</v>
      </c>
      <c r="K9" s="12">
        <v>0</v>
      </c>
      <c r="L9" s="4">
        <f t="shared" si="2"/>
        <v>0</v>
      </c>
      <c r="M9" s="4">
        <f t="shared" si="3"/>
        <v>0</v>
      </c>
      <c r="N9" s="4">
        <f t="shared" si="4"/>
        <v>1121000</v>
      </c>
      <c r="O9" s="4">
        <f t="shared" si="5"/>
        <v>1096000</v>
      </c>
      <c r="P9" s="13" t="s">
        <v>66</v>
      </c>
      <c r="Q9" s="2" t="s">
        <v>159</v>
      </c>
      <c r="R9" s="2" t="s">
        <v>159</v>
      </c>
      <c r="S9" s="2" t="s">
        <v>159</v>
      </c>
      <c r="T9" s="2" t="s">
        <v>159</v>
      </c>
      <c r="U9" s="2" t="s">
        <v>159</v>
      </c>
      <c r="V9" s="27"/>
      <c r="W9" s="21">
        <f t="shared" si="6"/>
        <v>0.21</v>
      </c>
    </row>
    <row r="10" spans="1:24" x14ac:dyDescent="0.25">
      <c r="A10" s="1">
        <v>653090</v>
      </c>
      <c r="B10" s="1">
        <v>343200</v>
      </c>
      <c r="C10" s="1" t="s">
        <v>109</v>
      </c>
      <c r="D10" s="1" t="s">
        <v>75</v>
      </c>
      <c r="E10" s="1" t="s">
        <v>14</v>
      </c>
      <c r="F10" s="1" t="s">
        <v>15</v>
      </c>
      <c r="G10" s="1" t="s">
        <v>6</v>
      </c>
      <c r="H10" s="4">
        <v>2571250</v>
      </c>
      <c r="I10" s="4">
        <f t="shared" si="0"/>
        <v>2645000</v>
      </c>
      <c r="J10" s="4">
        <f t="shared" si="1"/>
        <v>2704000</v>
      </c>
      <c r="K10" s="4">
        <v>0</v>
      </c>
      <c r="L10" s="4">
        <f t="shared" si="2"/>
        <v>0</v>
      </c>
      <c r="M10" s="4">
        <f t="shared" si="3"/>
        <v>0</v>
      </c>
      <c r="N10" s="4">
        <f t="shared" si="4"/>
        <v>2704000</v>
      </c>
      <c r="O10" s="4">
        <f t="shared" si="5"/>
        <v>2645000</v>
      </c>
      <c r="P10" s="1" t="str">
        <f>[1]specificatie!$W$74</f>
        <v>voorheen FOCUS, alleen sporthal getaxeerd</v>
      </c>
      <c r="Q10" s="2" t="s">
        <v>159</v>
      </c>
      <c r="R10" s="2" t="s">
        <v>159</v>
      </c>
      <c r="S10" s="2" t="s">
        <v>159</v>
      </c>
      <c r="T10" s="2" t="s">
        <v>159</v>
      </c>
      <c r="U10" s="2" t="s">
        <v>159</v>
      </c>
      <c r="V10" s="27"/>
      <c r="W10" s="21">
        <f t="shared" si="6"/>
        <v>0.21</v>
      </c>
    </row>
    <row r="11" spans="1:24" s="13" customFormat="1" x14ac:dyDescent="0.25">
      <c r="A11" s="13">
        <v>644163</v>
      </c>
      <c r="B11" s="13">
        <v>343200</v>
      </c>
      <c r="C11" s="13" t="s">
        <v>110</v>
      </c>
      <c r="D11" s="13" t="s">
        <v>76</v>
      </c>
      <c r="E11" s="13" t="s">
        <v>115</v>
      </c>
      <c r="F11" s="13" t="s">
        <v>72</v>
      </c>
      <c r="G11" s="13" t="s">
        <v>6</v>
      </c>
      <c r="H11" s="12">
        <v>20000000</v>
      </c>
      <c r="I11" s="12">
        <f t="shared" si="0"/>
        <v>20572000</v>
      </c>
      <c r="J11" s="4">
        <f t="shared" si="1"/>
        <v>21030000</v>
      </c>
      <c r="K11" s="12"/>
      <c r="L11" s="12">
        <f t="shared" si="2"/>
        <v>0</v>
      </c>
      <c r="M11" s="4">
        <f t="shared" si="3"/>
        <v>0</v>
      </c>
      <c r="N11" s="4">
        <f t="shared" si="4"/>
        <v>21030000</v>
      </c>
      <c r="O11" s="12">
        <f t="shared" si="5"/>
        <v>20572000</v>
      </c>
      <c r="Q11" s="2" t="s">
        <v>159</v>
      </c>
      <c r="R11" s="2" t="s">
        <v>159</v>
      </c>
      <c r="S11" s="2" t="s">
        <v>159</v>
      </c>
      <c r="T11" s="2" t="s">
        <v>159</v>
      </c>
      <c r="U11" s="2" t="s">
        <v>159</v>
      </c>
      <c r="V11" s="27"/>
      <c r="W11" s="28"/>
    </row>
    <row r="12" spans="1:24" s="13" customFormat="1" x14ac:dyDescent="0.25">
      <c r="A12" s="13">
        <v>644164</v>
      </c>
      <c r="B12" s="13">
        <v>343200</v>
      </c>
      <c r="C12" s="13" t="s">
        <v>116</v>
      </c>
      <c r="D12" s="13" t="s">
        <v>70</v>
      </c>
      <c r="E12" s="13" t="s">
        <v>71</v>
      </c>
      <c r="F12" s="13" t="s">
        <v>72</v>
      </c>
      <c r="G12" s="13" t="s">
        <v>6</v>
      </c>
      <c r="H12" s="12">
        <v>8500000</v>
      </c>
      <c r="I12" s="12">
        <f t="shared" si="0"/>
        <v>8743000</v>
      </c>
      <c r="J12" s="4">
        <f t="shared" si="1"/>
        <v>8938000</v>
      </c>
      <c r="K12" s="12"/>
      <c r="L12" s="12">
        <f t="shared" si="2"/>
        <v>0</v>
      </c>
      <c r="M12" s="4">
        <f t="shared" si="3"/>
        <v>0</v>
      </c>
      <c r="N12" s="4">
        <f t="shared" si="4"/>
        <v>8938000</v>
      </c>
      <c r="O12" s="12">
        <f t="shared" si="5"/>
        <v>8743000</v>
      </c>
      <c r="P12" s="13" t="s">
        <v>73</v>
      </c>
      <c r="Q12" s="2" t="s">
        <v>159</v>
      </c>
      <c r="R12" s="2" t="s">
        <v>159</v>
      </c>
      <c r="S12" s="2" t="s">
        <v>159</v>
      </c>
      <c r="T12" s="2" t="s">
        <v>159</v>
      </c>
      <c r="U12" s="2" t="s">
        <v>159</v>
      </c>
      <c r="V12" s="27"/>
      <c r="W12" s="28"/>
    </row>
    <row r="13" spans="1:24" s="13" customFormat="1" x14ac:dyDescent="0.25">
      <c r="A13" s="13">
        <v>642149</v>
      </c>
      <c r="B13" s="13">
        <v>343200</v>
      </c>
      <c r="C13" s="13" t="s">
        <v>118</v>
      </c>
      <c r="D13" s="13" t="s">
        <v>16</v>
      </c>
      <c r="E13" s="13" t="s">
        <v>17</v>
      </c>
      <c r="F13" s="13" t="s">
        <v>18</v>
      </c>
      <c r="G13" s="13" t="s">
        <v>6</v>
      </c>
      <c r="H13" s="12">
        <v>3823600</v>
      </c>
      <c r="I13" s="12">
        <f t="shared" si="0"/>
        <v>3933000</v>
      </c>
      <c r="J13" s="4">
        <f t="shared" si="1"/>
        <v>4021000</v>
      </c>
      <c r="K13" s="12">
        <v>1009140</v>
      </c>
      <c r="L13" s="12">
        <f t="shared" si="2"/>
        <v>1029000</v>
      </c>
      <c r="M13" s="4">
        <f t="shared" si="3"/>
        <v>1046000</v>
      </c>
      <c r="N13" s="4">
        <f t="shared" si="4"/>
        <v>5067000</v>
      </c>
      <c r="O13" s="12">
        <f t="shared" si="5"/>
        <v>4962000</v>
      </c>
      <c r="P13" s="13" t="str">
        <f>[1]specificatie!$W$75</f>
        <v>incl 2 kopieerapp.twv. €6500,- en incl speeltoestellen</v>
      </c>
      <c r="Q13" s="2" t="s">
        <v>159</v>
      </c>
      <c r="R13" s="2" t="s">
        <v>159</v>
      </c>
      <c r="S13" s="2" t="s">
        <v>159</v>
      </c>
      <c r="T13" s="2" t="s">
        <v>159</v>
      </c>
      <c r="U13" s="2" t="s">
        <v>159</v>
      </c>
      <c r="V13" s="27"/>
      <c r="W13" s="28">
        <f t="shared" si="6"/>
        <v>0.21</v>
      </c>
    </row>
    <row r="14" spans="1:24" s="13" customFormat="1" x14ac:dyDescent="0.25">
      <c r="A14" s="13">
        <v>643161</v>
      </c>
      <c r="B14" s="13">
        <v>343200</v>
      </c>
      <c r="C14" s="13" t="s">
        <v>121</v>
      </c>
      <c r="D14" s="13" t="s">
        <v>19</v>
      </c>
      <c r="E14" s="13" t="s">
        <v>20</v>
      </c>
      <c r="F14" s="13" t="s">
        <v>21</v>
      </c>
      <c r="G14" s="13" t="s">
        <v>6</v>
      </c>
      <c r="H14" s="12">
        <v>4114000</v>
      </c>
      <c r="I14" s="12">
        <f t="shared" si="0"/>
        <v>4232000</v>
      </c>
      <c r="J14" s="4">
        <f t="shared" si="1"/>
        <v>4327000</v>
      </c>
      <c r="K14" s="12">
        <v>1075690</v>
      </c>
      <c r="L14" s="12">
        <f t="shared" si="2"/>
        <v>1096000</v>
      </c>
      <c r="M14" s="4">
        <f t="shared" si="3"/>
        <v>1115000</v>
      </c>
      <c r="N14" s="4">
        <f t="shared" si="4"/>
        <v>5442000</v>
      </c>
      <c r="O14" s="12">
        <f t="shared" si="5"/>
        <v>5328000</v>
      </c>
      <c r="P14" s="13" t="str">
        <f>[1]specificatie!W76</f>
        <v>vaste speeltoestellen inbegrepen</v>
      </c>
      <c r="Q14" s="2" t="s">
        <v>159</v>
      </c>
      <c r="R14" s="2" t="s">
        <v>159</v>
      </c>
      <c r="S14" s="2" t="s">
        <v>159</v>
      </c>
      <c r="T14" s="2" t="s">
        <v>159</v>
      </c>
      <c r="U14" s="2" t="s">
        <v>159</v>
      </c>
      <c r="V14" s="27"/>
      <c r="W14" s="28">
        <f t="shared" si="6"/>
        <v>0.21</v>
      </c>
    </row>
    <row r="15" spans="1:24" s="13" customFormat="1" x14ac:dyDescent="0.25">
      <c r="A15" s="13">
        <v>642151</v>
      </c>
      <c r="B15" s="13">
        <v>343200</v>
      </c>
      <c r="C15" s="13" t="s">
        <v>122</v>
      </c>
      <c r="D15" s="13" t="s">
        <v>22</v>
      </c>
      <c r="E15" s="13" t="s">
        <v>124</v>
      </c>
      <c r="F15" s="13" t="s">
        <v>24</v>
      </c>
      <c r="G15" s="13" t="s">
        <v>6</v>
      </c>
      <c r="H15" s="12">
        <v>3509000</v>
      </c>
      <c r="I15" s="12">
        <f t="shared" si="0"/>
        <v>3610000</v>
      </c>
      <c r="J15" s="4">
        <f t="shared" si="1"/>
        <v>3691000</v>
      </c>
      <c r="K15" s="12">
        <v>786500</v>
      </c>
      <c r="L15" s="12">
        <f t="shared" si="2"/>
        <v>802000</v>
      </c>
      <c r="M15" s="4">
        <f t="shared" si="3"/>
        <v>816000</v>
      </c>
      <c r="N15" s="4">
        <f t="shared" si="4"/>
        <v>4507000</v>
      </c>
      <c r="O15" s="12">
        <f t="shared" si="5"/>
        <v>4412000</v>
      </c>
      <c r="P15" s="13" t="str">
        <f>[1]specificatie!W77</f>
        <v>vaste speeltoestellen inbegrepen</v>
      </c>
      <c r="Q15" s="2" t="s">
        <v>159</v>
      </c>
      <c r="R15" s="2" t="s">
        <v>159</v>
      </c>
      <c r="S15" s="2" t="s">
        <v>159</v>
      </c>
      <c r="T15" s="2" t="s">
        <v>159</v>
      </c>
      <c r="U15" s="2" t="s">
        <v>159</v>
      </c>
      <c r="V15" s="27"/>
      <c r="W15" s="28">
        <f t="shared" si="6"/>
        <v>0.21</v>
      </c>
    </row>
    <row r="16" spans="1:24" s="13" customFormat="1" x14ac:dyDescent="0.25">
      <c r="A16" s="13">
        <v>644101</v>
      </c>
      <c r="B16" s="13">
        <v>343200</v>
      </c>
      <c r="C16" s="13" t="s">
        <v>114</v>
      </c>
      <c r="D16" s="13" t="s">
        <v>25</v>
      </c>
      <c r="E16" s="13" t="s">
        <v>26</v>
      </c>
      <c r="F16" s="13" t="s">
        <v>27</v>
      </c>
      <c r="G16" s="13" t="s">
        <v>6</v>
      </c>
      <c r="H16" s="12">
        <v>16335000</v>
      </c>
      <c r="I16" s="12">
        <f t="shared" si="0"/>
        <v>16802000</v>
      </c>
      <c r="J16" s="4">
        <f t="shared" si="1"/>
        <v>17176000</v>
      </c>
      <c r="K16" s="12">
        <v>4392300</v>
      </c>
      <c r="L16" s="12">
        <f t="shared" si="2"/>
        <v>4475000</v>
      </c>
      <c r="M16" s="4">
        <f t="shared" si="3"/>
        <v>4549000</v>
      </c>
      <c r="N16" s="4">
        <f t="shared" si="4"/>
        <v>21725000</v>
      </c>
      <c r="O16" s="12">
        <f t="shared" si="5"/>
        <v>21277000</v>
      </c>
      <c r="Q16" s="2" t="s">
        <v>159</v>
      </c>
      <c r="R16" s="2" t="s">
        <v>159</v>
      </c>
      <c r="S16" s="2" t="s">
        <v>159</v>
      </c>
      <c r="T16" s="2" t="s">
        <v>159</v>
      </c>
      <c r="U16" s="2" t="s">
        <v>159</v>
      </c>
      <c r="V16" s="27"/>
      <c r="W16" s="28">
        <f t="shared" si="6"/>
        <v>0.21</v>
      </c>
    </row>
    <row r="17" spans="1:25" s="13" customFormat="1" x14ac:dyDescent="0.25">
      <c r="A17" s="13">
        <v>642148</v>
      </c>
      <c r="B17" s="13">
        <v>343200</v>
      </c>
      <c r="C17" s="13" t="s">
        <v>120</v>
      </c>
      <c r="D17" s="13" t="s">
        <v>28</v>
      </c>
      <c r="E17" s="13" t="s">
        <v>29</v>
      </c>
      <c r="F17" s="13" t="s">
        <v>30</v>
      </c>
      <c r="G17" s="13" t="s">
        <v>6</v>
      </c>
      <c r="H17" s="12">
        <v>3993000</v>
      </c>
      <c r="I17" s="12">
        <f t="shared" si="0"/>
        <v>4108000</v>
      </c>
      <c r="J17" s="4">
        <f t="shared" si="1"/>
        <v>4200000</v>
      </c>
      <c r="K17" s="12">
        <v>975260</v>
      </c>
      <c r="L17" s="12">
        <f t="shared" si="2"/>
        <v>994000</v>
      </c>
      <c r="M17" s="4">
        <f t="shared" si="3"/>
        <v>1011000</v>
      </c>
      <c r="N17" s="4">
        <f t="shared" si="4"/>
        <v>5211000</v>
      </c>
      <c r="O17" s="12">
        <f t="shared" si="5"/>
        <v>5102000</v>
      </c>
      <c r="P17" s="13" t="str">
        <f>[1]specificatie!$W$79</f>
        <v>vaste speeltoestellen inbegrepen</v>
      </c>
      <c r="Q17" s="2" t="s">
        <v>159</v>
      </c>
      <c r="R17" s="2" t="s">
        <v>159</v>
      </c>
      <c r="S17" s="2" t="s">
        <v>159</v>
      </c>
      <c r="T17" s="2" t="s">
        <v>159</v>
      </c>
      <c r="U17" s="2" t="s">
        <v>159</v>
      </c>
      <c r="V17" s="27"/>
      <c r="W17" s="28">
        <f t="shared" si="6"/>
        <v>0.21</v>
      </c>
    </row>
    <row r="18" spans="1:25" s="13" customFormat="1" x14ac:dyDescent="0.25">
      <c r="A18" s="13">
        <v>642146</v>
      </c>
      <c r="B18" s="13">
        <v>343200</v>
      </c>
      <c r="C18" s="13" t="s">
        <v>127</v>
      </c>
      <c r="D18" s="13" t="s">
        <v>31</v>
      </c>
      <c r="E18" s="13" t="s">
        <v>32</v>
      </c>
      <c r="F18" s="13" t="s">
        <v>33</v>
      </c>
      <c r="G18" s="13" t="s">
        <v>6</v>
      </c>
      <c r="H18" s="12">
        <v>3170200</v>
      </c>
      <c r="I18" s="12">
        <f t="shared" si="0"/>
        <v>3261000</v>
      </c>
      <c r="J18" s="4">
        <f t="shared" si="1"/>
        <v>3334000</v>
      </c>
      <c r="K18" s="12">
        <v>889350</v>
      </c>
      <c r="L18" s="12">
        <f t="shared" si="2"/>
        <v>906000</v>
      </c>
      <c r="M18" s="4">
        <f t="shared" si="3"/>
        <v>921000</v>
      </c>
      <c r="N18" s="4">
        <f t="shared" si="4"/>
        <v>4255000</v>
      </c>
      <c r="O18" s="12">
        <f t="shared" si="5"/>
        <v>4167000</v>
      </c>
      <c r="P18" s="13" t="str">
        <f>[1]specificatie!$W$80</f>
        <v>vaste speeltoestellen inbegrepen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7"/>
      <c r="W18" s="28">
        <f t="shared" si="6"/>
        <v>0.21</v>
      </c>
    </row>
    <row r="19" spans="1:25" s="13" customFormat="1" x14ac:dyDescent="0.25">
      <c r="A19" s="13">
        <v>642146</v>
      </c>
      <c r="B19" s="13">
        <v>343200</v>
      </c>
      <c r="C19" s="13" t="s">
        <v>127</v>
      </c>
      <c r="D19" s="13" t="s">
        <v>31</v>
      </c>
      <c r="E19" s="13" t="s">
        <v>34</v>
      </c>
      <c r="F19" s="13" t="s">
        <v>33</v>
      </c>
      <c r="G19" s="13" t="s">
        <v>6</v>
      </c>
      <c r="H19" s="12">
        <v>330330</v>
      </c>
      <c r="I19" s="12">
        <f t="shared" si="0"/>
        <v>340000</v>
      </c>
      <c r="J19" s="4">
        <f t="shared" si="1"/>
        <v>348000</v>
      </c>
      <c r="K19" s="12">
        <v>0</v>
      </c>
      <c r="L19" s="12">
        <f t="shared" si="2"/>
        <v>0</v>
      </c>
      <c r="M19" s="4">
        <f t="shared" si="3"/>
        <v>0</v>
      </c>
      <c r="N19" s="4">
        <f t="shared" si="4"/>
        <v>348000</v>
      </c>
      <c r="O19" s="12">
        <f t="shared" si="5"/>
        <v>340000</v>
      </c>
      <c r="Q19" s="2" t="s">
        <v>159</v>
      </c>
      <c r="R19" s="2" t="s">
        <v>159</v>
      </c>
      <c r="S19" s="2" t="s">
        <v>159</v>
      </c>
      <c r="T19" s="2" t="s">
        <v>159</v>
      </c>
      <c r="U19" s="2" t="s">
        <v>159</v>
      </c>
      <c r="V19" s="27"/>
      <c r="W19" s="28">
        <f t="shared" si="6"/>
        <v>0.21</v>
      </c>
    </row>
    <row r="20" spans="1:25" x14ac:dyDescent="0.25">
      <c r="A20" s="1">
        <v>642160</v>
      </c>
      <c r="B20" s="1">
        <v>343200</v>
      </c>
      <c r="C20" s="1" t="s">
        <v>128</v>
      </c>
      <c r="D20" s="1" t="s">
        <v>35</v>
      </c>
      <c r="E20" s="1" t="s">
        <v>36</v>
      </c>
      <c r="F20" s="1" t="s">
        <v>37</v>
      </c>
      <c r="G20" s="1" t="s">
        <v>6</v>
      </c>
      <c r="H20" s="4">
        <v>2674100</v>
      </c>
      <c r="I20" s="4">
        <f t="shared" si="0"/>
        <v>2751000</v>
      </c>
      <c r="J20" s="4">
        <f t="shared" si="1"/>
        <v>2813000</v>
      </c>
      <c r="K20" s="4">
        <v>227480</v>
      </c>
      <c r="L20" s="4">
        <f t="shared" si="2"/>
        <v>232000</v>
      </c>
      <c r="M20" s="4">
        <f t="shared" si="3"/>
        <v>236000</v>
      </c>
      <c r="N20" s="4">
        <f t="shared" si="4"/>
        <v>3049000</v>
      </c>
      <c r="O20" s="4">
        <f t="shared" si="5"/>
        <v>2983000</v>
      </c>
      <c r="P20" s="1" t="str">
        <f>[1]specificatie!$W$82</f>
        <v>geen onderwijs meer, aldus JWH, vaste speeltoestellen wel inbegrepen</v>
      </c>
      <c r="Q20" s="2" t="s">
        <v>159</v>
      </c>
      <c r="R20" s="2" t="s">
        <v>159</v>
      </c>
      <c r="S20" s="2" t="s">
        <v>159</v>
      </c>
      <c r="T20" s="2" t="s">
        <v>159</v>
      </c>
      <c r="U20" s="2" t="s">
        <v>159</v>
      </c>
      <c r="V20" s="27"/>
      <c r="W20" s="21">
        <f t="shared" si="6"/>
        <v>0.21</v>
      </c>
    </row>
    <row r="21" spans="1:25" s="29" customFormat="1" x14ac:dyDescent="0.25">
      <c r="A21" s="29">
        <v>642150</v>
      </c>
      <c r="B21" s="29">
        <v>343200</v>
      </c>
      <c r="C21" s="29" t="s">
        <v>126</v>
      </c>
      <c r="D21" s="29" t="s">
        <v>38</v>
      </c>
      <c r="E21" s="29" t="s">
        <v>23</v>
      </c>
      <c r="F21" s="29" t="s">
        <v>39</v>
      </c>
      <c r="G21" s="29" t="s">
        <v>6</v>
      </c>
      <c r="H21" s="34">
        <v>2904000</v>
      </c>
      <c r="I21" s="34">
        <f t="shared" si="0"/>
        <v>2987000</v>
      </c>
      <c r="J21" s="34">
        <f t="shared" si="1"/>
        <v>3054000</v>
      </c>
      <c r="K21" s="34">
        <v>672760</v>
      </c>
      <c r="L21" s="34">
        <f t="shared" si="2"/>
        <v>686000</v>
      </c>
      <c r="M21" s="34">
        <f t="shared" si="3"/>
        <v>698000</v>
      </c>
      <c r="N21" s="34">
        <f t="shared" si="4"/>
        <v>3752000</v>
      </c>
      <c r="O21" s="34">
        <f t="shared" si="5"/>
        <v>3673000</v>
      </c>
      <c r="P21" s="29" t="str">
        <f>[1]specificatie!$W$83</f>
        <v>incl. 39 zonnepanelen en vaste speeltoestellen</v>
      </c>
      <c r="Q21" s="30" t="s">
        <v>168</v>
      </c>
      <c r="R21" s="30" t="s">
        <v>169</v>
      </c>
      <c r="S21" s="30" t="s">
        <v>167</v>
      </c>
      <c r="T21" s="47">
        <v>39</v>
      </c>
      <c r="U21" s="30" t="s">
        <v>166</v>
      </c>
      <c r="V21" s="27"/>
      <c r="W21" s="35">
        <f t="shared" si="6"/>
        <v>0.21</v>
      </c>
    </row>
    <row r="22" spans="1:25" s="13" customFormat="1" x14ac:dyDescent="0.25">
      <c r="A22" s="13">
        <v>508020</v>
      </c>
      <c r="B22" s="13">
        <v>343200</v>
      </c>
      <c r="C22" s="13" t="s">
        <v>119</v>
      </c>
      <c r="D22" s="13" t="s">
        <v>40</v>
      </c>
      <c r="E22" s="13" t="s">
        <v>136</v>
      </c>
      <c r="F22" s="13" t="s">
        <v>41</v>
      </c>
      <c r="G22" s="13" t="s">
        <v>6</v>
      </c>
      <c r="H22" s="12">
        <v>5196950</v>
      </c>
      <c r="I22" s="12">
        <f t="shared" si="0"/>
        <v>5346000</v>
      </c>
      <c r="J22" s="4">
        <f t="shared" si="1"/>
        <v>5465000</v>
      </c>
      <c r="K22" s="12">
        <v>0</v>
      </c>
      <c r="L22" s="12">
        <f t="shared" si="2"/>
        <v>0</v>
      </c>
      <c r="M22" s="4">
        <f t="shared" si="3"/>
        <v>0</v>
      </c>
      <c r="N22" s="4">
        <f t="shared" si="4"/>
        <v>5465000</v>
      </c>
      <c r="O22" s="12">
        <f t="shared" si="5"/>
        <v>5346000</v>
      </c>
      <c r="P22" s="13" t="str">
        <f>[1]specificatie!$W$84</f>
        <v>vaste speeltoestellen inbegrepen</v>
      </c>
      <c r="Q22" s="2" t="s">
        <v>154</v>
      </c>
      <c r="R22" s="2" t="s">
        <v>155</v>
      </c>
      <c r="S22" s="27" t="s">
        <v>153</v>
      </c>
      <c r="T22" s="48">
        <v>100</v>
      </c>
      <c r="U22" s="27" t="s">
        <v>147</v>
      </c>
      <c r="V22" s="27"/>
      <c r="W22" s="28">
        <f t="shared" si="6"/>
        <v>0.21</v>
      </c>
    </row>
    <row r="23" spans="1:25" s="13" customFormat="1" x14ac:dyDescent="0.25">
      <c r="A23" s="13">
        <v>508020</v>
      </c>
      <c r="B23" s="13">
        <v>343200</v>
      </c>
      <c r="C23" s="13" t="s">
        <v>119</v>
      </c>
      <c r="D23" s="13" t="s">
        <v>137</v>
      </c>
      <c r="E23" s="13" t="s">
        <v>138</v>
      </c>
      <c r="F23" s="13" t="s">
        <v>41</v>
      </c>
      <c r="G23" s="13" t="s">
        <v>6</v>
      </c>
      <c r="H23" s="12"/>
      <c r="I23" s="12"/>
      <c r="J23" s="4"/>
      <c r="K23" s="12"/>
      <c r="L23" s="12"/>
      <c r="M23" s="4"/>
      <c r="N23" s="4"/>
      <c r="O23" s="12"/>
      <c r="Q23" s="2" t="s">
        <v>159</v>
      </c>
      <c r="R23" s="2" t="s">
        <v>159</v>
      </c>
      <c r="S23" s="2" t="s">
        <v>159</v>
      </c>
      <c r="T23" s="2" t="s">
        <v>159</v>
      </c>
      <c r="U23" s="2" t="s">
        <v>159</v>
      </c>
      <c r="V23" s="27"/>
      <c r="W23" s="28"/>
    </row>
    <row r="24" spans="1:25" s="13" customFormat="1" x14ac:dyDescent="0.25">
      <c r="A24" s="13">
        <v>508020</v>
      </c>
      <c r="B24" s="13">
        <v>343200</v>
      </c>
      <c r="C24" s="13" t="s">
        <v>119</v>
      </c>
      <c r="D24" s="13" t="s">
        <v>139</v>
      </c>
      <c r="E24" s="13" t="s">
        <v>140</v>
      </c>
      <c r="F24" s="13" t="s">
        <v>41</v>
      </c>
      <c r="G24" s="13" t="s">
        <v>6</v>
      </c>
      <c r="H24" s="12"/>
      <c r="I24" s="12"/>
      <c r="J24" s="4"/>
      <c r="K24" s="12"/>
      <c r="L24" s="12"/>
      <c r="M24" s="4"/>
      <c r="N24" s="4"/>
      <c r="O24" s="12"/>
      <c r="Q24" s="2" t="s">
        <v>154</v>
      </c>
      <c r="R24" s="2" t="s">
        <v>156</v>
      </c>
      <c r="S24" s="27" t="s">
        <v>153</v>
      </c>
      <c r="T24" s="48">
        <v>229</v>
      </c>
      <c r="U24" s="27" t="s">
        <v>147</v>
      </c>
      <c r="V24" s="27"/>
      <c r="W24" s="28"/>
    </row>
    <row r="25" spans="1:25" s="13" customFormat="1" x14ac:dyDescent="0.25">
      <c r="A25" s="13">
        <v>508030</v>
      </c>
      <c r="B25" s="13">
        <v>343200</v>
      </c>
      <c r="C25" s="13" t="s">
        <v>113</v>
      </c>
      <c r="D25" s="13" t="s">
        <v>42</v>
      </c>
      <c r="E25" s="13" t="s">
        <v>74</v>
      </c>
      <c r="F25" s="13" t="s">
        <v>43</v>
      </c>
      <c r="G25" s="13" t="s">
        <v>6</v>
      </c>
      <c r="H25" s="12">
        <v>6757860</v>
      </c>
      <c r="I25" s="12">
        <f t="shared" si="0"/>
        <v>6951000</v>
      </c>
      <c r="J25" s="12"/>
      <c r="K25" s="12">
        <v>1168860</v>
      </c>
      <c r="L25" s="12">
        <f t="shared" si="2"/>
        <v>1191000</v>
      </c>
      <c r="M25" s="12">
        <f t="shared" si="3"/>
        <v>1211000</v>
      </c>
      <c r="N25" s="12">
        <f t="shared" si="4"/>
        <v>1211000</v>
      </c>
      <c r="O25" s="12">
        <v>7175000</v>
      </c>
      <c r="P25" s="13" t="str">
        <f>[1]specificatie!$W$85</f>
        <v>taxatie omvat aandeel vd gemeente voor VVE, diverse gebruikers, gemeente eigenaar</v>
      </c>
      <c r="Q25" s="2" t="s">
        <v>159</v>
      </c>
      <c r="R25" s="2" t="s">
        <v>159</v>
      </c>
      <c r="S25" s="2" t="s">
        <v>159</v>
      </c>
      <c r="T25" s="2" t="s">
        <v>159</v>
      </c>
      <c r="U25" s="2" t="s">
        <v>159</v>
      </c>
      <c r="V25" s="27"/>
      <c r="W25" s="28">
        <f t="shared" si="6"/>
        <v>0.21</v>
      </c>
      <c r="X25" s="13" t="s">
        <v>97</v>
      </c>
      <c r="Y25" s="13" t="s">
        <v>98</v>
      </c>
    </row>
    <row r="26" spans="1:25" s="29" customFormat="1" x14ac:dyDescent="0.25">
      <c r="A26" s="29">
        <v>643160</v>
      </c>
      <c r="B26" s="29">
        <v>343200</v>
      </c>
      <c r="C26" s="29" t="s">
        <v>123</v>
      </c>
      <c r="D26" s="29" t="s">
        <v>44</v>
      </c>
      <c r="E26" s="29" t="s">
        <v>45</v>
      </c>
      <c r="F26" s="29" t="s">
        <v>46</v>
      </c>
      <c r="G26" s="29" t="s">
        <v>6</v>
      </c>
      <c r="H26" s="34">
        <v>3273050</v>
      </c>
      <c r="I26" s="34">
        <f t="shared" si="0"/>
        <v>3367000</v>
      </c>
      <c r="J26" s="34">
        <f t="shared" si="1"/>
        <v>3442000</v>
      </c>
      <c r="K26" s="34">
        <v>750200</v>
      </c>
      <c r="L26" s="34">
        <f t="shared" si="2"/>
        <v>765000</v>
      </c>
      <c r="M26" s="34">
        <f t="shared" si="3"/>
        <v>778000</v>
      </c>
      <c r="N26" s="34">
        <f t="shared" si="4"/>
        <v>4220000</v>
      </c>
      <c r="O26" s="34">
        <f t="shared" si="5"/>
        <v>4132000</v>
      </c>
      <c r="P26" s="29" t="str">
        <f>[1]specificatie!$W$86</f>
        <v>incl.78 zonnepanelen, vaste speeltoestellen schoolplein inbegrepen</v>
      </c>
      <c r="Q26" s="30" t="s">
        <v>172</v>
      </c>
      <c r="R26" s="30" t="s">
        <v>170</v>
      </c>
      <c r="S26" s="30" t="s">
        <v>166</v>
      </c>
      <c r="T26" s="47">
        <v>78</v>
      </c>
      <c r="U26" s="30" t="s">
        <v>166</v>
      </c>
      <c r="V26" s="27"/>
      <c r="W26" s="35">
        <f t="shared" si="6"/>
        <v>0.21</v>
      </c>
      <c r="X26" s="29" t="s">
        <v>171</v>
      </c>
    </row>
    <row r="27" spans="1:25" s="29" customFormat="1" x14ac:dyDescent="0.25">
      <c r="A27" s="29">
        <v>508040</v>
      </c>
      <c r="B27" s="29">
        <v>343200</v>
      </c>
      <c r="C27" s="29" t="s">
        <v>129</v>
      </c>
      <c r="D27" s="29" t="s">
        <v>131</v>
      </c>
      <c r="E27" s="29" t="s">
        <v>130</v>
      </c>
      <c r="F27" s="29" t="s">
        <v>47</v>
      </c>
      <c r="G27" s="29" t="s">
        <v>6</v>
      </c>
      <c r="H27" s="34">
        <v>7598800</v>
      </c>
      <c r="I27" s="34">
        <f t="shared" si="0"/>
        <v>7816000</v>
      </c>
      <c r="J27" s="34">
        <f t="shared" si="1"/>
        <v>7990000</v>
      </c>
      <c r="K27" s="34">
        <v>1737560</v>
      </c>
      <c r="L27" s="34">
        <f t="shared" si="2"/>
        <v>1771000</v>
      </c>
      <c r="M27" s="34">
        <f t="shared" si="3"/>
        <v>1801000</v>
      </c>
      <c r="N27" s="34">
        <f t="shared" si="4"/>
        <v>9791000</v>
      </c>
      <c r="O27" s="34">
        <f t="shared" si="5"/>
        <v>9587000</v>
      </c>
      <c r="P27" s="29" t="str">
        <f>[1]specificatie!$W$87</f>
        <v>incl.300 zonnepanelen en vaste speeltoestellen schoolplein inbegrepen</v>
      </c>
      <c r="Q27" s="30" t="s">
        <v>158</v>
      </c>
      <c r="R27" s="30" t="s">
        <v>157</v>
      </c>
      <c r="S27" s="30" t="s">
        <v>153</v>
      </c>
      <c r="T27" s="47">
        <v>305</v>
      </c>
      <c r="U27" s="30" t="s">
        <v>147</v>
      </c>
      <c r="V27" s="27"/>
      <c r="W27" s="35">
        <f t="shared" si="6"/>
        <v>0.21</v>
      </c>
    </row>
    <row r="28" spans="1:25" s="13" customFormat="1" x14ac:dyDescent="0.25">
      <c r="A28" s="13">
        <v>642162</v>
      </c>
      <c r="B28" s="13">
        <v>343200</v>
      </c>
      <c r="C28" s="13" t="s">
        <v>132</v>
      </c>
      <c r="D28" s="13" t="s">
        <v>48</v>
      </c>
      <c r="E28" s="13" t="s">
        <v>49</v>
      </c>
      <c r="F28" s="13" t="s">
        <v>50</v>
      </c>
      <c r="G28" s="13" t="s">
        <v>6</v>
      </c>
      <c r="H28" s="12">
        <v>2480500</v>
      </c>
      <c r="I28" s="12">
        <f t="shared" si="0"/>
        <v>2552000</v>
      </c>
      <c r="J28" s="4">
        <f t="shared" si="1"/>
        <v>2609000</v>
      </c>
      <c r="K28" s="12">
        <v>586850</v>
      </c>
      <c r="L28" s="12">
        <f t="shared" si="2"/>
        <v>598000</v>
      </c>
      <c r="M28" s="4">
        <f t="shared" si="3"/>
        <v>608000</v>
      </c>
      <c r="N28" s="4">
        <f t="shared" si="4"/>
        <v>3217000</v>
      </c>
      <c r="O28" s="12">
        <f t="shared" si="5"/>
        <v>3150000</v>
      </c>
      <c r="P28" s="13" t="str">
        <f>[1]specificatie!$W$88</f>
        <v>vaste speeltoestellen schoolplein inbegrepen</v>
      </c>
      <c r="Q28" s="2" t="s">
        <v>159</v>
      </c>
      <c r="R28" s="2" t="s">
        <v>159</v>
      </c>
      <c r="S28" s="2" t="s">
        <v>159</v>
      </c>
      <c r="T28" s="2" t="s">
        <v>159</v>
      </c>
      <c r="U28" s="2" t="s">
        <v>159</v>
      </c>
      <c r="V28" s="27"/>
      <c r="W28" s="28">
        <f t="shared" si="6"/>
        <v>0.21</v>
      </c>
    </row>
    <row r="29" spans="1:25" s="13" customFormat="1" x14ac:dyDescent="0.25">
      <c r="A29" s="13">
        <v>642147</v>
      </c>
      <c r="B29" s="13">
        <v>343200</v>
      </c>
      <c r="C29" s="13" t="s">
        <v>117</v>
      </c>
      <c r="D29" s="13" t="s">
        <v>51</v>
      </c>
      <c r="E29" s="13" t="s">
        <v>52</v>
      </c>
      <c r="F29" s="13" t="s">
        <v>53</v>
      </c>
      <c r="G29" s="13" t="s">
        <v>6</v>
      </c>
      <c r="H29" s="12">
        <v>2686200</v>
      </c>
      <c r="I29" s="12">
        <f t="shared" si="0"/>
        <v>2763000</v>
      </c>
      <c r="J29" s="4">
        <f t="shared" si="1"/>
        <v>2825000</v>
      </c>
      <c r="K29" s="12">
        <v>850630</v>
      </c>
      <c r="L29" s="12">
        <f t="shared" si="2"/>
        <v>867000</v>
      </c>
      <c r="M29" s="4">
        <f t="shared" si="3"/>
        <v>882000</v>
      </c>
      <c r="N29" s="4">
        <f t="shared" si="4"/>
        <v>3707000</v>
      </c>
      <c r="O29" s="12">
        <f t="shared" si="5"/>
        <v>3630000</v>
      </c>
      <c r="P29" s="13" t="str">
        <f>[1]specificatie!$W$88</f>
        <v>vaste speeltoestellen schoolplein inbegrepen</v>
      </c>
      <c r="Q29" s="2" t="s">
        <v>159</v>
      </c>
      <c r="R29" s="2" t="s">
        <v>159</v>
      </c>
      <c r="S29" s="2" t="s">
        <v>159</v>
      </c>
      <c r="T29" s="2" t="s">
        <v>159</v>
      </c>
      <c r="U29" s="2" t="s">
        <v>159</v>
      </c>
      <c r="V29" s="27"/>
      <c r="W29" s="28">
        <f t="shared" si="6"/>
        <v>0.21</v>
      </c>
    </row>
    <row r="30" spans="1:25" s="29" customFormat="1" ht="30" x14ac:dyDescent="0.25">
      <c r="A30" s="29">
        <v>642161</v>
      </c>
      <c r="B30" s="29">
        <v>343200</v>
      </c>
      <c r="C30" s="29" t="s">
        <v>125</v>
      </c>
      <c r="D30" s="29" t="s">
        <v>54</v>
      </c>
      <c r="E30" s="29" t="s">
        <v>55</v>
      </c>
      <c r="F30" s="29" t="s">
        <v>53</v>
      </c>
      <c r="G30" s="29" t="s">
        <v>6</v>
      </c>
      <c r="H30" s="34">
        <v>2165900</v>
      </c>
      <c r="I30" s="34">
        <f t="shared" si="0"/>
        <v>2228000</v>
      </c>
      <c r="J30" s="34">
        <f t="shared" si="1"/>
        <v>2278000</v>
      </c>
      <c r="K30" s="34">
        <v>550550</v>
      </c>
      <c r="L30" s="34">
        <f t="shared" si="2"/>
        <v>561000</v>
      </c>
      <c r="M30" s="34">
        <f t="shared" si="3"/>
        <v>571000</v>
      </c>
      <c r="N30" s="34">
        <f t="shared" si="4"/>
        <v>2849000</v>
      </c>
      <c r="O30" s="34">
        <f t="shared" si="5"/>
        <v>2789000</v>
      </c>
      <c r="P30" s="29" t="str">
        <f>[1]specificatie!$W$88</f>
        <v>vaste speeltoestellen schoolplein inbegrepen</v>
      </c>
      <c r="Q30" s="54" t="s">
        <v>162</v>
      </c>
      <c r="R30" s="55" t="s">
        <v>163</v>
      </c>
      <c r="S30" s="54" t="s">
        <v>161</v>
      </c>
      <c r="T30" s="53">
        <v>139</v>
      </c>
      <c r="U30" s="54" t="s">
        <v>147</v>
      </c>
      <c r="V30" s="27"/>
      <c r="W30" s="35">
        <f t="shared" si="6"/>
        <v>0.21</v>
      </c>
      <c r="X30" s="29" t="s">
        <v>90</v>
      </c>
    </row>
    <row r="31" spans="1:25" s="13" customFormat="1" x14ac:dyDescent="0.25">
      <c r="A31" s="13">
        <v>508060</v>
      </c>
      <c r="B31" s="13">
        <v>343200</v>
      </c>
      <c r="C31" s="13" t="s">
        <v>133</v>
      </c>
      <c r="D31" s="13" t="s">
        <v>56</v>
      </c>
      <c r="E31" s="13" t="s">
        <v>57</v>
      </c>
      <c r="F31" s="13" t="s">
        <v>58</v>
      </c>
      <c r="G31" s="13" t="s">
        <v>6</v>
      </c>
      <c r="H31" s="12">
        <v>9262550</v>
      </c>
      <c r="I31" s="12">
        <f t="shared" si="0"/>
        <v>9528000</v>
      </c>
      <c r="J31" s="4">
        <f>ROUNDUP(I31*110.4/108,-3)</f>
        <v>9740000</v>
      </c>
      <c r="K31" s="12">
        <v>1187010</v>
      </c>
      <c r="L31" s="12">
        <f t="shared" si="2"/>
        <v>1210000</v>
      </c>
      <c r="M31" s="4">
        <f>ROUNDUP(L31*105.2/103.5,-3)</f>
        <v>1230000</v>
      </c>
      <c r="N31" s="4">
        <f t="shared" si="4"/>
        <v>10970000</v>
      </c>
      <c r="O31" s="12">
        <f t="shared" si="5"/>
        <v>10738000</v>
      </c>
      <c r="P31" s="13" t="s">
        <v>68</v>
      </c>
      <c r="Q31" s="2" t="s">
        <v>151</v>
      </c>
      <c r="R31" s="2" t="s">
        <v>152</v>
      </c>
      <c r="S31" s="27" t="s">
        <v>153</v>
      </c>
      <c r="T31" s="48">
        <v>284</v>
      </c>
      <c r="U31" s="27" t="s">
        <v>147</v>
      </c>
      <c r="V31" s="27"/>
      <c r="W31" s="28">
        <f t="shared" si="6"/>
        <v>0.21</v>
      </c>
    </row>
    <row r="32" spans="1:25" s="13" customFormat="1" x14ac:dyDescent="0.25">
      <c r="H32" s="12"/>
      <c r="I32" s="12"/>
      <c r="J32" s="4">
        <f t="shared" si="1"/>
        <v>0</v>
      </c>
      <c r="K32" s="12"/>
      <c r="L32" s="12"/>
      <c r="M32" s="4">
        <f t="shared" si="3"/>
        <v>0</v>
      </c>
      <c r="N32" s="4">
        <f t="shared" si="4"/>
        <v>0</v>
      </c>
      <c r="O32" s="12"/>
      <c r="Q32" s="2"/>
      <c r="R32" s="2"/>
      <c r="S32" s="27"/>
      <c r="T32" s="48"/>
      <c r="U32" s="27"/>
      <c r="V32" s="27"/>
      <c r="W32" s="28"/>
    </row>
    <row r="33" spans="1:24" s="29" customFormat="1" ht="30" x14ac:dyDescent="0.25">
      <c r="A33" s="29">
        <v>644100</v>
      </c>
      <c r="B33" s="29">
        <v>343200</v>
      </c>
      <c r="C33" s="29" t="s">
        <v>111</v>
      </c>
      <c r="D33" s="29" t="s">
        <v>134</v>
      </c>
      <c r="E33" s="29" t="s">
        <v>59</v>
      </c>
      <c r="F33" s="29" t="s">
        <v>60</v>
      </c>
      <c r="G33" s="29" t="s">
        <v>6</v>
      </c>
      <c r="H33" s="34">
        <v>12523500</v>
      </c>
      <c r="I33" s="34">
        <f t="shared" si="0"/>
        <v>12882000</v>
      </c>
      <c r="J33" s="34">
        <f t="shared" si="1"/>
        <v>13169000</v>
      </c>
      <c r="K33" s="34">
        <v>4319700</v>
      </c>
      <c r="L33" s="34">
        <f t="shared" si="2"/>
        <v>4401000</v>
      </c>
      <c r="M33" s="34">
        <f t="shared" si="3"/>
        <v>4474000</v>
      </c>
      <c r="N33" s="34">
        <f t="shared" si="4"/>
        <v>17643000</v>
      </c>
      <c r="O33" s="34">
        <f t="shared" si="5"/>
        <v>17283000</v>
      </c>
      <c r="P33" s="29" t="s">
        <v>88</v>
      </c>
      <c r="Q33" s="57" t="s">
        <v>164</v>
      </c>
      <c r="R33" s="58" t="s">
        <v>165</v>
      </c>
      <c r="S33" s="57" t="s">
        <v>161</v>
      </c>
      <c r="T33" s="56">
        <v>354</v>
      </c>
      <c r="U33" s="57" t="s">
        <v>147</v>
      </c>
      <c r="V33" s="27"/>
      <c r="W33" s="35">
        <f t="shared" si="6"/>
        <v>0.21</v>
      </c>
      <c r="X33" s="29" t="s">
        <v>91</v>
      </c>
    </row>
    <row r="34" spans="1:24" s="13" customFormat="1" x14ac:dyDescent="0.25">
      <c r="A34" s="13">
        <v>644100</v>
      </c>
      <c r="B34" s="13">
        <v>343200</v>
      </c>
      <c r="C34" s="13" t="s">
        <v>111</v>
      </c>
      <c r="D34" s="13" t="s">
        <v>134</v>
      </c>
      <c r="E34" s="13" t="s">
        <v>94</v>
      </c>
      <c r="F34" s="13" t="s">
        <v>60</v>
      </c>
      <c r="G34" s="13" t="s">
        <v>6</v>
      </c>
      <c r="H34" s="12">
        <v>259000</v>
      </c>
      <c r="I34" s="12">
        <f t="shared" si="0"/>
        <v>267000</v>
      </c>
      <c r="J34" s="12">
        <f>ROUNDUP(I34*110.4/108,-3)</f>
        <v>273000</v>
      </c>
      <c r="K34" s="12">
        <v>29646</v>
      </c>
      <c r="L34" s="12">
        <f t="shared" si="2"/>
        <v>31000</v>
      </c>
      <c r="M34" s="12">
        <f t="shared" si="3"/>
        <v>32000</v>
      </c>
      <c r="N34" s="12">
        <f t="shared" si="4"/>
        <v>305000</v>
      </c>
      <c r="O34" s="12">
        <f t="shared" si="5"/>
        <v>298000</v>
      </c>
      <c r="P34" s="13" t="s">
        <v>83</v>
      </c>
      <c r="Q34" s="2" t="s">
        <v>159</v>
      </c>
      <c r="R34" s="2" t="s">
        <v>159</v>
      </c>
      <c r="S34" s="2" t="s">
        <v>159</v>
      </c>
      <c r="T34" s="2" t="s">
        <v>159</v>
      </c>
      <c r="U34" s="2" t="s">
        <v>159</v>
      </c>
      <c r="V34" s="27"/>
      <c r="W34" s="28"/>
    </row>
    <row r="35" spans="1:24" s="29" customFormat="1" ht="30" x14ac:dyDescent="0.25">
      <c r="A35" s="29">
        <v>644100</v>
      </c>
      <c r="B35" s="29">
        <v>343200</v>
      </c>
      <c r="C35" s="29" t="s">
        <v>112</v>
      </c>
      <c r="D35" s="29" t="s">
        <v>135</v>
      </c>
      <c r="E35" s="29" t="s">
        <v>61</v>
      </c>
      <c r="F35" s="29" t="s">
        <v>60</v>
      </c>
      <c r="G35" s="29" t="s">
        <v>6</v>
      </c>
      <c r="H35" s="34">
        <v>4029300</v>
      </c>
      <c r="I35" s="34">
        <f t="shared" si="0"/>
        <v>4145000</v>
      </c>
      <c r="J35" s="34">
        <f t="shared" si="1"/>
        <v>4238000</v>
      </c>
      <c r="K35" s="34">
        <v>983730</v>
      </c>
      <c r="L35" s="34">
        <f t="shared" si="2"/>
        <v>1003000</v>
      </c>
      <c r="M35" s="34">
        <f t="shared" si="3"/>
        <v>1020000</v>
      </c>
      <c r="N35" s="34">
        <f t="shared" si="4"/>
        <v>5258000</v>
      </c>
      <c r="O35" s="34">
        <f t="shared" si="5"/>
        <v>5148000</v>
      </c>
      <c r="P35" s="29" t="s">
        <v>148</v>
      </c>
      <c r="Q35" s="60" t="s">
        <v>149</v>
      </c>
      <c r="R35" s="61" t="s">
        <v>163</v>
      </c>
      <c r="S35" s="60" t="s">
        <v>161</v>
      </c>
      <c r="T35" s="59">
        <v>196</v>
      </c>
      <c r="U35" s="60" t="s">
        <v>147</v>
      </c>
      <c r="V35" s="27"/>
      <c r="W35" s="35">
        <f t="shared" si="6"/>
        <v>0.21</v>
      </c>
    </row>
    <row r="36" spans="1:24" s="7" customFormat="1" x14ac:dyDescent="0.25">
      <c r="D36" s="5" t="s">
        <v>63</v>
      </c>
      <c r="H36" s="8">
        <f t="shared" ref="H36:O36" si="7">SUM(H3:H35)</f>
        <v>138352340</v>
      </c>
      <c r="I36" s="8">
        <f t="shared" si="7"/>
        <v>142318000</v>
      </c>
      <c r="J36" s="8">
        <f t="shared" si="7"/>
        <v>138478000</v>
      </c>
      <c r="K36" s="8">
        <f t="shared" si="7"/>
        <v>23687566</v>
      </c>
      <c r="L36" s="8">
        <f t="shared" si="7"/>
        <v>24141000</v>
      </c>
      <c r="M36" s="8">
        <f t="shared" si="7"/>
        <v>24553000</v>
      </c>
      <c r="N36" s="8">
        <f t="shared" si="7"/>
        <v>163031000</v>
      </c>
      <c r="O36" s="8">
        <f t="shared" si="7"/>
        <v>165492000</v>
      </c>
      <c r="Q36" s="8"/>
      <c r="R36" s="8"/>
      <c r="S36" s="8"/>
      <c r="T36" s="49"/>
      <c r="U36" s="8"/>
      <c r="V36" s="41"/>
      <c r="W36" s="22"/>
    </row>
    <row r="37" spans="1:24" x14ac:dyDescent="0.25">
      <c r="E37" s="3"/>
      <c r="V37" s="27"/>
    </row>
    <row r="38" spans="1:24" x14ac:dyDescent="0.25">
      <c r="S38" s="2"/>
      <c r="U38" s="2"/>
      <c r="V38" s="27"/>
      <c r="W38" s="21"/>
    </row>
    <row r="39" spans="1:24" x14ac:dyDescent="0.25">
      <c r="S39" s="2"/>
      <c r="U39" s="2"/>
      <c r="V39" s="27"/>
      <c r="W39" s="21"/>
    </row>
    <row r="40" spans="1:24" s="13" customFormat="1" x14ac:dyDescent="0.25">
      <c r="H40" s="12"/>
      <c r="I40" s="4"/>
      <c r="J40" s="4"/>
      <c r="K40" s="12"/>
      <c r="L40" s="4"/>
      <c r="M40" s="4"/>
      <c r="N40" s="4"/>
      <c r="O40" s="4"/>
      <c r="Q40" s="2"/>
      <c r="R40" s="2"/>
      <c r="S40" s="2"/>
      <c r="T40" s="18"/>
      <c r="U40" s="2"/>
      <c r="V40" s="27"/>
      <c r="W40" s="20"/>
    </row>
    <row r="41" spans="1:24" x14ac:dyDescent="0.25">
      <c r="S41" s="2"/>
      <c r="U41" s="2"/>
      <c r="V41" s="27"/>
    </row>
    <row r="42" spans="1:24" x14ac:dyDescent="0.25">
      <c r="S42" s="2"/>
      <c r="U42" s="2"/>
      <c r="V42" s="27"/>
      <c r="W42" s="21"/>
    </row>
    <row r="43" spans="1:24" x14ac:dyDescent="0.25">
      <c r="S43" s="2"/>
      <c r="U43" s="2"/>
      <c r="V43" s="27"/>
      <c r="W43" s="21"/>
    </row>
    <row r="44" spans="1:24" x14ac:dyDescent="0.25">
      <c r="S44" s="2"/>
      <c r="U44" s="2"/>
      <c r="V44" s="27"/>
      <c r="W44" s="21"/>
    </row>
    <row r="45" spans="1:24" s="36" customFormat="1" x14ac:dyDescent="0.25">
      <c r="H45" s="37"/>
      <c r="I45" s="37"/>
      <c r="J45" s="37"/>
      <c r="K45" s="37"/>
      <c r="L45" s="37"/>
      <c r="M45" s="37"/>
      <c r="N45" s="37"/>
      <c r="O45" s="37"/>
      <c r="Q45" s="38"/>
      <c r="R45" s="38"/>
      <c r="S45" s="38"/>
      <c r="T45" s="50"/>
      <c r="U45" s="38"/>
      <c r="V45" s="38"/>
      <c r="W45" s="43"/>
    </row>
    <row r="46" spans="1:24" s="14" customFormat="1" x14ac:dyDescent="0.25">
      <c r="H46" s="15"/>
      <c r="I46" s="4"/>
      <c r="J46" s="4"/>
      <c r="K46" s="15"/>
      <c r="L46" s="4"/>
      <c r="M46" s="4"/>
      <c r="N46" s="4"/>
      <c r="O46" s="4"/>
      <c r="Q46" s="2"/>
      <c r="R46" s="2"/>
      <c r="S46" s="2"/>
      <c r="T46" s="18"/>
      <c r="U46" s="2"/>
      <c r="V46" s="27"/>
      <c r="W46" s="20"/>
    </row>
    <row r="47" spans="1:24" s="13" customFormat="1" x14ac:dyDescent="0.25">
      <c r="H47" s="12"/>
      <c r="I47" s="12"/>
      <c r="J47" s="12"/>
      <c r="K47" s="12"/>
      <c r="L47" s="12"/>
      <c r="M47" s="12"/>
      <c r="N47" s="12"/>
      <c r="O47" s="12"/>
      <c r="Q47" s="27"/>
      <c r="R47" s="27"/>
      <c r="S47" s="27"/>
      <c r="T47" s="48"/>
      <c r="U47" s="27"/>
      <c r="V47" s="27"/>
      <c r="W47" s="32"/>
    </row>
    <row r="48" spans="1:24" s="13" customFormat="1" x14ac:dyDescent="0.25">
      <c r="H48" s="12"/>
      <c r="I48" s="12"/>
      <c r="J48" s="4"/>
      <c r="K48" s="12"/>
      <c r="L48" s="12"/>
      <c r="M48" s="4"/>
      <c r="N48" s="4"/>
      <c r="O48" s="12"/>
      <c r="Q48" s="2"/>
      <c r="R48" s="27"/>
      <c r="S48" s="27"/>
      <c r="T48" s="48"/>
      <c r="U48" s="27"/>
      <c r="V48" s="27"/>
      <c r="W48" s="32"/>
    </row>
    <row r="49" spans="4:23" x14ac:dyDescent="0.25">
      <c r="H49" s="12"/>
      <c r="S49" s="2"/>
      <c r="U49" s="2"/>
      <c r="V49" s="27"/>
      <c r="W49" s="21"/>
    </row>
    <row r="50" spans="4:23" x14ac:dyDescent="0.25">
      <c r="S50" s="2"/>
      <c r="U50" s="2"/>
      <c r="V50" s="27"/>
    </row>
    <row r="51" spans="4:23" x14ac:dyDescent="0.25">
      <c r="S51" s="2"/>
      <c r="U51" s="2"/>
      <c r="V51" s="27"/>
      <c r="W51" s="21"/>
    </row>
    <row r="52" spans="4:23" x14ac:dyDescent="0.25">
      <c r="S52" s="2"/>
      <c r="U52" s="2"/>
      <c r="V52" s="27"/>
      <c r="W52" s="21"/>
    </row>
    <row r="53" spans="4:23" x14ac:dyDescent="0.25">
      <c r="S53" s="2"/>
      <c r="U53" s="2"/>
      <c r="V53" s="27"/>
      <c r="W53" s="21"/>
    </row>
    <row r="54" spans="4:23" x14ac:dyDescent="0.25">
      <c r="S54" s="2"/>
      <c r="U54" s="2"/>
      <c r="V54" s="27"/>
      <c r="W54" s="21"/>
    </row>
    <row r="55" spans="4:23" s="36" customFormat="1" x14ac:dyDescent="0.25">
      <c r="H55" s="37"/>
      <c r="I55" s="37"/>
      <c r="J55" s="37"/>
      <c r="K55" s="37"/>
      <c r="L55" s="37"/>
      <c r="M55" s="37"/>
      <c r="N55" s="37"/>
      <c r="O55" s="37"/>
      <c r="Q55" s="38"/>
      <c r="R55" s="38"/>
      <c r="S55" s="38"/>
      <c r="T55" s="50"/>
      <c r="U55" s="38"/>
      <c r="V55" s="38"/>
      <c r="W55" s="39"/>
    </row>
    <row r="56" spans="4:23" x14ac:dyDescent="0.25">
      <c r="S56" s="2"/>
      <c r="U56" s="2"/>
      <c r="V56" s="27"/>
      <c r="W56" s="21"/>
    </row>
    <row r="57" spans="4:23" s="36" customFormat="1" x14ac:dyDescent="0.25">
      <c r="H57" s="37"/>
      <c r="I57" s="37"/>
      <c r="J57" s="37"/>
      <c r="K57" s="37"/>
      <c r="L57" s="37"/>
      <c r="M57" s="37"/>
      <c r="N57" s="37"/>
      <c r="O57" s="37"/>
      <c r="Q57" s="38"/>
      <c r="R57" s="38"/>
      <c r="S57" s="38"/>
      <c r="T57" s="50"/>
      <c r="U57" s="38"/>
      <c r="V57" s="38"/>
      <c r="W57" s="39"/>
    </row>
    <row r="58" spans="4:23" s="13" customFormat="1" x14ac:dyDescent="0.25">
      <c r="H58" s="12"/>
      <c r="I58" s="12"/>
      <c r="J58" s="12"/>
      <c r="K58" s="12"/>
      <c r="L58" s="12"/>
      <c r="M58" s="12"/>
      <c r="N58" s="12"/>
      <c r="O58" s="12"/>
      <c r="Q58" s="27"/>
      <c r="R58" s="27"/>
      <c r="S58" s="27"/>
      <c r="T58" s="48"/>
      <c r="U58" s="27"/>
      <c r="V58" s="27"/>
      <c r="W58" s="32"/>
    </row>
    <row r="59" spans="4:23" s="36" customFormat="1" x14ac:dyDescent="0.25">
      <c r="D59" s="45"/>
      <c r="H59" s="37"/>
      <c r="I59" s="37"/>
      <c r="J59" s="37"/>
      <c r="K59" s="37"/>
      <c r="L59" s="37"/>
      <c r="M59" s="37"/>
      <c r="N59" s="37"/>
      <c r="O59" s="37"/>
      <c r="Q59" s="38"/>
      <c r="R59" s="38"/>
      <c r="S59" s="38"/>
      <c r="T59" s="50"/>
      <c r="U59" s="38"/>
      <c r="V59" s="38"/>
      <c r="W59" s="39"/>
    </row>
    <row r="60" spans="4:23" s="13" customFormat="1" x14ac:dyDescent="0.25">
      <c r="H60" s="12"/>
      <c r="I60" s="12"/>
      <c r="J60" s="12"/>
      <c r="K60" s="12"/>
      <c r="L60" s="12"/>
      <c r="M60" s="12"/>
      <c r="N60" s="12"/>
      <c r="O60" s="12"/>
      <c r="Q60" s="27"/>
      <c r="R60" s="27"/>
      <c r="S60" s="27"/>
      <c r="T60" s="48"/>
      <c r="U60" s="27"/>
      <c r="V60" s="27"/>
      <c r="W60" s="28"/>
    </row>
    <row r="61" spans="4:23" s="36" customFormat="1" x14ac:dyDescent="0.25">
      <c r="H61" s="37"/>
      <c r="I61" s="37"/>
      <c r="J61" s="37"/>
      <c r="K61" s="37"/>
      <c r="L61" s="37"/>
      <c r="M61" s="37"/>
      <c r="N61" s="37"/>
      <c r="O61" s="37"/>
      <c r="Q61" s="38"/>
      <c r="R61" s="38"/>
      <c r="S61" s="38"/>
      <c r="T61" s="50"/>
      <c r="U61" s="38"/>
      <c r="V61" s="27"/>
      <c r="W61" s="39"/>
    </row>
    <row r="62" spans="4:23" s="36" customFormat="1" x14ac:dyDescent="0.25">
      <c r="H62" s="37"/>
      <c r="I62" s="37"/>
      <c r="J62" s="37"/>
      <c r="K62" s="37"/>
      <c r="L62" s="37"/>
      <c r="M62" s="37"/>
      <c r="N62" s="37"/>
      <c r="O62" s="37"/>
      <c r="Q62" s="38"/>
      <c r="R62" s="38"/>
      <c r="S62" s="38"/>
      <c r="T62" s="50"/>
      <c r="U62" s="38"/>
      <c r="V62" s="27"/>
      <c r="W62" s="39"/>
    </row>
    <row r="63" spans="4:23" x14ac:dyDescent="0.25">
      <c r="S63" s="2"/>
      <c r="U63" s="2"/>
      <c r="V63" s="27"/>
    </row>
    <row r="64" spans="4:23" x14ac:dyDescent="0.25">
      <c r="S64" s="2"/>
      <c r="U64" s="2"/>
      <c r="V64" s="27"/>
    </row>
    <row r="65" spans="8:23" x14ac:dyDescent="0.25">
      <c r="S65" s="2"/>
      <c r="U65" s="2"/>
      <c r="V65" s="27"/>
    </row>
    <row r="66" spans="8:23" x14ac:dyDescent="0.25">
      <c r="S66" s="2"/>
      <c r="U66" s="2"/>
      <c r="V66" s="27"/>
    </row>
    <row r="67" spans="8:23" x14ac:dyDescent="0.25">
      <c r="S67" s="2"/>
      <c r="U67" s="2"/>
      <c r="V67" s="27"/>
    </row>
    <row r="68" spans="8:23" x14ac:dyDescent="0.25">
      <c r="S68" s="2"/>
      <c r="U68" s="2"/>
      <c r="V68" s="27"/>
      <c r="W68" s="21"/>
    </row>
    <row r="69" spans="8:23" x14ac:dyDescent="0.25">
      <c r="S69" s="2"/>
      <c r="U69" s="2"/>
      <c r="V69" s="27"/>
      <c r="W69" s="21"/>
    </row>
    <row r="70" spans="8:23" s="36" customFormat="1" x14ac:dyDescent="0.25">
      <c r="H70" s="37"/>
      <c r="I70" s="37"/>
      <c r="J70" s="37"/>
      <c r="K70" s="37"/>
      <c r="L70" s="37"/>
      <c r="M70" s="37"/>
      <c r="N70" s="37"/>
      <c r="O70" s="37"/>
      <c r="P70" s="44"/>
      <c r="Q70" s="38"/>
      <c r="R70" s="38"/>
      <c r="S70" s="38"/>
      <c r="T70" s="50"/>
      <c r="U70" s="38"/>
      <c r="V70" s="38"/>
      <c r="W70" s="39"/>
    </row>
    <row r="71" spans="8:23" s="36" customFormat="1" x14ac:dyDescent="0.25">
      <c r="H71" s="37"/>
      <c r="I71" s="37"/>
      <c r="J71" s="37"/>
      <c r="K71" s="37"/>
      <c r="L71" s="37"/>
      <c r="M71" s="37"/>
      <c r="N71" s="37"/>
      <c r="O71" s="37"/>
      <c r="Q71" s="38"/>
      <c r="R71" s="38"/>
      <c r="S71" s="38"/>
      <c r="T71" s="50"/>
      <c r="U71" s="38"/>
      <c r="V71" s="27"/>
      <c r="W71" s="39"/>
    </row>
    <row r="72" spans="8:23" x14ac:dyDescent="0.25">
      <c r="S72" s="2"/>
      <c r="U72" s="2"/>
      <c r="V72" s="27"/>
    </row>
    <row r="73" spans="8:23" s="13" customFormat="1" x14ac:dyDescent="0.25">
      <c r="H73" s="12"/>
      <c r="I73" s="12"/>
      <c r="J73" s="12"/>
      <c r="K73" s="12"/>
      <c r="L73" s="12"/>
      <c r="M73" s="12"/>
      <c r="N73" s="12"/>
      <c r="O73" s="12"/>
      <c r="Q73" s="27"/>
      <c r="R73" s="27"/>
      <c r="S73" s="27"/>
      <c r="T73" s="48"/>
      <c r="U73" s="27"/>
      <c r="V73" s="27"/>
      <c r="W73" s="32"/>
    </row>
    <row r="74" spans="8:23" x14ac:dyDescent="0.25">
      <c r="S74" s="2"/>
      <c r="U74" s="2"/>
      <c r="V74" s="27"/>
    </row>
    <row r="75" spans="8:23" x14ac:dyDescent="0.25">
      <c r="S75" s="2"/>
      <c r="U75" s="2"/>
      <c r="V75" s="27"/>
    </row>
    <row r="76" spans="8:23" s="13" customFormat="1" x14ac:dyDescent="0.25">
      <c r="H76" s="12"/>
      <c r="I76" s="12"/>
      <c r="J76" s="4"/>
      <c r="K76" s="12"/>
      <c r="L76" s="12"/>
      <c r="M76" s="4"/>
      <c r="N76" s="4"/>
      <c r="O76" s="12"/>
      <c r="Q76" s="2"/>
      <c r="R76" s="2"/>
      <c r="S76" s="2"/>
      <c r="T76" s="18"/>
      <c r="U76" s="2"/>
      <c r="V76" s="27"/>
      <c r="W76" s="32"/>
    </row>
    <row r="77" spans="8:23" x14ac:dyDescent="0.25">
      <c r="S77" s="2"/>
      <c r="U77" s="2"/>
      <c r="V77" s="27"/>
    </row>
    <row r="78" spans="8:23" x14ac:dyDescent="0.25">
      <c r="S78" s="2"/>
      <c r="U78" s="2"/>
      <c r="V78" s="27"/>
      <c r="W78" s="21"/>
    </row>
    <row r="79" spans="8:23" x14ac:dyDescent="0.25">
      <c r="S79" s="2"/>
      <c r="U79" s="2"/>
      <c r="V79" s="27"/>
      <c r="W79" s="21"/>
    </row>
    <row r="80" spans="8:23" s="36" customFormat="1" x14ac:dyDescent="0.25">
      <c r="H80" s="37"/>
      <c r="I80" s="37"/>
      <c r="J80" s="37"/>
      <c r="K80" s="37"/>
      <c r="L80" s="37"/>
      <c r="M80" s="37"/>
      <c r="N80" s="37"/>
      <c r="O80" s="37"/>
      <c r="Q80" s="38"/>
      <c r="R80" s="38"/>
      <c r="S80" s="38"/>
      <c r="T80" s="50"/>
      <c r="U80" s="38"/>
      <c r="V80" s="38"/>
      <c r="W80" s="39"/>
    </row>
    <row r="81" spans="5:23" x14ac:dyDescent="0.25">
      <c r="S81" s="2"/>
      <c r="U81" s="2"/>
      <c r="V81" s="27"/>
      <c r="W81" s="21"/>
    </row>
    <row r="82" spans="5:23" x14ac:dyDescent="0.25">
      <c r="H82" s="12"/>
      <c r="S82" s="2"/>
      <c r="U82" s="2"/>
      <c r="V82" s="27"/>
      <c r="W82" s="21"/>
    </row>
    <row r="83" spans="5:23" x14ac:dyDescent="0.25">
      <c r="S83" s="2"/>
      <c r="U83" s="2"/>
      <c r="V83" s="27"/>
      <c r="W83" s="21"/>
    </row>
    <row r="84" spans="5:23" x14ac:dyDescent="0.25">
      <c r="S84" s="2"/>
      <c r="U84" s="2"/>
      <c r="V84" s="27"/>
    </row>
    <row r="85" spans="5:23" x14ac:dyDescent="0.25">
      <c r="S85" s="2"/>
      <c r="U85" s="2"/>
      <c r="V85" s="27"/>
      <c r="W85" s="21"/>
    </row>
    <row r="86" spans="5:23" x14ac:dyDescent="0.25">
      <c r="S86" s="2"/>
      <c r="U86" s="2"/>
      <c r="V86" s="27"/>
      <c r="W86" s="21"/>
    </row>
    <row r="87" spans="5:23" x14ac:dyDescent="0.25">
      <c r="S87" s="2"/>
      <c r="U87" s="2"/>
      <c r="V87" s="27"/>
      <c r="W87" s="21"/>
    </row>
    <row r="88" spans="5:23" x14ac:dyDescent="0.25">
      <c r="S88" s="2"/>
      <c r="U88" s="2"/>
      <c r="V88" s="27"/>
      <c r="W88" s="21"/>
    </row>
    <row r="89" spans="5:23" s="13" customFormat="1" x14ac:dyDescent="0.25">
      <c r="H89" s="12"/>
      <c r="I89" s="12"/>
      <c r="J89" s="12"/>
      <c r="K89" s="12"/>
      <c r="L89" s="12"/>
      <c r="M89" s="12"/>
      <c r="N89" s="12"/>
      <c r="O89" s="12"/>
      <c r="Q89" s="27"/>
      <c r="R89" s="27"/>
      <c r="S89" s="27"/>
      <c r="T89" s="48"/>
      <c r="U89" s="27"/>
      <c r="V89" s="27"/>
      <c r="W89" s="28"/>
    </row>
    <row r="90" spans="5:23" s="13" customFormat="1" x14ac:dyDescent="0.25">
      <c r="H90" s="12"/>
      <c r="I90" s="12"/>
      <c r="J90" s="12"/>
      <c r="K90" s="12"/>
      <c r="L90" s="12"/>
      <c r="M90" s="12"/>
      <c r="N90" s="12"/>
      <c r="O90" s="12"/>
      <c r="Q90" s="27"/>
      <c r="R90" s="27"/>
      <c r="S90" s="27"/>
      <c r="T90" s="48"/>
      <c r="U90" s="27"/>
      <c r="V90" s="27"/>
      <c r="W90" s="28"/>
    </row>
    <row r="91" spans="5:23" s="5" customFormat="1" x14ac:dyDescent="0.25">
      <c r="H91" s="6"/>
      <c r="I91" s="6"/>
      <c r="J91" s="6"/>
      <c r="K91" s="6"/>
      <c r="L91" s="6"/>
      <c r="M91" s="6"/>
      <c r="N91" s="6"/>
      <c r="O91" s="6"/>
      <c r="Q91" s="6"/>
      <c r="R91" s="6"/>
      <c r="S91" s="6"/>
      <c r="T91" s="51"/>
      <c r="U91" s="6"/>
      <c r="V91" s="41"/>
      <c r="W91" s="23"/>
    </row>
    <row r="92" spans="5:23" x14ac:dyDescent="0.25">
      <c r="E92" s="3"/>
      <c r="V92" s="27"/>
    </row>
    <row r="93" spans="5:23" x14ac:dyDescent="0.25">
      <c r="S93" s="2"/>
      <c r="U93" s="2"/>
      <c r="V93" s="27"/>
    </row>
    <row r="94" spans="5:23" x14ac:dyDescent="0.25">
      <c r="S94" s="2"/>
      <c r="U94" s="2"/>
      <c r="V94" s="27"/>
    </row>
    <row r="95" spans="5:23" x14ac:dyDescent="0.25">
      <c r="S95" s="2"/>
      <c r="U95" s="2"/>
      <c r="V95" s="27"/>
    </row>
    <row r="96" spans="5:23" x14ac:dyDescent="0.25">
      <c r="P96" s="2"/>
      <c r="S96" s="2"/>
      <c r="U96" s="2"/>
      <c r="V96" s="27"/>
    </row>
    <row r="97" spans="1:23" x14ac:dyDescent="0.25">
      <c r="S97" s="2"/>
      <c r="U97" s="2"/>
      <c r="V97" s="27"/>
    </row>
    <row r="98" spans="1:23" x14ac:dyDescent="0.25">
      <c r="S98" s="2"/>
      <c r="U98" s="2"/>
      <c r="V98" s="27"/>
    </row>
    <row r="99" spans="1:23" x14ac:dyDescent="0.25">
      <c r="S99" s="2"/>
      <c r="U99" s="2"/>
      <c r="V99" s="27"/>
    </row>
    <row r="100" spans="1:23" x14ac:dyDescent="0.25">
      <c r="S100" s="2"/>
      <c r="U100" s="2"/>
      <c r="V100" s="27"/>
    </row>
    <row r="101" spans="1:23" x14ac:dyDescent="0.25">
      <c r="S101" s="2"/>
      <c r="U101" s="2"/>
      <c r="V101" s="27"/>
    </row>
    <row r="102" spans="1:23" x14ac:dyDescent="0.25">
      <c r="S102" s="2"/>
      <c r="U102" s="2"/>
      <c r="V102" s="27"/>
    </row>
    <row r="103" spans="1:23" x14ac:dyDescent="0.25">
      <c r="S103" s="2"/>
      <c r="U103" s="2"/>
      <c r="V103" s="27"/>
    </row>
    <row r="104" spans="1:23" x14ac:dyDescent="0.25">
      <c r="S104" s="2"/>
      <c r="U104" s="2"/>
      <c r="V104" s="27"/>
    </row>
    <row r="105" spans="1:23" x14ac:dyDescent="0.25">
      <c r="S105" s="2"/>
      <c r="U105" s="2"/>
      <c r="V105" s="27"/>
    </row>
    <row r="106" spans="1:23" x14ac:dyDescent="0.25">
      <c r="S106" s="2"/>
      <c r="U106" s="2"/>
      <c r="V106" s="27"/>
    </row>
    <row r="107" spans="1:23" x14ac:dyDescent="0.25">
      <c r="S107" s="2"/>
      <c r="U107" s="2"/>
      <c r="V107" s="27"/>
    </row>
    <row r="108" spans="1:23" s="14" customFormat="1" x14ac:dyDescent="0.25">
      <c r="A108" s="1"/>
      <c r="H108" s="15"/>
      <c r="I108" s="4"/>
      <c r="J108" s="4"/>
      <c r="K108" s="15"/>
      <c r="L108" s="4"/>
      <c r="M108" s="4"/>
      <c r="N108" s="4"/>
      <c r="O108" s="4"/>
      <c r="Q108" s="2"/>
      <c r="R108" s="2"/>
      <c r="S108" s="2"/>
      <c r="T108" s="18"/>
      <c r="U108" s="2"/>
      <c r="V108" s="27"/>
      <c r="W108" s="20"/>
    </row>
    <row r="109" spans="1:23" x14ac:dyDescent="0.25">
      <c r="S109" s="2"/>
      <c r="U109" s="2"/>
      <c r="V109" s="27"/>
    </row>
    <row r="110" spans="1:23" x14ac:dyDescent="0.25">
      <c r="S110" s="2"/>
      <c r="U110" s="2"/>
      <c r="V110" s="27"/>
    </row>
    <row r="111" spans="1:23" x14ac:dyDescent="0.25">
      <c r="S111" s="2"/>
      <c r="U111" s="2"/>
      <c r="V111" s="27"/>
    </row>
    <row r="112" spans="1:23" x14ac:dyDescent="0.25">
      <c r="S112" s="2"/>
      <c r="U112" s="2"/>
      <c r="V112" s="27"/>
    </row>
    <row r="113" spans="8:23" x14ac:dyDescent="0.25">
      <c r="S113" s="2"/>
      <c r="U113" s="2"/>
      <c r="V113" s="27"/>
    </row>
    <row r="114" spans="8:23" x14ac:dyDescent="0.25">
      <c r="S114" s="2"/>
      <c r="U114" s="2"/>
      <c r="V114" s="27"/>
    </row>
    <row r="115" spans="8:23" x14ac:dyDescent="0.25">
      <c r="S115" s="2"/>
      <c r="U115" s="2"/>
      <c r="V115" s="27"/>
    </row>
    <row r="116" spans="8:23" x14ac:dyDescent="0.25">
      <c r="S116" s="2"/>
      <c r="U116" s="2"/>
      <c r="V116" s="27"/>
    </row>
    <row r="117" spans="8:23" x14ac:dyDescent="0.25">
      <c r="S117" s="2"/>
      <c r="U117" s="2"/>
      <c r="V117" s="27"/>
    </row>
    <row r="118" spans="8:23" x14ac:dyDescent="0.25">
      <c r="S118" s="2"/>
      <c r="U118" s="2"/>
      <c r="V118" s="27"/>
    </row>
    <row r="119" spans="8:23" x14ac:dyDescent="0.25">
      <c r="S119" s="2"/>
      <c r="U119" s="2"/>
      <c r="V119" s="27"/>
    </row>
    <row r="120" spans="8:23" x14ac:dyDescent="0.25">
      <c r="S120" s="2"/>
      <c r="U120" s="2"/>
      <c r="V120" s="27"/>
    </row>
    <row r="121" spans="8:23" x14ac:dyDescent="0.25">
      <c r="S121" s="2"/>
      <c r="U121" s="2"/>
      <c r="V121" s="27"/>
    </row>
    <row r="122" spans="8:23" x14ac:dyDescent="0.25">
      <c r="S122" s="2"/>
      <c r="U122" s="2"/>
      <c r="V122" s="27"/>
    </row>
    <row r="123" spans="8:23" x14ac:dyDescent="0.25">
      <c r="S123" s="2"/>
      <c r="U123" s="2"/>
      <c r="V123" s="27"/>
    </row>
    <row r="124" spans="8:23" x14ac:dyDescent="0.25">
      <c r="S124" s="2"/>
      <c r="U124" s="2"/>
      <c r="V124" s="27"/>
    </row>
    <row r="125" spans="8:23" x14ac:dyDescent="0.25">
      <c r="S125" s="2"/>
      <c r="U125" s="2"/>
      <c r="V125" s="27"/>
    </row>
    <row r="126" spans="8:23" x14ac:dyDescent="0.25">
      <c r="S126" s="2"/>
      <c r="U126" s="2"/>
      <c r="V126" s="27"/>
    </row>
    <row r="127" spans="8:23" s="5" customFormat="1" x14ac:dyDescent="0.25">
      <c r="H127" s="6"/>
      <c r="I127" s="6"/>
      <c r="J127" s="6"/>
      <c r="K127" s="6"/>
      <c r="L127" s="6"/>
      <c r="M127" s="6"/>
      <c r="N127" s="6"/>
      <c r="O127" s="6"/>
      <c r="Q127" s="6"/>
      <c r="R127" s="6"/>
      <c r="S127" s="6"/>
      <c r="T127" s="51"/>
      <c r="U127" s="6"/>
      <c r="V127" s="41"/>
      <c r="W127" s="23"/>
    </row>
    <row r="128" spans="8:23" x14ac:dyDescent="0.25">
      <c r="V128" s="27"/>
    </row>
    <row r="129" spans="1:24" x14ac:dyDescent="0.25">
      <c r="V129" s="27"/>
    </row>
    <row r="130" spans="1:24" s="16" customFormat="1" ht="21" x14ac:dyDescent="0.35">
      <c r="H130" s="17"/>
      <c r="I130" s="17"/>
      <c r="J130" s="17"/>
      <c r="K130" s="17"/>
      <c r="L130" s="17"/>
      <c r="M130" s="17"/>
      <c r="N130" s="31"/>
      <c r="O130" s="31"/>
      <c r="Q130" s="17"/>
      <c r="R130" s="17"/>
      <c r="S130" s="17"/>
      <c r="T130" s="52"/>
      <c r="U130" s="17"/>
      <c r="V130" s="42"/>
      <c r="W130" s="20"/>
    </row>
    <row r="131" spans="1:24" ht="18.75" x14ac:dyDescent="0.3">
      <c r="S131" s="19"/>
      <c r="T131" s="19"/>
      <c r="U131" s="25"/>
      <c r="V131" s="13"/>
    </row>
    <row r="132" spans="1:24" ht="18.75" x14ac:dyDescent="0.3">
      <c r="S132" s="18"/>
      <c r="U132" s="26"/>
    </row>
    <row r="133" spans="1:24" x14ac:dyDescent="0.25">
      <c r="A133" s="1">
        <v>507600</v>
      </c>
      <c r="S133" s="2"/>
      <c r="U133" s="2"/>
      <c r="V133" s="30"/>
      <c r="X133" s="1" t="s">
        <v>87</v>
      </c>
    </row>
    <row r="135" spans="1:24" x14ac:dyDescent="0.25">
      <c r="U135" s="2"/>
    </row>
  </sheetData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  <headerFooter>
    <oddFooter>&amp;L&amp;F
Uniek nr.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2022-06-28T05:43:13Z</cp:lastPrinted>
  <dcterms:created xsi:type="dcterms:W3CDTF">2020-03-06T14:52:38Z</dcterms:created>
  <dcterms:modified xsi:type="dcterms:W3CDTF">2024-09-20T09:31:40Z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1f16128a-da40-42e9-8efc-0f647d51e391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2024-09-20T09:31:39Z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dff45e08-052b-479a-9f53-121debf1705f</vt:lpwstr>
  </property>
  <property fmtid="{D5CDD505-2E9C-101B-9397-08002B2CF9AE}" pid="10" name="MSIP_Label_9043f10a-881e-4653-a55e-02ca2cc829dc_ContentBits">
    <vt:lpwstr>0</vt:lpwstr>
  </property>
</Properties>
</file>