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xl/tables/table2.xml" ContentType="application/vnd.openxmlformats-officedocument.spreadsheetml.table+xml"/>
  <Override PartName="/xl/tables/table3.xml" ContentType="application/vnd.openxmlformats-officedocument.spreadsheetml.table+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425"/>
  <workbookPr defaultThemeVersion="166925"/>
  <mc:AlternateContent xmlns:mc="http://schemas.openxmlformats.org/markup-compatibility/2006">
    <mc:Choice Requires="x15">
      <x15ac:absPath xmlns:x15ac="http://schemas.microsoft.com/office/spreadsheetml/2010/11/ac" url="https://office033.sharepoint.com/sites/TeamAanbestedingen/Gedeelde documenten/General/Aanbestedingen/2023 Rioolrenovatie en -reparatie 1842954/04 NvI/"/>
    </mc:Choice>
  </mc:AlternateContent>
  <xr:revisionPtr revIDLastSave="39" documentId="8_{15D0632E-0032-418E-8D9F-83493A69EB50}" xr6:coauthVersionLast="47" xr6:coauthVersionMax="47" xr10:uidLastSave="{C487877C-0855-40ED-A3C3-18A581B05F10}"/>
  <bookViews>
    <workbookView xWindow="-108" yWindow="-108" windowWidth="23256" windowHeight="12576" xr2:uid="{75A97E51-D1D3-4836-99A4-525972133286}"/>
  </bookViews>
  <sheets>
    <sheet name="2024" sheetId="13" r:id="rId1"/>
    <sheet name="2025" sheetId="12" r:id="rId2"/>
    <sheet name="2026" sheetId="11" r:id="rId3"/>
    <sheet name="2027" sheetId="1" r:id="rId4"/>
    <sheet name="Aangepaste brandstoftabel" sheetId="10" state="hidden" r:id="rId5"/>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E31" i="13" l="1"/>
  <c r="C30" i="13"/>
  <c r="E29" i="13"/>
  <c r="D28" i="13"/>
  <c r="E28" i="13" s="1"/>
  <c r="D27" i="13"/>
  <c r="E27" i="13" s="1"/>
  <c r="D26" i="13"/>
  <c r="E26" i="13" s="1"/>
  <c r="D25" i="13"/>
  <c r="E25" i="13" s="1"/>
  <c r="D24" i="13"/>
  <c r="E24" i="13" s="1"/>
  <c r="D23" i="13"/>
  <c r="E23" i="13" s="1"/>
  <c r="D22" i="13"/>
  <c r="E22" i="13" s="1"/>
  <c r="D21" i="13"/>
  <c r="E21" i="13" s="1"/>
  <c r="D20" i="13"/>
  <c r="E20" i="13" s="1"/>
  <c r="D19" i="13"/>
  <c r="E19" i="13" s="1"/>
  <c r="D18" i="13"/>
  <c r="E18" i="13" s="1"/>
  <c r="D17" i="13"/>
  <c r="E17" i="13" s="1"/>
  <c r="D16" i="13"/>
  <c r="E16" i="13" s="1"/>
  <c r="D15" i="13"/>
  <c r="E15" i="13" s="1"/>
  <c r="D14" i="13"/>
  <c r="E14" i="13" s="1"/>
  <c r="D13" i="13"/>
  <c r="E13" i="13" s="1"/>
  <c r="D12" i="13"/>
  <c r="E12" i="13" s="1"/>
  <c r="D11" i="13"/>
  <c r="E11" i="13" s="1"/>
  <c r="D10" i="13"/>
  <c r="E10" i="13" s="1"/>
  <c r="D9" i="13"/>
  <c r="E9" i="13" s="1"/>
  <c r="D8" i="13"/>
  <c r="E8" i="13" s="1"/>
  <c r="D7" i="13"/>
  <c r="E7" i="13" s="1"/>
  <c r="C30" i="12"/>
  <c r="E29" i="12"/>
  <c r="D28" i="12"/>
  <c r="E28" i="12" s="1"/>
  <c r="D27" i="12"/>
  <c r="E27" i="12" s="1"/>
  <c r="D26" i="12"/>
  <c r="E26" i="12" s="1"/>
  <c r="D25" i="12"/>
  <c r="E25" i="12" s="1"/>
  <c r="D24" i="12"/>
  <c r="E24" i="12" s="1"/>
  <c r="D23" i="12"/>
  <c r="E23" i="12" s="1"/>
  <c r="D22" i="12"/>
  <c r="E22" i="12" s="1"/>
  <c r="D21" i="12"/>
  <c r="E21" i="12" s="1"/>
  <c r="D20" i="12"/>
  <c r="E20" i="12" s="1"/>
  <c r="D19" i="12"/>
  <c r="E19" i="12" s="1"/>
  <c r="D18" i="12"/>
  <c r="E18" i="12" s="1"/>
  <c r="D17" i="12"/>
  <c r="E17" i="12" s="1"/>
  <c r="D16" i="12"/>
  <c r="E16" i="12" s="1"/>
  <c r="D15" i="12"/>
  <c r="E15" i="12" s="1"/>
  <c r="D14" i="12"/>
  <c r="E14" i="12" s="1"/>
  <c r="D13" i="12"/>
  <c r="E13" i="12" s="1"/>
  <c r="D12" i="12"/>
  <c r="E12" i="12" s="1"/>
  <c r="D11" i="12"/>
  <c r="E11" i="12" s="1"/>
  <c r="D10" i="12"/>
  <c r="E10" i="12" s="1"/>
  <c r="D9" i="12"/>
  <c r="E9" i="12" s="1"/>
  <c r="D8" i="12"/>
  <c r="E8" i="12" s="1"/>
  <c r="D7" i="12"/>
  <c r="E7" i="12" s="1"/>
  <c r="C30" i="11"/>
  <c r="E29" i="11"/>
  <c r="D28" i="11"/>
  <c r="E28" i="11" s="1"/>
  <c r="D27" i="11"/>
  <c r="E27" i="11" s="1"/>
  <c r="D26" i="11"/>
  <c r="E26" i="11" s="1"/>
  <c r="D25" i="11"/>
  <c r="E25" i="11" s="1"/>
  <c r="D24" i="11"/>
  <c r="E24" i="11" s="1"/>
  <c r="D23" i="11"/>
  <c r="E23" i="11" s="1"/>
  <c r="D22" i="11"/>
  <c r="E22" i="11" s="1"/>
  <c r="D21" i="11"/>
  <c r="E21" i="11" s="1"/>
  <c r="D20" i="11"/>
  <c r="E20" i="11" s="1"/>
  <c r="D19" i="11"/>
  <c r="E19" i="11" s="1"/>
  <c r="D18" i="11"/>
  <c r="E18" i="11" s="1"/>
  <c r="D17" i="11"/>
  <c r="E17" i="11" s="1"/>
  <c r="D16" i="11"/>
  <c r="E16" i="11" s="1"/>
  <c r="D15" i="11"/>
  <c r="E15" i="11" s="1"/>
  <c r="D14" i="11"/>
  <c r="E14" i="11" s="1"/>
  <c r="D13" i="11"/>
  <c r="E13" i="11" s="1"/>
  <c r="D12" i="11"/>
  <c r="E12" i="11" s="1"/>
  <c r="D11" i="11"/>
  <c r="E11" i="11" s="1"/>
  <c r="D10" i="11"/>
  <c r="E10" i="11" s="1"/>
  <c r="D9" i="11"/>
  <c r="E9" i="11" s="1"/>
  <c r="D8" i="11"/>
  <c r="E8" i="11" s="1"/>
  <c r="D7" i="11"/>
  <c r="E7" i="11" s="1"/>
  <c r="E29" i="1"/>
  <c r="C30" i="1"/>
  <c r="G27" i="10"/>
  <c r="D44" i="10"/>
  <c r="E43" i="10"/>
  <c r="E42" i="10"/>
  <c r="E41" i="10"/>
  <c r="F28" i="10"/>
  <c r="C28" i="10"/>
  <c r="D17" i="10" s="1"/>
  <c r="E30" i="11" l="1"/>
  <c r="E30" i="13"/>
  <c r="E30" i="12"/>
  <c r="E44" i="10"/>
  <c r="D20" i="10"/>
  <c r="D21" i="10"/>
  <c r="D22" i="10"/>
  <c r="D23" i="10"/>
  <c r="D19" i="10"/>
  <c r="D24" i="10"/>
  <c r="D16" i="10"/>
  <c r="D18" i="10"/>
  <c r="D27" i="10"/>
  <c r="D26" i="10"/>
  <c r="D25" i="10"/>
  <c r="D15" i="10"/>
  <c r="D8" i="10"/>
  <c r="D9" i="10"/>
  <c r="D10" i="10"/>
  <c r="D11" i="10"/>
  <c r="D12" i="10"/>
  <c r="D5" i="10"/>
  <c r="D13" i="10"/>
  <c r="D6" i="10"/>
  <c r="D14" i="10"/>
  <c r="D7" i="10"/>
  <c r="E5" i="10" l="1"/>
  <c r="E8" i="10"/>
  <c r="G8" i="10" s="1"/>
  <c r="E15" i="10"/>
  <c r="G15" i="10" s="1"/>
  <c r="D7" i="1"/>
  <c r="E7" i="1" s="1"/>
  <c r="E11" i="10"/>
  <c r="G11" i="10" s="1"/>
  <c r="E7" i="10"/>
  <c r="G7" i="10" s="1"/>
  <c r="E6" i="10"/>
  <c r="G6" i="10" s="1"/>
  <c r="E13" i="10"/>
  <c r="G13" i="10" s="1"/>
  <c r="E18" i="10"/>
  <c r="G18" i="10" s="1"/>
  <c r="E16" i="10"/>
  <c r="E24" i="10"/>
  <c r="G24" i="10" s="1"/>
  <c r="E19" i="10"/>
  <c r="E23" i="10"/>
  <c r="E21" i="10"/>
  <c r="E25" i="10"/>
  <c r="D27" i="1" s="1"/>
  <c r="E22" i="10"/>
  <c r="D24" i="1" s="1"/>
  <c r="E20" i="10"/>
  <c r="E17" i="10"/>
  <c r="E9" i="10"/>
  <c r="G9" i="10" s="1"/>
  <c r="G16" i="10"/>
  <c r="E14" i="10"/>
  <c r="G14" i="10" s="1"/>
  <c r="E12" i="10"/>
  <c r="D14" i="1" s="1"/>
  <c r="E26" i="10"/>
  <c r="D28" i="1" s="1"/>
  <c r="E10" i="10"/>
  <c r="G5" i="10"/>
  <c r="D28" i="10"/>
  <c r="D15" i="1" l="1"/>
  <c r="E15" i="1" s="1"/>
  <c r="D8" i="1"/>
  <c r="E8" i="1" s="1"/>
  <c r="D12" i="1"/>
  <c r="E12" i="1" s="1"/>
  <c r="D23" i="1"/>
  <c r="E23" i="1" s="1"/>
  <c r="D16" i="1"/>
  <c r="E16" i="1" s="1"/>
  <c r="D13" i="1"/>
  <c r="E13" i="1" s="1"/>
  <c r="D26" i="1"/>
  <c r="E26" i="1" s="1"/>
  <c r="G10" i="10"/>
  <c r="D17" i="1"/>
  <c r="E17" i="1" s="1"/>
  <c r="D9" i="1"/>
  <c r="E9" i="1" s="1"/>
  <c r="G21" i="10"/>
  <c r="D25" i="1"/>
  <c r="E25" i="1" s="1"/>
  <c r="D21" i="1"/>
  <c r="E21" i="1" s="1"/>
  <c r="D11" i="1"/>
  <c r="E11" i="1" s="1"/>
  <c r="G23" i="10"/>
  <c r="D19" i="1"/>
  <c r="E19" i="1" s="1"/>
  <c r="D18" i="1"/>
  <c r="E18" i="1" s="1"/>
  <c r="G19" i="10"/>
  <c r="D22" i="1"/>
  <c r="E22" i="1" s="1"/>
  <c r="D20" i="1"/>
  <c r="E20" i="1" s="1"/>
  <c r="D10" i="1"/>
  <c r="E10" i="1" s="1"/>
  <c r="E24" i="1"/>
  <c r="G22" i="10"/>
  <c r="E27" i="1"/>
  <c r="G25" i="10"/>
  <c r="G20" i="10"/>
  <c r="G17" i="10"/>
  <c r="G26" i="10"/>
  <c r="E28" i="1"/>
  <c r="G12" i="10"/>
  <c r="E14" i="1"/>
  <c r="E30" i="1" l="1"/>
  <c r="G28" i="10"/>
  <c r="J41" i="10" s="1"/>
</calcChain>
</file>

<file path=xl/sharedStrings.xml><?xml version="1.0" encoding="utf-8"?>
<sst xmlns="http://schemas.openxmlformats.org/spreadsheetml/2006/main" count="239" uniqueCount="85">
  <si>
    <t>Invultabel te gebruiken aandrijfmiddelen / brandstoffen</t>
  </si>
  <si>
    <t>Motorvoertuigen</t>
  </si>
  <si>
    <t>% van totale kilometers dat voertuig met dit aandrijfmiddel / deze brandstof voor deze overeenkomst wordt ingezet (in hele procentpunten)</t>
  </si>
  <si>
    <t>Per aandrijfmiddel / brandstof te behale fictieve korting</t>
  </si>
  <si>
    <t>Fictieve korting per aandrijfmiddel/brandstofsoort
Keuze inschrijver</t>
  </si>
  <si>
    <t>Elektrisch (grijze stroom)</t>
  </si>
  <si>
    <t>Elektrisch (gemiddelde stroommix)</t>
  </si>
  <si>
    <t>Waterstof grijs</t>
  </si>
  <si>
    <t>Benzine (fossiel)</t>
  </si>
  <si>
    <t>Diesel (fossiel)</t>
  </si>
  <si>
    <t>GTL</t>
  </si>
  <si>
    <t>Benzine (2015-2019 blend)</t>
  </si>
  <si>
    <t>Diesel (2015-2019 blend)</t>
  </si>
  <si>
    <t>Diesel (B7 blend)</t>
  </si>
  <si>
    <t>Benzine (E10 blend)</t>
  </si>
  <si>
    <t>Biodiesel (HVO20)</t>
  </si>
  <si>
    <t>LNG</t>
  </si>
  <si>
    <t>LPG</t>
  </si>
  <si>
    <t>CNG (aardgas)</t>
  </si>
  <si>
    <t>Biodiesel (HVO50)</t>
  </si>
  <si>
    <t>Benzinevervanger (E85)</t>
  </si>
  <si>
    <t>Bio-LNG</t>
  </si>
  <si>
    <t>Bio-CNG (groengas)</t>
  </si>
  <si>
    <t>Bio-ethanol (100%)</t>
  </si>
  <si>
    <t>Biodiesel (FAME)</t>
  </si>
  <si>
    <t>Biodiesel (HVO 100)</t>
  </si>
  <si>
    <t>Waterstof groen</t>
  </si>
  <si>
    <t>Elektrisch (groene stroom)</t>
  </si>
  <si>
    <t xml:space="preserve"> </t>
  </si>
  <si>
    <t>Ondertekening:</t>
  </si>
  <si>
    <t>Perceelnummer</t>
  </si>
  <si>
    <t>Plaats</t>
  </si>
  <si>
    <t>Opdrachtnemer</t>
  </si>
  <si>
    <t>Datum</t>
  </si>
  <si>
    <t>Naam</t>
  </si>
  <si>
    <t>Handtekening</t>
  </si>
  <si>
    <t>Functie</t>
  </si>
  <si>
    <r>
      <rPr>
        <b/>
        <sz val="12"/>
        <color theme="1"/>
        <rFont val="Calibri"/>
        <family val="2"/>
        <scheme val="minor"/>
      </rPr>
      <t xml:space="preserve">Tabel 1a: </t>
    </r>
    <r>
      <rPr>
        <sz val="12"/>
        <color theme="1"/>
        <rFont val="Calibri"/>
        <family val="2"/>
        <scheme val="minor"/>
      </rPr>
      <t>Weging per type brandstof</t>
    </r>
  </si>
  <si>
    <r>
      <t>Type brandstof</t>
    </r>
    <r>
      <rPr>
        <vertAlign val="superscript"/>
        <sz val="11"/>
        <color theme="0"/>
        <rFont val="Calibri"/>
        <family val="2"/>
        <scheme val="minor"/>
      </rPr>
      <t>4</t>
    </r>
  </si>
  <si>
    <r>
      <t>CO</t>
    </r>
    <r>
      <rPr>
        <b/>
        <sz val="12"/>
        <color theme="0"/>
        <rFont val="Calibri"/>
        <family val="2"/>
      </rPr>
      <t>₂</t>
    </r>
    <r>
      <rPr>
        <b/>
        <sz val="12"/>
        <color theme="0"/>
        <rFont val="Calibri"/>
        <family val="2"/>
        <scheme val="minor"/>
      </rPr>
      <t>-emissies</t>
    </r>
    <r>
      <rPr>
        <b/>
        <vertAlign val="superscript"/>
        <sz val="12"/>
        <color theme="0"/>
        <rFont val="Calibri"/>
        <family val="2"/>
        <scheme val="minor"/>
      </rPr>
      <t>1</t>
    </r>
    <r>
      <rPr>
        <b/>
        <sz val="12"/>
        <color theme="0"/>
        <rFont val="Calibri"/>
        <family val="2"/>
        <scheme val="minor"/>
      </rPr>
      <t xml:space="preserve"> (in kg CO</t>
    </r>
    <r>
      <rPr>
        <b/>
        <sz val="12"/>
        <color theme="0"/>
        <rFont val="Calibri"/>
        <family val="2"/>
      </rPr>
      <t>₂</t>
    </r>
    <r>
      <rPr>
        <b/>
        <sz val="12"/>
        <color theme="0"/>
        <rFont val="Calibri"/>
        <family val="2"/>
        <scheme val="minor"/>
      </rPr>
      <t>-eq./GJ) WTW</t>
    </r>
    <r>
      <rPr>
        <b/>
        <vertAlign val="superscript"/>
        <sz val="12"/>
        <color theme="0"/>
        <rFont val="Calibri"/>
        <family val="2"/>
        <scheme val="minor"/>
      </rPr>
      <t>2</t>
    </r>
  </si>
  <si>
    <t>Relatieve
 schadelijkheid (dml)</t>
  </si>
  <si>
    <r>
      <t>Waardering per 
brandstof</t>
    </r>
    <r>
      <rPr>
        <vertAlign val="superscript"/>
        <sz val="11"/>
        <color theme="0"/>
        <rFont val="Calibri"/>
        <family val="2"/>
        <scheme val="minor"/>
      </rPr>
      <t>3</t>
    </r>
    <r>
      <rPr>
        <sz val="11"/>
        <color theme="0"/>
        <rFont val="Calibri"/>
        <family val="2"/>
        <scheme val="minor"/>
      </rPr>
      <t xml:space="preserve"> (dml)</t>
    </r>
  </si>
  <si>
    <t>Percentage van totale afstand waarop type brandstof is ingezet (in %)</t>
  </si>
  <si>
    <t>Subtotaal gewogen score 
per brandstof (max. 20)</t>
  </si>
  <si>
    <t>Rekenvoorbeeld:</t>
  </si>
  <si>
    <r>
      <t xml:space="preserve">Groene waterstof wordt ingezet voor 45% van het totaal aantal te rijden kilometers. Dit levert </t>
    </r>
    <r>
      <rPr>
        <b/>
        <sz val="12"/>
        <color rgb="FF000000"/>
        <rFont val="Calibri"/>
        <family val="2"/>
        <scheme val="minor"/>
      </rPr>
      <t>0,17*45%= 7,67</t>
    </r>
    <r>
      <rPr>
        <sz val="12"/>
        <color rgb="FF000000"/>
        <rFont val="Calibri"/>
        <family val="2"/>
        <scheme val="minor"/>
      </rPr>
      <t xml:space="preserve"> punt op.</t>
    </r>
  </si>
  <si>
    <t>Voor de overige 55% wordt Benzine (fossiel) ingezet. Dit levert 0,45 punt op.</t>
  </si>
  <si>
    <t>Mocht de opdrachtnemer geen verbrandingsmotoren gebruiken, dan kan in Tabel 2 het percentage 100 worden ingevuld achter Euro6 motor.</t>
  </si>
  <si>
    <r>
      <t xml:space="preserve">Daarbij gebruikt opdrachtnemer voor 100% van haar voertuigen motoren volgens Euro6. Dit levert </t>
    </r>
    <r>
      <rPr>
        <b/>
        <sz val="12"/>
        <color rgb="FF000000"/>
        <rFont val="Calibri"/>
        <family val="2"/>
        <scheme val="minor"/>
      </rPr>
      <t xml:space="preserve">0,02*100 = 2 </t>
    </r>
    <r>
      <rPr>
        <sz val="12"/>
        <color rgb="FF000000"/>
        <rFont val="Calibri"/>
        <family val="2"/>
        <scheme val="minor"/>
      </rPr>
      <t>punten op.</t>
    </r>
  </si>
  <si>
    <r>
      <rPr>
        <sz val="12"/>
        <color rgb="FF000000"/>
        <rFont val="Calibri"/>
        <family val="2"/>
      </rPr>
      <t xml:space="preserve">Totaal levert dit </t>
    </r>
    <r>
      <rPr>
        <b/>
        <sz val="12"/>
        <color rgb="FF000000"/>
        <rFont val="Calibri"/>
        <family val="2"/>
      </rPr>
      <t>10,12 punten van de maximale score van 22 punten op.</t>
    </r>
  </si>
  <si>
    <r>
      <rPr>
        <b/>
        <sz val="11"/>
        <color theme="1"/>
        <rFont val="Calibri"/>
        <family val="2"/>
        <scheme val="minor"/>
      </rPr>
      <t xml:space="preserve">Tabel 1b: </t>
    </r>
    <r>
      <rPr>
        <sz val="11"/>
        <color theme="1"/>
        <rFont val="Calibri"/>
        <family val="2"/>
        <scheme val="minor"/>
      </rPr>
      <t>Waarderingsfactor per emissierange</t>
    </r>
  </si>
  <si>
    <t>Range in kg CO₂-eq./eenheid)</t>
  </si>
  <si>
    <t>Waarderingsfactor</t>
  </si>
  <si>
    <t>CO₂-eq./GJ &gt; 40 + uitstoof stikstof/fijnstof</t>
  </si>
  <si>
    <t>CO₂-eq./GJ &lt; 40 + uitstoof stikstof/fijnstof
óf
CO₂-eq./GJ &gt; 40 + geen uitstoot stikstof/fijnstof</t>
  </si>
  <si>
    <t>CO₂-eq./GJ &lt; 40 + geen uitstoof stikstof/fijnstof</t>
  </si>
  <si>
    <t>Totaal</t>
  </si>
  <si>
    <t>Geef in bovenstaande tabel met percentages aan welk type brandstof u gebruikt over de totaal afgelegde afstand bij de uitvoering van deze overeenkomst.</t>
  </si>
  <si>
    <r>
      <rPr>
        <vertAlign val="superscript"/>
        <sz val="12"/>
        <rFont val="Calibri"/>
        <family val="2"/>
        <scheme val="minor"/>
      </rPr>
      <t xml:space="preserve">1 </t>
    </r>
    <r>
      <rPr>
        <sz val="12"/>
        <rFont val="Calibri"/>
        <family val="2"/>
        <scheme val="minor"/>
      </rPr>
      <t>Onder de aanname van brandstoffen voertuigen en schepen, (uitgaande van een gemiddelde verbranding per km). De verschillende eenheden zijn omgerekend naar kg CO2-eq/ GJ(energieinhoud per eenheid). Bron emissiefactoren: https://www.co2emissiefactoren.nl/lijst-emissiefactoren/</t>
    </r>
  </si>
  <si>
    <r>
      <rPr>
        <vertAlign val="superscript"/>
        <sz val="12"/>
        <rFont val="Calibri"/>
        <family val="2"/>
        <scheme val="minor"/>
      </rPr>
      <t xml:space="preserve">2 </t>
    </r>
    <r>
      <rPr>
        <sz val="12"/>
        <rFont val="Calibri"/>
        <family val="2"/>
        <scheme val="minor"/>
      </rPr>
      <t>WTW = Well-to-wheel, omvat zowel de indirecte emissies uit de voorketen als de directe emissies van het voertuig tijdens het gebruik.</t>
    </r>
  </si>
  <si>
    <r>
      <rPr>
        <vertAlign val="superscript"/>
        <sz val="12"/>
        <rFont val="Calibri"/>
        <family val="2"/>
        <scheme val="minor"/>
      </rPr>
      <t xml:space="preserve">3 </t>
    </r>
    <r>
      <rPr>
        <sz val="12"/>
        <rFont val="Calibri"/>
        <family val="2"/>
        <scheme val="minor"/>
      </rPr>
      <t>Bepaald t.o.v. type brandstof met laagste emissiefactor (hier: Elektriciteit, groene), met waarderingsfactor van Tabel 1b. Maximum score: 0,2. Waarderingsfactors is bepaald aan de hand van de CO</t>
    </r>
    <r>
      <rPr>
        <vertAlign val="subscript"/>
        <sz val="12"/>
        <rFont val="Calibri"/>
        <family val="2"/>
        <scheme val="minor"/>
      </rPr>
      <t xml:space="preserve">2 </t>
    </r>
    <r>
      <rPr>
        <sz val="12"/>
        <rFont val="Calibri"/>
        <family val="2"/>
        <scheme val="minor"/>
      </rPr>
      <t>- uitstoot en de mogelijke uitstoot van stikstof en fijnstof.</t>
    </r>
  </si>
  <si>
    <t>Opdrachtnemer toon met verifieerbare gegevens periodiek aan te voldoen aan het opgegeven %.</t>
  </si>
  <si>
    <r>
      <rPr>
        <vertAlign val="superscript"/>
        <sz val="12"/>
        <rFont val="Calibri"/>
        <family val="2"/>
        <scheme val="minor"/>
      </rPr>
      <t xml:space="preserve">4 </t>
    </r>
    <r>
      <rPr>
        <sz val="12"/>
        <rFont val="Calibri"/>
        <family val="2"/>
        <scheme val="minor"/>
      </rPr>
      <t xml:space="preserve">In enkele categorieën zijn verschillende types brandstof geclusterd waar de onderlinge afwijking minimaal is, en de subtotaal gewogen score niet of nauwelijks beïnvloedt. (De laagste score binnen deze clusters is aangehouden). </t>
    </r>
  </si>
  <si>
    <r>
      <rPr>
        <b/>
        <sz val="12"/>
        <color theme="1"/>
        <rFont val="Calibri"/>
        <family val="2"/>
        <scheme val="minor"/>
      </rPr>
      <t xml:space="preserve">Tabel 2: </t>
    </r>
    <r>
      <rPr>
        <sz val="12"/>
        <color theme="1"/>
        <rFont val="Calibri"/>
        <family val="2"/>
        <scheme val="minor"/>
      </rPr>
      <t>Weging per type motor (personenvervoer)</t>
    </r>
  </si>
  <si>
    <t>Type motor*</t>
  </si>
  <si>
    <t>Waardering (dml)</t>
  </si>
  <si>
    <t>Percentage van totale afstand waarop type motor wordt ingezet (in %)</t>
  </si>
  <si>
    <t>Subtotaal gewogen score per type motor</t>
  </si>
  <si>
    <t xml:space="preserve">Totaal gewogen score </t>
  </si>
  <si>
    <t>Euro4 motor</t>
  </si>
  <si>
    <t>Euro5 motor</t>
  </si>
  <si>
    <t>Euro6 motor</t>
  </si>
  <si>
    <t>*Alleen relevant voor vervoersmiddel met verbrandingsmotor.</t>
  </si>
  <si>
    <t>Opdrachtnemer toont, per soort en met verifieerbare gegevens, periodiek (1 x per 3 maanden rapportage van verreden km per brandstofsoort) aan te voldoen aan de opgegeven percentages. Indien blijkt dat niet wordt voldaan aan de bij inschrijving opgegeven percentages of dat de ON geen verifieerbare gegevens kan overleggen dan zal de OG de ON per geval (lees: per periode van 3 maanden dat e.e.a. niet kan worden aangetoont) een korting op de eerst volgende betaling opleggen van 150% van de door de ON op dit onderdeel behaalde totale fictieve korting.
Verifieerbare gegevens zijn:
- ritregistratie voorzien van tankbonnetjes
- Voor elektra is alleen een ritenregistratie voldoende</t>
  </si>
  <si>
    <r>
      <t>Geef in onderstaande tabel in de kolom C "% van totale kilometers dat voertuig wordt ingezet" per aandrijfmiddel/brandstofsoort het percentage van de totale kilometers aan gebruikt in voertuigen welke u inzet bij de uitvoering van deze</t>
    </r>
    <r>
      <rPr>
        <sz val="12"/>
        <color theme="1"/>
        <rFont val="Trebuchet MS"/>
        <family val="2"/>
      </rPr>
      <t> </t>
    </r>
    <r>
      <rPr>
        <sz val="12"/>
        <color theme="1"/>
        <rFont val="Calibri"/>
        <family val="2"/>
      </rPr>
      <t>overeenkomst.</t>
    </r>
  </si>
  <si>
    <t>Brandstoftabel km versus fictieve korting - Jaar 2024 P3 Bunschoten</t>
  </si>
  <si>
    <t>Brandstoftabel km versus fictieve korting - Jaar 2025 P3 Bunschoten</t>
  </si>
  <si>
    <t>Brandstoftabel km versus fictieve korting - Jaar 2026 P3 Bunschoten</t>
  </si>
  <si>
    <t>Brandstoftabel km versus fictieve korting - Jaar 2027 P3 Bunschoten</t>
  </si>
  <si>
    <t>TOTALE FICTIEVE KORTING MAX € 2.221,88 VOOR 2024</t>
  </si>
  <si>
    <t>TOTALE FICTIEVE KORTING MAX € 2.221,88 VOOR 2025</t>
  </si>
  <si>
    <t>TOTALE FICTIEVE KORTING MAX € 2.221,88 VOOR 2026</t>
  </si>
  <si>
    <t>TOTALE FICTIEVE KORTING MAX € 2.221,88 VOOR 2027</t>
  </si>
  <si>
    <t>Rekenvoorbeeld: Benzine (fossiel) wordt ingezet voor 10% van het totaal aantal te rijden kilometers. Dit levert 10% van de € 91,89 te behalen fictieve korting op = € 9,19
Voor de overige 90% zet zij Elektrisch (groene stroom) in. Dit levert 90% van de € 2.221,88 te behalen fictieve korting op =  € 1.999,69</t>
  </si>
  <si>
    <t>TOTALE FICTIEVE KORTING 2024 - 2027</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</si>
</sst>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44" formatCode="_ &quot;€&quot;\ * #,##0.00_ ;_ &quot;€&quot;\ * \-#,##0.00_ ;_ &quot;€&quot;\ * &quot;-&quot;??_ ;_ @_ "/>
    <numFmt numFmtId="164" formatCode="0.00000"/>
  </numFmts>
  <fonts count="38" x14ac:knownFonts="1">
    <font>
      <sz val="11"/>
      <color theme="1"/>
      <name val="Calibri"/>
      <family val="2"/>
      <scheme val="minor"/>
    </font>
    <font>
      <sz val="12"/>
      <color theme="1"/>
      <name val="Calibri"/>
      <family val="2"/>
      <scheme val="minor"/>
    </font>
    <font>
      <sz val="12"/>
      <color theme="1"/>
      <name val="Calibri"/>
      <family val="2"/>
    </font>
    <font>
      <sz val="12"/>
      <color theme="1"/>
      <name val="Trebuchet MS"/>
      <family val="2"/>
    </font>
    <font>
      <sz val="12"/>
      <name val="Trebuchet MS"/>
      <family val="2"/>
    </font>
    <font>
      <b/>
      <sz val="12"/>
      <color theme="1"/>
      <name val="Calibri"/>
      <family val="2"/>
    </font>
    <font>
      <b/>
      <sz val="12"/>
      <color theme="1"/>
      <name val="Trebuchet MS"/>
      <family val="2"/>
    </font>
    <font>
      <b/>
      <sz val="12"/>
      <name val="Calibri"/>
      <family val="2"/>
    </font>
    <font>
      <sz val="8"/>
      <color theme="1"/>
      <name val="Calibri"/>
      <family val="2"/>
    </font>
    <font>
      <b/>
      <u/>
      <sz val="10"/>
      <color theme="1"/>
      <name val="Calibri"/>
      <family val="2"/>
      <scheme val="minor"/>
    </font>
    <font>
      <sz val="10"/>
      <color theme="1"/>
      <name val="Calibri"/>
      <family val="2"/>
      <scheme val="minor"/>
    </font>
    <font>
      <b/>
      <sz val="10"/>
      <color theme="1"/>
      <name val="Calibri"/>
      <family val="2"/>
      <scheme val="minor"/>
    </font>
    <font>
      <b/>
      <sz val="11"/>
      <color theme="1"/>
      <name val="Calibri"/>
      <family val="2"/>
      <scheme val="minor"/>
    </font>
    <font>
      <sz val="11"/>
      <color theme="0"/>
      <name val="Calibri"/>
      <family val="2"/>
      <scheme val="minor"/>
    </font>
    <font>
      <b/>
      <sz val="12"/>
      <color theme="0"/>
      <name val="Calibri"/>
      <family val="2"/>
      <scheme val="minor"/>
    </font>
    <font>
      <sz val="12"/>
      <color theme="1"/>
      <name val="Calibri"/>
      <family val="2"/>
      <scheme val="minor"/>
    </font>
    <font>
      <sz val="11"/>
      <name val="Calibri"/>
      <family val="2"/>
      <scheme val="minor"/>
    </font>
    <font>
      <b/>
      <sz val="12"/>
      <name val="Calibri"/>
      <family val="2"/>
      <scheme val="minor"/>
    </font>
    <font>
      <sz val="12"/>
      <color theme="0"/>
      <name val="Calibri"/>
      <family val="2"/>
      <scheme val="minor"/>
    </font>
    <font>
      <sz val="8"/>
      <name val="Calibri"/>
      <family val="2"/>
      <scheme val="minor"/>
    </font>
    <font>
      <sz val="12"/>
      <color rgb="FF000000"/>
      <name val="Calibri"/>
      <family val="2"/>
      <scheme val="minor"/>
    </font>
    <font>
      <b/>
      <sz val="12"/>
      <color rgb="FF000000"/>
      <name val="Calibri"/>
      <family val="2"/>
      <scheme val="minor"/>
    </font>
    <font>
      <b/>
      <sz val="12"/>
      <color theme="1"/>
      <name val="Calibri"/>
      <family val="2"/>
      <scheme val="minor"/>
    </font>
    <font>
      <b/>
      <u/>
      <sz val="12"/>
      <color theme="1"/>
      <name val="Calibri"/>
      <family val="2"/>
      <scheme val="minor"/>
    </font>
    <font>
      <i/>
      <sz val="12"/>
      <color theme="1"/>
      <name val="Calibri"/>
      <family val="2"/>
      <scheme val="minor"/>
    </font>
    <font>
      <b/>
      <sz val="12"/>
      <color theme="0"/>
      <name val="Calibri"/>
      <family val="2"/>
    </font>
    <font>
      <sz val="10"/>
      <color rgb="FF373A41"/>
      <name val="Calibri"/>
      <family val="2"/>
      <scheme val="minor"/>
    </font>
    <font>
      <sz val="11"/>
      <color rgb="FF373A41"/>
      <name val="Calibri"/>
      <family val="2"/>
      <scheme val="minor"/>
    </font>
    <font>
      <sz val="12"/>
      <name val="Calibri"/>
      <family val="2"/>
      <scheme val="minor"/>
    </font>
    <font>
      <sz val="12"/>
      <color rgb="FFFF0000"/>
      <name val="Calibri"/>
      <family val="2"/>
      <scheme val="minor"/>
    </font>
    <font>
      <b/>
      <vertAlign val="superscript"/>
      <sz val="12"/>
      <color theme="0"/>
      <name val="Calibri"/>
      <family val="2"/>
      <scheme val="minor"/>
    </font>
    <font>
      <vertAlign val="superscript"/>
      <sz val="11"/>
      <color theme="0"/>
      <name val="Calibri"/>
      <family val="2"/>
      <scheme val="minor"/>
    </font>
    <font>
      <vertAlign val="superscript"/>
      <sz val="12"/>
      <name val="Calibri"/>
      <family val="2"/>
      <scheme val="minor"/>
    </font>
    <font>
      <vertAlign val="subscript"/>
      <sz val="12"/>
      <name val="Calibri"/>
      <family val="2"/>
      <scheme val="minor"/>
    </font>
    <font>
      <i/>
      <sz val="11"/>
      <color theme="1"/>
      <name val="Calibri"/>
      <family val="2"/>
      <scheme val="minor"/>
    </font>
    <font>
      <sz val="12"/>
      <color rgb="FF000000"/>
      <name val="Calibri"/>
      <family val="2"/>
    </font>
    <font>
      <b/>
      <sz val="12"/>
      <color rgb="FF000000"/>
      <name val="Calibri"/>
      <family val="2"/>
    </font>
    <font>
      <b/>
      <sz val="16"/>
      <color theme="1"/>
      <name val="Calibri"/>
      <family val="2"/>
      <scheme val="minor"/>
    </font>
  </fonts>
  <fills count="8">
    <fill>
      <patternFill patternType="none"/>
    </fill>
    <fill>
      <patternFill patternType="gray125"/>
    </fill>
    <fill>
      <patternFill patternType="solid">
        <fgColor rgb="FFFDE9D9"/>
        <bgColor indexed="64"/>
      </patternFill>
    </fill>
    <fill>
      <patternFill patternType="solid">
        <fgColor theme="0"/>
        <bgColor indexed="64"/>
      </patternFill>
    </fill>
    <fill>
      <patternFill patternType="solid">
        <fgColor rgb="FFFFFF00"/>
        <bgColor indexed="64"/>
      </patternFill>
    </fill>
    <fill>
      <patternFill patternType="solid">
        <fgColor theme="5" tint="0.79998168889431442"/>
        <bgColor indexed="64"/>
      </patternFill>
    </fill>
    <fill>
      <patternFill patternType="solid">
        <fgColor theme="5"/>
        <bgColor indexed="64"/>
      </patternFill>
    </fill>
    <fill>
      <patternFill patternType="solid">
        <fgColor theme="9" tint="0.39997558519241921"/>
        <bgColor indexed="64"/>
      </patternFill>
    </fill>
  </fills>
  <borders count="26">
    <border>
      <left/>
      <right/>
      <top/>
      <bottom/>
      <diagonal/>
    </border>
    <border>
      <left/>
      <right style="medium">
        <color rgb="FF000000"/>
      </right>
      <top/>
      <bottom style="medium">
        <color rgb="FF000000"/>
      </bottom>
      <diagonal/>
    </border>
    <border>
      <left style="medium">
        <color indexed="64"/>
      </left>
      <right style="medium">
        <color indexed="64"/>
      </right>
      <top style="medium">
        <color indexed="64"/>
      </top>
      <bottom/>
      <diagonal/>
    </border>
    <border>
      <left style="medium">
        <color indexed="64"/>
      </left>
      <right/>
      <top style="medium">
        <color indexed="64"/>
      </top>
      <bottom/>
      <diagonal/>
    </border>
    <border>
      <left/>
      <right style="medium">
        <color indexed="64"/>
      </right>
      <top style="medium">
        <color indexed="64"/>
      </top>
      <bottom/>
      <diagonal/>
    </border>
    <border>
      <left/>
      <right/>
      <top style="medium">
        <color indexed="64"/>
      </top>
      <bottom/>
      <diagonal/>
    </border>
    <border>
      <left style="medium">
        <color indexed="64"/>
      </left>
      <right style="medium">
        <color indexed="64"/>
      </right>
      <top/>
      <bottom/>
      <diagonal/>
    </border>
    <border>
      <left style="medium">
        <color indexed="64"/>
      </left>
      <right/>
      <top/>
      <bottom/>
      <diagonal/>
    </border>
    <border>
      <left/>
      <right style="medium">
        <color indexed="64"/>
      </right>
      <top/>
      <bottom/>
      <diagonal/>
    </border>
    <border>
      <left style="medium">
        <color indexed="64"/>
      </left>
      <right style="medium">
        <color indexed="64"/>
      </right>
      <top/>
      <bottom style="medium">
        <color indexed="64"/>
      </bottom>
      <diagonal/>
    </border>
    <border>
      <left style="medium">
        <color indexed="64"/>
      </left>
      <right/>
      <top/>
      <bottom style="medium">
        <color indexed="64"/>
      </bottom>
      <diagonal/>
    </border>
    <border>
      <left/>
      <right style="medium">
        <color indexed="64"/>
      </right>
      <top/>
      <bottom style="medium">
        <color indexed="64"/>
      </bottom>
      <diagonal/>
    </border>
    <border>
      <left/>
      <right/>
      <top/>
      <bottom style="medium">
        <color indexed="64"/>
      </bottom>
      <diagonal/>
    </border>
    <border>
      <left/>
      <right/>
      <top/>
      <bottom style="medium">
        <color rgb="FF000000"/>
      </bottom>
      <diagonal/>
    </border>
    <border>
      <left style="medium">
        <color indexed="64"/>
      </left>
      <right style="medium">
        <color indexed="64"/>
      </right>
      <top style="medium">
        <color indexed="64"/>
      </top>
      <bottom style="medium">
        <color indexed="64"/>
      </bottom>
      <diagonal/>
    </border>
    <border>
      <left style="medium">
        <color indexed="64"/>
      </left>
      <right style="medium">
        <color rgb="FF000000"/>
      </right>
      <top/>
      <bottom style="medium">
        <color rgb="FF000000"/>
      </bottom>
      <diagonal/>
    </border>
    <border>
      <left/>
      <right style="medium">
        <color indexed="64"/>
      </right>
      <top/>
      <bottom style="medium">
        <color rgb="FF000000"/>
      </bottom>
      <diagonal/>
    </border>
    <border>
      <left style="medium">
        <color indexed="64"/>
      </left>
      <right style="medium">
        <color rgb="FF000000"/>
      </right>
      <top/>
      <bottom style="medium">
        <color indexed="64"/>
      </bottom>
      <diagonal/>
    </border>
    <border>
      <left/>
      <right style="medium">
        <color rgb="FF000000"/>
      </right>
      <top/>
      <bottom style="medium">
        <color indexed="64"/>
      </bottom>
      <diagonal/>
    </border>
    <border>
      <left style="medium">
        <color indexed="64"/>
      </left>
      <right/>
      <top/>
      <bottom style="medium">
        <color rgb="FF000000"/>
      </bottom>
      <diagonal/>
    </border>
    <border>
      <left/>
      <right/>
      <top style="thin">
        <color theme="4" tint="0.39997558519241921"/>
      </top>
      <bottom style="thin">
        <color theme="4" tint="0.39997558519241921"/>
      </bottom>
      <diagonal/>
    </border>
    <border>
      <left style="medium">
        <color indexed="64"/>
      </left>
      <right style="medium">
        <color rgb="FF000000"/>
      </right>
      <top/>
      <bottom/>
      <diagonal/>
    </border>
    <border>
      <left/>
      <right style="medium">
        <color rgb="FF000000"/>
      </right>
      <top/>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s>
  <cellStyleXfs count="1">
    <xf numFmtId="0" fontId="0" fillId="0" borderId="0"/>
  </cellStyleXfs>
  <cellXfs count="148">
    <xf numFmtId="0" fontId="0" fillId="0" borderId="0" xfId="0"/>
    <xf numFmtId="0" fontId="2" fillId="0" borderId="0" xfId="0" applyFont="1" applyAlignment="1">
      <alignment vertical="center"/>
    </xf>
    <xf numFmtId="0" fontId="0" fillId="0" borderId="0" xfId="0" applyProtection="1">
      <protection locked="0"/>
    </xf>
    <xf numFmtId="0" fontId="2" fillId="0" borderId="1" xfId="0" applyFont="1" applyBorder="1" applyAlignment="1">
      <alignment horizontal="center" vertical="center" wrapText="1"/>
    </xf>
    <xf numFmtId="0" fontId="8" fillId="0" borderId="0" xfId="0" applyFont="1" applyAlignment="1">
      <alignment vertical="center"/>
    </xf>
    <xf numFmtId="0" fontId="9" fillId="0" borderId="0" xfId="0" applyFont="1"/>
    <xf numFmtId="0" fontId="10" fillId="0" borderId="0" xfId="0" applyFont="1"/>
    <xf numFmtId="0" fontId="11" fillId="3" borderId="2" xfId="0" applyFont="1" applyFill="1" applyBorder="1" applyAlignment="1" applyProtection="1">
      <alignment horizontal="left" vertical="top" wrapText="1"/>
      <protection locked="0"/>
    </xf>
    <xf numFmtId="0" fontId="7" fillId="2" borderId="3" xfId="0" applyFont="1" applyFill="1" applyBorder="1" applyAlignment="1" applyProtection="1">
      <alignment horizontal="center" vertical="center" wrapText="1"/>
      <protection locked="0"/>
    </xf>
    <xf numFmtId="0" fontId="7" fillId="2" borderId="5" xfId="0" applyFont="1" applyFill="1" applyBorder="1" applyAlignment="1" applyProtection="1">
      <alignment horizontal="center" vertical="center" wrapText="1"/>
      <protection locked="0"/>
    </xf>
    <xf numFmtId="0" fontId="7" fillId="2" borderId="4" xfId="0" applyFont="1" applyFill="1" applyBorder="1" applyAlignment="1" applyProtection="1">
      <alignment horizontal="center" vertical="center" wrapText="1"/>
      <protection locked="0"/>
    </xf>
    <xf numFmtId="0" fontId="11" fillId="3" borderId="6" xfId="0" applyFont="1" applyFill="1" applyBorder="1" applyAlignment="1" applyProtection="1">
      <alignment horizontal="left" vertical="top" wrapText="1"/>
      <protection locked="0"/>
    </xf>
    <xf numFmtId="0" fontId="7" fillId="2" borderId="7" xfId="0" applyFont="1" applyFill="1" applyBorder="1" applyAlignment="1" applyProtection="1">
      <alignment horizontal="center" vertical="center" wrapText="1"/>
      <protection locked="0"/>
    </xf>
    <xf numFmtId="0" fontId="7" fillId="2" borderId="0" xfId="0" applyFont="1" applyFill="1" applyAlignment="1" applyProtection="1">
      <alignment horizontal="center" vertical="center" wrapText="1"/>
      <protection locked="0"/>
    </xf>
    <xf numFmtId="0" fontId="7" fillId="2" borderId="8" xfId="0" applyFont="1" applyFill="1" applyBorder="1" applyAlignment="1" applyProtection="1">
      <alignment horizontal="center" vertical="center" wrapText="1"/>
      <protection locked="0"/>
    </xf>
    <xf numFmtId="0" fontId="7" fillId="2" borderId="10" xfId="0" applyFont="1" applyFill="1" applyBorder="1" applyAlignment="1" applyProtection="1">
      <alignment horizontal="center" vertical="center" wrapText="1"/>
      <protection locked="0"/>
    </xf>
    <xf numFmtId="0" fontId="7" fillId="2" borderId="12" xfId="0" applyFont="1" applyFill="1" applyBorder="1" applyAlignment="1" applyProtection="1">
      <alignment horizontal="center" vertical="center" wrapText="1"/>
      <protection locked="0"/>
    </xf>
    <xf numFmtId="0" fontId="7" fillId="2" borderId="11" xfId="0" applyFont="1" applyFill="1" applyBorder="1" applyAlignment="1" applyProtection="1">
      <alignment horizontal="center" vertical="center" wrapText="1"/>
      <protection locked="0"/>
    </xf>
    <xf numFmtId="0" fontId="11" fillId="3" borderId="2" xfId="0" applyFont="1" applyFill="1" applyBorder="1" applyAlignment="1" applyProtection="1">
      <alignment vertical="center" wrapText="1"/>
      <protection locked="0"/>
    </xf>
    <xf numFmtId="0" fontId="11" fillId="3" borderId="6" xfId="0" applyFont="1" applyFill="1" applyBorder="1" applyAlignment="1" applyProtection="1">
      <alignment vertical="center" wrapText="1"/>
      <protection locked="0"/>
    </xf>
    <xf numFmtId="0" fontId="11" fillId="3" borderId="9" xfId="0" applyFont="1" applyFill="1" applyBorder="1" applyAlignment="1" applyProtection="1">
      <alignment vertical="center" wrapText="1"/>
      <protection locked="0"/>
    </xf>
    <xf numFmtId="10" fontId="2" fillId="0" borderId="1" xfId="0" applyNumberFormat="1" applyFont="1" applyBorder="1" applyAlignment="1">
      <alignment horizontal="center" vertical="center" wrapText="1"/>
    </xf>
    <xf numFmtId="0" fontId="3" fillId="0" borderId="15" xfId="0" applyFont="1" applyBorder="1" applyAlignment="1">
      <alignment vertical="center" wrapText="1"/>
    </xf>
    <xf numFmtId="0" fontId="2" fillId="2" borderId="16" xfId="0" applyFont="1" applyFill="1" applyBorder="1" applyAlignment="1" applyProtection="1">
      <alignment horizontal="center" vertical="center" wrapText="1"/>
      <protection locked="0"/>
    </xf>
    <xf numFmtId="0" fontId="2" fillId="0" borderId="15" xfId="0" applyFont="1" applyBorder="1" applyAlignment="1">
      <alignment vertical="center" wrapText="1"/>
    </xf>
    <xf numFmtId="44" fontId="4" fillId="2" borderId="16" xfId="0" applyNumberFormat="1" applyFont="1" applyFill="1" applyBorder="1" applyAlignment="1" applyProtection="1">
      <alignment horizontal="center" vertical="center" wrapText="1"/>
      <protection locked="0"/>
    </xf>
    <xf numFmtId="0" fontId="5" fillId="5" borderId="17" xfId="0" applyFont="1" applyFill="1" applyBorder="1" applyAlignment="1">
      <alignment vertical="center" wrapText="1"/>
    </xf>
    <xf numFmtId="10" fontId="6" fillId="5" borderId="18" xfId="0" applyNumberFormat="1" applyFont="1" applyFill="1" applyBorder="1" applyAlignment="1">
      <alignment horizontal="center" vertical="center" wrapText="1"/>
    </xf>
    <xf numFmtId="10" fontId="2" fillId="0" borderId="13" xfId="0" applyNumberFormat="1" applyFont="1" applyBorder="1" applyAlignment="1">
      <alignment horizontal="center" vertical="center" wrapText="1"/>
    </xf>
    <xf numFmtId="44" fontId="2" fillId="4" borderId="1" xfId="0" applyNumberFormat="1" applyFont="1" applyFill="1" applyBorder="1" applyAlignment="1">
      <alignment horizontal="center" vertical="center" wrapText="1"/>
    </xf>
    <xf numFmtId="0" fontId="16" fillId="0" borderId="0" xfId="0" applyFont="1"/>
    <xf numFmtId="0" fontId="13" fillId="0" borderId="0" xfId="0" applyFont="1"/>
    <xf numFmtId="0" fontId="18" fillId="0" borderId="20" xfId="0" applyFont="1" applyBorder="1" applyAlignment="1">
      <alignment horizontal="center" vertical="center" wrapText="1"/>
    </xf>
    <xf numFmtId="0" fontId="13" fillId="0" borderId="0" xfId="0" applyFont="1" applyAlignment="1">
      <alignment horizontal="center" wrapText="1"/>
    </xf>
    <xf numFmtId="2" fontId="16" fillId="0" borderId="0" xfId="0" applyNumberFormat="1" applyFont="1"/>
    <xf numFmtId="0" fontId="15" fillId="0" borderId="0" xfId="0" applyFont="1"/>
    <xf numFmtId="0" fontId="15" fillId="0" borderId="0" xfId="0" applyFont="1" applyProtection="1">
      <protection locked="0"/>
    </xf>
    <xf numFmtId="0" fontId="15" fillId="0" borderId="0" xfId="0" applyFont="1" applyAlignment="1">
      <alignment horizontal="left"/>
    </xf>
    <xf numFmtId="0" fontId="14" fillId="6" borderId="0" xfId="0" applyFont="1" applyFill="1"/>
    <xf numFmtId="0" fontId="15" fillId="0" borderId="0" xfId="0" applyFont="1" applyAlignment="1" applyProtection="1">
      <alignment horizontal="center" vertical="center" wrapText="1"/>
      <protection locked="0"/>
    </xf>
    <xf numFmtId="0" fontId="15" fillId="0" borderId="0" xfId="0" applyFont="1" applyAlignment="1">
      <alignment horizontal="center" vertical="center" wrapText="1"/>
    </xf>
    <xf numFmtId="0" fontId="15" fillId="0" borderId="0" xfId="0" applyFont="1" applyAlignment="1">
      <alignment horizontal="left" vertical="center" wrapText="1"/>
    </xf>
    <xf numFmtId="2" fontId="15" fillId="0" borderId="0" xfId="0" applyNumberFormat="1" applyFont="1" applyProtection="1">
      <protection locked="0"/>
    </xf>
    <xf numFmtId="2" fontId="22" fillId="0" borderId="0" xfId="0" applyNumberFormat="1" applyFont="1" applyProtection="1">
      <protection locked="0"/>
    </xf>
    <xf numFmtId="0" fontId="15" fillId="0" borderId="0" xfId="0" applyFont="1" applyAlignment="1">
      <alignment vertical="center" wrapText="1"/>
    </xf>
    <xf numFmtId="0" fontId="22" fillId="0" borderId="0" xfId="0" applyFont="1"/>
    <xf numFmtId="0" fontId="23" fillId="0" borderId="0" xfId="0" applyFont="1"/>
    <xf numFmtId="0" fontId="24" fillId="3" borderId="2" xfId="0" applyFont="1" applyFill="1" applyBorder="1" applyAlignment="1" applyProtection="1">
      <alignment horizontal="left" vertical="top" wrapText="1"/>
      <protection locked="0"/>
    </xf>
    <xf numFmtId="0" fontId="22" fillId="3" borderId="3" xfId="0" applyFont="1" applyFill="1" applyBorder="1" applyAlignment="1" applyProtection="1">
      <alignment horizontal="left" vertical="top" wrapText="1"/>
      <protection locked="0"/>
    </xf>
    <xf numFmtId="0" fontId="24" fillId="3" borderId="9" xfId="0" applyFont="1" applyFill="1" applyBorder="1" applyAlignment="1" applyProtection="1">
      <alignment horizontal="left" vertical="top" wrapText="1"/>
      <protection locked="0"/>
    </xf>
    <xf numFmtId="0" fontId="22" fillId="3" borderId="7" xfId="0" applyFont="1" applyFill="1" applyBorder="1" applyAlignment="1" applyProtection="1">
      <alignment horizontal="left" vertical="top" wrapText="1"/>
      <protection locked="0"/>
    </xf>
    <xf numFmtId="0" fontId="24" fillId="3" borderId="6" xfId="0" applyFont="1" applyFill="1" applyBorder="1" applyAlignment="1" applyProtection="1">
      <alignment horizontal="left" vertical="top" wrapText="1"/>
      <protection locked="0"/>
    </xf>
    <xf numFmtId="0" fontId="22" fillId="3" borderId="10" xfId="0" applyFont="1" applyFill="1" applyBorder="1" applyAlignment="1" applyProtection="1">
      <alignment horizontal="left" vertical="top" wrapText="1"/>
      <protection locked="0"/>
    </xf>
    <xf numFmtId="0" fontId="24" fillId="3" borderId="2" xfId="0" applyFont="1" applyFill="1" applyBorder="1" applyAlignment="1" applyProtection="1">
      <alignment vertical="center" wrapText="1"/>
      <protection locked="0"/>
    </xf>
    <xf numFmtId="0" fontId="22" fillId="3" borderId="7" xfId="0" applyFont="1" applyFill="1" applyBorder="1" applyAlignment="1" applyProtection="1">
      <alignment vertical="center" wrapText="1"/>
      <protection locked="0"/>
    </xf>
    <xf numFmtId="0" fontId="24" fillId="3" borderId="6" xfId="0" applyFont="1" applyFill="1" applyBorder="1" applyAlignment="1" applyProtection="1">
      <alignment vertical="center" wrapText="1"/>
      <protection locked="0"/>
    </xf>
    <xf numFmtId="0" fontId="24" fillId="3" borderId="9" xfId="0" applyFont="1" applyFill="1" applyBorder="1" applyAlignment="1" applyProtection="1">
      <alignment vertical="center" wrapText="1"/>
      <protection locked="0"/>
    </xf>
    <xf numFmtId="0" fontId="22" fillId="3" borderId="10" xfId="0" applyFont="1" applyFill="1" applyBorder="1" applyAlignment="1" applyProtection="1">
      <alignment vertical="center" wrapText="1"/>
      <protection locked="0"/>
    </xf>
    <xf numFmtId="0" fontId="22" fillId="3" borderId="6" xfId="0" applyFont="1" applyFill="1" applyBorder="1" applyAlignment="1" applyProtection="1">
      <alignment horizontal="left" vertical="top" wrapText="1"/>
      <protection locked="0"/>
    </xf>
    <xf numFmtId="0" fontId="22" fillId="3" borderId="9" xfId="0" applyFont="1" applyFill="1" applyBorder="1" applyAlignment="1" applyProtection="1">
      <alignment horizontal="left" vertical="top" wrapText="1"/>
      <protection locked="0"/>
    </xf>
    <xf numFmtId="0" fontId="17" fillId="5" borderId="4" xfId="0" applyFont="1" applyFill="1" applyBorder="1" applyAlignment="1" applyProtection="1">
      <alignment horizontal="center" vertical="center" wrapText="1"/>
      <protection locked="0"/>
    </xf>
    <xf numFmtId="0" fontId="17" fillId="5" borderId="3" xfId="0" applyFont="1" applyFill="1" applyBorder="1" applyAlignment="1" applyProtection="1">
      <alignment horizontal="center" vertical="center" wrapText="1"/>
      <protection locked="0"/>
    </xf>
    <xf numFmtId="0" fontId="17" fillId="5" borderId="5" xfId="0" applyFont="1" applyFill="1" applyBorder="1" applyAlignment="1" applyProtection="1">
      <alignment horizontal="center" vertical="center" wrapText="1"/>
      <protection locked="0"/>
    </xf>
    <xf numFmtId="0" fontId="17" fillId="5" borderId="7" xfId="0" applyFont="1" applyFill="1" applyBorder="1" applyAlignment="1" applyProtection="1">
      <alignment horizontal="center" vertical="center" wrapText="1"/>
      <protection locked="0"/>
    </xf>
    <xf numFmtId="0" fontId="17" fillId="5" borderId="0" xfId="0" applyFont="1" applyFill="1" applyAlignment="1" applyProtection="1">
      <alignment horizontal="center" vertical="center" wrapText="1"/>
      <protection locked="0"/>
    </xf>
    <xf numFmtId="0" fontId="17" fillId="5" borderId="8" xfId="0" applyFont="1" applyFill="1" applyBorder="1" applyAlignment="1" applyProtection="1">
      <alignment horizontal="center" vertical="center" wrapText="1"/>
      <protection locked="0"/>
    </xf>
    <xf numFmtId="0" fontId="17" fillId="5" borderId="10" xfId="0" applyFont="1" applyFill="1" applyBorder="1" applyAlignment="1" applyProtection="1">
      <alignment horizontal="center" vertical="center" wrapText="1"/>
      <protection locked="0"/>
    </xf>
    <xf numFmtId="0" fontId="17" fillId="5" borderId="12" xfId="0" applyFont="1" applyFill="1" applyBorder="1" applyAlignment="1" applyProtection="1">
      <alignment horizontal="center" vertical="center" wrapText="1"/>
      <protection locked="0"/>
    </xf>
    <xf numFmtId="0" fontId="17" fillId="5" borderId="11" xfId="0" applyFont="1" applyFill="1" applyBorder="1" applyAlignment="1" applyProtection="1">
      <alignment horizontal="center" vertical="center" wrapText="1"/>
      <protection locked="0"/>
    </xf>
    <xf numFmtId="0" fontId="15" fillId="0" borderId="0" xfId="0" applyFont="1" applyAlignment="1">
      <alignment vertical="center"/>
    </xf>
    <xf numFmtId="0" fontId="2" fillId="0" borderId="21" xfId="0" applyFont="1" applyBorder="1" applyAlignment="1">
      <alignment vertical="center" wrapText="1"/>
    </xf>
    <xf numFmtId="44" fontId="2" fillId="4" borderId="22" xfId="0" applyNumberFormat="1" applyFont="1" applyFill="1" applyBorder="1" applyAlignment="1">
      <alignment horizontal="center" vertical="center" wrapText="1"/>
    </xf>
    <xf numFmtId="44" fontId="2" fillId="0" borderId="1" xfId="0" applyNumberFormat="1" applyFont="1" applyBorder="1" applyAlignment="1">
      <alignment horizontal="center" vertical="center" wrapText="1"/>
    </xf>
    <xf numFmtId="44" fontId="6" fillId="0" borderId="18" xfId="0" applyNumberFormat="1" applyFont="1" applyBorder="1" applyAlignment="1">
      <alignment vertical="center" wrapText="1"/>
    </xf>
    <xf numFmtId="44" fontId="2" fillId="4" borderId="14" xfId="0" applyNumberFormat="1" applyFont="1" applyFill="1" applyBorder="1" applyAlignment="1">
      <alignment horizontal="center" vertical="center" wrapText="1"/>
    </xf>
    <xf numFmtId="0" fontId="14" fillId="0" borderId="20" xfId="0" applyFont="1" applyBorder="1" applyAlignment="1">
      <alignment horizontal="center" vertical="center" wrapText="1"/>
    </xf>
    <xf numFmtId="0" fontId="0" fillId="0" borderId="0" xfId="0" applyAlignment="1">
      <alignment wrapText="1"/>
    </xf>
    <xf numFmtId="2" fontId="0" fillId="0" borderId="0" xfId="0" applyNumberFormat="1"/>
    <xf numFmtId="2" fontId="10" fillId="0" borderId="0" xfId="0" applyNumberFormat="1" applyFont="1" applyAlignment="1">
      <alignment horizontal="right"/>
    </xf>
    <xf numFmtId="2" fontId="26" fillId="0" borderId="0" xfId="0" applyNumberFormat="1" applyFont="1" applyAlignment="1">
      <alignment horizontal="right"/>
    </xf>
    <xf numFmtId="2" fontId="10" fillId="0" borderId="0" xfId="0" applyNumberFormat="1" applyFont="1"/>
    <xf numFmtId="0" fontId="27" fillId="0" borderId="0" xfId="0" applyFont="1" applyAlignment="1">
      <alignment horizontal="left" vertical="top"/>
    </xf>
    <xf numFmtId="0" fontId="16" fillId="0" borderId="0" xfId="0" applyFont="1" applyAlignment="1">
      <alignment horizontal="left" vertical="top"/>
    </xf>
    <xf numFmtId="2" fontId="16" fillId="0" borderId="0" xfId="0" applyNumberFormat="1" applyFont="1" applyAlignment="1">
      <alignment horizontal="right"/>
    </xf>
    <xf numFmtId="164" fontId="16" fillId="0" borderId="0" xfId="0" applyNumberFormat="1" applyFont="1"/>
    <xf numFmtId="0" fontId="28" fillId="0" borderId="0" xfId="0" applyFont="1" applyAlignment="1">
      <alignment horizontal="left"/>
    </xf>
    <xf numFmtId="0" fontId="29" fillId="0" borderId="0" xfId="0" applyFont="1" applyAlignment="1">
      <alignment horizontal="left"/>
    </xf>
    <xf numFmtId="0" fontId="2" fillId="0" borderId="14" xfId="0" applyFont="1" applyBorder="1" applyAlignment="1">
      <alignment vertical="center" wrapText="1"/>
    </xf>
    <xf numFmtId="0" fontId="2" fillId="0" borderId="19" xfId="0" applyFont="1" applyBorder="1" applyAlignment="1">
      <alignment vertical="center" wrapText="1"/>
    </xf>
    <xf numFmtId="10" fontId="2" fillId="0" borderId="0" xfId="0" applyNumberFormat="1" applyFont="1" applyAlignment="1">
      <alignment horizontal="center" vertical="center" wrapText="1"/>
    </xf>
    <xf numFmtId="10" fontId="2" fillId="0" borderId="14" xfId="0" applyNumberFormat="1" applyFont="1" applyBorder="1" applyAlignment="1">
      <alignment horizontal="center" vertical="center" wrapText="1"/>
    </xf>
    <xf numFmtId="2" fontId="22" fillId="5" borderId="0" xfId="0" applyNumberFormat="1" applyFont="1" applyFill="1"/>
    <xf numFmtId="0" fontId="20" fillId="5" borderId="0" xfId="0" applyFont="1" applyFill="1" applyAlignment="1">
      <alignment horizontal="left" vertical="top" wrapText="1"/>
    </xf>
    <xf numFmtId="0" fontId="0" fillId="5" borderId="0" xfId="0" applyFill="1"/>
    <xf numFmtId="0" fontId="34" fillId="5" borderId="0" xfId="0" applyFont="1" applyFill="1"/>
    <xf numFmtId="0" fontId="35" fillId="5" borderId="0" xfId="0" applyFont="1" applyFill="1" applyAlignment="1">
      <alignment horizontal="left" vertical="top"/>
    </xf>
    <xf numFmtId="0" fontId="37" fillId="0" borderId="0" xfId="0" applyFont="1"/>
    <xf numFmtId="0" fontId="7" fillId="2" borderId="3" xfId="0" applyFont="1" applyFill="1" applyBorder="1" applyAlignment="1" applyProtection="1">
      <alignment horizontal="center" vertical="center" wrapText="1"/>
      <protection locked="0"/>
    </xf>
    <xf numFmtId="0" fontId="7" fillId="2" borderId="5" xfId="0" applyFont="1" applyFill="1" applyBorder="1" applyAlignment="1" applyProtection="1">
      <alignment horizontal="center" vertical="center" wrapText="1"/>
      <protection locked="0"/>
    </xf>
    <xf numFmtId="0" fontId="7" fillId="2" borderId="7" xfId="0" applyFont="1" applyFill="1" applyBorder="1" applyAlignment="1" applyProtection="1">
      <alignment horizontal="center" vertical="center" wrapText="1"/>
      <protection locked="0"/>
    </xf>
    <xf numFmtId="0" fontId="7" fillId="2" borderId="0" xfId="0" applyFont="1" applyFill="1" applyAlignment="1" applyProtection="1">
      <alignment horizontal="center" vertical="center" wrapText="1"/>
      <protection locked="0"/>
    </xf>
    <xf numFmtId="0" fontId="7" fillId="2" borderId="10" xfId="0" applyFont="1" applyFill="1" applyBorder="1" applyAlignment="1" applyProtection="1">
      <alignment horizontal="center" vertical="center" wrapText="1"/>
      <protection locked="0"/>
    </xf>
    <xf numFmtId="0" fontId="7" fillId="2" borderId="12" xfId="0" applyFont="1" applyFill="1" applyBorder="1" applyAlignment="1" applyProtection="1">
      <alignment horizontal="center" vertical="center" wrapText="1"/>
      <protection locked="0"/>
    </xf>
    <xf numFmtId="0" fontId="11" fillId="3" borderId="2" xfId="0" applyFont="1" applyFill="1" applyBorder="1" applyAlignment="1" applyProtection="1">
      <alignment horizontal="left" vertical="top" wrapText="1"/>
      <protection locked="0"/>
    </xf>
    <xf numFmtId="0" fontId="11" fillId="3" borderId="6" xfId="0" applyFont="1" applyFill="1" applyBorder="1" applyAlignment="1" applyProtection="1">
      <alignment horizontal="left" vertical="top" wrapText="1"/>
      <protection locked="0"/>
    </xf>
    <xf numFmtId="0" fontId="11" fillId="3" borderId="9" xfId="0" applyFont="1" applyFill="1" applyBorder="1" applyAlignment="1" applyProtection="1">
      <alignment horizontal="left" vertical="top" wrapText="1"/>
      <protection locked="0"/>
    </xf>
    <xf numFmtId="0" fontId="7" fillId="2" borderId="4" xfId="0" applyFont="1" applyFill="1" applyBorder="1" applyAlignment="1" applyProtection="1">
      <alignment horizontal="center" vertical="center" wrapText="1"/>
      <protection locked="0"/>
    </xf>
    <xf numFmtId="0" fontId="7" fillId="2" borderId="8" xfId="0" applyFont="1" applyFill="1" applyBorder="1" applyAlignment="1" applyProtection="1">
      <alignment horizontal="center" vertical="center" wrapText="1"/>
      <protection locked="0"/>
    </xf>
    <xf numFmtId="0" fontId="7" fillId="2" borderId="11" xfId="0" applyFont="1" applyFill="1" applyBorder="1" applyAlignment="1" applyProtection="1">
      <alignment horizontal="center" vertical="center" wrapText="1"/>
      <protection locked="0"/>
    </xf>
    <xf numFmtId="0" fontId="0" fillId="0" borderId="0" xfId="0" applyAlignment="1">
      <alignment horizontal="center" vertical="center" wrapText="1"/>
    </xf>
    <xf numFmtId="0" fontId="2" fillId="0" borderId="3" xfId="0" applyFont="1" applyBorder="1" applyAlignment="1">
      <alignment horizontal="center" vertical="center" wrapText="1"/>
    </xf>
    <xf numFmtId="0" fontId="2" fillId="0" borderId="19" xfId="0" applyFont="1" applyBorder="1" applyAlignment="1">
      <alignment horizontal="center" vertical="center" wrapText="1"/>
    </xf>
    <xf numFmtId="0" fontId="2" fillId="0" borderId="5" xfId="0" applyFont="1" applyBorder="1" applyAlignment="1">
      <alignment horizontal="center" vertical="center" wrapText="1"/>
    </xf>
    <xf numFmtId="0" fontId="2" fillId="0" borderId="4" xfId="0" applyFont="1" applyBorder="1" applyAlignment="1">
      <alignment horizontal="center" vertical="center" wrapText="1"/>
    </xf>
    <xf numFmtId="0" fontId="2" fillId="0" borderId="10" xfId="0" applyFont="1" applyBorder="1" applyAlignment="1">
      <alignment horizontal="center" vertical="center" wrapText="1"/>
    </xf>
    <xf numFmtId="0" fontId="2" fillId="0" borderId="12" xfId="0" applyFont="1" applyBorder="1" applyAlignment="1">
      <alignment horizontal="center" vertical="center" wrapText="1"/>
    </xf>
    <xf numFmtId="0" fontId="2" fillId="0" borderId="11" xfId="0" applyFont="1" applyBorder="1" applyAlignment="1">
      <alignment horizontal="center" vertical="center" wrapText="1"/>
    </xf>
    <xf numFmtId="0" fontId="0" fillId="0" borderId="7" xfId="0" applyBorder="1" applyAlignment="1" applyProtection="1">
      <alignment horizontal="center"/>
      <protection locked="0"/>
    </xf>
    <xf numFmtId="0" fontId="0" fillId="0" borderId="0" xfId="0" applyAlignment="1" applyProtection="1">
      <alignment horizontal="center"/>
      <protection locked="0"/>
    </xf>
    <xf numFmtId="0" fontId="2" fillId="4" borderId="5" xfId="0" applyFont="1" applyFill="1" applyBorder="1" applyAlignment="1">
      <alignment horizontal="left" vertical="center" wrapText="1"/>
    </xf>
    <xf numFmtId="0" fontId="2" fillId="4" borderId="0" xfId="0" applyFont="1" applyFill="1" applyAlignment="1">
      <alignment horizontal="left" vertical="top" wrapText="1"/>
    </xf>
    <xf numFmtId="0" fontId="2" fillId="0" borderId="0" xfId="0" applyFont="1" applyAlignment="1">
      <alignment horizontal="center" vertical="center" wrapText="1"/>
    </xf>
    <xf numFmtId="0" fontId="0" fillId="0" borderId="0" xfId="0" applyAlignment="1">
      <alignment horizontal="center" vertical="center"/>
    </xf>
    <xf numFmtId="0" fontId="20" fillId="5" borderId="0" xfId="0" applyFont="1" applyFill="1" applyAlignment="1">
      <alignment horizontal="left" vertical="top" wrapText="1"/>
    </xf>
    <xf numFmtId="0" fontId="24" fillId="3" borderId="2" xfId="0" applyFont="1" applyFill="1" applyBorder="1" applyAlignment="1" applyProtection="1">
      <alignment horizontal="left" vertical="top" wrapText="1"/>
      <protection locked="0"/>
    </xf>
    <xf numFmtId="0" fontId="24" fillId="3" borderId="9" xfId="0" applyFont="1" applyFill="1" applyBorder="1" applyAlignment="1" applyProtection="1">
      <alignment horizontal="left" vertical="top" wrapText="1"/>
      <protection locked="0"/>
    </xf>
    <xf numFmtId="0" fontId="17" fillId="5" borderId="3" xfId="0" applyFont="1" applyFill="1" applyBorder="1" applyAlignment="1" applyProtection="1">
      <alignment horizontal="center" vertical="center" wrapText="1"/>
      <protection locked="0"/>
    </xf>
    <xf numFmtId="0" fontId="17" fillId="5" borderId="5" xfId="0" applyFont="1" applyFill="1" applyBorder="1" applyAlignment="1" applyProtection="1">
      <alignment horizontal="center" vertical="center" wrapText="1"/>
      <protection locked="0"/>
    </xf>
    <xf numFmtId="0" fontId="17" fillId="5" borderId="4" xfId="0" applyFont="1" applyFill="1" applyBorder="1" applyAlignment="1" applyProtection="1">
      <alignment horizontal="center" vertical="center" wrapText="1"/>
      <protection locked="0"/>
    </xf>
    <xf numFmtId="0" fontId="17" fillId="5" borderId="7" xfId="0" applyFont="1" applyFill="1" applyBorder="1" applyAlignment="1" applyProtection="1">
      <alignment horizontal="center" vertical="center" wrapText="1"/>
      <protection locked="0"/>
    </xf>
    <xf numFmtId="0" fontId="17" fillId="5" borderId="0" xfId="0" applyFont="1" applyFill="1" applyAlignment="1" applyProtection="1">
      <alignment horizontal="center" vertical="center" wrapText="1"/>
      <protection locked="0"/>
    </xf>
    <xf numFmtId="0" fontId="17" fillId="5" borderId="8" xfId="0" applyFont="1" applyFill="1" applyBorder="1" applyAlignment="1" applyProtection="1">
      <alignment horizontal="center" vertical="center" wrapText="1"/>
      <protection locked="0"/>
    </xf>
    <xf numFmtId="0" fontId="24" fillId="3" borderId="6" xfId="0" applyFont="1" applyFill="1" applyBorder="1" applyAlignment="1" applyProtection="1">
      <alignment horizontal="left" vertical="top" wrapText="1"/>
      <protection locked="0"/>
    </xf>
    <xf numFmtId="0" fontId="17" fillId="5" borderId="10" xfId="0" applyFont="1" applyFill="1" applyBorder="1" applyAlignment="1" applyProtection="1">
      <alignment horizontal="center" vertical="center" wrapText="1"/>
      <protection locked="0"/>
    </xf>
    <xf numFmtId="0" fontId="17" fillId="5" borderId="12" xfId="0" applyFont="1" applyFill="1" applyBorder="1" applyAlignment="1" applyProtection="1">
      <alignment horizontal="center" vertical="center" wrapText="1"/>
      <protection locked="0"/>
    </xf>
    <xf numFmtId="0" fontId="17" fillId="5" borderId="11" xfId="0" applyFont="1" applyFill="1" applyBorder="1" applyAlignment="1" applyProtection="1">
      <alignment horizontal="center" vertical="center" wrapText="1"/>
      <protection locked="0"/>
    </xf>
    <xf numFmtId="0" fontId="5" fillId="0" borderId="0" xfId="0" applyFont="1" applyFill="1" applyBorder="1" applyAlignment="1">
      <alignment vertical="center" wrapText="1"/>
    </xf>
    <xf numFmtId="10" fontId="6" fillId="0" borderId="0" xfId="0" applyNumberFormat="1" applyFont="1" applyFill="1" applyBorder="1" applyAlignment="1">
      <alignment horizontal="center" vertical="center" wrapText="1"/>
    </xf>
    <xf numFmtId="44" fontId="6" fillId="0" borderId="0" xfId="0" applyNumberFormat="1" applyFont="1" applyFill="1" applyBorder="1" applyAlignment="1">
      <alignment vertical="center" wrapText="1"/>
    </xf>
    <xf numFmtId="44" fontId="4" fillId="0" borderId="0" xfId="0" applyNumberFormat="1" applyFont="1" applyFill="1" applyBorder="1" applyAlignment="1" applyProtection="1">
      <alignment horizontal="center" vertical="center" wrapText="1"/>
      <protection locked="0"/>
    </xf>
    <xf numFmtId="0" fontId="5" fillId="7" borderId="23" xfId="0" applyFont="1" applyFill="1" applyBorder="1" applyAlignment="1">
      <alignment vertical="center" wrapText="1"/>
    </xf>
    <xf numFmtId="0" fontId="5" fillId="5" borderId="21" xfId="0" applyFont="1" applyFill="1" applyBorder="1" applyAlignment="1">
      <alignment vertical="center" wrapText="1"/>
    </xf>
    <xf numFmtId="10" fontId="6" fillId="5" borderId="22" xfId="0" applyNumberFormat="1" applyFont="1" applyFill="1" applyBorder="1" applyAlignment="1">
      <alignment horizontal="center" vertical="center" wrapText="1"/>
    </xf>
    <xf numFmtId="44" fontId="6" fillId="0" borderId="22" xfId="0" applyNumberFormat="1" applyFont="1" applyBorder="1" applyAlignment="1">
      <alignment vertical="center" wrapText="1"/>
    </xf>
    <xf numFmtId="44" fontId="4" fillId="2" borderId="8" xfId="0" applyNumberFormat="1" applyFont="1" applyFill="1" applyBorder="1" applyAlignment="1" applyProtection="1">
      <alignment horizontal="center" vertical="center" wrapText="1"/>
      <protection locked="0"/>
    </xf>
    <xf numFmtId="10" fontId="6" fillId="7" borderId="24" xfId="0" applyNumberFormat="1" applyFont="1" applyFill="1" applyBorder="1" applyAlignment="1">
      <alignment horizontal="center" vertical="center" wrapText="1"/>
    </xf>
    <xf numFmtId="44" fontId="6" fillId="7" borderId="24" xfId="0" applyNumberFormat="1" applyFont="1" applyFill="1" applyBorder="1" applyAlignment="1">
      <alignment vertical="center" wrapText="1"/>
    </xf>
    <xf numFmtId="44" fontId="4" fillId="7" borderId="25" xfId="0" applyNumberFormat="1" applyFont="1" applyFill="1" applyBorder="1" applyAlignment="1" applyProtection="1">
      <alignment horizontal="center" vertical="center" wrapText="1"/>
      <protection locked="0"/>
    </xf>
  </cellXfs>
  <cellStyles count="1">
    <cellStyle name="Standaard" xfId="0" builtinId="0"/>
  </cellStyles>
  <dxfs count="25">
    <dxf>
      <font>
        <b val="0"/>
        <i val="0"/>
        <strike val="0"/>
        <condense val="0"/>
        <extend val="0"/>
        <outline val="0"/>
        <shadow val="0"/>
        <u val="none"/>
        <vertAlign val="baseline"/>
        <sz val="12"/>
        <color theme="1"/>
        <name val="Calibri"/>
        <family val="2"/>
        <scheme val="minor"/>
      </font>
      <numFmt numFmtId="2" formatCode="0.00"/>
      <protection locked="0" hidden="0"/>
    </dxf>
    <dxf>
      <font>
        <b val="0"/>
        <i val="0"/>
        <strike val="0"/>
        <condense val="0"/>
        <extend val="0"/>
        <outline val="0"/>
        <shadow val="0"/>
        <u val="none"/>
        <vertAlign val="baseline"/>
        <sz val="12"/>
        <color theme="1"/>
        <name val="Calibri"/>
        <family val="2"/>
        <scheme val="minor"/>
      </font>
      <numFmt numFmtId="2" formatCode="0.00"/>
      <protection locked="0" hidden="0"/>
    </dxf>
    <dxf>
      <font>
        <b/>
        <i val="0"/>
        <strike val="0"/>
        <condense val="0"/>
        <extend val="0"/>
        <outline val="0"/>
        <shadow val="0"/>
        <u val="none"/>
        <vertAlign val="baseline"/>
        <sz val="12"/>
        <color theme="1"/>
        <name val="Calibri"/>
        <family val="2"/>
        <scheme val="minor"/>
      </font>
      <numFmt numFmtId="2" formatCode="0.00"/>
      <protection locked="0" hidden="0"/>
    </dxf>
    <dxf>
      <font>
        <b/>
        <i val="0"/>
        <strike val="0"/>
        <condense val="0"/>
        <extend val="0"/>
        <outline val="0"/>
        <shadow val="0"/>
        <u val="none"/>
        <vertAlign val="baseline"/>
        <sz val="12"/>
        <color theme="1"/>
        <name val="Calibri"/>
        <family val="2"/>
        <scheme val="minor"/>
      </font>
      <numFmt numFmtId="2" formatCode="0.00"/>
      <protection locked="0" hidden="0"/>
    </dxf>
    <dxf>
      <font>
        <b val="0"/>
        <i val="0"/>
        <strike val="0"/>
        <condense val="0"/>
        <extend val="0"/>
        <outline val="0"/>
        <shadow val="0"/>
        <u val="none"/>
        <vertAlign val="baseline"/>
        <sz val="12"/>
        <color theme="1"/>
        <name val="Calibri"/>
        <family val="2"/>
        <scheme val="minor"/>
      </font>
      <protection locked="0" hidden="0"/>
    </dxf>
    <dxf>
      <font>
        <b val="0"/>
        <i val="0"/>
        <strike val="0"/>
        <condense val="0"/>
        <extend val="0"/>
        <outline val="0"/>
        <shadow val="0"/>
        <u val="none"/>
        <vertAlign val="baseline"/>
        <sz val="12"/>
        <color theme="1"/>
        <name val="Calibri"/>
        <family val="2"/>
        <scheme val="minor"/>
      </font>
      <numFmt numFmtId="2" formatCode="0.00"/>
      <protection locked="0" hidden="0"/>
    </dxf>
    <dxf>
      <font>
        <b val="0"/>
        <i val="0"/>
        <strike val="0"/>
        <condense val="0"/>
        <extend val="0"/>
        <outline val="0"/>
        <shadow val="0"/>
        <u val="none"/>
        <vertAlign val="baseline"/>
        <sz val="12"/>
        <color theme="1"/>
        <name val="Calibri"/>
        <family val="2"/>
        <scheme val="minor"/>
      </font>
      <protection locked="0" hidden="0"/>
    </dxf>
    <dxf>
      <font>
        <b val="0"/>
        <i val="0"/>
        <strike val="0"/>
        <condense val="0"/>
        <extend val="0"/>
        <outline val="0"/>
        <shadow val="0"/>
        <u val="none"/>
        <vertAlign val="baseline"/>
        <sz val="12"/>
        <color theme="1"/>
        <name val="Calibri"/>
        <family val="2"/>
        <scheme val="minor"/>
      </font>
      <protection locked="0" hidden="0"/>
    </dxf>
    <dxf>
      <font>
        <b val="0"/>
        <i val="0"/>
        <strike val="0"/>
        <condense val="0"/>
        <extend val="0"/>
        <outline val="0"/>
        <shadow val="0"/>
        <u val="none"/>
        <vertAlign val="baseline"/>
        <sz val="12"/>
        <color theme="1"/>
        <name val="Calibri"/>
        <family val="2"/>
        <scheme val="minor"/>
      </font>
      <protection locked="0" hidden="0"/>
    </dxf>
    <dxf>
      <font>
        <b val="0"/>
        <i val="0"/>
        <strike val="0"/>
        <condense val="0"/>
        <extend val="0"/>
        <outline val="0"/>
        <shadow val="0"/>
        <u val="none"/>
        <vertAlign val="baseline"/>
        <sz val="12"/>
        <color theme="1"/>
        <name val="Calibri"/>
        <family val="2"/>
        <scheme val="minor"/>
      </font>
      <alignment horizontal="center" vertical="center" textRotation="0" indent="0" justifyLastLine="0" shrinkToFit="0" readingOrder="0"/>
      <protection locked="0" hidden="0"/>
    </dxf>
    <dxf>
      <font>
        <b val="0"/>
        <i val="0"/>
        <strike val="0"/>
        <condense val="0"/>
        <extend val="0"/>
        <outline val="0"/>
        <shadow val="0"/>
        <u val="none"/>
        <vertAlign val="baseline"/>
        <sz val="12"/>
        <color theme="1"/>
        <name val="Calibri"/>
        <family val="2"/>
        <scheme val="minor"/>
      </font>
      <protection locked="0" hidden="0"/>
    </dxf>
    <dxf>
      <font>
        <b val="0"/>
        <i val="0"/>
        <strike val="0"/>
        <condense val="0"/>
        <extend val="0"/>
        <outline val="0"/>
        <shadow val="0"/>
        <u val="none"/>
        <vertAlign val="baseline"/>
        <sz val="11"/>
        <color auto="1"/>
        <name val="Calibri"/>
        <family val="2"/>
        <scheme val="minor"/>
      </font>
      <numFmt numFmtId="2" formatCode="0.00"/>
    </dxf>
    <dxf>
      <font>
        <b val="0"/>
        <i val="0"/>
        <strike val="0"/>
        <condense val="0"/>
        <extend val="0"/>
        <outline val="0"/>
        <shadow val="0"/>
        <u val="none"/>
        <vertAlign val="baseline"/>
        <sz val="11"/>
        <color auto="1"/>
        <name val="Calibri"/>
        <family val="2"/>
        <scheme val="minor"/>
      </font>
      <numFmt numFmtId="2" formatCode="0.00"/>
      <fill>
        <patternFill patternType="none">
          <fgColor indexed="64"/>
          <bgColor indexed="65"/>
        </patternFill>
      </fill>
    </dxf>
    <dxf>
      <font>
        <b val="0"/>
        <i val="0"/>
        <strike val="0"/>
        <condense val="0"/>
        <extend val="0"/>
        <outline val="0"/>
        <shadow val="0"/>
        <u val="none"/>
        <vertAlign val="baseline"/>
        <sz val="11"/>
        <color auto="1"/>
        <name val="Calibri"/>
        <family val="2"/>
        <scheme val="minor"/>
      </font>
    </dxf>
    <dxf>
      <font>
        <b val="0"/>
        <i val="0"/>
        <strike val="0"/>
        <condense val="0"/>
        <extend val="0"/>
        <outline val="0"/>
        <shadow val="0"/>
        <u val="none"/>
        <vertAlign val="baseline"/>
        <sz val="11"/>
        <color auto="1"/>
        <name val="Calibri"/>
        <family val="2"/>
        <scheme val="minor"/>
      </font>
      <fill>
        <patternFill patternType="none">
          <fgColor indexed="64"/>
          <bgColor indexed="65"/>
        </patternFill>
      </fill>
    </dxf>
    <dxf>
      <font>
        <b val="0"/>
        <i val="0"/>
        <strike val="0"/>
        <condense val="0"/>
        <extend val="0"/>
        <outline val="0"/>
        <shadow val="0"/>
        <u val="none"/>
        <vertAlign val="baseline"/>
        <sz val="11"/>
        <color auto="1"/>
        <name val="Calibri"/>
        <family val="2"/>
        <scheme val="minor"/>
      </font>
    </dxf>
    <dxf>
      <font>
        <b val="0"/>
        <i val="0"/>
        <strike val="0"/>
        <condense val="0"/>
        <extend val="0"/>
        <outline val="0"/>
        <shadow val="0"/>
        <u val="none"/>
        <vertAlign val="baseline"/>
        <sz val="11"/>
        <color auto="1"/>
        <name val="Calibri"/>
        <family val="2"/>
        <scheme val="minor"/>
      </font>
      <numFmt numFmtId="164" formatCode="0.00000"/>
      <fill>
        <patternFill patternType="none">
          <fgColor indexed="64"/>
          <bgColor indexed="65"/>
        </patternFill>
      </fill>
    </dxf>
    <dxf>
      <font>
        <b val="0"/>
        <i val="0"/>
        <strike val="0"/>
        <condense val="0"/>
        <extend val="0"/>
        <outline val="0"/>
        <shadow val="0"/>
        <u val="none"/>
        <vertAlign val="baseline"/>
        <sz val="11"/>
        <color auto="1"/>
        <name val="Calibri"/>
        <family val="2"/>
        <scheme val="minor"/>
      </font>
    </dxf>
    <dxf>
      <font>
        <b val="0"/>
        <i val="0"/>
        <strike val="0"/>
        <condense val="0"/>
        <extend val="0"/>
        <outline val="0"/>
        <shadow val="0"/>
        <u val="none"/>
        <vertAlign val="baseline"/>
        <sz val="11"/>
        <color auto="1"/>
        <name val="Calibri"/>
        <family val="2"/>
        <scheme val="minor"/>
      </font>
      <numFmt numFmtId="2" formatCode="0.00"/>
      <fill>
        <patternFill patternType="none">
          <fgColor indexed="64"/>
          <bgColor indexed="65"/>
        </patternFill>
      </fill>
    </dxf>
    <dxf>
      <font>
        <b val="0"/>
        <i val="0"/>
        <strike val="0"/>
        <condense val="0"/>
        <extend val="0"/>
        <outline val="0"/>
        <shadow val="0"/>
        <u val="none"/>
        <vertAlign val="baseline"/>
        <sz val="11"/>
        <color auto="1"/>
        <name val="Calibri"/>
        <family val="2"/>
        <scheme val="minor"/>
      </font>
      <numFmt numFmtId="2" formatCode="0.00"/>
    </dxf>
    <dxf>
      <font>
        <b val="0"/>
        <i val="0"/>
        <strike val="0"/>
        <condense val="0"/>
        <extend val="0"/>
        <outline val="0"/>
        <shadow val="0"/>
        <u val="none"/>
        <vertAlign val="baseline"/>
        <sz val="11"/>
        <color auto="1"/>
        <name val="Calibri"/>
        <family val="2"/>
        <scheme val="minor"/>
      </font>
      <numFmt numFmtId="2" formatCode="0.00"/>
      <fill>
        <patternFill patternType="none">
          <fgColor indexed="64"/>
          <bgColor indexed="65"/>
        </patternFill>
      </fill>
      <alignment horizontal="right" vertical="bottom" textRotation="0" wrapText="0" indent="0" justifyLastLine="0" shrinkToFit="0" readingOrder="0"/>
    </dxf>
    <dxf>
      <font>
        <b val="0"/>
        <i val="0"/>
        <strike val="0"/>
        <condense val="0"/>
        <extend val="0"/>
        <outline val="0"/>
        <shadow val="0"/>
        <u val="none"/>
        <vertAlign val="baseline"/>
        <sz val="11"/>
        <color auto="1"/>
        <name val="Calibri"/>
        <family val="2"/>
        <scheme val="minor"/>
      </font>
    </dxf>
    <dxf>
      <font>
        <b val="0"/>
        <i val="0"/>
        <strike val="0"/>
        <condense val="0"/>
        <extend val="0"/>
        <outline val="0"/>
        <shadow val="0"/>
        <u val="none"/>
        <vertAlign val="baseline"/>
        <sz val="11"/>
        <color auto="1"/>
        <name val="Calibri"/>
        <family val="2"/>
        <scheme val="minor"/>
      </font>
      <fill>
        <patternFill patternType="none">
          <fgColor indexed="64"/>
          <bgColor indexed="65"/>
        </patternFill>
      </fill>
      <alignment horizontal="left" vertical="top" textRotation="0" wrapText="0" indent="0" justifyLastLine="0" shrinkToFit="0" readingOrder="0"/>
    </dxf>
    <dxf>
      <font>
        <b val="0"/>
        <i val="0"/>
        <strike val="0"/>
        <condense val="0"/>
        <extend val="0"/>
        <outline val="0"/>
        <shadow val="0"/>
        <u val="none"/>
        <vertAlign val="baseline"/>
        <sz val="11"/>
        <color auto="1"/>
        <name val="Calibri"/>
        <family val="2"/>
        <scheme val="minor"/>
      </font>
      <fill>
        <patternFill patternType="none">
          <fgColor indexed="64"/>
          <bgColor indexed="65"/>
        </patternFill>
      </fill>
    </dxf>
    <dxf>
      <font>
        <b val="0"/>
        <i val="0"/>
        <strike val="0"/>
        <condense val="0"/>
        <extend val="0"/>
        <outline val="0"/>
        <shadow val="0"/>
        <u val="none"/>
        <vertAlign val="baseline"/>
        <sz val="11"/>
        <color theme="0"/>
        <name val="Calibri"/>
        <family val="2"/>
        <scheme val="minor"/>
      </font>
      <fill>
        <patternFill patternType="none">
          <fgColor indexed="64"/>
          <bgColor indexed="65"/>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12" Type="http://schemas.openxmlformats.org/officeDocument/2006/relationships/customXml" Target="../customXml/item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11" Type="http://schemas.openxmlformats.org/officeDocument/2006/relationships/customXml" Target="../customXml/item2.xml"/><Relationship Id="rId5" Type="http://schemas.openxmlformats.org/officeDocument/2006/relationships/worksheet" Target="worksheets/sheet5.xml"/><Relationship Id="rId10" Type="http://schemas.openxmlformats.org/officeDocument/2006/relationships/customXml" Target="../customXml/item1.xml"/><Relationship Id="rId4" Type="http://schemas.openxmlformats.org/officeDocument/2006/relationships/worksheet" Target="worksheets/sheet4.xml"/><Relationship Id="rId9" Type="http://schemas.openxmlformats.org/officeDocument/2006/relationships/calcChain" Target="calcChain.xml"/></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A4DFDE1F-CC2A-4D69-9B50-3003D9A70BD7}" name="Brandstoftabel_1a2" displayName="Brandstoftabel_1a2" ref="B4:G28" totalsRowCount="1" headerRowDxfId="24" dataDxfId="23">
  <autoFilter ref="B4:G27" xr:uid="{B7E8C93F-02FE-4F11-8A17-035F22FDB640}"/>
  <tableColumns count="6">
    <tableColumn id="1" xr3:uid="{E125C75D-77EB-49AE-A447-05EB040A9E90}" name="Type brandstof4" totalsRowLabel="Totaal" dataDxfId="22" totalsRowDxfId="21"/>
    <tableColumn id="2" xr3:uid="{FE7A5CC7-7FE7-4592-9B17-6F02DD993DB1}" name="CO₂-emissies1 (in kg CO₂-eq./GJ) WTW2" totalsRowFunction="sum" dataDxfId="20" totalsRowDxfId="19"/>
    <tableColumn id="3" xr3:uid="{C29C9BC7-77A5-464D-A2D1-27E833445D3D}" name="Relatieve_x000a_ schadelijkheid (dml)" totalsRowFunction="sum" dataDxfId="18" totalsRowDxfId="17">
      <calculatedColumnFormula>Brandstoftabel_1a2[[#This Row],[CO₂-emissies1 (in kg CO₂-eq./GJ) WTW2]]/Brandstoftabel_1a2[[#Totals],[CO₂-emissies1 (in kg CO₂-eq./GJ) WTW2]]</calculatedColumnFormula>
    </tableColumn>
    <tableColumn id="4" xr3:uid="{09C62712-A3A0-4C5E-B398-1F74DB7A10A1}" name="Waardering per _x000a_brandstof3 (dml)" dataDxfId="16" totalsRowDxfId="15"/>
    <tableColumn id="5" xr3:uid="{6E71E3EF-D0E1-49D1-9000-AC5965F96F29}" name="Percentage van totale afstand waarop type brandstof is ingezet (in %)" totalsRowFunction="sum" dataDxfId="14" totalsRowDxfId="13"/>
    <tableColumn id="6" xr3:uid="{4ECE2940-7388-47B1-948E-78397FEB1F11}" name="Subtotaal gewogen score _x000a_per brandstof (max. 20)" totalsRowFunction="sum" dataDxfId="12" totalsRowDxfId="11">
      <calculatedColumnFormula>Brandstoftabel_1a2[[#This Row],[Waardering per 
brandstof3 (dml)]]*Brandstoftabel_1a2[[#This Row],[Percentage van totale afstand waarop type brandstof is ingezet (in %)]]</calculatedColumnFormula>
    </tableColumn>
  </tableColumns>
  <tableStyleInfo name="TableStyleMedium3"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80EA4E5B-8621-429C-813C-74DA6F2AB595}" name="Waarderingsfactoren_1b3" displayName="Waarderingsfactoren_1b3" ref="J13:K16" totalsRowShown="0" headerRowDxfId="10">
  <autoFilter ref="J13:K16" xr:uid="{6ECC6990-1DD1-401D-AA2B-ED12CB9E6F87}"/>
  <tableColumns count="2">
    <tableColumn id="1" xr3:uid="{6B9B736D-DE9B-431B-B1D8-31A716105202}" name="Range in kg CO₂-eq./eenheid)"/>
    <tableColumn id="2" xr3:uid="{D3C2ECC7-8900-43AB-BE71-417F73D6D2FB}" name="Waarderingsfactor"/>
  </tableColumns>
  <tableStyleInfo name="TableStyleMedium3" showFirstColumn="0" showLastColumn="0" showRowStripes="1" showColumnStripes="0"/>
</table>
</file>

<file path=xl/tables/table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6" xr:uid="{FE381DCF-747F-4A32-AF49-9FFAFED8DD96}" name="Motortabel_27" displayName="Motortabel_27" ref="B40:E44" totalsRowCount="1" headerRowDxfId="9" dataDxfId="8">
  <autoFilter ref="B40:E43" xr:uid="{4F91A57A-72ED-4E02-B751-D561EE9864EA}"/>
  <tableColumns count="4">
    <tableColumn id="1" xr3:uid="{F1067BE2-6914-4D11-BC06-1C1062D857FF}" name="Type motor*" totalsRowLabel="Totaal" dataDxfId="7" totalsRowDxfId="6"/>
    <tableColumn id="4" xr3:uid="{FFD99005-9066-4D25-8094-4DF029C4D134}" name="Waardering (dml)" dataDxfId="5" totalsRowDxfId="4"/>
    <tableColumn id="2" xr3:uid="{B4BA275A-F70E-4B77-B193-0FC35E544B7C}" name="Percentage van totale afstand waarop type motor wordt ingezet (in %)" totalsRowFunction="sum" dataDxfId="3" totalsRowDxfId="2"/>
    <tableColumn id="3" xr3:uid="{2F36EB45-1D75-460C-B547-56F58C7A6E15}" name="Subtotaal gewogen score per type motor" totalsRowFunction="sum" dataDxfId="1" totalsRowDxfId="0">
      <calculatedColumnFormula>Motortabel_27[[#This Row],[Waardering (dml)]]*Motortabel_27[[#This Row],[Percentage van totale afstand waarop type motor wordt ingezet (in %)]]</calculatedColumnFormula>
    </tableColumn>
  </tableColumns>
  <tableStyleInfo name="TableStyleMedium3" showFirstColumn="0" showLastColumn="0" showRowStripes="1" showColumnStripes="0"/>
</table>
</file>

<file path=xl/theme/theme1.xml><?xml version="1.0" encoding="utf-8"?>
<a:theme xmlns:a="http://schemas.openxmlformats.org/drawingml/2006/main" name="Office 2013 - 2022 Thema">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3" Type="http://schemas.openxmlformats.org/officeDocument/2006/relationships/table" Target="../tables/table2.xml"/><Relationship Id="rId2" Type="http://schemas.openxmlformats.org/officeDocument/2006/relationships/table" Target="../tables/table1.xml"/><Relationship Id="rId1" Type="http://schemas.openxmlformats.org/officeDocument/2006/relationships/printerSettings" Target="../printerSettings/printerSettings5.bin"/><Relationship Id="rId4" Type="http://schemas.openxmlformats.org/officeDocument/2006/relationships/table" Target="../tables/table3.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561D346-10FF-4B52-98A8-5F71F17F9F74}">
  <dimension ref="B1:Q50"/>
  <sheetViews>
    <sheetView tabSelected="1" zoomScale="90" zoomScaleNormal="90" workbookViewId="0">
      <selection activeCell="E31" sqref="E31"/>
    </sheetView>
  </sheetViews>
  <sheetFormatPr defaultColWidth="8.6640625" defaultRowHeight="14.4" x14ac:dyDescent="0.3"/>
  <cols>
    <col min="2" max="2" width="52.109375" customWidth="1"/>
    <col min="3" max="3" width="20" customWidth="1"/>
    <col min="4" max="4" width="29.33203125" customWidth="1"/>
    <col min="5" max="5" width="28.6640625" bestFit="1" customWidth="1"/>
    <col min="6" max="6" width="15" customWidth="1"/>
  </cols>
  <sheetData>
    <row r="1" spans="2:11" ht="21" x14ac:dyDescent="0.4">
      <c r="B1" s="96" t="s">
        <v>75</v>
      </c>
    </row>
    <row r="2" spans="2:11" ht="16.2" x14ac:dyDescent="0.3">
      <c r="B2" s="1" t="s">
        <v>74</v>
      </c>
    </row>
    <row r="3" spans="2:11" ht="15" thickBot="1" x14ac:dyDescent="0.35"/>
    <row r="4" spans="2:11" ht="15" customHeight="1" x14ac:dyDescent="0.3">
      <c r="B4" s="110" t="s">
        <v>0</v>
      </c>
      <c r="C4" s="110" t="s">
        <v>1</v>
      </c>
      <c r="D4" s="112"/>
      <c r="E4" s="113"/>
      <c r="F4" s="2"/>
      <c r="G4" s="2"/>
      <c r="H4" s="2"/>
      <c r="I4" s="2"/>
    </row>
    <row r="5" spans="2:11" ht="15.75" customHeight="1" thickBot="1" x14ac:dyDescent="0.35">
      <c r="B5" s="111"/>
      <c r="C5" s="114"/>
      <c r="D5" s="115"/>
      <c r="E5" s="116"/>
      <c r="F5" s="2"/>
      <c r="G5" s="2"/>
      <c r="H5" s="2"/>
      <c r="I5" s="2"/>
    </row>
    <row r="6" spans="2:11" ht="141" thickBot="1" x14ac:dyDescent="0.35">
      <c r="B6" s="22"/>
      <c r="C6" s="3" t="s">
        <v>2</v>
      </c>
      <c r="D6" s="72" t="s">
        <v>3</v>
      </c>
      <c r="E6" s="23" t="s">
        <v>4</v>
      </c>
      <c r="F6" s="2"/>
      <c r="G6" s="2"/>
      <c r="H6" s="2"/>
    </row>
    <row r="7" spans="2:11" ht="16.8" thickBot="1" x14ac:dyDescent="0.35">
      <c r="B7" s="24" t="s">
        <v>5</v>
      </c>
      <c r="C7" s="21">
        <v>0</v>
      </c>
      <c r="D7" s="29">
        <f>($D$29/0.2)*'Aangepaste brandstoftabel'!E5</f>
        <v>96.138822115384627</v>
      </c>
      <c r="E7" s="25">
        <f>SUM(C7*D7)</f>
        <v>0</v>
      </c>
      <c r="F7" s="2"/>
      <c r="G7" s="2"/>
      <c r="H7" s="2"/>
    </row>
    <row r="8" spans="2:11" ht="16.8" thickBot="1" x14ac:dyDescent="0.35">
      <c r="B8" s="24" t="s">
        <v>6</v>
      </c>
      <c r="C8" s="21">
        <v>0</v>
      </c>
      <c r="D8" s="29">
        <f>($D$29/0.2)*'Aangepaste brandstoftabel'!E6</f>
        <v>117.62867647058823</v>
      </c>
      <c r="E8" s="25">
        <f t="shared" ref="E8:E29" si="0">SUM(C8*D8)</f>
        <v>0</v>
      </c>
      <c r="F8" s="2"/>
      <c r="G8" s="2"/>
      <c r="H8" s="2"/>
    </row>
    <row r="9" spans="2:11" ht="16.8" thickBot="1" x14ac:dyDescent="0.35">
      <c r="B9" s="24" t="s">
        <v>7</v>
      </c>
      <c r="C9" s="21">
        <v>0</v>
      </c>
      <c r="D9" s="29">
        <f>($D$29/0.2)*'Aangepaste brandstoftabel'!E7</f>
        <v>129.3269335988158</v>
      </c>
      <c r="E9" s="25">
        <f t="shared" si="0"/>
        <v>0</v>
      </c>
      <c r="F9" s="117"/>
      <c r="G9" s="118"/>
      <c r="H9" s="118"/>
      <c r="I9" s="118"/>
      <c r="J9" s="118"/>
      <c r="K9" s="118"/>
    </row>
    <row r="10" spans="2:11" ht="16.8" thickBot="1" x14ac:dyDescent="0.35">
      <c r="B10" s="24" t="s">
        <v>8</v>
      </c>
      <c r="C10" s="21">
        <v>0</v>
      </c>
      <c r="D10" s="29">
        <f>($D$29/0.2)*'Aangepaste brandstoftabel'!E8</f>
        <v>91.885951637876886</v>
      </c>
      <c r="E10" s="25">
        <f t="shared" si="0"/>
        <v>0</v>
      </c>
      <c r="F10" s="2"/>
      <c r="G10" s="2"/>
      <c r="H10" s="2"/>
    </row>
    <row r="11" spans="2:11" ht="16.8" thickBot="1" x14ac:dyDescent="0.35">
      <c r="B11" s="24" t="s">
        <v>9</v>
      </c>
      <c r="C11" s="21">
        <v>0</v>
      </c>
      <c r="D11" s="29">
        <f>($D$29/0.2)*'Aangepaste brandstoftabel'!E9</f>
        <v>94.125991931783972</v>
      </c>
      <c r="E11" s="25">
        <f>SUM(C11*D11)</f>
        <v>0</v>
      </c>
      <c r="F11" s="2"/>
      <c r="G11" s="2"/>
      <c r="H11" s="2"/>
    </row>
    <row r="12" spans="2:11" ht="16.8" thickBot="1" x14ac:dyDescent="0.35">
      <c r="B12" s="24" t="s">
        <v>10</v>
      </c>
      <c r="C12" s="21">
        <v>0</v>
      </c>
      <c r="D12" s="29">
        <f>($D$29/0.2)*'Aangepaste brandstoftabel'!E10</f>
        <v>94.383070518243031</v>
      </c>
      <c r="E12" s="25">
        <f t="shared" ref="E12:E13" si="1">SUM(C12*D12)</f>
        <v>0</v>
      </c>
      <c r="F12" s="2"/>
      <c r="G12" s="2"/>
      <c r="H12" s="2"/>
    </row>
    <row r="13" spans="2:11" ht="16.8" thickBot="1" x14ac:dyDescent="0.35">
      <c r="B13" s="24" t="s">
        <v>11</v>
      </c>
      <c r="C13" s="21">
        <v>0</v>
      </c>
      <c r="D13" s="29">
        <f>($D$29/0.2)*'Aangepaste brandstoftabel'!E11</f>
        <v>97.907603808320303</v>
      </c>
      <c r="E13" s="25">
        <f t="shared" si="1"/>
        <v>0</v>
      </c>
      <c r="F13" s="2"/>
      <c r="G13" s="2"/>
      <c r="H13" s="2"/>
    </row>
    <row r="14" spans="2:11" ht="16.8" thickBot="1" x14ac:dyDescent="0.35">
      <c r="B14" s="24" t="s">
        <v>12</v>
      </c>
      <c r="C14" s="21">
        <v>0</v>
      </c>
      <c r="D14" s="29">
        <f>($D$29/0.2)*'Aangepaste brandstoftabel'!E12</f>
        <v>98.648818380002069</v>
      </c>
      <c r="E14" s="25">
        <f t="shared" si="0"/>
        <v>0</v>
      </c>
      <c r="F14" s="2"/>
      <c r="G14" s="2"/>
      <c r="H14" s="2"/>
    </row>
    <row r="15" spans="2:11" ht="16.8" thickBot="1" x14ac:dyDescent="0.35">
      <c r="B15" s="24" t="s">
        <v>13</v>
      </c>
      <c r="C15" s="21">
        <v>0</v>
      </c>
      <c r="D15" s="71">
        <f>($D$29/0.2)*'Aangepaste brandstoftabel'!E13</f>
        <v>99.426038140219788</v>
      </c>
      <c r="E15" s="25">
        <f t="shared" si="0"/>
        <v>0</v>
      </c>
      <c r="F15" s="2"/>
      <c r="G15" s="2"/>
      <c r="H15" s="2"/>
    </row>
    <row r="16" spans="2:11" ht="16.8" thickBot="1" x14ac:dyDescent="0.35">
      <c r="B16" s="24" t="s">
        <v>14</v>
      </c>
      <c r="C16" s="28">
        <v>0</v>
      </c>
      <c r="D16" s="74">
        <f>($D$29/0.2)*'Aangepaste brandstoftabel'!E14</f>
        <v>100.09412597773685</v>
      </c>
      <c r="E16" s="25">
        <f t="shared" si="0"/>
        <v>0</v>
      </c>
      <c r="F16" s="2"/>
      <c r="G16" s="2"/>
      <c r="H16" s="2"/>
    </row>
    <row r="17" spans="2:8" ht="16.8" thickBot="1" x14ac:dyDescent="0.35">
      <c r="B17" s="24" t="s">
        <v>15</v>
      </c>
      <c r="C17" s="28">
        <v>0</v>
      </c>
      <c r="D17" s="74">
        <f>($D$29/0.2)*'Aangepaste brandstoftabel'!E15</f>
        <v>114.78618046959241</v>
      </c>
      <c r="E17" s="25">
        <f t="shared" si="0"/>
        <v>0</v>
      </c>
      <c r="F17" s="2"/>
      <c r="G17" s="2"/>
      <c r="H17" s="2"/>
    </row>
    <row r="18" spans="2:8" ht="16.8" thickBot="1" x14ac:dyDescent="0.35">
      <c r="B18" s="24" t="s">
        <v>16</v>
      </c>
      <c r="C18" s="89">
        <v>0</v>
      </c>
      <c r="D18" s="74">
        <f>($D$29/0.2)*'Aangepaste brandstoftabel'!E16</f>
        <v>120.68860760402951</v>
      </c>
      <c r="E18" s="25">
        <f t="shared" si="0"/>
        <v>0</v>
      </c>
      <c r="F18" s="2"/>
      <c r="G18" s="2"/>
      <c r="H18" s="2"/>
    </row>
    <row r="19" spans="2:8" ht="16.8" thickBot="1" x14ac:dyDescent="0.35">
      <c r="B19" s="88" t="s">
        <v>17</v>
      </c>
      <c r="C19" s="90">
        <v>0</v>
      </c>
      <c r="D19" s="71">
        <f>($D$29/0.2)*'Aangepaste brandstoftabel'!E17</f>
        <v>121.76348496274443</v>
      </c>
      <c r="E19" s="25">
        <f t="shared" si="0"/>
        <v>0</v>
      </c>
      <c r="F19" s="2"/>
      <c r="G19" s="2"/>
      <c r="H19" s="2"/>
    </row>
    <row r="20" spans="2:8" ht="16.8" thickBot="1" x14ac:dyDescent="0.35">
      <c r="B20" s="24" t="s">
        <v>18</v>
      </c>
      <c r="C20" s="28">
        <v>0</v>
      </c>
      <c r="D20" s="74">
        <f>($D$29/0.2)*'Aangepaste brandstoftabel'!E18</f>
        <v>131.02616784906604</v>
      </c>
      <c r="E20" s="25">
        <f t="shared" si="0"/>
        <v>0</v>
      </c>
      <c r="F20" s="2"/>
      <c r="G20" s="2"/>
      <c r="H20" s="2"/>
    </row>
    <row r="21" spans="2:8" ht="16.8" thickBot="1" x14ac:dyDescent="0.35">
      <c r="B21" s="24" t="s">
        <v>19</v>
      </c>
      <c r="C21" s="28">
        <v>0</v>
      </c>
      <c r="D21" s="74">
        <f>($D$29/0.2)*'Aangepaste brandstoftabel'!E19</f>
        <v>171.12919529196691</v>
      </c>
      <c r="E21" s="25">
        <f t="shared" si="0"/>
        <v>0</v>
      </c>
      <c r="F21" s="2"/>
      <c r="G21" s="2"/>
      <c r="H21" s="2"/>
    </row>
    <row r="22" spans="2:8" ht="16.8" thickBot="1" x14ac:dyDescent="0.35">
      <c r="B22" s="24" t="s">
        <v>20</v>
      </c>
      <c r="C22" s="28">
        <v>0</v>
      </c>
      <c r="D22" s="74">
        <f>($D$29/0.2)*'Aangepaste brandstoftabel'!E20</f>
        <v>219.96820492664662</v>
      </c>
      <c r="E22" s="25">
        <f t="shared" si="0"/>
        <v>0</v>
      </c>
      <c r="F22" s="2"/>
      <c r="G22" s="2"/>
      <c r="H22" s="2"/>
    </row>
    <row r="23" spans="2:8" ht="16.8" thickBot="1" x14ac:dyDescent="0.35">
      <c r="B23" s="24" t="s">
        <v>21</v>
      </c>
      <c r="C23" s="28">
        <v>0</v>
      </c>
      <c r="D23" s="74">
        <f>($D$29/0.2)*'Aangepaste brandstoftabel'!E21</f>
        <v>461.88061463554698</v>
      </c>
      <c r="E23" s="25">
        <f t="shared" si="0"/>
        <v>0</v>
      </c>
      <c r="F23" s="2"/>
      <c r="G23" s="2"/>
      <c r="H23" s="2"/>
    </row>
    <row r="24" spans="2:8" ht="16.8" thickBot="1" x14ac:dyDescent="0.35">
      <c r="B24" s="24" t="s">
        <v>22</v>
      </c>
      <c r="C24" s="28">
        <v>0</v>
      </c>
      <c r="D24" s="74">
        <f>($D$29/0.2)*'Aangepaste brandstoftabel'!E22</f>
        <v>500.56090686088504</v>
      </c>
      <c r="E24" s="25">
        <f t="shared" si="0"/>
        <v>0</v>
      </c>
      <c r="F24" s="2"/>
      <c r="G24" s="2"/>
      <c r="H24" s="2"/>
    </row>
    <row r="25" spans="2:8" ht="16.8" thickBot="1" x14ac:dyDescent="0.35">
      <c r="B25" s="24" t="s">
        <v>23</v>
      </c>
      <c r="C25" s="28">
        <v>0</v>
      </c>
      <c r="D25" s="74">
        <f>($D$29/0.2)*'Aangepaste brandstoftabel'!E23</f>
        <v>512.5743686255463</v>
      </c>
      <c r="E25" s="25">
        <f t="shared" si="0"/>
        <v>0</v>
      </c>
      <c r="F25" s="2"/>
      <c r="G25" s="2"/>
      <c r="H25" s="2"/>
    </row>
    <row r="26" spans="2:8" ht="16.8" thickBot="1" x14ac:dyDescent="0.35">
      <c r="B26" s="24" t="s">
        <v>24</v>
      </c>
      <c r="C26" s="28">
        <v>0</v>
      </c>
      <c r="D26" s="74">
        <f>($D$29/0.2)*'Aangepaste brandstoftabel'!E24</f>
        <v>1018.6049719765765</v>
      </c>
      <c r="E26" s="25">
        <f t="shared" si="0"/>
        <v>0</v>
      </c>
      <c r="F26" s="2"/>
      <c r="G26" s="2"/>
      <c r="H26" s="2"/>
    </row>
    <row r="27" spans="2:8" ht="16.8" thickBot="1" x14ac:dyDescent="0.35">
      <c r="B27" s="70" t="s">
        <v>25</v>
      </c>
      <c r="C27" s="28">
        <v>0</v>
      </c>
      <c r="D27" s="74">
        <f>($D$29/0.2)*'Aangepaste brandstoftabel'!E25</f>
        <v>1352.7671794455491</v>
      </c>
      <c r="E27" s="25">
        <f t="shared" si="0"/>
        <v>0</v>
      </c>
      <c r="F27" s="2"/>
      <c r="G27" s="2"/>
      <c r="H27" s="2"/>
    </row>
    <row r="28" spans="2:8" ht="16.8" thickBot="1" x14ac:dyDescent="0.35">
      <c r="B28" s="87" t="s">
        <v>26</v>
      </c>
      <c r="C28" s="28">
        <v>0</v>
      </c>
      <c r="D28" s="74">
        <f>($D$29/0.2)*'Aangepaste brandstoftabel'!E26</f>
        <v>1893.1647964009098</v>
      </c>
      <c r="E28" s="25">
        <f t="shared" si="0"/>
        <v>0</v>
      </c>
      <c r="F28" s="2"/>
      <c r="G28" s="2"/>
      <c r="H28" s="2"/>
    </row>
    <row r="29" spans="2:8" ht="16.8" thickBot="1" x14ac:dyDescent="0.35">
      <c r="B29" s="87" t="s">
        <v>27</v>
      </c>
      <c r="C29" s="28">
        <v>0</v>
      </c>
      <c r="D29" s="74">
        <v>2221.875</v>
      </c>
      <c r="E29" s="25">
        <f t="shared" si="0"/>
        <v>0</v>
      </c>
      <c r="F29" s="2"/>
      <c r="G29" s="2"/>
      <c r="H29" s="2"/>
    </row>
    <row r="30" spans="2:8" ht="18.600000000000001" customHeight="1" thickBot="1" x14ac:dyDescent="0.35">
      <c r="B30" s="141" t="s">
        <v>79</v>
      </c>
      <c r="C30" s="142">
        <f>SUM(C7:C29)</f>
        <v>0</v>
      </c>
      <c r="D30" s="143"/>
      <c r="E30" s="144">
        <f>SUM(E7:E29)</f>
        <v>0</v>
      </c>
      <c r="F30" s="2"/>
      <c r="G30" s="2"/>
      <c r="H30" s="2"/>
    </row>
    <row r="31" spans="2:8" ht="18.600000000000001" customHeight="1" thickBot="1" x14ac:dyDescent="0.35">
      <c r="B31" s="140" t="s">
        <v>84</v>
      </c>
      <c r="C31" s="145"/>
      <c r="D31" s="146"/>
      <c r="E31" s="147">
        <f>SUM(E30,'2025'!E30,'2026'!E30,'2027'!E30)</f>
        <v>0</v>
      </c>
      <c r="F31" s="2"/>
      <c r="G31" s="2"/>
      <c r="H31" s="2"/>
    </row>
    <row r="32" spans="2:8" ht="18.600000000000001" customHeight="1" thickBot="1" x14ac:dyDescent="0.35">
      <c r="B32" s="136"/>
      <c r="C32" s="137"/>
      <c r="D32" s="138"/>
      <c r="E32" s="139"/>
      <c r="F32" s="2"/>
      <c r="G32" s="2"/>
      <c r="H32" s="2"/>
    </row>
    <row r="33" spans="2:17" ht="170.25" customHeight="1" x14ac:dyDescent="0.3">
      <c r="B33" s="119" t="s">
        <v>73</v>
      </c>
      <c r="C33" s="119"/>
      <c r="D33" s="119"/>
      <c r="E33" s="119"/>
      <c r="F33" s="109"/>
      <c r="G33" s="109"/>
      <c r="H33" s="109"/>
      <c r="I33" s="109"/>
      <c r="J33" s="109"/>
      <c r="K33" s="109"/>
      <c r="L33" s="109"/>
      <c r="M33" s="109"/>
      <c r="N33" s="109"/>
      <c r="O33" s="109"/>
      <c r="Q33" t="s">
        <v>28</v>
      </c>
    </row>
    <row r="34" spans="2:17" ht="64.95" customHeight="1" x14ac:dyDescent="0.3">
      <c r="B34" s="120" t="s">
        <v>83</v>
      </c>
      <c r="C34" s="120"/>
      <c r="D34" s="120"/>
      <c r="E34" s="120"/>
      <c r="F34" s="121"/>
      <c r="G34" s="121"/>
      <c r="H34" s="121"/>
      <c r="I34" s="121"/>
      <c r="J34" s="121"/>
      <c r="K34" s="121"/>
      <c r="L34" s="122"/>
      <c r="M34" s="122"/>
      <c r="N34" s="122"/>
      <c r="O34" s="122"/>
    </row>
    <row r="35" spans="2:17" x14ac:dyDescent="0.3">
      <c r="B35" s="4"/>
    </row>
    <row r="37" spans="2:17" ht="15" thickBot="1" x14ac:dyDescent="0.35">
      <c r="B37" s="5" t="s">
        <v>29</v>
      </c>
      <c r="C37" s="6"/>
      <c r="D37" s="6"/>
      <c r="E37" s="6"/>
      <c r="F37" s="6"/>
      <c r="G37" s="6"/>
      <c r="H37" s="6"/>
      <c r="I37" s="6"/>
    </row>
    <row r="38" spans="2:17" ht="15.6" x14ac:dyDescent="0.3">
      <c r="B38" s="103" t="s">
        <v>30</v>
      </c>
      <c r="C38" s="97"/>
      <c r="D38" s="98"/>
      <c r="E38" s="98"/>
      <c r="F38" s="7" t="s">
        <v>31</v>
      </c>
      <c r="G38" s="8"/>
      <c r="H38" s="9"/>
      <c r="I38" s="10"/>
    </row>
    <row r="39" spans="2:17" ht="16.2" thickBot="1" x14ac:dyDescent="0.35">
      <c r="B39" s="104"/>
      <c r="C39" s="99"/>
      <c r="D39" s="100"/>
      <c r="E39" s="100"/>
      <c r="F39" s="11"/>
      <c r="G39" s="12"/>
      <c r="H39" s="13"/>
      <c r="I39" s="14"/>
    </row>
    <row r="40" spans="2:17" ht="15.6" x14ac:dyDescent="0.3">
      <c r="B40" s="103" t="s">
        <v>32</v>
      </c>
      <c r="C40" s="97"/>
      <c r="D40" s="98"/>
      <c r="E40" s="98"/>
      <c r="F40" s="103" t="s">
        <v>33</v>
      </c>
      <c r="G40" s="8"/>
      <c r="H40" s="9"/>
      <c r="I40" s="10"/>
    </row>
    <row r="41" spans="2:17" ht="15.6" x14ac:dyDescent="0.3">
      <c r="B41" s="104"/>
      <c r="C41" s="99"/>
      <c r="D41" s="100"/>
      <c r="E41" s="100"/>
      <c r="F41" s="104"/>
      <c r="G41" s="12"/>
      <c r="H41" s="13"/>
      <c r="I41" s="14"/>
    </row>
    <row r="42" spans="2:17" ht="16.2" thickBot="1" x14ac:dyDescent="0.35">
      <c r="B42" s="105"/>
      <c r="C42" s="101"/>
      <c r="D42" s="102"/>
      <c r="E42" s="102"/>
      <c r="F42" s="105"/>
      <c r="G42" s="15"/>
      <c r="H42" s="16"/>
      <c r="I42" s="17"/>
    </row>
    <row r="43" spans="2:17" x14ac:dyDescent="0.3">
      <c r="B43" s="18" t="s">
        <v>34</v>
      </c>
      <c r="C43" s="97"/>
      <c r="D43" s="98"/>
      <c r="E43" s="98"/>
      <c r="F43" s="103" t="s">
        <v>35</v>
      </c>
      <c r="G43" s="97"/>
      <c r="H43" s="98"/>
      <c r="I43" s="106"/>
    </row>
    <row r="44" spans="2:17" x14ac:dyDescent="0.3">
      <c r="B44" s="19"/>
      <c r="C44" s="99"/>
      <c r="D44" s="100"/>
      <c r="E44" s="100"/>
      <c r="F44" s="104"/>
      <c r="G44" s="99"/>
      <c r="H44" s="100"/>
      <c r="I44" s="107"/>
    </row>
    <row r="45" spans="2:17" ht="15" thickBot="1" x14ac:dyDescent="0.35">
      <c r="B45" s="20"/>
      <c r="C45" s="101"/>
      <c r="D45" s="102"/>
      <c r="E45" s="102"/>
      <c r="F45" s="104"/>
      <c r="G45" s="99"/>
      <c r="H45" s="100"/>
      <c r="I45" s="107"/>
    </row>
    <row r="46" spans="2:17" x14ac:dyDescent="0.3">
      <c r="B46" s="103" t="s">
        <v>36</v>
      </c>
      <c r="C46" s="97"/>
      <c r="D46" s="98"/>
      <c r="E46" s="98"/>
      <c r="F46" s="104"/>
      <c r="G46" s="99"/>
      <c r="H46" s="100"/>
      <c r="I46" s="107"/>
    </row>
    <row r="47" spans="2:17" x14ac:dyDescent="0.3">
      <c r="B47" s="104"/>
      <c r="C47" s="99"/>
      <c r="D47" s="100"/>
      <c r="E47" s="100"/>
      <c r="F47" s="104"/>
      <c r="G47" s="99"/>
      <c r="H47" s="100"/>
      <c r="I47" s="107"/>
    </row>
    <row r="48" spans="2:17" ht="15" thickBot="1" x14ac:dyDescent="0.35">
      <c r="B48" s="105"/>
      <c r="C48" s="101"/>
      <c r="D48" s="102"/>
      <c r="E48" s="102"/>
      <c r="F48" s="105"/>
      <c r="G48" s="101"/>
      <c r="H48" s="102"/>
      <c r="I48" s="108"/>
    </row>
    <row r="49" spans="2:9" x14ac:dyDescent="0.3">
      <c r="B49" s="2"/>
      <c r="C49" s="2"/>
      <c r="D49" s="2"/>
      <c r="E49" s="2"/>
      <c r="F49" s="2"/>
      <c r="G49" s="2"/>
      <c r="H49" s="2"/>
      <c r="I49" s="2"/>
    </row>
    <row r="50" spans="2:9" x14ac:dyDescent="0.3">
      <c r="B50" s="2"/>
      <c r="C50" s="2"/>
      <c r="D50" s="2"/>
      <c r="E50" s="2"/>
      <c r="F50" s="2"/>
      <c r="G50" s="2"/>
      <c r="H50" s="2"/>
      <c r="I50" s="2"/>
    </row>
  </sheetData>
  <mergeCells count="19">
    <mergeCell ref="L33:O33"/>
    <mergeCell ref="B40:B42"/>
    <mergeCell ref="C40:E42"/>
    <mergeCell ref="F40:F42"/>
    <mergeCell ref="B4:B5"/>
    <mergeCell ref="C4:E5"/>
    <mergeCell ref="F9:K9"/>
    <mergeCell ref="B33:E33"/>
    <mergeCell ref="F33:K33"/>
    <mergeCell ref="B34:E34"/>
    <mergeCell ref="F34:K34"/>
    <mergeCell ref="L34:O34"/>
    <mergeCell ref="B38:B39"/>
    <mergeCell ref="C38:E39"/>
    <mergeCell ref="C43:E45"/>
    <mergeCell ref="F43:F48"/>
    <mergeCell ref="G43:I48"/>
    <mergeCell ref="B46:B48"/>
    <mergeCell ref="C46:E48"/>
  </mergeCells>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39735EF-8FF7-4517-BDE0-3BD97A4C097E}">
  <dimension ref="B1:Q48"/>
  <sheetViews>
    <sheetView topLeftCell="A27" zoomScale="90" zoomScaleNormal="90" workbookViewId="0">
      <selection activeCell="B32" sqref="B32:E32"/>
    </sheetView>
  </sheetViews>
  <sheetFormatPr defaultColWidth="8.6640625" defaultRowHeight="14.4" x14ac:dyDescent="0.3"/>
  <cols>
    <col min="2" max="2" width="53" customWidth="1"/>
    <col min="3" max="3" width="20" customWidth="1"/>
    <col min="4" max="4" width="29.33203125" customWidth="1"/>
    <col min="5" max="5" width="28.6640625" bestFit="1" customWidth="1"/>
    <col min="6" max="6" width="15" customWidth="1"/>
  </cols>
  <sheetData>
    <row r="1" spans="2:11" ht="21" x14ac:dyDescent="0.4">
      <c r="B1" s="96" t="s">
        <v>76</v>
      </c>
    </row>
    <row r="2" spans="2:11" ht="16.2" x14ac:dyDescent="0.3">
      <c r="B2" s="1" t="s">
        <v>74</v>
      </c>
    </row>
    <row r="3" spans="2:11" ht="15" thickBot="1" x14ac:dyDescent="0.35"/>
    <row r="4" spans="2:11" ht="15" customHeight="1" x14ac:dyDescent="0.3">
      <c r="B4" s="110" t="s">
        <v>0</v>
      </c>
      <c r="C4" s="110" t="s">
        <v>1</v>
      </c>
      <c r="D4" s="112"/>
      <c r="E4" s="113"/>
      <c r="F4" s="2"/>
      <c r="G4" s="2"/>
      <c r="H4" s="2"/>
      <c r="I4" s="2"/>
    </row>
    <row r="5" spans="2:11" ht="15.75" customHeight="1" thickBot="1" x14ac:dyDescent="0.35">
      <c r="B5" s="111"/>
      <c r="C5" s="114"/>
      <c r="D5" s="115"/>
      <c r="E5" s="116"/>
      <c r="F5" s="2"/>
      <c r="G5" s="2"/>
      <c r="H5" s="2"/>
      <c r="I5" s="2"/>
    </row>
    <row r="6" spans="2:11" ht="141" thickBot="1" x14ac:dyDescent="0.35">
      <c r="B6" s="22"/>
      <c r="C6" s="3" t="s">
        <v>2</v>
      </c>
      <c r="D6" s="72" t="s">
        <v>3</v>
      </c>
      <c r="E6" s="23" t="s">
        <v>4</v>
      </c>
      <c r="F6" s="2"/>
      <c r="G6" s="2"/>
      <c r="H6" s="2"/>
    </row>
    <row r="7" spans="2:11" ht="16.8" thickBot="1" x14ac:dyDescent="0.35">
      <c r="B7" s="24" t="s">
        <v>5</v>
      </c>
      <c r="C7" s="21">
        <v>0</v>
      </c>
      <c r="D7" s="29">
        <f>($D$29/0.2)*'Aangepaste brandstoftabel'!E5</f>
        <v>96.138822115384627</v>
      </c>
      <c r="E7" s="25">
        <f>SUM(C7*D7)</f>
        <v>0</v>
      </c>
      <c r="F7" s="2"/>
      <c r="G7" s="2"/>
      <c r="H7" s="2"/>
    </row>
    <row r="8" spans="2:11" ht="16.8" thickBot="1" x14ac:dyDescent="0.35">
      <c r="B8" s="24" t="s">
        <v>6</v>
      </c>
      <c r="C8" s="21">
        <v>0</v>
      </c>
      <c r="D8" s="29">
        <f>($D$29/0.2)*'Aangepaste brandstoftabel'!E6</f>
        <v>117.62867647058823</v>
      </c>
      <c r="E8" s="25">
        <f t="shared" ref="E8:E29" si="0">SUM(C8*D8)</f>
        <v>0</v>
      </c>
      <c r="F8" s="2"/>
      <c r="G8" s="2"/>
      <c r="H8" s="2"/>
    </row>
    <row r="9" spans="2:11" ht="16.8" thickBot="1" x14ac:dyDescent="0.35">
      <c r="B9" s="24" t="s">
        <v>7</v>
      </c>
      <c r="C9" s="21">
        <v>0</v>
      </c>
      <c r="D9" s="29">
        <f>($D$29/0.2)*'Aangepaste brandstoftabel'!E7</f>
        <v>129.3269335988158</v>
      </c>
      <c r="E9" s="25">
        <f t="shared" si="0"/>
        <v>0</v>
      </c>
      <c r="F9" s="117"/>
      <c r="G9" s="118"/>
      <c r="H9" s="118"/>
      <c r="I9" s="118"/>
      <c r="J9" s="118"/>
      <c r="K9" s="118"/>
    </row>
    <row r="10" spans="2:11" ht="16.8" thickBot="1" x14ac:dyDescent="0.35">
      <c r="B10" s="24" t="s">
        <v>8</v>
      </c>
      <c r="C10" s="21">
        <v>0</v>
      </c>
      <c r="D10" s="29">
        <f>($D$29/0.2)*'Aangepaste brandstoftabel'!E8</f>
        <v>91.885951637876886</v>
      </c>
      <c r="E10" s="25">
        <f t="shared" si="0"/>
        <v>0</v>
      </c>
      <c r="F10" s="2"/>
      <c r="G10" s="2"/>
      <c r="H10" s="2"/>
    </row>
    <row r="11" spans="2:11" ht="16.8" thickBot="1" x14ac:dyDescent="0.35">
      <c r="B11" s="24" t="s">
        <v>9</v>
      </c>
      <c r="C11" s="21">
        <v>0</v>
      </c>
      <c r="D11" s="29">
        <f>($D$29/0.2)*'Aangepaste brandstoftabel'!E9</f>
        <v>94.125991931783972</v>
      </c>
      <c r="E11" s="25">
        <f>SUM(C11*D11)</f>
        <v>0</v>
      </c>
      <c r="F11" s="2"/>
      <c r="G11" s="2"/>
      <c r="H11" s="2"/>
    </row>
    <row r="12" spans="2:11" ht="16.8" thickBot="1" x14ac:dyDescent="0.35">
      <c r="B12" s="24" t="s">
        <v>10</v>
      </c>
      <c r="C12" s="21">
        <v>0</v>
      </c>
      <c r="D12" s="29">
        <f>($D$29/0.2)*'Aangepaste brandstoftabel'!E10</f>
        <v>94.383070518243031</v>
      </c>
      <c r="E12" s="25">
        <f t="shared" ref="E12:E13" si="1">SUM(C12*D12)</f>
        <v>0</v>
      </c>
      <c r="F12" s="2"/>
      <c r="G12" s="2"/>
      <c r="H12" s="2"/>
    </row>
    <row r="13" spans="2:11" ht="16.8" thickBot="1" x14ac:dyDescent="0.35">
      <c r="B13" s="24" t="s">
        <v>11</v>
      </c>
      <c r="C13" s="21">
        <v>0</v>
      </c>
      <c r="D13" s="29">
        <f>($D$29/0.2)*'Aangepaste brandstoftabel'!E11</f>
        <v>97.907603808320303</v>
      </c>
      <c r="E13" s="25">
        <f t="shared" si="1"/>
        <v>0</v>
      </c>
      <c r="F13" s="2"/>
      <c r="G13" s="2"/>
      <c r="H13" s="2"/>
    </row>
    <row r="14" spans="2:11" ht="16.8" thickBot="1" x14ac:dyDescent="0.35">
      <c r="B14" s="24" t="s">
        <v>12</v>
      </c>
      <c r="C14" s="21">
        <v>0</v>
      </c>
      <c r="D14" s="29">
        <f>($D$29/0.2)*'Aangepaste brandstoftabel'!E12</f>
        <v>98.648818380002069</v>
      </c>
      <c r="E14" s="25">
        <f t="shared" si="0"/>
        <v>0</v>
      </c>
      <c r="F14" s="2"/>
      <c r="G14" s="2"/>
      <c r="H14" s="2"/>
    </row>
    <row r="15" spans="2:11" ht="16.8" thickBot="1" x14ac:dyDescent="0.35">
      <c r="B15" s="24" t="s">
        <v>13</v>
      </c>
      <c r="C15" s="21">
        <v>0</v>
      </c>
      <c r="D15" s="71">
        <f>($D$29/0.2)*'Aangepaste brandstoftabel'!E13</f>
        <v>99.426038140219788</v>
      </c>
      <c r="E15" s="25">
        <f t="shared" si="0"/>
        <v>0</v>
      </c>
      <c r="F15" s="2"/>
      <c r="G15" s="2"/>
      <c r="H15" s="2"/>
    </row>
    <row r="16" spans="2:11" ht="16.8" thickBot="1" x14ac:dyDescent="0.35">
      <c r="B16" s="24" t="s">
        <v>14</v>
      </c>
      <c r="C16" s="28">
        <v>0</v>
      </c>
      <c r="D16" s="74">
        <f>($D$29/0.2)*'Aangepaste brandstoftabel'!E14</f>
        <v>100.09412597773685</v>
      </c>
      <c r="E16" s="25">
        <f t="shared" si="0"/>
        <v>0</v>
      </c>
      <c r="F16" s="2"/>
      <c r="G16" s="2"/>
      <c r="H16" s="2"/>
    </row>
    <row r="17" spans="2:17" ht="16.8" thickBot="1" x14ac:dyDescent="0.35">
      <c r="B17" s="24" t="s">
        <v>15</v>
      </c>
      <c r="C17" s="28">
        <v>0</v>
      </c>
      <c r="D17" s="74">
        <f>($D$29/0.2)*'Aangepaste brandstoftabel'!E15</f>
        <v>114.78618046959241</v>
      </c>
      <c r="E17" s="25">
        <f t="shared" si="0"/>
        <v>0</v>
      </c>
      <c r="F17" s="2"/>
      <c r="G17" s="2"/>
      <c r="H17" s="2"/>
    </row>
    <row r="18" spans="2:17" ht="16.8" thickBot="1" x14ac:dyDescent="0.35">
      <c r="B18" s="24" t="s">
        <v>16</v>
      </c>
      <c r="C18" s="89">
        <v>0</v>
      </c>
      <c r="D18" s="74">
        <f>($D$29/0.2)*'Aangepaste brandstoftabel'!E16</f>
        <v>120.68860760402951</v>
      </c>
      <c r="E18" s="25">
        <f t="shared" si="0"/>
        <v>0</v>
      </c>
      <c r="F18" s="2"/>
      <c r="G18" s="2"/>
      <c r="H18" s="2"/>
    </row>
    <row r="19" spans="2:17" ht="16.8" thickBot="1" x14ac:dyDescent="0.35">
      <c r="B19" s="88" t="s">
        <v>17</v>
      </c>
      <c r="C19" s="90">
        <v>0</v>
      </c>
      <c r="D19" s="71">
        <f>($D$29/0.2)*'Aangepaste brandstoftabel'!E17</f>
        <v>121.76348496274443</v>
      </c>
      <c r="E19" s="25">
        <f t="shared" si="0"/>
        <v>0</v>
      </c>
      <c r="F19" s="2"/>
      <c r="G19" s="2"/>
      <c r="H19" s="2"/>
    </row>
    <row r="20" spans="2:17" ht="16.8" thickBot="1" x14ac:dyDescent="0.35">
      <c r="B20" s="24" t="s">
        <v>18</v>
      </c>
      <c r="C20" s="28">
        <v>0</v>
      </c>
      <c r="D20" s="74">
        <f>($D$29/0.2)*'Aangepaste brandstoftabel'!E18</f>
        <v>131.02616784906604</v>
      </c>
      <c r="E20" s="25">
        <f t="shared" si="0"/>
        <v>0</v>
      </c>
      <c r="F20" s="2"/>
      <c r="G20" s="2"/>
      <c r="H20" s="2"/>
    </row>
    <row r="21" spans="2:17" ht="16.8" thickBot="1" x14ac:dyDescent="0.35">
      <c r="B21" s="24" t="s">
        <v>19</v>
      </c>
      <c r="C21" s="28">
        <v>0</v>
      </c>
      <c r="D21" s="74">
        <f>($D$29/0.2)*'Aangepaste brandstoftabel'!E19</f>
        <v>171.12919529196691</v>
      </c>
      <c r="E21" s="25">
        <f t="shared" si="0"/>
        <v>0</v>
      </c>
      <c r="F21" s="2"/>
      <c r="G21" s="2"/>
      <c r="H21" s="2"/>
    </row>
    <row r="22" spans="2:17" ht="16.8" thickBot="1" x14ac:dyDescent="0.35">
      <c r="B22" s="24" t="s">
        <v>20</v>
      </c>
      <c r="C22" s="28">
        <v>0</v>
      </c>
      <c r="D22" s="74">
        <f>($D$29/0.2)*'Aangepaste brandstoftabel'!E20</f>
        <v>219.96820492664662</v>
      </c>
      <c r="E22" s="25">
        <f t="shared" si="0"/>
        <v>0</v>
      </c>
      <c r="F22" s="2"/>
      <c r="G22" s="2"/>
      <c r="H22" s="2"/>
    </row>
    <row r="23" spans="2:17" ht="16.8" thickBot="1" x14ac:dyDescent="0.35">
      <c r="B23" s="24" t="s">
        <v>21</v>
      </c>
      <c r="C23" s="28">
        <v>0</v>
      </c>
      <c r="D23" s="74">
        <f>($D$29/0.2)*'Aangepaste brandstoftabel'!E21</f>
        <v>461.88061463554698</v>
      </c>
      <c r="E23" s="25">
        <f t="shared" si="0"/>
        <v>0</v>
      </c>
      <c r="F23" s="2"/>
      <c r="G23" s="2"/>
      <c r="H23" s="2"/>
    </row>
    <row r="24" spans="2:17" ht="16.8" thickBot="1" x14ac:dyDescent="0.35">
      <c r="B24" s="24" t="s">
        <v>22</v>
      </c>
      <c r="C24" s="28">
        <v>0</v>
      </c>
      <c r="D24" s="74">
        <f>($D$29/0.2)*'Aangepaste brandstoftabel'!E22</f>
        <v>500.56090686088504</v>
      </c>
      <c r="E24" s="25">
        <f t="shared" si="0"/>
        <v>0</v>
      </c>
      <c r="F24" s="2"/>
      <c r="G24" s="2"/>
      <c r="H24" s="2"/>
    </row>
    <row r="25" spans="2:17" ht="16.8" thickBot="1" x14ac:dyDescent="0.35">
      <c r="B25" s="24" t="s">
        <v>23</v>
      </c>
      <c r="C25" s="28">
        <v>0</v>
      </c>
      <c r="D25" s="74">
        <f>($D$29/0.2)*'Aangepaste brandstoftabel'!E23</f>
        <v>512.5743686255463</v>
      </c>
      <c r="E25" s="25">
        <f t="shared" si="0"/>
        <v>0</v>
      </c>
      <c r="F25" s="2"/>
      <c r="G25" s="2"/>
      <c r="H25" s="2"/>
    </row>
    <row r="26" spans="2:17" ht="16.8" thickBot="1" x14ac:dyDescent="0.35">
      <c r="B26" s="24" t="s">
        <v>24</v>
      </c>
      <c r="C26" s="28">
        <v>0</v>
      </c>
      <c r="D26" s="74">
        <f>($D$29/0.2)*'Aangepaste brandstoftabel'!E24</f>
        <v>1018.6049719765765</v>
      </c>
      <c r="E26" s="25">
        <f t="shared" si="0"/>
        <v>0</v>
      </c>
      <c r="F26" s="2"/>
      <c r="G26" s="2"/>
      <c r="H26" s="2"/>
    </row>
    <row r="27" spans="2:17" ht="16.8" thickBot="1" x14ac:dyDescent="0.35">
      <c r="B27" s="70" t="s">
        <v>25</v>
      </c>
      <c r="C27" s="28">
        <v>0</v>
      </c>
      <c r="D27" s="74">
        <f>($D$29/0.2)*'Aangepaste brandstoftabel'!E25</f>
        <v>1352.7671794455491</v>
      </c>
      <c r="E27" s="25">
        <f t="shared" si="0"/>
        <v>0</v>
      </c>
      <c r="F27" s="2"/>
      <c r="G27" s="2"/>
      <c r="H27" s="2"/>
    </row>
    <row r="28" spans="2:17" ht="16.8" thickBot="1" x14ac:dyDescent="0.35">
      <c r="B28" s="87" t="s">
        <v>26</v>
      </c>
      <c r="C28" s="28">
        <v>0</v>
      </c>
      <c r="D28" s="74">
        <f>($D$29/0.2)*'Aangepaste brandstoftabel'!E26</f>
        <v>1893.1647964009098</v>
      </c>
      <c r="E28" s="25">
        <f t="shared" si="0"/>
        <v>0</v>
      </c>
      <c r="F28" s="2"/>
      <c r="G28" s="2"/>
      <c r="H28" s="2"/>
    </row>
    <row r="29" spans="2:17" ht="16.8" thickBot="1" x14ac:dyDescent="0.35">
      <c r="B29" s="87" t="s">
        <v>27</v>
      </c>
      <c r="C29" s="28">
        <v>0</v>
      </c>
      <c r="D29" s="74">
        <v>2221.875</v>
      </c>
      <c r="E29" s="25">
        <f t="shared" si="0"/>
        <v>0</v>
      </c>
      <c r="F29" s="2"/>
      <c r="G29" s="2"/>
      <c r="H29" s="2"/>
    </row>
    <row r="30" spans="2:17" ht="19.8" customHeight="1" thickBot="1" x14ac:dyDescent="0.35">
      <c r="B30" s="26" t="s">
        <v>80</v>
      </c>
      <c r="C30" s="27">
        <f>SUM(C7:C29)</f>
        <v>0</v>
      </c>
      <c r="D30" s="73"/>
      <c r="E30" s="25">
        <f>SUM(E7:E29)</f>
        <v>0</v>
      </c>
      <c r="F30" s="2"/>
      <c r="G30" s="2"/>
      <c r="H30" s="2"/>
    </row>
    <row r="31" spans="2:17" ht="170.25" customHeight="1" x14ac:dyDescent="0.3">
      <c r="B31" s="119" t="s">
        <v>73</v>
      </c>
      <c r="C31" s="119"/>
      <c r="D31" s="119"/>
      <c r="E31" s="119"/>
      <c r="F31" s="109"/>
      <c r="G31" s="109"/>
      <c r="H31" s="109"/>
      <c r="I31" s="109"/>
      <c r="J31" s="109"/>
      <c r="K31" s="109"/>
      <c r="L31" s="109"/>
      <c r="M31" s="109"/>
      <c r="N31" s="109"/>
      <c r="O31" s="109"/>
      <c r="Q31" t="s">
        <v>28</v>
      </c>
    </row>
    <row r="32" spans="2:17" ht="64.95" customHeight="1" x14ac:dyDescent="0.3">
      <c r="B32" s="120" t="s">
        <v>83</v>
      </c>
      <c r="C32" s="120"/>
      <c r="D32" s="120"/>
      <c r="E32" s="120"/>
      <c r="F32" s="121"/>
      <c r="G32" s="121"/>
      <c r="H32" s="121"/>
      <c r="I32" s="121"/>
      <c r="J32" s="121"/>
      <c r="K32" s="121"/>
      <c r="L32" s="122"/>
      <c r="M32" s="122"/>
      <c r="N32" s="122"/>
      <c r="O32" s="122"/>
    </row>
    <row r="33" spans="2:9" x14ac:dyDescent="0.3">
      <c r="B33" s="4"/>
    </row>
    <row r="35" spans="2:9" ht="15" thickBot="1" x14ac:dyDescent="0.35">
      <c r="B35" s="5" t="s">
        <v>29</v>
      </c>
      <c r="C35" s="6"/>
      <c r="D35" s="6"/>
      <c r="E35" s="6"/>
      <c r="F35" s="6"/>
      <c r="G35" s="6"/>
      <c r="H35" s="6"/>
      <c r="I35" s="6"/>
    </row>
    <row r="36" spans="2:9" ht="15.6" x14ac:dyDescent="0.3">
      <c r="B36" s="103" t="s">
        <v>30</v>
      </c>
      <c r="C36" s="97"/>
      <c r="D36" s="98"/>
      <c r="E36" s="98"/>
      <c r="F36" s="7" t="s">
        <v>31</v>
      </c>
      <c r="G36" s="8"/>
      <c r="H36" s="9"/>
      <c r="I36" s="10"/>
    </row>
    <row r="37" spans="2:9" ht="16.2" thickBot="1" x14ac:dyDescent="0.35">
      <c r="B37" s="104"/>
      <c r="C37" s="99"/>
      <c r="D37" s="100"/>
      <c r="E37" s="100"/>
      <c r="F37" s="11"/>
      <c r="G37" s="12"/>
      <c r="H37" s="13"/>
      <c r="I37" s="14"/>
    </row>
    <row r="38" spans="2:9" ht="15.6" x14ac:dyDescent="0.3">
      <c r="B38" s="103" t="s">
        <v>32</v>
      </c>
      <c r="C38" s="97"/>
      <c r="D38" s="98"/>
      <c r="E38" s="98"/>
      <c r="F38" s="103" t="s">
        <v>33</v>
      </c>
      <c r="G38" s="8"/>
      <c r="H38" s="9"/>
      <c r="I38" s="10"/>
    </row>
    <row r="39" spans="2:9" ht="15.6" x14ac:dyDescent="0.3">
      <c r="B39" s="104"/>
      <c r="C39" s="99"/>
      <c r="D39" s="100"/>
      <c r="E39" s="100"/>
      <c r="F39" s="104"/>
      <c r="G39" s="12"/>
      <c r="H39" s="13"/>
      <c r="I39" s="14"/>
    </row>
    <row r="40" spans="2:9" ht="16.2" thickBot="1" x14ac:dyDescent="0.35">
      <c r="B40" s="105"/>
      <c r="C40" s="101"/>
      <c r="D40" s="102"/>
      <c r="E40" s="102"/>
      <c r="F40" s="105"/>
      <c r="G40" s="15"/>
      <c r="H40" s="16"/>
      <c r="I40" s="17"/>
    </row>
    <row r="41" spans="2:9" x14ac:dyDescent="0.3">
      <c r="B41" s="18" t="s">
        <v>34</v>
      </c>
      <c r="C41" s="97"/>
      <c r="D41" s="98"/>
      <c r="E41" s="98"/>
      <c r="F41" s="103" t="s">
        <v>35</v>
      </c>
      <c r="G41" s="97"/>
      <c r="H41" s="98"/>
      <c r="I41" s="106"/>
    </row>
    <row r="42" spans="2:9" x14ac:dyDescent="0.3">
      <c r="B42" s="19"/>
      <c r="C42" s="99"/>
      <c r="D42" s="100"/>
      <c r="E42" s="100"/>
      <c r="F42" s="104"/>
      <c r="G42" s="99"/>
      <c r="H42" s="100"/>
      <c r="I42" s="107"/>
    </row>
    <row r="43" spans="2:9" ht="15" thickBot="1" x14ac:dyDescent="0.35">
      <c r="B43" s="20"/>
      <c r="C43" s="101"/>
      <c r="D43" s="102"/>
      <c r="E43" s="102"/>
      <c r="F43" s="104"/>
      <c r="G43" s="99"/>
      <c r="H43" s="100"/>
      <c r="I43" s="107"/>
    </row>
    <row r="44" spans="2:9" x14ac:dyDescent="0.3">
      <c r="B44" s="103" t="s">
        <v>36</v>
      </c>
      <c r="C44" s="97"/>
      <c r="D44" s="98"/>
      <c r="E44" s="98"/>
      <c r="F44" s="104"/>
      <c r="G44" s="99"/>
      <c r="H44" s="100"/>
      <c r="I44" s="107"/>
    </row>
    <row r="45" spans="2:9" x14ac:dyDescent="0.3">
      <c r="B45" s="104"/>
      <c r="C45" s="99"/>
      <c r="D45" s="100"/>
      <c r="E45" s="100"/>
      <c r="F45" s="104"/>
      <c r="G45" s="99"/>
      <c r="H45" s="100"/>
      <c r="I45" s="107"/>
    </row>
    <row r="46" spans="2:9" ht="15" thickBot="1" x14ac:dyDescent="0.35">
      <c r="B46" s="105"/>
      <c r="C46" s="101"/>
      <c r="D46" s="102"/>
      <c r="E46" s="102"/>
      <c r="F46" s="105"/>
      <c r="G46" s="101"/>
      <c r="H46" s="102"/>
      <c r="I46" s="108"/>
    </row>
    <row r="47" spans="2:9" x14ac:dyDescent="0.3">
      <c r="B47" s="2"/>
      <c r="C47" s="2"/>
      <c r="D47" s="2"/>
      <c r="E47" s="2"/>
      <c r="F47" s="2"/>
      <c r="G47" s="2"/>
      <c r="H47" s="2"/>
      <c r="I47" s="2"/>
    </row>
    <row r="48" spans="2:9" x14ac:dyDescent="0.3">
      <c r="B48" s="2"/>
      <c r="C48" s="2"/>
      <c r="D48" s="2"/>
      <c r="E48" s="2"/>
      <c r="F48" s="2"/>
      <c r="G48" s="2"/>
      <c r="H48" s="2"/>
      <c r="I48" s="2"/>
    </row>
  </sheetData>
  <mergeCells count="19">
    <mergeCell ref="L31:O31"/>
    <mergeCell ref="B38:B40"/>
    <mergeCell ref="C38:E40"/>
    <mergeCell ref="F38:F40"/>
    <mergeCell ref="B4:B5"/>
    <mergeCell ref="C4:E5"/>
    <mergeCell ref="F9:K9"/>
    <mergeCell ref="B31:E31"/>
    <mergeCell ref="F31:K31"/>
    <mergeCell ref="B32:E32"/>
    <mergeCell ref="F32:K32"/>
    <mergeCell ref="L32:O32"/>
    <mergeCell ref="B36:B37"/>
    <mergeCell ref="C36:E37"/>
    <mergeCell ref="C41:E43"/>
    <mergeCell ref="F41:F46"/>
    <mergeCell ref="G41:I46"/>
    <mergeCell ref="B44:B46"/>
    <mergeCell ref="C44:E46"/>
  </mergeCells>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788440F-5094-435F-B67F-1B143F2742CB}">
  <dimension ref="B1:Q48"/>
  <sheetViews>
    <sheetView topLeftCell="A23" zoomScale="90" zoomScaleNormal="90" workbookViewId="0">
      <selection activeCell="B32" sqref="B32:E32"/>
    </sheetView>
  </sheetViews>
  <sheetFormatPr defaultColWidth="8.6640625" defaultRowHeight="14.4" x14ac:dyDescent="0.3"/>
  <cols>
    <col min="2" max="2" width="53" customWidth="1"/>
    <col min="3" max="3" width="20" customWidth="1"/>
    <col min="4" max="4" width="29.33203125" customWidth="1"/>
    <col min="5" max="5" width="28.6640625" bestFit="1" customWidth="1"/>
    <col min="6" max="6" width="15" customWidth="1"/>
  </cols>
  <sheetData>
    <row r="1" spans="2:11" ht="21" x14ac:dyDescent="0.4">
      <c r="B1" s="96" t="s">
        <v>77</v>
      </c>
    </row>
    <row r="2" spans="2:11" ht="16.2" x14ac:dyDescent="0.3">
      <c r="B2" s="1" t="s">
        <v>74</v>
      </c>
    </row>
    <row r="3" spans="2:11" ht="15" thickBot="1" x14ac:dyDescent="0.35"/>
    <row r="4" spans="2:11" ht="15" customHeight="1" x14ac:dyDescent="0.3">
      <c r="B4" s="110" t="s">
        <v>0</v>
      </c>
      <c r="C4" s="110" t="s">
        <v>1</v>
      </c>
      <c r="D4" s="112"/>
      <c r="E4" s="113"/>
      <c r="F4" s="2"/>
      <c r="G4" s="2"/>
      <c r="H4" s="2"/>
      <c r="I4" s="2"/>
    </row>
    <row r="5" spans="2:11" ht="15.75" customHeight="1" thickBot="1" x14ac:dyDescent="0.35">
      <c r="B5" s="111"/>
      <c r="C5" s="114"/>
      <c r="D5" s="115"/>
      <c r="E5" s="116"/>
      <c r="F5" s="2"/>
      <c r="G5" s="2"/>
      <c r="H5" s="2"/>
      <c r="I5" s="2"/>
    </row>
    <row r="6" spans="2:11" ht="141" thickBot="1" x14ac:dyDescent="0.35">
      <c r="B6" s="22"/>
      <c r="C6" s="3" t="s">
        <v>2</v>
      </c>
      <c r="D6" s="72" t="s">
        <v>3</v>
      </c>
      <c r="E6" s="23" t="s">
        <v>4</v>
      </c>
      <c r="F6" s="2"/>
      <c r="G6" s="2"/>
      <c r="H6" s="2"/>
    </row>
    <row r="7" spans="2:11" ht="16.8" thickBot="1" x14ac:dyDescent="0.35">
      <c r="B7" s="24" t="s">
        <v>5</v>
      </c>
      <c r="C7" s="21">
        <v>0</v>
      </c>
      <c r="D7" s="29">
        <f>($D$29/0.2)*'Aangepaste brandstoftabel'!E5</f>
        <v>96.138822115384627</v>
      </c>
      <c r="E7" s="25">
        <f>SUM(C7*D7)</f>
        <v>0</v>
      </c>
      <c r="F7" s="2"/>
      <c r="G7" s="2"/>
      <c r="H7" s="2"/>
    </row>
    <row r="8" spans="2:11" ht="16.8" thickBot="1" x14ac:dyDescent="0.35">
      <c r="B8" s="24" t="s">
        <v>6</v>
      </c>
      <c r="C8" s="21">
        <v>0</v>
      </c>
      <c r="D8" s="29">
        <f>($D$29/0.2)*'Aangepaste brandstoftabel'!E6</f>
        <v>117.62867647058823</v>
      </c>
      <c r="E8" s="25">
        <f t="shared" ref="E8:E29" si="0">SUM(C8*D8)</f>
        <v>0</v>
      </c>
      <c r="F8" s="2"/>
      <c r="G8" s="2"/>
      <c r="H8" s="2"/>
    </row>
    <row r="9" spans="2:11" ht="16.8" thickBot="1" x14ac:dyDescent="0.35">
      <c r="B9" s="24" t="s">
        <v>7</v>
      </c>
      <c r="C9" s="21">
        <v>0</v>
      </c>
      <c r="D9" s="29">
        <f>($D$29/0.2)*'Aangepaste brandstoftabel'!E7</f>
        <v>129.3269335988158</v>
      </c>
      <c r="E9" s="25">
        <f t="shared" si="0"/>
        <v>0</v>
      </c>
      <c r="F9" s="117"/>
      <c r="G9" s="118"/>
      <c r="H9" s="118"/>
      <c r="I9" s="118"/>
      <c r="J9" s="118"/>
      <c r="K9" s="118"/>
    </row>
    <row r="10" spans="2:11" ht="16.8" thickBot="1" x14ac:dyDescent="0.35">
      <c r="B10" s="24" t="s">
        <v>8</v>
      </c>
      <c r="C10" s="21">
        <v>0</v>
      </c>
      <c r="D10" s="29">
        <f>($D$29/0.2)*'Aangepaste brandstoftabel'!E8</f>
        <v>91.885951637876886</v>
      </c>
      <c r="E10" s="25">
        <f t="shared" si="0"/>
        <v>0</v>
      </c>
      <c r="F10" s="2"/>
      <c r="G10" s="2"/>
      <c r="H10" s="2"/>
    </row>
    <row r="11" spans="2:11" ht="16.8" thickBot="1" x14ac:dyDescent="0.35">
      <c r="B11" s="24" t="s">
        <v>9</v>
      </c>
      <c r="C11" s="21">
        <v>0</v>
      </c>
      <c r="D11" s="29">
        <f>($D$29/0.2)*'Aangepaste brandstoftabel'!E9</f>
        <v>94.125991931783972</v>
      </c>
      <c r="E11" s="25">
        <f>SUM(C11*D11)</f>
        <v>0</v>
      </c>
      <c r="F11" s="2"/>
      <c r="G11" s="2"/>
      <c r="H11" s="2"/>
    </row>
    <row r="12" spans="2:11" ht="16.8" thickBot="1" x14ac:dyDescent="0.35">
      <c r="B12" s="24" t="s">
        <v>10</v>
      </c>
      <c r="C12" s="21">
        <v>0</v>
      </c>
      <c r="D12" s="29">
        <f>($D$29/0.2)*'Aangepaste brandstoftabel'!E10</f>
        <v>94.383070518243031</v>
      </c>
      <c r="E12" s="25">
        <f t="shared" ref="E12:E13" si="1">SUM(C12*D12)</f>
        <v>0</v>
      </c>
      <c r="F12" s="2"/>
      <c r="G12" s="2"/>
      <c r="H12" s="2"/>
    </row>
    <row r="13" spans="2:11" ht="16.8" thickBot="1" x14ac:dyDescent="0.35">
      <c r="B13" s="24" t="s">
        <v>11</v>
      </c>
      <c r="C13" s="21">
        <v>0</v>
      </c>
      <c r="D13" s="29">
        <f>($D$29/0.2)*'Aangepaste brandstoftabel'!E11</f>
        <v>97.907603808320303</v>
      </c>
      <c r="E13" s="25">
        <f t="shared" si="1"/>
        <v>0</v>
      </c>
      <c r="F13" s="2"/>
      <c r="G13" s="2"/>
      <c r="H13" s="2"/>
    </row>
    <row r="14" spans="2:11" ht="16.8" thickBot="1" x14ac:dyDescent="0.35">
      <c r="B14" s="24" t="s">
        <v>12</v>
      </c>
      <c r="C14" s="21">
        <v>0</v>
      </c>
      <c r="D14" s="29">
        <f>($D$29/0.2)*'Aangepaste brandstoftabel'!E12</f>
        <v>98.648818380002069</v>
      </c>
      <c r="E14" s="25">
        <f t="shared" si="0"/>
        <v>0</v>
      </c>
      <c r="F14" s="2"/>
      <c r="G14" s="2"/>
      <c r="H14" s="2"/>
    </row>
    <row r="15" spans="2:11" ht="16.8" thickBot="1" x14ac:dyDescent="0.35">
      <c r="B15" s="24" t="s">
        <v>13</v>
      </c>
      <c r="C15" s="21">
        <v>0</v>
      </c>
      <c r="D15" s="71">
        <f>($D$29/0.2)*'Aangepaste brandstoftabel'!E13</f>
        <v>99.426038140219788</v>
      </c>
      <c r="E15" s="25">
        <f t="shared" si="0"/>
        <v>0</v>
      </c>
      <c r="F15" s="2"/>
      <c r="G15" s="2"/>
      <c r="H15" s="2"/>
    </row>
    <row r="16" spans="2:11" ht="16.8" thickBot="1" x14ac:dyDescent="0.35">
      <c r="B16" s="24" t="s">
        <v>14</v>
      </c>
      <c r="C16" s="28">
        <v>0</v>
      </c>
      <c r="D16" s="74">
        <f>($D$29/0.2)*'Aangepaste brandstoftabel'!E14</f>
        <v>100.09412597773685</v>
      </c>
      <c r="E16" s="25">
        <f t="shared" si="0"/>
        <v>0</v>
      </c>
      <c r="F16" s="2"/>
      <c r="G16" s="2"/>
      <c r="H16" s="2"/>
    </row>
    <row r="17" spans="2:17" ht="16.8" thickBot="1" x14ac:dyDescent="0.35">
      <c r="B17" s="24" t="s">
        <v>15</v>
      </c>
      <c r="C17" s="28">
        <v>0</v>
      </c>
      <c r="D17" s="74">
        <f>($D$29/0.2)*'Aangepaste brandstoftabel'!E15</f>
        <v>114.78618046959241</v>
      </c>
      <c r="E17" s="25">
        <f t="shared" si="0"/>
        <v>0</v>
      </c>
      <c r="F17" s="2"/>
      <c r="G17" s="2"/>
      <c r="H17" s="2"/>
    </row>
    <row r="18" spans="2:17" ht="16.8" thickBot="1" x14ac:dyDescent="0.35">
      <c r="B18" s="24" t="s">
        <v>16</v>
      </c>
      <c r="C18" s="89">
        <v>0</v>
      </c>
      <c r="D18" s="74">
        <f>($D$29/0.2)*'Aangepaste brandstoftabel'!E16</f>
        <v>120.68860760402951</v>
      </c>
      <c r="E18" s="25">
        <f t="shared" si="0"/>
        <v>0</v>
      </c>
      <c r="F18" s="2"/>
      <c r="G18" s="2"/>
      <c r="H18" s="2"/>
    </row>
    <row r="19" spans="2:17" ht="16.8" thickBot="1" x14ac:dyDescent="0.35">
      <c r="B19" s="88" t="s">
        <v>17</v>
      </c>
      <c r="C19" s="90">
        <v>0</v>
      </c>
      <c r="D19" s="71">
        <f>($D$29/0.2)*'Aangepaste brandstoftabel'!E17</f>
        <v>121.76348496274443</v>
      </c>
      <c r="E19" s="25">
        <f t="shared" si="0"/>
        <v>0</v>
      </c>
      <c r="F19" s="2"/>
      <c r="G19" s="2"/>
      <c r="H19" s="2"/>
    </row>
    <row r="20" spans="2:17" ht="16.8" thickBot="1" x14ac:dyDescent="0.35">
      <c r="B20" s="24" t="s">
        <v>18</v>
      </c>
      <c r="C20" s="28">
        <v>0</v>
      </c>
      <c r="D20" s="74">
        <f>($D$29/0.2)*'Aangepaste brandstoftabel'!E18</f>
        <v>131.02616784906604</v>
      </c>
      <c r="E20" s="25">
        <f t="shared" si="0"/>
        <v>0</v>
      </c>
      <c r="F20" s="2"/>
      <c r="G20" s="2"/>
      <c r="H20" s="2"/>
    </row>
    <row r="21" spans="2:17" ht="16.8" thickBot="1" x14ac:dyDescent="0.35">
      <c r="B21" s="24" t="s">
        <v>19</v>
      </c>
      <c r="C21" s="28">
        <v>0</v>
      </c>
      <c r="D21" s="74">
        <f>($D$29/0.2)*'Aangepaste brandstoftabel'!E19</f>
        <v>171.12919529196691</v>
      </c>
      <c r="E21" s="25">
        <f t="shared" si="0"/>
        <v>0</v>
      </c>
      <c r="F21" s="2"/>
      <c r="G21" s="2"/>
      <c r="H21" s="2"/>
    </row>
    <row r="22" spans="2:17" ht="16.8" thickBot="1" x14ac:dyDescent="0.35">
      <c r="B22" s="24" t="s">
        <v>20</v>
      </c>
      <c r="C22" s="28">
        <v>0</v>
      </c>
      <c r="D22" s="74">
        <f>($D$29/0.2)*'Aangepaste brandstoftabel'!E20</f>
        <v>219.96820492664662</v>
      </c>
      <c r="E22" s="25">
        <f t="shared" si="0"/>
        <v>0</v>
      </c>
      <c r="F22" s="2"/>
      <c r="G22" s="2"/>
      <c r="H22" s="2"/>
    </row>
    <row r="23" spans="2:17" ht="16.8" thickBot="1" x14ac:dyDescent="0.35">
      <c r="B23" s="24" t="s">
        <v>21</v>
      </c>
      <c r="C23" s="28">
        <v>0</v>
      </c>
      <c r="D23" s="74">
        <f>($D$29/0.2)*'Aangepaste brandstoftabel'!E21</f>
        <v>461.88061463554698</v>
      </c>
      <c r="E23" s="25">
        <f t="shared" si="0"/>
        <v>0</v>
      </c>
      <c r="F23" s="2"/>
      <c r="G23" s="2"/>
      <c r="H23" s="2"/>
    </row>
    <row r="24" spans="2:17" ht="16.8" thickBot="1" x14ac:dyDescent="0.35">
      <c r="B24" s="24" t="s">
        <v>22</v>
      </c>
      <c r="C24" s="28">
        <v>0</v>
      </c>
      <c r="D24" s="74">
        <f>($D$29/0.2)*'Aangepaste brandstoftabel'!E22</f>
        <v>500.56090686088504</v>
      </c>
      <c r="E24" s="25">
        <f t="shared" si="0"/>
        <v>0</v>
      </c>
      <c r="F24" s="2"/>
      <c r="G24" s="2"/>
      <c r="H24" s="2"/>
    </row>
    <row r="25" spans="2:17" ht="16.8" thickBot="1" x14ac:dyDescent="0.35">
      <c r="B25" s="24" t="s">
        <v>23</v>
      </c>
      <c r="C25" s="28">
        <v>0</v>
      </c>
      <c r="D25" s="74">
        <f>($D$29/0.2)*'Aangepaste brandstoftabel'!E23</f>
        <v>512.5743686255463</v>
      </c>
      <c r="E25" s="25">
        <f t="shared" si="0"/>
        <v>0</v>
      </c>
      <c r="F25" s="2"/>
      <c r="G25" s="2"/>
      <c r="H25" s="2"/>
    </row>
    <row r="26" spans="2:17" ht="16.8" thickBot="1" x14ac:dyDescent="0.35">
      <c r="B26" s="24" t="s">
        <v>24</v>
      </c>
      <c r="C26" s="28">
        <v>0</v>
      </c>
      <c r="D26" s="74">
        <f>($D$29/0.2)*'Aangepaste brandstoftabel'!E24</f>
        <v>1018.6049719765765</v>
      </c>
      <c r="E26" s="25">
        <f t="shared" si="0"/>
        <v>0</v>
      </c>
      <c r="F26" s="2"/>
      <c r="G26" s="2"/>
      <c r="H26" s="2"/>
    </row>
    <row r="27" spans="2:17" ht="16.8" thickBot="1" x14ac:dyDescent="0.35">
      <c r="B27" s="70" t="s">
        <v>25</v>
      </c>
      <c r="C27" s="28">
        <v>0</v>
      </c>
      <c r="D27" s="74">
        <f>($D$29/0.2)*'Aangepaste brandstoftabel'!E25</f>
        <v>1352.7671794455491</v>
      </c>
      <c r="E27" s="25">
        <f t="shared" si="0"/>
        <v>0</v>
      </c>
      <c r="F27" s="2"/>
      <c r="G27" s="2"/>
      <c r="H27" s="2"/>
    </row>
    <row r="28" spans="2:17" ht="16.8" thickBot="1" x14ac:dyDescent="0.35">
      <c r="B28" s="87" t="s">
        <v>26</v>
      </c>
      <c r="C28" s="28">
        <v>0</v>
      </c>
      <c r="D28" s="74">
        <f>($D$29/0.2)*'Aangepaste brandstoftabel'!E26</f>
        <v>1893.1647964009098</v>
      </c>
      <c r="E28" s="25">
        <f t="shared" si="0"/>
        <v>0</v>
      </c>
      <c r="F28" s="2"/>
      <c r="G28" s="2"/>
      <c r="H28" s="2"/>
    </row>
    <row r="29" spans="2:17" ht="16.8" thickBot="1" x14ac:dyDescent="0.35">
      <c r="B29" s="87" t="s">
        <v>27</v>
      </c>
      <c r="C29" s="28">
        <v>0</v>
      </c>
      <c r="D29" s="74">
        <v>2221.875</v>
      </c>
      <c r="E29" s="25">
        <f t="shared" si="0"/>
        <v>0</v>
      </c>
      <c r="F29" s="2"/>
      <c r="G29" s="2"/>
      <c r="H29" s="2"/>
    </row>
    <row r="30" spans="2:17" ht="16.2" customHeight="1" thickBot="1" x14ac:dyDescent="0.35">
      <c r="B30" s="26" t="s">
        <v>81</v>
      </c>
      <c r="C30" s="27">
        <f>SUM(C7:C29)</f>
        <v>0</v>
      </c>
      <c r="D30" s="73"/>
      <c r="E30" s="25">
        <f>SUM(E7:E29)</f>
        <v>0</v>
      </c>
      <c r="F30" s="2"/>
      <c r="G30" s="2"/>
      <c r="H30" s="2"/>
    </row>
    <row r="31" spans="2:17" ht="170.25" customHeight="1" x14ac:dyDescent="0.3">
      <c r="B31" s="119" t="s">
        <v>73</v>
      </c>
      <c r="C31" s="119"/>
      <c r="D31" s="119"/>
      <c r="E31" s="119"/>
      <c r="F31" s="109"/>
      <c r="G31" s="109"/>
      <c r="H31" s="109"/>
      <c r="I31" s="109"/>
      <c r="J31" s="109"/>
      <c r="K31" s="109"/>
      <c r="L31" s="109"/>
      <c r="M31" s="109"/>
      <c r="N31" s="109"/>
      <c r="O31" s="109"/>
      <c r="Q31" t="s">
        <v>28</v>
      </c>
    </row>
    <row r="32" spans="2:17" ht="64.95" customHeight="1" x14ac:dyDescent="0.3">
      <c r="B32" s="120" t="s">
        <v>83</v>
      </c>
      <c r="C32" s="120"/>
      <c r="D32" s="120"/>
      <c r="E32" s="120"/>
      <c r="F32" s="121"/>
      <c r="G32" s="121"/>
      <c r="H32" s="121"/>
      <c r="I32" s="121"/>
      <c r="J32" s="121"/>
      <c r="K32" s="121"/>
      <c r="L32" s="122"/>
      <c r="M32" s="122"/>
      <c r="N32" s="122"/>
      <c r="O32" s="122"/>
    </row>
    <row r="33" spans="2:9" x14ac:dyDescent="0.3">
      <c r="B33" s="4"/>
    </row>
    <row r="35" spans="2:9" ht="15" thickBot="1" x14ac:dyDescent="0.35">
      <c r="B35" s="5" t="s">
        <v>29</v>
      </c>
      <c r="C35" s="6"/>
      <c r="D35" s="6"/>
      <c r="E35" s="6"/>
      <c r="F35" s="6"/>
      <c r="G35" s="6"/>
      <c r="H35" s="6"/>
      <c r="I35" s="6"/>
    </row>
    <row r="36" spans="2:9" ht="15.6" x14ac:dyDescent="0.3">
      <c r="B36" s="103" t="s">
        <v>30</v>
      </c>
      <c r="C36" s="97"/>
      <c r="D36" s="98"/>
      <c r="E36" s="98"/>
      <c r="F36" s="7" t="s">
        <v>31</v>
      </c>
      <c r="G36" s="8"/>
      <c r="H36" s="9"/>
      <c r="I36" s="10"/>
    </row>
    <row r="37" spans="2:9" ht="16.2" thickBot="1" x14ac:dyDescent="0.35">
      <c r="B37" s="104"/>
      <c r="C37" s="99"/>
      <c r="D37" s="100"/>
      <c r="E37" s="100"/>
      <c r="F37" s="11"/>
      <c r="G37" s="12"/>
      <c r="H37" s="13"/>
      <c r="I37" s="14"/>
    </row>
    <row r="38" spans="2:9" ht="15.6" x14ac:dyDescent="0.3">
      <c r="B38" s="103" t="s">
        <v>32</v>
      </c>
      <c r="C38" s="97"/>
      <c r="D38" s="98"/>
      <c r="E38" s="98"/>
      <c r="F38" s="103" t="s">
        <v>33</v>
      </c>
      <c r="G38" s="8"/>
      <c r="H38" s="9"/>
      <c r="I38" s="10"/>
    </row>
    <row r="39" spans="2:9" ht="15.6" x14ac:dyDescent="0.3">
      <c r="B39" s="104"/>
      <c r="C39" s="99"/>
      <c r="D39" s="100"/>
      <c r="E39" s="100"/>
      <c r="F39" s="104"/>
      <c r="G39" s="12"/>
      <c r="H39" s="13"/>
      <c r="I39" s="14"/>
    </row>
    <row r="40" spans="2:9" ht="16.2" thickBot="1" x14ac:dyDescent="0.35">
      <c r="B40" s="105"/>
      <c r="C40" s="101"/>
      <c r="D40" s="102"/>
      <c r="E40" s="102"/>
      <c r="F40" s="105"/>
      <c r="G40" s="15"/>
      <c r="H40" s="16"/>
      <c r="I40" s="17"/>
    </row>
    <row r="41" spans="2:9" x14ac:dyDescent="0.3">
      <c r="B41" s="18" t="s">
        <v>34</v>
      </c>
      <c r="C41" s="97"/>
      <c r="D41" s="98"/>
      <c r="E41" s="98"/>
      <c r="F41" s="103" t="s">
        <v>35</v>
      </c>
      <c r="G41" s="97"/>
      <c r="H41" s="98"/>
      <c r="I41" s="106"/>
    </row>
    <row r="42" spans="2:9" x14ac:dyDescent="0.3">
      <c r="B42" s="19"/>
      <c r="C42" s="99"/>
      <c r="D42" s="100"/>
      <c r="E42" s="100"/>
      <c r="F42" s="104"/>
      <c r="G42" s="99"/>
      <c r="H42" s="100"/>
      <c r="I42" s="107"/>
    </row>
    <row r="43" spans="2:9" ht="15" thickBot="1" x14ac:dyDescent="0.35">
      <c r="B43" s="20"/>
      <c r="C43" s="101"/>
      <c r="D43" s="102"/>
      <c r="E43" s="102"/>
      <c r="F43" s="104"/>
      <c r="G43" s="99"/>
      <c r="H43" s="100"/>
      <c r="I43" s="107"/>
    </row>
    <row r="44" spans="2:9" x14ac:dyDescent="0.3">
      <c r="B44" s="103" t="s">
        <v>36</v>
      </c>
      <c r="C44" s="97"/>
      <c r="D44" s="98"/>
      <c r="E44" s="98"/>
      <c r="F44" s="104"/>
      <c r="G44" s="99"/>
      <c r="H44" s="100"/>
      <c r="I44" s="107"/>
    </row>
    <row r="45" spans="2:9" x14ac:dyDescent="0.3">
      <c r="B45" s="104"/>
      <c r="C45" s="99"/>
      <c r="D45" s="100"/>
      <c r="E45" s="100"/>
      <c r="F45" s="104"/>
      <c r="G45" s="99"/>
      <c r="H45" s="100"/>
      <c r="I45" s="107"/>
    </row>
    <row r="46" spans="2:9" ht="15" thickBot="1" x14ac:dyDescent="0.35">
      <c r="B46" s="105"/>
      <c r="C46" s="101"/>
      <c r="D46" s="102"/>
      <c r="E46" s="102"/>
      <c r="F46" s="105"/>
      <c r="G46" s="101"/>
      <c r="H46" s="102"/>
      <c r="I46" s="108"/>
    </row>
    <row r="47" spans="2:9" x14ac:dyDescent="0.3">
      <c r="B47" s="2"/>
      <c r="C47" s="2"/>
      <c r="D47" s="2"/>
      <c r="E47" s="2"/>
      <c r="F47" s="2"/>
      <c r="G47" s="2"/>
      <c r="H47" s="2"/>
      <c r="I47" s="2"/>
    </row>
    <row r="48" spans="2:9" x14ac:dyDescent="0.3">
      <c r="B48" s="2"/>
      <c r="C48" s="2"/>
      <c r="D48" s="2"/>
      <c r="E48" s="2"/>
      <c r="F48" s="2"/>
      <c r="G48" s="2"/>
      <c r="H48" s="2"/>
      <c r="I48" s="2"/>
    </row>
  </sheetData>
  <mergeCells count="19">
    <mergeCell ref="L31:O31"/>
    <mergeCell ref="B38:B40"/>
    <mergeCell ref="C38:E40"/>
    <mergeCell ref="F38:F40"/>
    <mergeCell ref="B4:B5"/>
    <mergeCell ref="C4:E5"/>
    <mergeCell ref="F9:K9"/>
    <mergeCell ref="B31:E31"/>
    <mergeCell ref="F31:K31"/>
    <mergeCell ref="B32:E32"/>
    <mergeCell ref="F32:K32"/>
    <mergeCell ref="L32:O32"/>
    <mergeCell ref="B36:B37"/>
    <mergeCell ref="C36:E37"/>
    <mergeCell ref="C41:E43"/>
    <mergeCell ref="F41:F46"/>
    <mergeCell ref="G41:I46"/>
    <mergeCell ref="B44:B46"/>
    <mergeCell ref="C44:E46"/>
  </mergeCells>
  <pageMargins left="0.7" right="0.7" top="0.75" bottom="0.75" header="0.3" footer="0.3"/>
  <pageSetup paperSize="9"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F2E87BE-D491-45F8-A594-2446E90C54E9}">
  <dimension ref="B1:Q48"/>
  <sheetViews>
    <sheetView topLeftCell="A23" zoomScale="90" zoomScaleNormal="90" workbookViewId="0">
      <selection activeCell="B32" sqref="B32:E32"/>
    </sheetView>
  </sheetViews>
  <sheetFormatPr defaultColWidth="8.6640625" defaultRowHeight="14.4" x14ac:dyDescent="0.3"/>
  <cols>
    <col min="2" max="2" width="51.88671875" customWidth="1"/>
    <col min="3" max="3" width="20" customWidth="1"/>
    <col min="4" max="4" width="29.33203125" customWidth="1"/>
    <col min="5" max="5" width="28.6640625" bestFit="1" customWidth="1"/>
    <col min="6" max="6" width="15" customWidth="1"/>
  </cols>
  <sheetData>
    <row r="1" spans="2:11" ht="21" x14ac:dyDescent="0.4">
      <c r="B1" s="96" t="s">
        <v>78</v>
      </c>
    </row>
    <row r="2" spans="2:11" ht="16.2" x14ac:dyDescent="0.3">
      <c r="B2" s="1" t="s">
        <v>74</v>
      </c>
    </row>
    <row r="3" spans="2:11" ht="15" thickBot="1" x14ac:dyDescent="0.35"/>
    <row r="4" spans="2:11" ht="15" customHeight="1" x14ac:dyDescent="0.3">
      <c r="B4" s="110" t="s">
        <v>0</v>
      </c>
      <c r="C4" s="110" t="s">
        <v>1</v>
      </c>
      <c r="D4" s="112"/>
      <c r="E4" s="113"/>
      <c r="F4" s="2"/>
      <c r="G4" s="2"/>
      <c r="H4" s="2"/>
      <c r="I4" s="2"/>
    </row>
    <row r="5" spans="2:11" ht="15.75" customHeight="1" thickBot="1" x14ac:dyDescent="0.35">
      <c r="B5" s="111"/>
      <c r="C5" s="114"/>
      <c r="D5" s="115"/>
      <c r="E5" s="116"/>
      <c r="F5" s="2"/>
      <c r="G5" s="2"/>
      <c r="H5" s="2"/>
      <c r="I5" s="2"/>
    </row>
    <row r="6" spans="2:11" ht="141" thickBot="1" x14ac:dyDescent="0.35">
      <c r="B6" s="22"/>
      <c r="C6" s="3" t="s">
        <v>2</v>
      </c>
      <c r="D6" s="72" t="s">
        <v>3</v>
      </c>
      <c r="E6" s="23" t="s">
        <v>4</v>
      </c>
      <c r="F6" s="2"/>
      <c r="G6" s="2"/>
      <c r="H6" s="2"/>
    </row>
    <row r="7" spans="2:11" ht="16.8" thickBot="1" x14ac:dyDescent="0.35">
      <c r="B7" s="24" t="s">
        <v>5</v>
      </c>
      <c r="C7" s="21">
        <v>0</v>
      </c>
      <c r="D7" s="29">
        <f>($D$29/0.2)*'Aangepaste brandstoftabel'!E5</f>
        <v>96.138822115384627</v>
      </c>
      <c r="E7" s="25">
        <f>SUM(C7*D7)</f>
        <v>0</v>
      </c>
      <c r="F7" s="2"/>
      <c r="G7" s="2"/>
      <c r="H7" s="2"/>
    </row>
    <row r="8" spans="2:11" ht="16.8" thickBot="1" x14ac:dyDescent="0.35">
      <c r="B8" s="24" t="s">
        <v>6</v>
      </c>
      <c r="C8" s="21">
        <v>0</v>
      </c>
      <c r="D8" s="29">
        <f>($D$29/0.2)*'Aangepaste brandstoftabel'!E6</f>
        <v>117.62867647058823</v>
      </c>
      <c r="E8" s="25">
        <f t="shared" ref="E8:E29" si="0">SUM(C8*D8)</f>
        <v>0</v>
      </c>
      <c r="F8" s="2"/>
      <c r="G8" s="2"/>
      <c r="H8" s="2"/>
    </row>
    <row r="9" spans="2:11" ht="16.8" thickBot="1" x14ac:dyDescent="0.35">
      <c r="B9" s="24" t="s">
        <v>7</v>
      </c>
      <c r="C9" s="21">
        <v>0</v>
      </c>
      <c r="D9" s="29">
        <f>($D$29/0.2)*'Aangepaste brandstoftabel'!E7</f>
        <v>129.3269335988158</v>
      </c>
      <c r="E9" s="25">
        <f t="shared" si="0"/>
        <v>0</v>
      </c>
      <c r="F9" s="117"/>
      <c r="G9" s="118"/>
      <c r="H9" s="118"/>
      <c r="I9" s="118"/>
      <c r="J9" s="118"/>
      <c r="K9" s="118"/>
    </row>
    <row r="10" spans="2:11" ht="16.8" thickBot="1" x14ac:dyDescent="0.35">
      <c r="B10" s="24" t="s">
        <v>8</v>
      </c>
      <c r="C10" s="21">
        <v>0</v>
      </c>
      <c r="D10" s="29">
        <f>($D$29/0.2)*'Aangepaste brandstoftabel'!E8</f>
        <v>91.885951637876886</v>
      </c>
      <c r="E10" s="25">
        <f t="shared" si="0"/>
        <v>0</v>
      </c>
      <c r="F10" s="2"/>
      <c r="G10" s="2"/>
      <c r="H10" s="2"/>
    </row>
    <row r="11" spans="2:11" ht="16.8" thickBot="1" x14ac:dyDescent="0.35">
      <c r="B11" s="24" t="s">
        <v>9</v>
      </c>
      <c r="C11" s="21">
        <v>0</v>
      </c>
      <c r="D11" s="29">
        <f>($D$29/0.2)*'Aangepaste brandstoftabel'!E9</f>
        <v>94.125991931783972</v>
      </c>
      <c r="E11" s="25">
        <f>SUM(C11*D11)</f>
        <v>0</v>
      </c>
      <c r="F11" s="2"/>
      <c r="G11" s="2"/>
      <c r="H11" s="2"/>
    </row>
    <row r="12" spans="2:11" ht="16.8" thickBot="1" x14ac:dyDescent="0.35">
      <c r="B12" s="24" t="s">
        <v>10</v>
      </c>
      <c r="C12" s="21">
        <v>0</v>
      </c>
      <c r="D12" s="29">
        <f>($D$29/0.2)*'Aangepaste brandstoftabel'!E10</f>
        <v>94.383070518243031</v>
      </c>
      <c r="E12" s="25">
        <f t="shared" ref="E12:E13" si="1">SUM(C12*D12)</f>
        <v>0</v>
      </c>
      <c r="F12" s="2"/>
      <c r="G12" s="2"/>
      <c r="H12" s="2"/>
    </row>
    <row r="13" spans="2:11" ht="16.8" thickBot="1" x14ac:dyDescent="0.35">
      <c r="B13" s="24" t="s">
        <v>11</v>
      </c>
      <c r="C13" s="21">
        <v>0</v>
      </c>
      <c r="D13" s="29">
        <f>($D$29/0.2)*'Aangepaste brandstoftabel'!E11</f>
        <v>97.907603808320303</v>
      </c>
      <c r="E13" s="25">
        <f t="shared" si="1"/>
        <v>0</v>
      </c>
      <c r="F13" s="2"/>
      <c r="G13" s="2"/>
      <c r="H13" s="2"/>
    </row>
    <row r="14" spans="2:11" ht="16.8" thickBot="1" x14ac:dyDescent="0.35">
      <c r="B14" s="24" t="s">
        <v>12</v>
      </c>
      <c r="C14" s="21">
        <v>0</v>
      </c>
      <c r="D14" s="29">
        <f>($D$29/0.2)*'Aangepaste brandstoftabel'!E12</f>
        <v>98.648818380002069</v>
      </c>
      <c r="E14" s="25">
        <f t="shared" si="0"/>
        <v>0</v>
      </c>
      <c r="F14" s="2"/>
      <c r="G14" s="2"/>
      <c r="H14" s="2"/>
    </row>
    <row r="15" spans="2:11" ht="16.8" thickBot="1" x14ac:dyDescent="0.35">
      <c r="B15" s="24" t="s">
        <v>13</v>
      </c>
      <c r="C15" s="21">
        <v>0</v>
      </c>
      <c r="D15" s="71">
        <f>($D$29/0.2)*'Aangepaste brandstoftabel'!E13</f>
        <v>99.426038140219788</v>
      </c>
      <c r="E15" s="25">
        <f t="shared" si="0"/>
        <v>0</v>
      </c>
      <c r="F15" s="2"/>
      <c r="G15" s="2"/>
      <c r="H15" s="2"/>
    </row>
    <row r="16" spans="2:11" ht="16.8" thickBot="1" x14ac:dyDescent="0.35">
      <c r="B16" s="24" t="s">
        <v>14</v>
      </c>
      <c r="C16" s="28">
        <v>0</v>
      </c>
      <c r="D16" s="74">
        <f>($D$29/0.2)*'Aangepaste brandstoftabel'!E14</f>
        <v>100.09412597773685</v>
      </c>
      <c r="E16" s="25">
        <f t="shared" si="0"/>
        <v>0</v>
      </c>
      <c r="F16" s="2"/>
      <c r="G16" s="2"/>
      <c r="H16" s="2"/>
    </row>
    <row r="17" spans="2:17" ht="16.8" thickBot="1" x14ac:dyDescent="0.35">
      <c r="B17" s="24" t="s">
        <v>15</v>
      </c>
      <c r="C17" s="28">
        <v>0</v>
      </c>
      <c r="D17" s="74">
        <f>($D$29/0.2)*'Aangepaste brandstoftabel'!E15</f>
        <v>114.78618046959241</v>
      </c>
      <c r="E17" s="25">
        <f t="shared" si="0"/>
        <v>0</v>
      </c>
      <c r="F17" s="2"/>
      <c r="G17" s="2"/>
      <c r="H17" s="2"/>
    </row>
    <row r="18" spans="2:17" ht="16.8" thickBot="1" x14ac:dyDescent="0.35">
      <c r="B18" s="24" t="s">
        <v>16</v>
      </c>
      <c r="C18" s="89">
        <v>0</v>
      </c>
      <c r="D18" s="74">
        <f>($D$29/0.2)*'Aangepaste brandstoftabel'!E16</f>
        <v>120.68860760402951</v>
      </c>
      <c r="E18" s="25">
        <f t="shared" si="0"/>
        <v>0</v>
      </c>
      <c r="F18" s="2"/>
      <c r="G18" s="2"/>
      <c r="H18" s="2"/>
    </row>
    <row r="19" spans="2:17" ht="16.8" thickBot="1" x14ac:dyDescent="0.35">
      <c r="B19" s="88" t="s">
        <v>17</v>
      </c>
      <c r="C19" s="90">
        <v>0</v>
      </c>
      <c r="D19" s="71">
        <f>($D$29/0.2)*'Aangepaste brandstoftabel'!E17</f>
        <v>121.76348496274443</v>
      </c>
      <c r="E19" s="25">
        <f t="shared" si="0"/>
        <v>0</v>
      </c>
      <c r="F19" s="2"/>
      <c r="G19" s="2"/>
      <c r="H19" s="2"/>
    </row>
    <row r="20" spans="2:17" ht="16.8" thickBot="1" x14ac:dyDescent="0.35">
      <c r="B20" s="24" t="s">
        <v>18</v>
      </c>
      <c r="C20" s="28">
        <v>0</v>
      </c>
      <c r="D20" s="74">
        <f>($D$29/0.2)*'Aangepaste brandstoftabel'!E18</f>
        <v>131.02616784906604</v>
      </c>
      <c r="E20" s="25">
        <f t="shared" si="0"/>
        <v>0</v>
      </c>
      <c r="F20" s="2"/>
      <c r="G20" s="2"/>
      <c r="H20" s="2"/>
    </row>
    <row r="21" spans="2:17" ht="16.8" thickBot="1" x14ac:dyDescent="0.35">
      <c r="B21" s="24" t="s">
        <v>19</v>
      </c>
      <c r="C21" s="28">
        <v>0</v>
      </c>
      <c r="D21" s="74">
        <f>($D$29/0.2)*'Aangepaste brandstoftabel'!E19</f>
        <v>171.12919529196691</v>
      </c>
      <c r="E21" s="25">
        <f t="shared" si="0"/>
        <v>0</v>
      </c>
      <c r="F21" s="2"/>
      <c r="G21" s="2"/>
      <c r="H21" s="2"/>
    </row>
    <row r="22" spans="2:17" ht="16.8" thickBot="1" x14ac:dyDescent="0.35">
      <c r="B22" s="24" t="s">
        <v>20</v>
      </c>
      <c r="C22" s="28">
        <v>0</v>
      </c>
      <c r="D22" s="74">
        <f>($D$29/0.2)*'Aangepaste brandstoftabel'!E20</f>
        <v>219.96820492664662</v>
      </c>
      <c r="E22" s="25">
        <f t="shared" si="0"/>
        <v>0</v>
      </c>
      <c r="F22" s="2"/>
      <c r="G22" s="2"/>
      <c r="H22" s="2"/>
    </row>
    <row r="23" spans="2:17" ht="16.8" thickBot="1" x14ac:dyDescent="0.35">
      <c r="B23" s="24" t="s">
        <v>21</v>
      </c>
      <c r="C23" s="28">
        <v>0</v>
      </c>
      <c r="D23" s="74">
        <f>($D$29/0.2)*'Aangepaste brandstoftabel'!E21</f>
        <v>461.88061463554698</v>
      </c>
      <c r="E23" s="25">
        <f t="shared" si="0"/>
        <v>0</v>
      </c>
      <c r="F23" s="2"/>
      <c r="G23" s="2"/>
      <c r="H23" s="2"/>
    </row>
    <row r="24" spans="2:17" ht="16.8" thickBot="1" x14ac:dyDescent="0.35">
      <c r="B24" s="24" t="s">
        <v>22</v>
      </c>
      <c r="C24" s="28">
        <v>0</v>
      </c>
      <c r="D24" s="74">
        <f>($D$29/0.2)*'Aangepaste brandstoftabel'!E22</f>
        <v>500.56090686088504</v>
      </c>
      <c r="E24" s="25">
        <f t="shared" si="0"/>
        <v>0</v>
      </c>
      <c r="F24" s="2"/>
      <c r="G24" s="2"/>
      <c r="H24" s="2"/>
    </row>
    <row r="25" spans="2:17" ht="16.8" thickBot="1" x14ac:dyDescent="0.35">
      <c r="B25" s="24" t="s">
        <v>23</v>
      </c>
      <c r="C25" s="28">
        <v>0</v>
      </c>
      <c r="D25" s="74">
        <f>($D$29/0.2)*'Aangepaste brandstoftabel'!E23</f>
        <v>512.5743686255463</v>
      </c>
      <c r="E25" s="25">
        <f t="shared" si="0"/>
        <v>0</v>
      </c>
      <c r="F25" s="2"/>
      <c r="G25" s="2"/>
      <c r="H25" s="2"/>
    </row>
    <row r="26" spans="2:17" ht="16.8" thickBot="1" x14ac:dyDescent="0.35">
      <c r="B26" s="24" t="s">
        <v>24</v>
      </c>
      <c r="C26" s="28">
        <v>0</v>
      </c>
      <c r="D26" s="74">
        <f>($D$29/0.2)*'Aangepaste brandstoftabel'!E24</f>
        <v>1018.6049719765765</v>
      </c>
      <c r="E26" s="25">
        <f t="shared" si="0"/>
        <v>0</v>
      </c>
      <c r="F26" s="2"/>
      <c r="G26" s="2"/>
      <c r="H26" s="2"/>
    </row>
    <row r="27" spans="2:17" ht="16.8" thickBot="1" x14ac:dyDescent="0.35">
      <c r="B27" s="70" t="s">
        <v>25</v>
      </c>
      <c r="C27" s="28">
        <v>0</v>
      </c>
      <c r="D27" s="74">
        <f>($D$29/0.2)*'Aangepaste brandstoftabel'!E25</f>
        <v>1352.7671794455491</v>
      </c>
      <c r="E27" s="25">
        <f t="shared" si="0"/>
        <v>0</v>
      </c>
      <c r="F27" s="2"/>
      <c r="G27" s="2"/>
      <c r="H27" s="2"/>
    </row>
    <row r="28" spans="2:17" ht="16.8" thickBot="1" x14ac:dyDescent="0.35">
      <c r="B28" s="87" t="s">
        <v>26</v>
      </c>
      <c r="C28" s="28">
        <v>0</v>
      </c>
      <c r="D28" s="74">
        <f>($D$29/0.2)*'Aangepaste brandstoftabel'!E26</f>
        <v>1893.1647964009098</v>
      </c>
      <c r="E28" s="25">
        <f t="shared" si="0"/>
        <v>0</v>
      </c>
      <c r="F28" s="2"/>
      <c r="G28" s="2"/>
      <c r="H28" s="2"/>
    </row>
    <row r="29" spans="2:17" ht="16.2" x14ac:dyDescent="0.3">
      <c r="B29" s="87" t="s">
        <v>27</v>
      </c>
      <c r="C29" s="28">
        <v>0</v>
      </c>
      <c r="D29" s="74">
        <v>2221.875</v>
      </c>
      <c r="E29" s="25">
        <f t="shared" si="0"/>
        <v>0</v>
      </c>
      <c r="F29" s="2"/>
      <c r="G29" s="2"/>
      <c r="H29" s="2"/>
    </row>
    <row r="30" spans="2:17" ht="15.6" customHeight="1" x14ac:dyDescent="0.3">
      <c r="B30" s="26" t="s">
        <v>82</v>
      </c>
      <c r="C30" s="27">
        <f>SUM(C7:C29)</f>
        <v>0</v>
      </c>
      <c r="D30" s="73"/>
      <c r="E30" s="25">
        <f>SUM(E7:E29)</f>
        <v>0</v>
      </c>
      <c r="F30" s="2"/>
      <c r="G30" s="2"/>
      <c r="H30" s="2"/>
    </row>
    <row r="31" spans="2:17" ht="170.25" customHeight="1" x14ac:dyDescent="0.3">
      <c r="B31" s="119" t="s">
        <v>73</v>
      </c>
      <c r="C31" s="119"/>
      <c r="D31" s="119"/>
      <c r="E31" s="119"/>
      <c r="F31" s="109"/>
      <c r="G31" s="109"/>
      <c r="H31" s="109"/>
      <c r="I31" s="109"/>
      <c r="J31" s="109"/>
      <c r="K31" s="109"/>
      <c r="L31" s="109"/>
      <c r="M31" s="109"/>
      <c r="N31" s="109"/>
      <c r="O31" s="109"/>
      <c r="Q31" t="s">
        <v>28</v>
      </c>
    </row>
    <row r="32" spans="2:17" ht="64.95" customHeight="1" x14ac:dyDescent="0.3">
      <c r="B32" s="120" t="s">
        <v>83</v>
      </c>
      <c r="C32" s="120"/>
      <c r="D32" s="120"/>
      <c r="E32" s="120"/>
      <c r="F32" s="121"/>
      <c r="G32" s="121"/>
      <c r="H32" s="121"/>
      <c r="I32" s="121"/>
      <c r="J32" s="121"/>
      <c r="K32" s="121"/>
      <c r="L32" s="122"/>
      <c r="M32" s="122"/>
      <c r="N32" s="122"/>
      <c r="O32" s="122"/>
    </row>
    <row r="33" spans="2:9" x14ac:dyDescent="0.3">
      <c r="B33" s="4"/>
    </row>
    <row r="35" spans="2:9" ht="15" thickBot="1" x14ac:dyDescent="0.35">
      <c r="B35" s="5" t="s">
        <v>29</v>
      </c>
      <c r="C35" s="6"/>
      <c r="D35" s="6"/>
      <c r="E35" s="6"/>
      <c r="F35" s="6"/>
      <c r="G35" s="6"/>
      <c r="H35" s="6"/>
      <c r="I35" s="6"/>
    </row>
    <row r="36" spans="2:9" ht="15.6" x14ac:dyDescent="0.3">
      <c r="B36" s="103" t="s">
        <v>30</v>
      </c>
      <c r="C36" s="97"/>
      <c r="D36" s="98"/>
      <c r="E36" s="98"/>
      <c r="F36" s="7" t="s">
        <v>31</v>
      </c>
      <c r="G36" s="8"/>
      <c r="H36" s="9"/>
      <c r="I36" s="10"/>
    </row>
    <row r="37" spans="2:9" ht="16.2" thickBot="1" x14ac:dyDescent="0.35">
      <c r="B37" s="104"/>
      <c r="C37" s="99"/>
      <c r="D37" s="100"/>
      <c r="E37" s="100"/>
      <c r="F37" s="11"/>
      <c r="G37" s="12"/>
      <c r="H37" s="13"/>
      <c r="I37" s="14"/>
    </row>
    <row r="38" spans="2:9" ht="15.6" x14ac:dyDescent="0.3">
      <c r="B38" s="103" t="s">
        <v>32</v>
      </c>
      <c r="C38" s="97"/>
      <c r="D38" s="98"/>
      <c r="E38" s="98"/>
      <c r="F38" s="103" t="s">
        <v>33</v>
      </c>
      <c r="G38" s="8"/>
      <c r="H38" s="9"/>
      <c r="I38" s="10"/>
    </row>
    <row r="39" spans="2:9" ht="15.6" x14ac:dyDescent="0.3">
      <c r="B39" s="104"/>
      <c r="C39" s="99"/>
      <c r="D39" s="100"/>
      <c r="E39" s="100"/>
      <c r="F39" s="104"/>
      <c r="G39" s="12"/>
      <c r="H39" s="13"/>
      <c r="I39" s="14"/>
    </row>
    <row r="40" spans="2:9" ht="16.2" thickBot="1" x14ac:dyDescent="0.35">
      <c r="B40" s="105"/>
      <c r="C40" s="101"/>
      <c r="D40" s="102"/>
      <c r="E40" s="102"/>
      <c r="F40" s="105"/>
      <c r="G40" s="15"/>
      <c r="H40" s="16"/>
      <c r="I40" s="17"/>
    </row>
    <row r="41" spans="2:9" x14ac:dyDescent="0.3">
      <c r="B41" s="18" t="s">
        <v>34</v>
      </c>
      <c r="C41" s="97"/>
      <c r="D41" s="98"/>
      <c r="E41" s="98"/>
      <c r="F41" s="103" t="s">
        <v>35</v>
      </c>
      <c r="G41" s="97"/>
      <c r="H41" s="98"/>
      <c r="I41" s="106"/>
    </row>
    <row r="42" spans="2:9" x14ac:dyDescent="0.3">
      <c r="B42" s="19"/>
      <c r="C42" s="99"/>
      <c r="D42" s="100"/>
      <c r="E42" s="100"/>
      <c r="F42" s="104"/>
      <c r="G42" s="99"/>
      <c r="H42" s="100"/>
      <c r="I42" s="107"/>
    </row>
    <row r="43" spans="2:9" ht="15" thickBot="1" x14ac:dyDescent="0.35">
      <c r="B43" s="20"/>
      <c r="C43" s="101"/>
      <c r="D43" s="102"/>
      <c r="E43" s="102"/>
      <c r="F43" s="104"/>
      <c r="G43" s="99"/>
      <c r="H43" s="100"/>
      <c r="I43" s="107"/>
    </row>
    <row r="44" spans="2:9" x14ac:dyDescent="0.3">
      <c r="B44" s="103" t="s">
        <v>36</v>
      </c>
      <c r="C44" s="97"/>
      <c r="D44" s="98"/>
      <c r="E44" s="98"/>
      <c r="F44" s="104"/>
      <c r="G44" s="99"/>
      <c r="H44" s="100"/>
      <c r="I44" s="107"/>
    </row>
    <row r="45" spans="2:9" x14ac:dyDescent="0.3">
      <c r="B45" s="104"/>
      <c r="C45" s="99"/>
      <c r="D45" s="100"/>
      <c r="E45" s="100"/>
      <c r="F45" s="104"/>
      <c r="G45" s="99"/>
      <c r="H45" s="100"/>
      <c r="I45" s="107"/>
    </row>
    <row r="46" spans="2:9" ht="15" thickBot="1" x14ac:dyDescent="0.35">
      <c r="B46" s="105"/>
      <c r="C46" s="101"/>
      <c r="D46" s="102"/>
      <c r="E46" s="102"/>
      <c r="F46" s="105"/>
      <c r="G46" s="101"/>
      <c r="H46" s="102"/>
      <c r="I46" s="108"/>
    </row>
    <row r="47" spans="2:9" x14ac:dyDescent="0.3">
      <c r="B47" s="2"/>
      <c r="C47" s="2"/>
      <c r="D47" s="2"/>
      <c r="E47" s="2"/>
      <c r="F47" s="2"/>
      <c r="G47" s="2"/>
      <c r="H47" s="2"/>
      <c r="I47" s="2"/>
    </row>
    <row r="48" spans="2:9" x14ac:dyDescent="0.3">
      <c r="B48" s="2"/>
      <c r="C48" s="2"/>
      <c r="D48" s="2"/>
      <c r="E48" s="2"/>
      <c r="F48" s="2"/>
      <c r="G48" s="2"/>
      <c r="H48" s="2"/>
      <c r="I48" s="2"/>
    </row>
  </sheetData>
  <mergeCells count="19">
    <mergeCell ref="G41:I46"/>
    <mergeCell ref="B44:B46"/>
    <mergeCell ref="C44:E46"/>
    <mergeCell ref="B4:B5"/>
    <mergeCell ref="B36:B37"/>
    <mergeCell ref="C36:E37"/>
    <mergeCell ref="B31:E31"/>
    <mergeCell ref="B32:E32"/>
    <mergeCell ref="B38:B40"/>
    <mergeCell ref="C38:E40"/>
    <mergeCell ref="F38:F40"/>
    <mergeCell ref="C41:E43"/>
    <mergeCell ref="F41:F46"/>
    <mergeCell ref="L31:O31"/>
    <mergeCell ref="L32:O32"/>
    <mergeCell ref="F31:K31"/>
    <mergeCell ref="F32:K32"/>
    <mergeCell ref="C4:E5"/>
    <mergeCell ref="F9:K9"/>
  </mergeCells>
  <pageMargins left="0.7" right="0.7" top="0.75" bottom="0.75" header="0.3" footer="0.3"/>
  <pageSetup paperSize="9" orientation="portrait" r:id="rId1"/>
  <ignoredErrors>
    <ignoredError sqref="E7" unlockedFormula="1"/>
  </ignoredError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DF65B9F-A6C3-4C4C-9C69-606A66FDEF10}">
  <dimension ref="B2:U64"/>
  <sheetViews>
    <sheetView topLeftCell="B1" zoomScale="81" workbookViewId="0">
      <selection activeCell="K24" sqref="K24"/>
    </sheetView>
  </sheetViews>
  <sheetFormatPr defaultColWidth="8.6640625" defaultRowHeight="14.4" x14ac:dyDescent="0.3"/>
  <cols>
    <col min="2" max="2" width="28.44140625" customWidth="1"/>
    <col min="3" max="3" width="36.6640625" customWidth="1"/>
    <col min="4" max="4" width="26.33203125" customWidth="1"/>
    <col min="5" max="5" width="23.109375" bestFit="1" customWidth="1"/>
    <col min="6" max="6" width="35.6640625" customWidth="1"/>
    <col min="7" max="7" width="28.33203125" bestFit="1" customWidth="1"/>
    <col min="10" max="10" width="44.109375" customWidth="1"/>
    <col min="11" max="11" width="20.44140625" bestFit="1" customWidth="1"/>
    <col min="20" max="20" width="15.6640625" customWidth="1"/>
  </cols>
  <sheetData>
    <row r="2" spans="2:21" ht="15.6" x14ac:dyDescent="0.3">
      <c r="B2" s="69" t="s">
        <v>37</v>
      </c>
    </row>
    <row r="4" spans="2:21" ht="46.8" x14ac:dyDescent="0.3">
      <c r="B4" s="31" t="s">
        <v>38</v>
      </c>
      <c r="C4" s="75" t="s">
        <v>39</v>
      </c>
      <c r="D4" s="33" t="s">
        <v>40</v>
      </c>
      <c r="E4" s="33" t="s">
        <v>41</v>
      </c>
      <c r="F4" s="32" t="s">
        <v>42</v>
      </c>
      <c r="G4" s="33" t="s">
        <v>43</v>
      </c>
      <c r="J4" s="38" t="s">
        <v>44</v>
      </c>
      <c r="K4" s="35"/>
      <c r="L4" s="35"/>
      <c r="M4" s="36"/>
      <c r="N4" s="35"/>
      <c r="O4" s="35"/>
      <c r="P4" s="35"/>
    </row>
    <row r="5" spans="2:21" ht="15.6" x14ac:dyDescent="0.3">
      <c r="B5" s="82" t="s">
        <v>5</v>
      </c>
      <c r="C5" s="83">
        <v>140.30543413739139</v>
      </c>
      <c r="D5" s="34">
        <f>Brandstoftabel_1a2[[#This Row],[CO₂-emissies1 (in kg CO₂-eq./GJ) WTW2]]/Brandstoftabel_1a2[[#Totals],[CO₂-emissies1 (in kg CO₂-eq./GJ) WTW2]]</f>
        <v>9.2352308768031938E-2</v>
      </c>
      <c r="E5" s="84">
        <f>$E$27/(Brandstoftabel_1a2[[#This Row],[Relatieve
 schadelijkheid (dml)]]/$D$27)*K15</f>
        <v>8.6538461538461543E-3</v>
      </c>
      <c r="F5" s="30">
        <v>0</v>
      </c>
      <c r="G5" s="34">
        <f>Brandstoftabel_1a2[[#This Row],[Waardering per 
brandstof3 (dml)]]*Brandstoftabel_1a2[[#This Row],[Percentage van totale afstand waarop type brandstof is ingezet (in %)]]</f>
        <v>0</v>
      </c>
      <c r="J5" s="123" t="s">
        <v>45</v>
      </c>
      <c r="K5" s="123"/>
      <c r="L5" s="123"/>
      <c r="M5" s="123"/>
      <c r="N5" s="123"/>
      <c r="O5" s="123"/>
      <c r="P5" s="123"/>
      <c r="Q5" s="93"/>
    </row>
    <row r="6" spans="2:21" ht="15.6" x14ac:dyDescent="0.3">
      <c r="B6" s="82" t="s">
        <v>6</v>
      </c>
      <c r="C6" s="83">
        <v>114.67271059306029</v>
      </c>
      <c r="D6" s="34">
        <f>Brandstoftabel_1a2[[#This Row],[CO₂-emissies1 (in kg CO₂-eq./GJ) WTW2]]/Brandstoftabel_1a2[[#Totals],[CO₂-emissies1 (in kg CO₂-eq./GJ) WTW2]]</f>
        <v>7.5480252358487654E-2</v>
      </c>
      <c r="E6" s="84">
        <f>$E$27/(Brandstoftabel_1a2[[#This Row],[Relatieve
 schadelijkheid (dml)]]/$D$27)*K15</f>
        <v>1.0588235294117647E-2</v>
      </c>
      <c r="F6" s="30">
        <v>0</v>
      </c>
      <c r="G6" s="34">
        <f>Brandstoftabel_1a2[[#This Row],[Waardering per 
brandstof3 (dml)]]*Brandstoftabel_1a2[[#This Row],[Percentage van totale afstand waarop type brandstof is ingezet (in %)]]</f>
        <v>0</v>
      </c>
      <c r="J6" s="123" t="s">
        <v>46</v>
      </c>
      <c r="K6" s="123"/>
      <c r="L6" s="123"/>
      <c r="M6" s="123"/>
      <c r="N6" s="123"/>
      <c r="O6" s="123"/>
      <c r="P6" s="123"/>
      <c r="Q6" s="93"/>
    </row>
    <row r="7" spans="2:21" x14ac:dyDescent="0.3">
      <c r="B7" s="30" t="s">
        <v>7</v>
      </c>
      <c r="C7" s="83">
        <v>104.3</v>
      </c>
      <c r="D7" s="34">
        <f>Brandstoftabel_1a2[[#This Row],[CO₂-emissies1 (in kg CO₂-eq./GJ) WTW2]]/Brandstoftabel_1a2[[#Totals],[CO₂-emissies1 (in kg CO₂-eq./GJ) WTW2]]</f>
        <v>6.8652692347421426E-2</v>
      </c>
      <c r="E7" s="84">
        <f>$E$27/(Brandstoftabel_1a2[[#This Row],[Relatieve
 schadelijkheid (dml)]]/$D$27)*K15</f>
        <v>1.1641242968107188E-2</v>
      </c>
      <c r="F7" s="30">
        <v>0</v>
      </c>
      <c r="G7" s="34">
        <f>Brandstoftabel_1a2[[#This Row],[Waardering per 
brandstof3 (dml)]]*Brandstoftabel_1a2[[#This Row],[Percentage van totale afstand waarop type brandstof is ingezet (in %)]]</f>
        <v>0</v>
      </c>
      <c r="J7" s="94" t="s">
        <v>47</v>
      </c>
      <c r="K7" s="93"/>
      <c r="L7" s="93"/>
      <c r="M7" s="93"/>
      <c r="N7" s="93"/>
      <c r="O7" s="93"/>
      <c r="P7" s="93"/>
      <c r="Q7" s="93"/>
      <c r="T7" s="81"/>
      <c r="U7" s="79"/>
    </row>
    <row r="8" spans="2:21" ht="15.45" customHeight="1" x14ac:dyDescent="0.3">
      <c r="B8" s="82" t="s">
        <v>8</v>
      </c>
      <c r="C8" s="83">
        <v>97.866242038216569</v>
      </c>
      <c r="D8" s="34">
        <f>Brandstoftabel_1a2[[#This Row],[CO₂-emissies1 (in kg CO₂-eq./GJ) WTW2]]/Brandstoftabel_1a2[[#Totals],[CO₂-emissies1 (in kg CO₂-eq./GJ) WTW2]]</f>
        <v>6.4417842817334273E-2</v>
      </c>
      <c r="E8" s="84">
        <f>$E$27/(Brandstoftabel_1a2[[#This Row],[Relatieve
 schadelijkheid (dml)]]/$D$27)*K14</f>
        <v>8.2710279955332221E-3</v>
      </c>
      <c r="F8" s="30">
        <v>55</v>
      </c>
      <c r="G8" s="34">
        <f>Brandstoftabel_1a2[[#This Row],[Waardering per 
brandstof3 (dml)]]*Brandstoftabel_1a2[[#This Row],[Percentage van totale afstand waarop type brandstof is ingezet (in %)]]</f>
        <v>0.45490653975432721</v>
      </c>
      <c r="J8" s="123" t="s">
        <v>48</v>
      </c>
      <c r="K8" s="123"/>
      <c r="L8" s="123"/>
      <c r="M8" s="123"/>
      <c r="N8" s="123"/>
      <c r="O8" s="123"/>
      <c r="P8" s="123"/>
      <c r="Q8" s="93"/>
      <c r="T8" s="81"/>
      <c r="U8" s="79"/>
    </row>
    <row r="9" spans="2:21" ht="15.45" customHeight="1" x14ac:dyDescent="0.3">
      <c r="B9" s="82" t="s">
        <v>9</v>
      </c>
      <c r="C9" s="83">
        <v>95.537190082644628</v>
      </c>
      <c r="D9" s="34">
        <f>Brandstoftabel_1a2[[#This Row],[CO₂-emissies1 (in kg CO₂-eq./GJ) WTW2]]/Brandstoftabel_1a2[[#Totals],[CO₂-emissies1 (in kg CO₂-eq./GJ) WTW2]]</f>
        <v>6.288480650509036E-2</v>
      </c>
      <c r="E9" s="84">
        <f>$E$27/(Brandstoftabel_1a2[[#This Row],[Relatieve
 schadelijkheid (dml)]]/$D$27)*K14</f>
        <v>8.4726631274742257E-3</v>
      </c>
      <c r="F9" s="30">
        <v>0</v>
      </c>
      <c r="G9" s="34">
        <f>Brandstoftabel_1a2[[#This Row],[Waardering per 
brandstof3 (dml)]]*Brandstoftabel_1a2[[#This Row],[Percentage van totale afstand waarop type brandstof is ingezet (in %)]]</f>
        <v>0</v>
      </c>
      <c r="J9" s="95" t="s">
        <v>49</v>
      </c>
      <c r="K9" s="92"/>
      <c r="L9" s="92"/>
      <c r="M9" s="92"/>
      <c r="N9" s="92"/>
      <c r="O9" s="92"/>
      <c r="P9" s="92"/>
      <c r="Q9" s="93"/>
      <c r="U9" s="78"/>
    </row>
    <row r="10" spans="2:21" ht="15.6" x14ac:dyDescent="0.3">
      <c r="B10" s="82" t="s">
        <v>10</v>
      </c>
      <c r="C10" s="83">
        <v>95.276967930029159</v>
      </c>
      <c r="D10" s="34">
        <f>Brandstoftabel_1a2[[#This Row],[CO₂-emissies1 (in kg CO₂-eq./GJ) WTW2]]/Brandstoftabel_1a2[[#Totals],[CO₂-emissies1 (in kg CO₂-eq./GJ) WTW2]]</f>
        <v>6.2713522215680065E-2</v>
      </c>
      <c r="E10" s="84">
        <f>$E$27/(Brandstoftabel_1a2[[#This Row],[Relatieve
 schadelijkheid (dml)]]/$D$27)*K14</f>
        <v>8.4958038159881205E-3</v>
      </c>
      <c r="F10" s="30">
        <v>0</v>
      </c>
      <c r="G10" s="34">
        <f>Brandstoftabel_1a2[[#This Row],[Waardering per 
brandstof3 (dml)]]*Brandstoftabel_1a2[[#This Row],[Percentage van totale afstand waarop type brandstof is ingezet (in %)]]</f>
        <v>0</v>
      </c>
      <c r="L10" s="36"/>
      <c r="M10" s="35"/>
      <c r="T10" s="81"/>
      <c r="U10" s="79"/>
    </row>
    <row r="11" spans="2:21" ht="15.6" x14ac:dyDescent="0.3">
      <c r="B11" s="82" t="s">
        <v>11</v>
      </c>
      <c r="C11" s="83">
        <v>91.847133757961785</v>
      </c>
      <c r="D11" s="34">
        <f>Brandstoftabel_1a2[[#This Row],[CO₂-emissies1 (in kg CO₂-eq./GJ) WTW2]]/Brandstoftabel_1a2[[#Totals],[CO₂-emissies1 (in kg CO₂-eq./GJ) WTW2]]</f>
        <v>6.0455925377543775E-2</v>
      </c>
      <c r="E11" s="84">
        <f>$E$27/(Brandstoftabel_1a2[[#This Row],[Relatieve
 schadelijkheid (dml)]]/$D$27)*K14</f>
        <v>8.8130613835900127E-3</v>
      </c>
      <c r="F11" s="30">
        <v>0</v>
      </c>
      <c r="G11" s="34">
        <f>Brandstoftabel_1a2[[#This Row],[Waardering per 
brandstof3 (dml)]]*Brandstoftabel_1a2[[#This Row],[Percentage van totale afstand waarop type brandstof is ingezet (in %)]]</f>
        <v>0</v>
      </c>
      <c r="J11" t="s">
        <v>50</v>
      </c>
      <c r="L11" s="36"/>
      <c r="M11" s="35"/>
      <c r="T11" s="81"/>
      <c r="U11" s="79"/>
    </row>
    <row r="12" spans="2:21" ht="18" customHeight="1" x14ac:dyDescent="0.3">
      <c r="B12" s="82" t="s">
        <v>12</v>
      </c>
      <c r="C12" s="83">
        <v>91.15702479338843</v>
      </c>
      <c r="D12" s="34">
        <f>Brandstoftabel_1a2[[#This Row],[CO₂-emissies1 (in kg CO₂-eq./GJ) WTW2]]/Brandstoftabel_1a2[[#Totals],[CO₂-emissies1 (in kg CO₂-eq./GJ) WTW2]]</f>
        <v>6.0001679563247978E-2</v>
      </c>
      <c r="E12" s="84">
        <f>$E$27/(Brandstoftabel_1a2[[#This Row],[Relatieve
 schadelijkheid (dml)]]/$D$27)*K14</f>
        <v>8.8797811200001867E-3</v>
      </c>
      <c r="F12" s="30">
        <v>0</v>
      </c>
      <c r="G12" s="34">
        <f>Brandstoftabel_1a2[[#This Row],[Waardering per 
brandstof3 (dml)]]*Brandstoftabel_1a2[[#This Row],[Percentage van totale afstand waarop type brandstof is ingezet (in %)]]</f>
        <v>0</v>
      </c>
      <c r="T12" s="81"/>
      <c r="U12" s="79"/>
    </row>
    <row r="13" spans="2:21" ht="18.45" customHeight="1" x14ac:dyDescent="0.3">
      <c r="B13" s="82" t="s">
        <v>13</v>
      </c>
      <c r="C13" s="83">
        <v>90.444444444444443</v>
      </c>
      <c r="D13" s="34">
        <f>Brandstoftabel_1a2[[#This Row],[CO₂-emissies1 (in kg CO₂-eq./GJ) WTW2]]/Brandstoftabel_1a2[[#Totals],[CO₂-emissies1 (in kg CO₂-eq./GJ) WTW2]]</f>
        <v>5.953264255971135E-2</v>
      </c>
      <c r="E13" s="84">
        <f>$E$27/(Brandstoftabel_1a2[[#This Row],[Relatieve
 schadelijkheid (dml)]]/$D$27)*K14</f>
        <v>8.949741829780684E-3</v>
      </c>
      <c r="F13" s="30">
        <v>0</v>
      </c>
      <c r="G13" s="34">
        <f>Brandstoftabel_1a2[[#This Row],[Waardering per 
brandstof3 (dml)]]*Brandstoftabel_1a2[[#This Row],[Percentage van totale afstand waarop type brandstof is ingezet (in %)]]</f>
        <v>0</v>
      </c>
      <c r="J13" s="36" t="s">
        <v>51</v>
      </c>
      <c r="K13" s="36" t="s">
        <v>52</v>
      </c>
      <c r="T13" s="81"/>
      <c r="U13" s="79"/>
    </row>
    <row r="14" spans="2:21" ht="22.5" customHeight="1" x14ac:dyDescent="0.3">
      <c r="B14" s="82" t="s">
        <v>14</v>
      </c>
      <c r="C14" s="83">
        <v>89.84076433121021</v>
      </c>
      <c r="D14" s="34">
        <f>Brandstoftabel_1a2[[#This Row],[CO₂-emissies1 (in kg CO₂-eq./GJ) WTW2]]/Brandstoftabel_1a2[[#Totals],[CO₂-emissies1 (in kg CO₂-eq./GJ) WTW2]]</f>
        <v>5.9135286230946958E-2</v>
      </c>
      <c r="E14" s="84">
        <f>$E$27/(Brandstoftabel_1a2[[#This Row],[Relatieve
 schadelijkheid (dml)]]/$D$27)*K14</f>
        <v>9.0098791316106305E-3</v>
      </c>
      <c r="F14" s="30">
        <v>0</v>
      </c>
      <c r="G14" s="34">
        <f>Brandstoftabel_1a2[[#This Row],[Waardering per 
brandstof3 (dml)]]*Brandstoftabel_1a2[[#This Row],[Percentage van totale afstand waarop type brandstof is ingezet (in %)]]</f>
        <v>0</v>
      </c>
      <c r="J14" s="36" t="s">
        <v>53</v>
      </c>
      <c r="K14" s="36">
        <v>1</v>
      </c>
      <c r="T14" s="81"/>
      <c r="U14" s="79"/>
    </row>
    <row r="15" spans="2:21" ht="45" customHeight="1" x14ac:dyDescent="0.3">
      <c r="B15" s="30" t="s">
        <v>15</v>
      </c>
      <c r="C15" s="34">
        <v>78.341597796143247</v>
      </c>
      <c r="D15" s="34">
        <f>Brandstoftabel_1a2[[#This Row],[CO₂-emissies1 (in kg CO₂-eq./GJ) WTW2]]/Brandstoftabel_1a2[[#Totals],[CO₂-emissies1 (in kg CO₂-eq./GJ) WTW2]]</f>
        <v>5.1566266649128008E-2</v>
      </c>
      <c r="E15" s="84">
        <f>$E$27/(Brandstoftabel_1a2[[#This Row],[Relatieve
 schadelijkheid (dml)]]/$D$27)*K14</f>
        <v>1.0332370675181314E-2</v>
      </c>
      <c r="F15" s="30">
        <v>0</v>
      </c>
      <c r="G15" s="34">
        <f>Brandstoftabel_1a2[[#This Row],[Waardering per 
brandstof3 (dml)]]*Brandstoftabel_1a2[[#This Row],[Percentage van totale afstand waarop type brandstof is ingezet (in %)]]</f>
        <v>0</v>
      </c>
      <c r="J15" s="76" t="s">
        <v>54</v>
      </c>
      <c r="K15">
        <v>1.5</v>
      </c>
      <c r="T15" s="81"/>
      <c r="U15" s="79"/>
    </row>
    <row r="16" spans="2:21" x14ac:dyDescent="0.3">
      <c r="B16" s="82" t="s">
        <v>16</v>
      </c>
      <c r="C16" s="83">
        <v>74.510204081632651</v>
      </c>
      <c r="D16" s="34">
        <f>Brandstoftabel_1a2[[#This Row],[CO₂-emissies1 (in kg CO₂-eq./GJ) WTW2]]/Brandstoftabel_1a2[[#Totals],[CO₂-emissies1 (in kg CO₂-eq./GJ) WTW2]]</f>
        <v>4.9044353955512092E-2</v>
      </c>
      <c r="E16" s="84">
        <f>$E$27/(Brandstoftabel_1a2[[#This Row],[Relatieve
 schadelijkheid (dml)]]/$D$27)*K14</f>
        <v>1.0863672133133459E-2</v>
      </c>
      <c r="F16" s="30">
        <v>0</v>
      </c>
      <c r="G16" s="34">
        <f>Brandstoftabel_1a2[[#This Row],[Waardering per 
brandstof3 (dml)]]*Brandstoftabel_1a2[[#This Row],[Percentage van totale afstand waarop type brandstof is ingezet (in %)]]</f>
        <v>0</v>
      </c>
      <c r="J16" t="s">
        <v>55</v>
      </c>
      <c r="K16">
        <v>2</v>
      </c>
      <c r="T16" s="81"/>
      <c r="U16" s="79"/>
    </row>
    <row r="17" spans="2:21" x14ac:dyDescent="0.3">
      <c r="B17" s="82" t="s">
        <v>17</v>
      </c>
      <c r="C17" s="83">
        <v>73.852459016393453</v>
      </c>
      <c r="D17" s="34">
        <f>Brandstoftabel_1a2[[#This Row],[CO₂-emissies1 (in kg CO₂-eq./GJ) WTW2]]/Brandstoftabel_1a2[[#Totals],[CO₂-emissies1 (in kg CO₂-eq./GJ) WTW2]]</f>
        <v>4.8611410814506324E-2</v>
      </c>
      <c r="E17" s="84">
        <f>$E$27/(Brandstoftabel_1a2[[#This Row],[Relatieve
 schadelijkheid (dml)]]/$D$27)*K14</f>
        <v>1.0960426213242818E-2</v>
      </c>
      <c r="F17" s="30">
        <v>0</v>
      </c>
      <c r="G17" s="34">
        <f>Brandstoftabel_1a2[[#This Row],[Waardering per 
brandstof3 (dml)]]*Brandstoftabel_1a2[[#This Row],[Percentage van totale afstand waarop type brandstof is ingezet (in %)]]</f>
        <v>0</v>
      </c>
      <c r="U17" s="80"/>
    </row>
    <row r="18" spans="2:21" x14ac:dyDescent="0.3">
      <c r="B18" s="82" t="s">
        <v>18</v>
      </c>
      <c r="C18" s="83">
        <v>68.631578947368425</v>
      </c>
      <c r="D18" s="34">
        <f>Brandstoftabel_1a2[[#This Row],[CO₂-emissies1 (in kg CO₂-eq./GJ) WTW2]]/Brandstoftabel_1a2[[#Totals],[CO₂-emissies1 (in kg CO₂-eq./GJ) WTW2]]</f>
        <v>4.5174905798575749E-2</v>
      </c>
      <c r="E18" s="84">
        <f>$E$27/(Brandstoftabel_1a2[[#This Row],[Relatieve
 schadelijkheid (dml)]]/$D$27)*K14</f>
        <v>1.1794197949845608E-2</v>
      </c>
      <c r="F18" s="30">
        <v>0</v>
      </c>
      <c r="G18" s="34">
        <f>Brandstoftabel_1a2[[#This Row],[Waardering per 
brandstof3 (dml)]]*Brandstoftabel_1a2[[#This Row],[Percentage van totale afstand waarop type brandstof is ingezet (in %)]]</f>
        <v>0</v>
      </c>
      <c r="T18" s="81"/>
      <c r="U18" s="79"/>
    </row>
    <row r="19" spans="2:21" x14ac:dyDescent="0.3">
      <c r="B19" s="30" t="s">
        <v>19</v>
      </c>
      <c r="C19" s="34">
        <v>52.548209366391184</v>
      </c>
      <c r="D19" s="34">
        <f>Brandstoftabel_1a2[[#This Row],[CO₂-emissies1 (in kg CO₂-eq./GJ) WTW2]]/Brandstoftabel_1a2[[#Totals],[CO₂-emissies1 (in kg CO₂-eq./GJ) WTW2]]</f>
        <v>3.4588456865184497E-2</v>
      </c>
      <c r="E19" s="84">
        <f>$E$27/(Brandstoftabel_1a2[[#This Row],[Relatieve
 schadelijkheid (dml)]]/$D$27)*K14</f>
        <v>1.5404034456660876E-2</v>
      </c>
      <c r="F19" s="30">
        <v>0</v>
      </c>
      <c r="G19" s="34">
        <f>Brandstoftabel_1a2[[#This Row],[Waardering per 
brandstof3 (dml)]]*Brandstoftabel_1a2[[#This Row],[Percentage van totale afstand waarop type brandstof is ingezet (in %)]]</f>
        <v>0</v>
      </c>
      <c r="T19" s="81"/>
      <c r="U19" s="79"/>
    </row>
    <row r="20" spans="2:21" x14ac:dyDescent="0.3">
      <c r="B20" s="82" t="s">
        <v>20</v>
      </c>
      <c r="C20" s="83">
        <v>40.881057268722472</v>
      </c>
      <c r="D20" s="34">
        <f>Brandstoftabel_1a2[[#This Row],[CO₂-emissies1 (in kg CO₂-eq./GJ) WTW2]]/Brandstoftabel_1a2[[#Totals],[CO₂-emissies1 (in kg CO₂-eq./GJ) WTW2]]</f>
        <v>2.6908865268522729E-2</v>
      </c>
      <c r="E20" s="84">
        <f>$E$27/(Brandstoftabel_1a2[[#This Row],[Relatieve
 schadelijkheid (dml)]]/$D$27)*K14</f>
        <v>1.9800232229684085E-2</v>
      </c>
      <c r="F20" s="30">
        <v>0</v>
      </c>
      <c r="G20" s="34">
        <f>Brandstoftabel_1a2[[#This Row],[Waardering per 
brandstof3 (dml)]]*Brandstoftabel_1a2[[#This Row],[Percentage van totale afstand waarop type brandstof is ingezet (in %)]]</f>
        <v>0</v>
      </c>
      <c r="T20" s="81"/>
      <c r="U20" s="79"/>
    </row>
    <row r="21" spans="2:21" x14ac:dyDescent="0.3">
      <c r="B21" s="82" t="s">
        <v>21</v>
      </c>
      <c r="C21" s="83">
        <v>29.204081632653061</v>
      </c>
      <c r="D21" s="34">
        <f>Brandstoftabel_1a2[[#This Row],[CO₂-emissies1 (in kg CO₂-eq./GJ) WTW2]]/Brandstoftabel_1a2[[#Totals],[CO₂-emissies1 (in kg CO₂-eq./GJ) WTW2]]</f>
        <v>1.9222807589793976E-2</v>
      </c>
      <c r="E21" s="84">
        <f>$E$27/(Brandstoftabel_1a2[[#This Row],[Relatieve
 schadelijkheid (dml)]]/$D$27)*K15</f>
        <v>4.1575751528375539E-2</v>
      </c>
      <c r="F21" s="30">
        <v>0</v>
      </c>
      <c r="G21" s="34">
        <f>Brandstoftabel_1a2[[#This Row],[Waardering per 
brandstof3 (dml)]]*Brandstoftabel_1a2[[#This Row],[Percentage van totale afstand waarop type brandstof is ingezet (in %)]]</f>
        <v>0</v>
      </c>
      <c r="U21" s="77"/>
    </row>
    <row r="22" spans="2:21" x14ac:dyDescent="0.3">
      <c r="B22" s="82" t="s">
        <v>22</v>
      </c>
      <c r="C22" s="83">
        <v>26.947368421052634</v>
      </c>
      <c r="D22" s="34">
        <f>Brandstoftabel_1a2[[#This Row],[CO₂-emissies1 (in kg CO₂-eq./GJ) WTW2]]/Brandstoftabel_1a2[[#Totals],[CO₂-emissies1 (in kg CO₂-eq./GJ) WTW2]]</f>
        <v>1.7737386325821152E-2</v>
      </c>
      <c r="E22" s="84">
        <f>$E$27/(Brandstoftabel_1a2[[#This Row],[Relatieve
 schadelijkheid (dml)]]/$D$27)*K15</f>
        <v>4.5057521855269539E-2</v>
      </c>
      <c r="F22" s="30">
        <v>0</v>
      </c>
      <c r="G22" s="34">
        <f>Brandstoftabel_1a2[[#This Row],[Waardering per 
brandstof3 (dml)]]*Brandstoftabel_1a2[[#This Row],[Percentage van totale afstand waarop type brandstof is ingezet (in %)]]</f>
        <v>0</v>
      </c>
      <c r="T22" s="81"/>
      <c r="U22" s="79"/>
    </row>
    <row r="23" spans="2:21" x14ac:dyDescent="0.3">
      <c r="B23" s="82" t="s">
        <v>23</v>
      </c>
      <c r="C23" s="83">
        <v>26.315789473684216</v>
      </c>
      <c r="D23" s="34">
        <f>Brandstoftabel_1a2[[#This Row],[CO₂-emissies1 (in kg CO₂-eq./GJ) WTW2]]/Brandstoftabel_1a2[[#Totals],[CO₂-emissies1 (in kg CO₂-eq./GJ) WTW2]]</f>
        <v>1.7321666333809722E-2</v>
      </c>
      <c r="E23" s="84">
        <f>$E$27/(Brandstoftabel_1a2[[#This Row],[Relatieve
 schadelijkheid (dml)]]/$D$27)*K15</f>
        <v>4.613890237979601E-2</v>
      </c>
      <c r="F23" s="30">
        <v>0</v>
      </c>
      <c r="G23" s="34">
        <f>Brandstoftabel_1a2[[#This Row],[Waardering per 
brandstof3 (dml)]]*Brandstoftabel_1a2[[#This Row],[Percentage van totale afstand waarop type brandstof is ingezet (in %)]]</f>
        <v>0</v>
      </c>
      <c r="T23" s="81"/>
      <c r="U23" s="79"/>
    </row>
    <row r="24" spans="2:21" x14ac:dyDescent="0.3">
      <c r="B24" s="82" t="s">
        <v>24</v>
      </c>
      <c r="C24" s="83">
        <v>13.242424242424242</v>
      </c>
      <c r="D24" s="34">
        <f>Brandstoftabel_1a2[[#This Row],[CO₂-emissies1 (in kg CO₂-eq./GJ) WTW2]]/Brandstoftabel_1a2[[#Totals],[CO₂-emissies1 (in kg CO₂-eq./GJ) WTW2]]</f>
        <v>8.7164724587649751E-3</v>
      </c>
      <c r="E24" s="84">
        <f>$E$27/(Brandstoftabel_1a2[[#This Row],[Relatieve
 schadelijkheid (dml)]]/$D$27)*K15</f>
        <v>9.1688773848805763E-2</v>
      </c>
      <c r="F24" s="30">
        <v>0</v>
      </c>
      <c r="G24" s="34">
        <f>Brandstoftabel_1a2[[#This Row],[Waardering per 
brandstof3 (dml)]]*Brandstoftabel_1a2[[#This Row],[Percentage van totale afstand waarop type brandstof is ingezet (in %)]]</f>
        <v>0</v>
      </c>
      <c r="T24" s="81"/>
      <c r="U24" s="79"/>
    </row>
    <row r="25" spans="2:21" ht="15.6" x14ac:dyDescent="0.3">
      <c r="B25" s="82" t="s">
        <v>25</v>
      </c>
      <c r="C25" s="83">
        <v>9.9712643678160919</v>
      </c>
      <c r="D25" s="34">
        <f>Brandstoftabel_1a2[[#This Row],[CO₂-emissies1 (in kg CO₂-eq./GJ) WTW2]]/Brandstoftabel_1a2[[#Totals],[CO₂-emissies1 (in kg CO₂-eq./GJ) WTW2]]</f>
        <v>6.5633187436096247E-3</v>
      </c>
      <c r="E25" s="84">
        <f>$E$27/(Brandstoftabel_1a2[[#This Row],[Relatieve
 schadelijkheid (dml)]]/$D$27)*K15</f>
        <v>0.12176807241141371</v>
      </c>
      <c r="F25" s="30">
        <v>0</v>
      </c>
      <c r="G25" s="34">
        <f>Brandstoftabel_1a2[[#This Row],[Waardering per 
brandstof3 (dml)]]*Brandstoftabel_1a2[[#This Row],[Percentage van totale afstand waarop type brandstof is ingezet (in %)]]</f>
        <v>0</v>
      </c>
      <c r="H25" s="35"/>
      <c r="I25" s="35"/>
      <c r="J25" s="35"/>
      <c r="T25" s="81"/>
      <c r="U25" s="79"/>
    </row>
    <row r="26" spans="2:21" ht="15.6" x14ac:dyDescent="0.3">
      <c r="B26" s="82" t="s">
        <v>26</v>
      </c>
      <c r="C26" s="83">
        <v>9.5</v>
      </c>
      <c r="D26" s="34">
        <f>Brandstoftabel_1a2[[#This Row],[CO₂-emissies1 (in kg CO₂-eq./GJ) WTW2]]/Brandstoftabel_1a2[[#Totals],[CO₂-emissies1 (in kg CO₂-eq./GJ) WTW2]]</f>
        <v>6.2531215465053084E-3</v>
      </c>
      <c r="E26" s="84">
        <f>$E$27/(Brandstoftabel_1a2[[#This Row],[Relatieve
 schadelijkheid (dml)]]/$D$27)*K16</f>
        <v>0.17041145846646727</v>
      </c>
      <c r="F26" s="30">
        <v>45</v>
      </c>
      <c r="G26" s="34">
        <f>Brandstoftabel_1a2[[#This Row],[Waardering per 
brandstof3 (dml)]]*Brandstoftabel_1a2[[#This Row],[Percentage van totale afstand waarop type brandstof is ingezet (in %)]]</f>
        <v>7.6685156309910267</v>
      </c>
      <c r="H26" s="35"/>
      <c r="I26" s="35"/>
      <c r="J26" s="35"/>
      <c r="T26" s="81"/>
      <c r="U26" s="79"/>
    </row>
    <row r="27" spans="2:21" ht="15" customHeight="1" x14ac:dyDescent="0.3">
      <c r="B27" s="30" t="s">
        <v>27</v>
      </c>
      <c r="C27" s="83">
        <v>4.0472721385785979</v>
      </c>
      <c r="D27" s="34">
        <f>Brandstoftabel_1a2[[#This Row],[CO₂-emissies1 (in kg CO₂-eq./GJ) WTW2]]/Brandstoftabel_1a2[[#Totals],[CO₂-emissies1 (in kg CO₂-eq./GJ) WTW2]]</f>
        <v>2.6640089067701523E-3</v>
      </c>
      <c r="E27" s="84">
        <v>0.2</v>
      </c>
      <c r="F27" s="30">
        <v>0</v>
      </c>
      <c r="G27" s="34">
        <f>Brandstoftabel_1a2[[#This Row],[Waardering per 
brandstof3 (dml)]]*Brandstoftabel_1a2[[#This Row],[Percentage van totale afstand waarop type brandstof is ingezet (in %)]]</f>
        <v>0</v>
      </c>
      <c r="H27" s="35"/>
      <c r="I27" s="35"/>
      <c r="J27" s="35"/>
      <c r="T27" s="81"/>
      <c r="U27" s="79"/>
    </row>
    <row r="28" spans="2:21" ht="15.6" x14ac:dyDescent="0.3">
      <c r="B28" s="30" t="s">
        <v>56</v>
      </c>
      <c r="C28" s="34">
        <f>SUBTOTAL(109,Brandstoftabel_1a2[CO₂-emissies1 (in kg CO₂-eq./GJ) WTW2])</f>
        <v>1519.241218861207</v>
      </c>
      <c r="D28" s="30">
        <f>SUBTOTAL(109,Brandstoftabel_1a2[Relatieve
 schadelijkheid (dml)])</f>
        <v>1.0000000000000002</v>
      </c>
      <c r="E28" s="30"/>
      <c r="F28" s="30">
        <f>SUBTOTAL(109,Brandstoftabel_1a2[Percentage van totale afstand waarop type brandstof is ingezet (in %)])</f>
        <v>100</v>
      </c>
      <c r="G28" s="34">
        <f>SUBTOTAL(109,Brandstoftabel_1a2[Subtotaal gewogen score 
per brandstof (max. 20)])</f>
        <v>8.1234221707453536</v>
      </c>
      <c r="H28" s="35"/>
      <c r="I28" s="35"/>
      <c r="J28" s="35"/>
      <c r="T28" s="81"/>
      <c r="U28" s="79"/>
    </row>
    <row r="29" spans="2:21" ht="15.6" x14ac:dyDescent="0.3">
      <c r="B29" s="85" t="s">
        <v>57</v>
      </c>
      <c r="H29" s="35"/>
      <c r="I29" s="35"/>
      <c r="J29" s="35"/>
      <c r="U29" s="78"/>
    </row>
    <row r="30" spans="2:21" ht="17.399999999999999" x14ac:dyDescent="0.3">
      <c r="B30" s="85" t="s">
        <v>58</v>
      </c>
      <c r="H30" s="35"/>
      <c r="I30" s="35"/>
      <c r="J30" s="35"/>
    </row>
    <row r="31" spans="2:21" ht="17.399999999999999" x14ac:dyDescent="0.3">
      <c r="B31" s="85" t="s">
        <v>59</v>
      </c>
      <c r="H31" s="35"/>
      <c r="I31" s="35"/>
      <c r="J31" s="35"/>
    </row>
    <row r="32" spans="2:21" ht="18.600000000000001" x14ac:dyDescent="0.4">
      <c r="B32" s="85" t="s">
        <v>60</v>
      </c>
      <c r="H32" s="35"/>
      <c r="I32" s="35"/>
      <c r="J32" s="35"/>
    </row>
    <row r="33" spans="2:14" ht="15.6" x14ac:dyDescent="0.3">
      <c r="B33" s="85" t="s">
        <v>61</v>
      </c>
      <c r="H33" s="35"/>
      <c r="I33" s="35"/>
      <c r="J33" s="35"/>
    </row>
    <row r="34" spans="2:14" ht="17.399999999999999" x14ac:dyDescent="0.3">
      <c r="B34" s="85" t="s">
        <v>62</v>
      </c>
      <c r="H34" s="35"/>
      <c r="I34" s="35"/>
      <c r="J34" s="35"/>
    </row>
    <row r="35" spans="2:14" ht="15.6" x14ac:dyDescent="0.3">
      <c r="B35" s="86"/>
      <c r="H35" s="35"/>
      <c r="I35" s="35"/>
      <c r="J35" s="35"/>
    </row>
    <row r="36" spans="2:14" ht="15.6" x14ac:dyDescent="0.3">
      <c r="B36" s="86"/>
      <c r="H36" s="35"/>
      <c r="I36" s="35"/>
      <c r="J36" s="35"/>
    </row>
    <row r="37" spans="2:14" ht="15.6" x14ac:dyDescent="0.3">
      <c r="H37" s="35"/>
      <c r="I37" s="35"/>
      <c r="J37" s="35"/>
    </row>
    <row r="38" spans="2:14" ht="15.6" x14ac:dyDescent="0.3">
      <c r="B38" s="37" t="s">
        <v>63</v>
      </c>
      <c r="C38" s="35"/>
      <c r="D38" s="35"/>
      <c r="E38" s="35"/>
      <c r="F38" s="35"/>
      <c r="G38" s="35"/>
    </row>
    <row r="39" spans="2:14" ht="15.6" x14ac:dyDescent="0.3">
      <c r="C39" s="35"/>
      <c r="D39" s="35"/>
      <c r="E39" s="35"/>
      <c r="F39" s="35"/>
      <c r="G39" s="35"/>
      <c r="N39" t="s">
        <v>28</v>
      </c>
    </row>
    <row r="40" spans="2:14" ht="62.4" x14ac:dyDescent="0.3">
      <c r="B40" s="39" t="s">
        <v>64</v>
      </c>
      <c r="C40" s="40" t="s">
        <v>65</v>
      </c>
      <c r="D40" s="39" t="s">
        <v>66</v>
      </c>
      <c r="E40" s="39" t="s">
        <v>67</v>
      </c>
      <c r="F40" s="39"/>
      <c r="G40" s="35"/>
      <c r="J40" s="38" t="s">
        <v>68</v>
      </c>
      <c r="L40" t="s">
        <v>28</v>
      </c>
    </row>
    <row r="41" spans="2:14" ht="15.6" x14ac:dyDescent="0.3">
      <c r="B41" s="41" t="s">
        <v>69</v>
      </c>
      <c r="C41" s="42">
        <v>0</v>
      </c>
      <c r="D41" s="43">
        <v>0</v>
      </c>
      <c r="E41" s="42">
        <f>Motortabel_27[[#This Row],[Waardering (dml)]]*Motortabel_27[[#This Row],[Percentage van totale afstand waarop type motor wordt ingezet (in %)]]</f>
        <v>0</v>
      </c>
      <c r="F41" s="42"/>
      <c r="G41" s="35"/>
      <c r="J41" s="91">
        <f>Brandstoftabel_1a2[[#Totals],[Subtotaal gewogen score 
per brandstof (max. 20)]]+Motortabel_27[[#Totals],[Subtotaal gewogen score per type motor]]</f>
        <v>10.123422170745354</v>
      </c>
    </row>
    <row r="42" spans="2:14" ht="15.6" x14ac:dyDescent="0.3">
      <c r="B42" s="41" t="s">
        <v>70</v>
      </c>
      <c r="C42" s="42">
        <v>0.01</v>
      </c>
      <c r="D42" s="43">
        <v>0</v>
      </c>
      <c r="E42" s="42">
        <f>Motortabel_27[[#This Row],[Waardering (dml)]]*Motortabel_27[[#This Row],[Percentage van totale afstand waarop type motor wordt ingezet (in %)]]</f>
        <v>0</v>
      </c>
      <c r="F42" s="42"/>
      <c r="G42" s="35"/>
      <c r="H42" s="35"/>
    </row>
    <row r="43" spans="2:14" ht="15.6" x14ac:dyDescent="0.3">
      <c r="B43" s="44" t="s">
        <v>71</v>
      </c>
      <c r="C43" s="42">
        <v>0.02</v>
      </c>
      <c r="D43" s="43">
        <v>100</v>
      </c>
      <c r="E43" s="42">
        <f>Motortabel_27[[#This Row],[Waardering (dml)]]*Motortabel_27[[#This Row],[Percentage van totale afstand waarop type motor wordt ingezet (in %)]]</f>
        <v>2</v>
      </c>
      <c r="F43" s="42"/>
      <c r="G43" s="35"/>
      <c r="H43" s="35"/>
    </row>
    <row r="44" spans="2:14" ht="15.6" x14ac:dyDescent="0.3">
      <c r="B44" s="36" t="s">
        <v>56</v>
      </c>
      <c r="C44" s="36"/>
      <c r="D44" s="43">
        <f>SUBTOTAL(109,Motortabel_27[Percentage van totale afstand waarop type motor wordt ingezet (in %)])</f>
        <v>100</v>
      </c>
      <c r="E44" s="42">
        <f>SUBTOTAL(109,Motortabel_27[Subtotaal gewogen score per type motor])</f>
        <v>2</v>
      </c>
      <c r="F44" s="42"/>
      <c r="G44" s="35"/>
      <c r="H44" s="35"/>
    </row>
    <row r="45" spans="2:14" ht="15.6" x14ac:dyDescent="0.3">
      <c r="B45" s="35" t="s">
        <v>72</v>
      </c>
      <c r="C45" s="35"/>
      <c r="D45" s="35"/>
      <c r="E45" s="35"/>
      <c r="F45" s="35"/>
      <c r="G45" s="35"/>
    </row>
    <row r="46" spans="2:14" ht="15.6" x14ac:dyDescent="0.3">
      <c r="C46" s="35"/>
      <c r="D46" s="35"/>
      <c r="E46" s="35"/>
      <c r="F46" s="35"/>
      <c r="G46" s="35"/>
    </row>
    <row r="47" spans="2:14" ht="15.6" x14ac:dyDescent="0.3">
      <c r="C47" s="35"/>
      <c r="D47" s="35"/>
      <c r="E47" s="35"/>
      <c r="F47" s="35"/>
      <c r="G47" s="35"/>
    </row>
    <row r="48" spans="2:14" ht="15.6" x14ac:dyDescent="0.3">
      <c r="B48" s="37"/>
      <c r="C48" s="35"/>
      <c r="D48" s="35"/>
      <c r="E48" s="35"/>
      <c r="F48" s="35"/>
      <c r="G48" s="35"/>
    </row>
    <row r="49" spans="2:10" ht="16.2" thickBot="1" x14ac:dyDescent="0.35">
      <c r="B49" s="45" t="s">
        <v>29</v>
      </c>
      <c r="C49" s="46"/>
      <c r="D49" s="35"/>
      <c r="E49" s="35"/>
      <c r="F49" s="35"/>
      <c r="G49" s="35"/>
    </row>
    <row r="50" spans="2:10" ht="15.6" x14ac:dyDescent="0.3">
      <c r="B50" s="124" t="s">
        <v>30</v>
      </c>
      <c r="C50" s="48"/>
      <c r="D50" s="126"/>
      <c r="E50" s="127"/>
      <c r="F50" s="128"/>
      <c r="G50" s="47" t="s">
        <v>31</v>
      </c>
      <c r="H50" s="61"/>
      <c r="I50" s="62"/>
      <c r="J50" s="60"/>
    </row>
    <row r="51" spans="2:10" ht="16.2" thickBot="1" x14ac:dyDescent="0.35">
      <c r="B51" s="125"/>
      <c r="C51" s="50"/>
      <c r="D51" s="129"/>
      <c r="E51" s="130"/>
      <c r="F51" s="131"/>
      <c r="G51" s="51"/>
      <c r="H51" s="63"/>
      <c r="I51" s="64"/>
      <c r="J51" s="65"/>
    </row>
    <row r="52" spans="2:10" ht="15.6" x14ac:dyDescent="0.3">
      <c r="B52" s="124" t="s">
        <v>32</v>
      </c>
      <c r="C52" s="48"/>
      <c r="D52" s="126"/>
      <c r="E52" s="127"/>
      <c r="F52" s="128"/>
      <c r="G52" s="47" t="s">
        <v>33</v>
      </c>
      <c r="H52" s="61"/>
      <c r="I52" s="62"/>
      <c r="J52" s="60"/>
    </row>
    <row r="53" spans="2:10" ht="15.6" x14ac:dyDescent="0.3">
      <c r="B53" s="132"/>
      <c r="C53" s="50"/>
      <c r="D53" s="129"/>
      <c r="E53" s="130"/>
      <c r="F53" s="131"/>
      <c r="G53" s="51"/>
      <c r="H53" s="63"/>
      <c r="I53" s="64"/>
      <c r="J53" s="65"/>
    </row>
    <row r="54" spans="2:10" ht="16.2" thickBot="1" x14ac:dyDescent="0.35">
      <c r="B54" s="125"/>
      <c r="C54" s="52"/>
      <c r="D54" s="133"/>
      <c r="E54" s="134"/>
      <c r="F54" s="135"/>
      <c r="G54" s="49"/>
      <c r="H54" s="66"/>
      <c r="I54" s="67"/>
      <c r="J54" s="68"/>
    </row>
    <row r="55" spans="2:10" ht="15.6" x14ac:dyDescent="0.3">
      <c r="B55" s="53" t="s">
        <v>34</v>
      </c>
      <c r="C55" s="54"/>
      <c r="D55" s="129"/>
      <c r="E55" s="130"/>
      <c r="F55" s="131"/>
      <c r="G55" s="47" t="s">
        <v>35</v>
      </c>
      <c r="H55" s="61"/>
      <c r="I55" s="62"/>
      <c r="J55" s="60"/>
    </row>
    <row r="56" spans="2:10" ht="15.6" x14ac:dyDescent="0.3">
      <c r="B56" s="55"/>
      <c r="C56" s="54"/>
      <c r="D56" s="129"/>
      <c r="E56" s="130"/>
      <c r="F56" s="131"/>
      <c r="G56" s="51"/>
      <c r="H56" s="63"/>
      <c r="I56" s="64"/>
      <c r="J56" s="65"/>
    </row>
    <row r="57" spans="2:10" ht="16.2" thickBot="1" x14ac:dyDescent="0.35">
      <c r="B57" s="56"/>
      <c r="C57" s="57"/>
      <c r="D57" s="133"/>
      <c r="E57" s="134"/>
      <c r="F57" s="135"/>
      <c r="G57" s="51"/>
      <c r="H57" s="63"/>
      <c r="I57" s="64"/>
      <c r="J57" s="65"/>
    </row>
    <row r="58" spans="2:10" ht="15.6" x14ac:dyDescent="0.3">
      <c r="B58" s="124" t="s">
        <v>36</v>
      </c>
      <c r="C58" s="48"/>
      <c r="D58" s="126"/>
      <c r="E58" s="127"/>
      <c r="F58" s="128"/>
      <c r="G58" s="51"/>
      <c r="H58" s="63"/>
      <c r="I58" s="64"/>
      <c r="J58" s="65"/>
    </row>
    <row r="59" spans="2:10" ht="15.6" x14ac:dyDescent="0.3">
      <c r="B59" s="132"/>
      <c r="C59" s="50"/>
      <c r="D59" s="129"/>
      <c r="E59" s="130"/>
      <c r="F59" s="131"/>
      <c r="G59" s="51"/>
      <c r="H59" s="63"/>
      <c r="I59" s="64"/>
      <c r="J59" s="65"/>
    </row>
    <row r="60" spans="2:10" ht="15.6" x14ac:dyDescent="0.3">
      <c r="B60" s="132"/>
      <c r="C60" s="50"/>
      <c r="D60" s="129"/>
      <c r="E60" s="130"/>
      <c r="F60" s="131"/>
      <c r="G60" s="58"/>
      <c r="H60" s="63"/>
      <c r="I60" s="64"/>
      <c r="J60" s="65"/>
    </row>
    <row r="61" spans="2:10" ht="15.6" x14ac:dyDescent="0.3">
      <c r="B61" s="132"/>
      <c r="C61" s="50"/>
      <c r="D61" s="129"/>
      <c r="E61" s="130"/>
      <c r="F61" s="131"/>
      <c r="G61" s="58"/>
      <c r="H61" s="63"/>
      <c r="I61" s="64"/>
      <c r="J61" s="65"/>
    </row>
    <row r="62" spans="2:10" ht="15.6" x14ac:dyDescent="0.3">
      <c r="B62" s="132"/>
      <c r="C62" s="50"/>
      <c r="D62" s="129"/>
      <c r="E62" s="130"/>
      <c r="F62" s="131"/>
      <c r="G62" s="58"/>
      <c r="H62" s="63"/>
      <c r="I62" s="64"/>
      <c r="J62" s="65"/>
    </row>
    <row r="63" spans="2:10" ht="16.2" thickBot="1" x14ac:dyDescent="0.35">
      <c r="B63" s="125"/>
      <c r="C63" s="52"/>
      <c r="D63" s="133"/>
      <c r="E63" s="134"/>
      <c r="F63" s="135"/>
      <c r="G63" s="59"/>
      <c r="H63" s="66"/>
      <c r="I63" s="67"/>
      <c r="J63" s="68"/>
    </row>
    <row r="64" spans="2:10" ht="15.6" x14ac:dyDescent="0.3">
      <c r="B64" s="36"/>
      <c r="C64" s="36"/>
      <c r="D64" s="36"/>
      <c r="E64" s="36"/>
      <c r="F64" s="36"/>
    </row>
  </sheetData>
  <mergeCells count="10">
    <mergeCell ref="B52:B54"/>
    <mergeCell ref="D52:F54"/>
    <mergeCell ref="D55:F57"/>
    <mergeCell ref="B58:B63"/>
    <mergeCell ref="D58:F63"/>
    <mergeCell ref="J5:P5"/>
    <mergeCell ref="J6:P6"/>
    <mergeCell ref="J8:P8"/>
    <mergeCell ref="B50:B51"/>
    <mergeCell ref="D50:F51"/>
  </mergeCells>
  <phoneticPr fontId="19" type="noConversion"/>
  <pageMargins left="0.7" right="0.7" top="0.75" bottom="0.75" header="0.3" footer="0.3"/>
  <pageSetup paperSize="9" orientation="portrait" r:id="rId1"/>
  <tableParts count="3">
    <tablePart r:id="rId2"/>
    <tablePart r:id="rId3"/>
    <tablePart r:id="rId4"/>
  </tablePart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TaxCatchAll xmlns="746fbf30-322b-40ed-bd2b-2342a9dc1d58" xsi:nil="true"/>
    <lcf76f155ced4ddcb4097134ff3c332f xmlns="8641d731-8d82-4025-94ac-f81355cd7152">
      <Terms xmlns="http://schemas.microsoft.com/office/infopath/2007/PartnerControls"/>
    </lcf76f155ced4ddcb4097134ff3c332f>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2F387A182EA97443B90A2BDFFA16B9B8" ma:contentTypeVersion="14" ma:contentTypeDescription="Een nieuw document maken." ma:contentTypeScope="" ma:versionID="e9f2e0ac1b9e77371160c03f7e70c4a5">
  <xsd:schema xmlns:xsd="http://www.w3.org/2001/XMLSchema" xmlns:xs="http://www.w3.org/2001/XMLSchema" xmlns:p="http://schemas.microsoft.com/office/2006/metadata/properties" xmlns:ns2="8641d731-8d82-4025-94ac-f81355cd7152" xmlns:ns3="746fbf30-322b-40ed-bd2b-2342a9dc1d58" targetNamespace="http://schemas.microsoft.com/office/2006/metadata/properties" ma:root="true" ma:fieldsID="12d038d04744ce11198c2d2cb4955115" ns2:_="" ns3:_="">
    <xsd:import namespace="8641d731-8d82-4025-94ac-f81355cd7152"/>
    <xsd:import namespace="746fbf30-322b-40ed-bd2b-2342a9dc1d58"/>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element ref="ns2:lcf76f155ced4ddcb4097134ff3c332f" minOccurs="0"/>
                <xsd:element ref="ns3:TaxCatchAll" minOccurs="0"/>
                <xsd:element ref="ns2:MediaServiceDateTaken" minOccurs="0"/>
                <xsd:element ref="ns2:MediaServiceOCR" minOccurs="0"/>
                <xsd:element ref="ns2:MediaServiceGenerationTime" minOccurs="0"/>
                <xsd:element ref="ns2:MediaServiceEventHashCode" minOccurs="0"/>
                <xsd:element ref="ns2:MediaServiceLocation" minOccurs="0"/>
                <xsd:element ref="ns3:SharedWithUsers" minOccurs="0"/>
                <xsd:element ref="ns3:SharedWithDetail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8641d731-8d82-4025-94ac-f81355cd7152"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element name="lcf76f155ced4ddcb4097134ff3c332f" ma:index="13" nillable="true" ma:taxonomy="true" ma:internalName="lcf76f155ced4ddcb4097134ff3c332f" ma:taxonomyFieldName="MediaServiceImageTags" ma:displayName="Afbeeldingtags" ma:readOnly="false" ma:fieldId="{5cf76f15-5ced-4ddc-b409-7134ff3c332f}" ma:taxonomyMulti="true" ma:sspId="388b94e4-faf0-4286-a14b-6aee6575d8db" ma:termSetId="09814cd3-568e-fe90-9814-8d621ff8fb84" ma:anchorId="fba54fb3-c3e1-fe81-a776-ca4b69148c4d" ma:open="true" ma:isKeyword="false">
      <xsd:complexType>
        <xsd:sequence>
          <xsd:element ref="pc:Terms" minOccurs="0" maxOccurs="1"/>
        </xsd:sequence>
      </xsd:complexType>
    </xsd:element>
    <xsd:element name="MediaServiceDateTaken" ma:index="15" nillable="true" ma:displayName="MediaServiceDateTaken" ma:description="" ma:hidden="true" ma:indexed="true" ma:internalName="MediaServiceDateTaken" ma:readOnly="true">
      <xsd:simpleType>
        <xsd:restriction base="dms:Text"/>
      </xsd:simpleType>
    </xsd:element>
    <xsd:element name="MediaServiceOCR" ma:index="16" nillable="true" ma:displayName="Extracted Text" ma:internalName="MediaServiceOCR" ma:readOnly="true">
      <xsd:simpleType>
        <xsd:restriction base="dms:Note">
          <xsd:maxLength value="255"/>
        </xsd:restriction>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element name="MediaServiceLocation" ma:index="19" nillable="true" ma:displayName="Location" ma:description="" ma:indexed="true" ma:internalName="MediaServiceLocation"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746fbf30-322b-40ed-bd2b-2342a9dc1d58" elementFormDefault="qualified">
    <xsd:import namespace="http://schemas.microsoft.com/office/2006/documentManagement/types"/>
    <xsd:import namespace="http://schemas.microsoft.com/office/infopath/2007/PartnerControls"/>
    <xsd:element name="TaxCatchAll" ma:index="14" nillable="true" ma:displayName="Taxonomy Catch All Column" ma:hidden="true" ma:list="{288c787a-7046-42a0-954b-325867d18381}" ma:internalName="TaxCatchAll" ma:showField="CatchAllData" ma:web="746fbf30-322b-40ed-bd2b-2342a9dc1d58">
      <xsd:complexType>
        <xsd:complexContent>
          <xsd:extension base="dms:MultiChoiceLookup">
            <xsd:sequence>
              <xsd:element name="Value" type="dms:Lookup" maxOccurs="unbounded" minOccurs="0" nillable="true"/>
            </xsd:sequence>
          </xsd:extension>
        </xsd:complexContent>
      </xsd:complexType>
    </xsd:element>
    <xsd:element name="SharedWithUsers" ma:index="20"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21" nillable="true" ma:displayName="Gedeeld met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A0913D93-76FD-4E9B-8BE0-BCEC4726B060}">
  <ds:schemaRefs>
    <ds:schemaRef ds:uri="http://schemas.microsoft.com/sharepoint/v3/contenttype/forms"/>
  </ds:schemaRefs>
</ds:datastoreItem>
</file>

<file path=customXml/itemProps2.xml><?xml version="1.0" encoding="utf-8"?>
<ds:datastoreItem xmlns:ds="http://schemas.openxmlformats.org/officeDocument/2006/customXml" ds:itemID="{B9AAA827-4DE5-48E2-B429-D827E5D14B56}">
  <ds:schemaRefs>
    <ds:schemaRef ds:uri="http://www.w3.org/XML/1998/namespace"/>
    <ds:schemaRef ds:uri="29e04cb3-8914-45b7-8295-58471b192ec7"/>
    <ds:schemaRef ds:uri="http://purl.org/dc/dcmitype/"/>
    <ds:schemaRef ds:uri="http://schemas.microsoft.com/office/2006/documentManagement/types"/>
    <ds:schemaRef ds:uri="http://schemas.microsoft.com/office/infopath/2007/PartnerControls"/>
    <ds:schemaRef ds:uri="http://schemas.openxmlformats.org/package/2006/metadata/core-properties"/>
    <ds:schemaRef ds:uri="4b8714c3-37a1-48c9-8b9f-014dc812339c"/>
    <ds:schemaRef ds:uri="http://schemas.microsoft.com/office/2006/metadata/properties"/>
    <ds:schemaRef ds:uri="http://purl.org/dc/terms/"/>
    <ds:schemaRef ds:uri="http://purl.org/dc/elements/1.1/"/>
    <ds:schemaRef ds:uri="f91f9d27-dc35-4286-9da9-5128ed85d5fb"/>
    <ds:schemaRef ds:uri="3ced9c91-2b66-4bf2-890d-60bd0b8598c1"/>
    <ds:schemaRef ds:uri="746fbf30-322b-40ed-bd2b-2342a9dc1d58"/>
    <ds:schemaRef ds:uri="8641d731-8d82-4025-94ac-f81355cd7152"/>
  </ds:schemaRefs>
</ds:datastoreItem>
</file>

<file path=customXml/itemProps3.xml><?xml version="1.0" encoding="utf-8"?>
<ds:datastoreItem xmlns:ds="http://schemas.openxmlformats.org/officeDocument/2006/customXml" ds:itemID="{6557967C-F623-4947-8ECC-3F6E96129EF0}">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8641d731-8d82-4025-94ac-f81355cd7152"/>
    <ds:schemaRef ds:uri="746fbf30-322b-40ed-bd2b-2342a9dc1d58"/>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5</vt:i4>
      </vt:variant>
    </vt:vector>
  </HeadingPairs>
  <TitlesOfParts>
    <vt:vector size="5" baseType="lpstr">
      <vt:lpstr>2024</vt:lpstr>
      <vt:lpstr>2025</vt:lpstr>
      <vt:lpstr>2026</vt:lpstr>
      <vt:lpstr>2027</vt:lpstr>
      <vt:lpstr>Aangepaste brandstoftabel</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fanauw hoppe</dc:creator>
  <cp:keywords/>
  <dc:description/>
  <cp:lastModifiedBy>Irene van de Veen</cp:lastModifiedBy>
  <cp:revision/>
  <dcterms:created xsi:type="dcterms:W3CDTF">2021-04-22T18:09:21Z</dcterms:created>
  <dcterms:modified xsi:type="dcterms:W3CDTF">2024-05-23T12:17:58Z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0x0101002F387A182EA97443B90A2BDFFA16B9B8</vt:lpwstr>
  </property>
  <property fmtid="{D5CDD505-2E9C-101B-9397-08002B2CF9AE}" pid="3" name="MediaServiceImageTags">
    <vt:lpwstr/>
  </property>
</Properties>
</file>