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HSO\23999\23050 Raamovereenkomst relinen riolering 2024-2027\post-uit\definitief\Bunschoten\Bijlagen\Origineel\"/>
    </mc:Choice>
  </mc:AlternateContent>
  <xr:revisionPtr revIDLastSave="0" documentId="8_{1F5508C3-5481-436E-B9AD-4A897B3898AE}" xr6:coauthVersionLast="47" xr6:coauthVersionMax="47" xr10:uidLastSave="{00000000-0000-0000-0000-000000000000}"/>
  <bookViews>
    <workbookView xWindow="51480" yWindow="-120" windowWidth="38640" windowHeight="21240" activeTab="2" xr2:uid="{00000000-000D-0000-FFFF-FFFF00000000}"/>
  </bookViews>
  <sheets>
    <sheet name="Leiding org." sheetId="1" r:id="rId1"/>
    <sheet name="Putten_org." sheetId="2" r:id="rId2"/>
    <sheet name="Bijlage 6 Bunschoten" sheetId="3" r:id="rId3"/>
    <sheet name="Draaitabel" sheetId="5" r:id="rId4"/>
    <sheet name="Blad1" sheetId="4" r:id="rId5"/>
  </sheets>
  <definedNames>
    <definedName name="_xlnm.Print_Area" localSheetId="2">'Bijlage 6 Bunschoten'!$A$1:$AD$30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3" l="1"/>
  <c r="U25" i="3"/>
  <c r="L26" i="3"/>
  <c r="AB4" i="5" l="1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3" i="5"/>
  <c r="AC3" i="5" s="1"/>
  <c r="AA4" i="5"/>
  <c r="AA5" i="5"/>
  <c r="AA6" i="5"/>
  <c r="AA7" i="5"/>
  <c r="AA3" i="5"/>
  <c r="AC17" i="5" l="1"/>
  <c r="T9" i="5" l="1"/>
  <c r="U9" i="5"/>
  <c r="T10" i="5"/>
  <c r="U10" i="5"/>
  <c r="T8" i="5"/>
  <c r="U8" i="5"/>
  <c r="U3" i="5"/>
  <c r="T3" i="5"/>
  <c r="U7" i="5"/>
  <c r="T7" i="5"/>
  <c r="U14" i="5"/>
  <c r="T14" i="5"/>
  <c r="U15" i="5"/>
  <c r="T15" i="5"/>
  <c r="U13" i="5"/>
  <c r="T13" i="5"/>
  <c r="U12" i="5"/>
  <c r="T12" i="5"/>
  <c r="U11" i="5"/>
  <c r="T11" i="5"/>
  <c r="U5" i="5"/>
  <c r="T5" i="5"/>
  <c r="U6" i="5"/>
  <c r="T6" i="5"/>
  <c r="U4" i="5"/>
  <c r="T4" i="5"/>
  <c r="U24" i="3"/>
  <c r="U18" i="3"/>
  <c r="U19" i="3"/>
  <c r="U20" i="3"/>
  <c r="U16" i="3"/>
  <c r="U21" i="3"/>
  <c r="U15" i="3"/>
  <c r="U13" i="3"/>
  <c r="U14" i="3"/>
  <c r="U23" i="3"/>
  <c r="AL21" i="1" l="1"/>
</calcChain>
</file>

<file path=xl/sharedStrings.xml><?xml version="1.0" encoding="utf-8"?>
<sst xmlns="http://schemas.openxmlformats.org/spreadsheetml/2006/main" count="1395" uniqueCount="253">
  <si>
    <t>ID</t>
  </si>
  <si>
    <t>Beheerder</t>
  </si>
  <si>
    <t>Eigenaar</t>
  </si>
  <si>
    <t>Wijk</t>
  </si>
  <si>
    <t>Buurt</t>
  </si>
  <si>
    <t>Openbare ruimte</t>
  </si>
  <si>
    <t>Jaar van aanleg</t>
  </si>
  <si>
    <t>Objecttypegroep</t>
  </si>
  <si>
    <t>Objecttype</t>
  </si>
  <si>
    <t>Type</t>
  </si>
  <si>
    <t>Type gedetailleerd</t>
  </si>
  <si>
    <t>Gebiedstype</t>
  </si>
  <si>
    <t>Ligging</t>
  </si>
  <si>
    <t>Grondsoort</t>
  </si>
  <si>
    <t>Beheergebied</t>
  </si>
  <si>
    <t>Status</t>
  </si>
  <si>
    <t>Beheerlaag</t>
  </si>
  <si>
    <t>IMKL Thema</t>
  </si>
  <si>
    <t>Type stelsel</t>
  </si>
  <si>
    <t>BOB  begin</t>
  </si>
  <si>
    <t>BOB eind</t>
  </si>
  <si>
    <t>Hoogte\diameter</t>
  </si>
  <si>
    <t>Breedte</t>
  </si>
  <si>
    <t>Lengte</t>
  </si>
  <si>
    <t>Materiaal</t>
  </si>
  <si>
    <t>Vorm</t>
  </si>
  <si>
    <t>Objectnummer</t>
  </si>
  <si>
    <t>Beginpuntnr</t>
  </si>
  <si>
    <t>Eindpuntnr</t>
  </si>
  <si>
    <t>Rioleringsgebied</t>
  </si>
  <si>
    <t>Laatste insp. jaar</t>
  </si>
  <si>
    <t>Fundering</t>
  </si>
  <si>
    <t>Verbinding</t>
  </si>
  <si>
    <t>Grondeigendom</t>
  </si>
  <si>
    <t>Risicoklasse</t>
  </si>
  <si>
    <t>Woonplaats</t>
  </si>
  <si>
    <t>GEOVISIA_ID</t>
  </si>
  <si>
    <t>Lengte_1</t>
  </si>
  <si>
    <t>Gemeente Bunschoten</t>
  </si>
  <si>
    <t>Wijk L</t>
  </si>
  <si>
    <t>Bunschoten</t>
  </si>
  <si>
    <t>Jan Pieterszoon Coenstraat</t>
  </si>
  <si>
    <t>Leidingen</t>
  </si>
  <si>
    <t>Rioolleiding</t>
  </si>
  <si>
    <t>Vrijverval rioolleiding</t>
  </si>
  <si>
    <t>Gemengd riool</t>
  </si>
  <si>
    <t>Woongebied</t>
  </si>
  <si>
    <t>Binnen de bebouwde kom</t>
  </si>
  <si>
    <t>Veen</t>
  </si>
  <si>
    <t>De Vondelstraat</t>
  </si>
  <si>
    <t>Bestaand</t>
  </si>
  <si>
    <t>Leiding</t>
  </si>
  <si>
    <t>Riool vrijverval</t>
  </si>
  <si>
    <t>Gemengd stelsel</t>
  </si>
  <si>
    <t>Beton</t>
  </si>
  <si>
    <t>Eivormig</t>
  </si>
  <si>
    <t>L160 - L161 (7762)</t>
  </si>
  <si>
    <t>L160</t>
  </si>
  <si>
    <t>L161</t>
  </si>
  <si>
    <t>De Vondelstraat (GEM)</t>
  </si>
  <si>
    <t>Op staal</t>
  </si>
  <si>
    <t>Mof/spie</t>
  </si>
  <si>
    <t>Publiek</t>
  </si>
  <si>
    <t>B</t>
  </si>
  <si>
    <t>Bunschoten-Spakenburg</t>
  </si>
  <si>
    <t>195348D23C73EEF6E0500A0A57326600</t>
  </si>
  <si>
    <t>L161 - L162 (28248)</t>
  </si>
  <si>
    <t>L162</t>
  </si>
  <si>
    <t>195348D2465DEEF6E0500A0A57326600</t>
  </si>
  <si>
    <t>L162 - L163 (28118)</t>
  </si>
  <si>
    <t>L163</t>
  </si>
  <si>
    <t>195348D239E2EEF6E0500A0A57326600</t>
  </si>
  <si>
    <t>Wijk M</t>
  </si>
  <si>
    <t>Veenestraat</t>
  </si>
  <si>
    <t>Rond</t>
  </si>
  <si>
    <t>M180 - M192 (25223)</t>
  </si>
  <si>
    <t>M180</t>
  </si>
  <si>
    <t>M192</t>
  </si>
  <si>
    <t>195348D23E9BEEF6E0500A0A57326600</t>
  </si>
  <si>
    <t>Abel Tasmanstraat</t>
  </si>
  <si>
    <t>L1261 - M192 (29987)</t>
  </si>
  <si>
    <t>L1261</t>
  </si>
  <si>
    <t>195348D243D5EEF6E0500A0A57326600</t>
  </si>
  <si>
    <t>Cornelis Houtmanstraat</t>
  </si>
  <si>
    <t>L155 - L156 (5355)</t>
  </si>
  <si>
    <t>L155</t>
  </si>
  <si>
    <t>L156</t>
  </si>
  <si>
    <t>195348D245CEEEF6E0500A0A57326600</t>
  </si>
  <si>
    <t>M163A - M180 (18684)</t>
  </si>
  <si>
    <t>M163A</t>
  </si>
  <si>
    <t>195348D24167EEF6E0500A0A57326600</t>
  </si>
  <si>
    <t>L186 - L1262 (2549)</t>
  </si>
  <si>
    <t>L186</t>
  </si>
  <si>
    <t>L1262</t>
  </si>
  <si>
    <t>A+</t>
  </si>
  <si>
    <t>195348D243D4EEF6E0500A0A57326600</t>
  </si>
  <si>
    <t>Willem Barentszstraat</t>
  </si>
  <si>
    <t>L159 - L160 (18919)</t>
  </si>
  <si>
    <t>L159</t>
  </si>
  <si>
    <t>195348D23FFCEEF6E0500A0A57326600</t>
  </si>
  <si>
    <t>Jan van Riebeeckstraat</t>
  </si>
  <si>
    <t>L184 - L186 (9624)</t>
  </si>
  <si>
    <t>L184</t>
  </si>
  <si>
    <t>195348D24662EEF6E0500A0A57326600</t>
  </si>
  <si>
    <t>L181 - L184 (22981)</t>
  </si>
  <si>
    <t>L181</t>
  </si>
  <si>
    <t>195348D24142EEF6E0500A0A57326600</t>
  </si>
  <si>
    <t>L157 - L160 (28735)</t>
  </si>
  <si>
    <t>L157</t>
  </si>
  <si>
    <t>Privaat</t>
  </si>
  <si>
    <t>195348D2465CEEF6E0500A0A57326600</t>
  </si>
  <si>
    <t>L155 - L158 (5226)</t>
  </si>
  <si>
    <t>L158</t>
  </si>
  <si>
    <t>195348D23FFBEEF6E0500A0A57326600</t>
  </si>
  <si>
    <t>L156 - L181 (17631)</t>
  </si>
  <si>
    <t>195348D23DB3EEF6E0500A0A57326600</t>
  </si>
  <si>
    <t>L158 - L159 (22785)</t>
  </si>
  <si>
    <t>195348D24750EEF6E0500A0A57326600</t>
  </si>
  <si>
    <t>L156 - L157 (22817)</t>
  </si>
  <si>
    <t>195348D23F9AEEF6E0500A0A57326600</t>
  </si>
  <si>
    <t>L1262 - L1261 (12097)</t>
  </si>
  <si>
    <t>195348D23A8BEEF6E0500A0A57326600</t>
  </si>
  <si>
    <t>L163 - M163A (20045)</t>
  </si>
  <si>
    <t>195348D239E3EEF6E0500A0A57326600</t>
  </si>
  <si>
    <t>Putnummer</t>
  </si>
  <si>
    <t>Beheerder gedetailleerd</t>
  </si>
  <si>
    <t>Eigenaar gedetailleerd</t>
  </si>
  <si>
    <t>Lengte (mm)</t>
  </si>
  <si>
    <t>Breedte (mm)</t>
  </si>
  <si>
    <t>Diameter (mm)</t>
  </si>
  <si>
    <t>Hoogte (m)</t>
  </si>
  <si>
    <t>Maaiveldhoogte (m)</t>
  </si>
  <si>
    <t>Type onderdeel</t>
  </si>
  <si>
    <t>X</t>
  </si>
  <si>
    <t>Y</t>
  </si>
  <si>
    <t>195348D22B85EEF6E0500A0A57326600</t>
  </si>
  <si>
    <t>Putten</t>
  </si>
  <si>
    <t>Rioolput</t>
  </si>
  <si>
    <t>Inspectieput</t>
  </si>
  <si>
    <t>Put</t>
  </si>
  <si>
    <t>Vierkant</t>
  </si>
  <si>
    <t>Putdeksel - zwaar verkeer</t>
  </si>
  <si>
    <t>195348D22DA0EEF6E0500A0A57326600</t>
  </si>
  <si>
    <t>195348D22C4BEEF6E0500A0A57326600</t>
  </si>
  <si>
    <t>195348D2330FEEF6E0500A0A57326600</t>
  </si>
  <si>
    <t>195348D23097EEF6E0500A0A57326600</t>
  </si>
  <si>
    <t>195348D22B79EEF6E0500A0A57326600</t>
  </si>
  <si>
    <t>195348D22C49EEF6E0500A0A57326600</t>
  </si>
  <si>
    <t>195348D23098EEF6E0500A0A57326600</t>
  </si>
  <si>
    <t>195348D22D9FEEF6E0500A0A57326600</t>
  </si>
  <si>
    <t>195348D22D9EEEF6E0500A0A57326600</t>
  </si>
  <si>
    <t>195348D22D2BEEF6E0500A0A57326600</t>
  </si>
  <si>
    <t>195348D23093EEF6E0500A0A57326600</t>
  </si>
  <si>
    <t>195348D22C4DEEF6E0500A0A57326600</t>
  </si>
  <si>
    <t>195348D22DA1EEF6E0500A0A57326600</t>
  </si>
  <si>
    <t>195348D23096EEF6E0500A0A57326600</t>
  </si>
  <si>
    <t>195348D22C4AEEF6E0500A0A57326600</t>
  </si>
  <si>
    <t>195348D22D2AEEF6E0500A0A57326600</t>
  </si>
  <si>
    <t>Relining riolering 2024</t>
  </si>
  <si>
    <t xml:space="preserve">Civieltechnisch Bureau          </t>
  </si>
  <si>
    <t>Locatie</t>
  </si>
  <si>
    <t>Bemalingsgebied</t>
  </si>
  <si>
    <t>Tek.nr.</t>
  </si>
  <si>
    <t>Wijk (Inspectiebedrijf/rapportnr)</t>
  </si>
  <si>
    <t>JvA</t>
  </si>
  <si>
    <t>Riool_ID</t>
  </si>
  <si>
    <t>Riool-/verificatie</t>
  </si>
  <si>
    <t>Stelsel</t>
  </si>
  <si>
    <t>van put A</t>
  </si>
  <si>
    <t>naar put B</t>
  </si>
  <si>
    <t>Afmeting</t>
  </si>
  <si>
    <t>Aantal</t>
  </si>
  <si>
    <t>BOK put A</t>
  </si>
  <si>
    <t>BOK put B</t>
  </si>
  <si>
    <t>Maaiveld</t>
  </si>
  <si>
    <t>Grondwaterstand</t>
  </si>
  <si>
    <t>Schadebeelden</t>
  </si>
  <si>
    <t>Opmerkingen</t>
  </si>
  <si>
    <t>vereiste waarden</t>
  </si>
  <si>
    <t>nummer</t>
  </si>
  <si>
    <t>Straatnaam</t>
  </si>
  <si>
    <t>inspectie</t>
  </si>
  <si>
    <t>type</t>
  </si>
  <si>
    <t>riool</t>
  </si>
  <si>
    <t>streng</t>
  </si>
  <si>
    <t>dwg</t>
  </si>
  <si>
    <t>open inlaten</t>
  </si>
  <si>
    <t>gesl. inlaten</t>
  </si>
  <si>
    <t>put A</t>
  </si>
  <si>
    <t>put B</t>
  </si>
  <si>
    <t>(NAP)</t>
  </si>
  <si>
    <t>EI</t>
  </si>
  <si>
    <t>Mcap</t>
  </si>
  <si>
    <t>alle riolen beton</t>
  </si>
  <si>
    <t>1884-M</t>
  </si>
  <si>
    <t>Volgt uit verificatie</t>
  </si>
  <si>
    <t>Putnr.</t>
  </si>
  <si>
    <t>M.V. hoogte</t>
  </si>
  <si>
    <t>Diversen</t>
  </si>
  <si>
    <t>Bunschoten Gemengd</t>
  </si>
  <si>
    <t>Raamovereenkomstnr. 2597-3</t>
  </si>
  <si>
    <t>Hooge</t>
  </si>
  <si>
    <t>Grondslag</t>
  </si>
  <si>
    <t>Rijlabels</t>
  </si>
  <si>
    <t>Eindtotaal</t>
  </si>
  <si>
    <t>Aantal van Lengte</t>
  </si>
  <si>
    <t>Som van Lengte2</t>
  </si>
  <si>
    <t>Max van Lengte3</t>
  </si>
  <si>
    <t>250/375</t>
  </si>
  <si>
    <t>400/600</t>
  </si>
  <si>
    <t>500/750</t>
  </si>
  <si>
    <t>Draaitabel Bunschoten</t>
  </si>
  <si>
    <t>A</t>
  </si>
  <si>
    <t>C</t>
  </si>
  <si>
    <t>E</t>
  </si>
  <si>
    <t>D</t>
  </si>
  <si>
    <t>F</t>
  </si>
  <si>
    <t>G</t>
  </si>
  <si>
    <t>H</t>
  </si>
  <si>
    <t>I</t>
  </si>
  <si>
    <t>J</t>
  </si>
  <si>
    <t>K</t>
  </si>
  <si>
    <t>L</t>
  </si>
  <si>
    <t>M</t>
  </si>
  <si>
    <t>Privaat terrein onder school Het Talent, vooraf overleg!</t>
  </si>
  <si>
    <t>Privaat terrein Het Talent, vooraf overleg!</t>
  </si>
  <si>
    <t>Natte doorsnede</t>
  </si>
  <si>
    <t>Gewicht slib [2,10 t/m3]</t>
  </si>
  <si>
    <t>Gem. vervuiling 15%</t>
  </si>
  <si>
    <t>Tekeningnr. 1884-L</t>
  </si>
  <si>
    <t>Bijlage 4-3</t>
  </si>
  <si>
    <t>Afdeling Beheer en Realisatie Openbare Ruimte</t>
  </si>
  <si>
    <t>Overzicht reliningen in diverse riolen in Bunschoten, op basis verificatie-inspecties 2024</t>
  </si>
  <si>
    <t>4012-013</t>
  </si>
  <si>
    <t>streng, inspectie</t>
  </si>
  <si>
    <t>4013-001</t>
  </si>
  <si>
    <t>4014-003</t>
  </si>
  <si>
    <t>4016-001</t>
  </si>
  <si>
    <t>4017-002</t>
  </si>
  <si>
    <t>4018-003</t>
  </si>
  <si>
    <t>4019-004</t>
  </si>
  <si>
    <t>4020-005</t>
  </si>
  <si>
    <t>4021-006</t>
  </si>
  <si>
    <t>4022-008 en 4022_007</t>
  </si>
  <si>
    <t>4023-009</t>
  </si>
  <si>
    <t>4024-010</t>
  </si>
  <si>
    <t>Datum: 03-04-2024</t>
  </si>
  <si>
    <t>4025-001</t>
  </si>
  <si>
    <t>onbekend, inspectie is niet volledig</t>
  </si>
  <si>
    <t>Rev.nr. 1</t>
  </si>
  <si>
    <t>1884-L</t>
  </si>
  <si>
    <t>aanname dat relinen mogelijk is, 80% van de streng is niet geinspecteerd, zwelrubbers te glad, camera rijdt niet verder</t>
  </si>
  <si>
    <t>inspectie lengte : 0,8 en 4,7 mtr, totale streng meenemen in verifcatieronde overeenkomst na frezen zwelrubbers deelliners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</si>
</sst>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"/>
  </numFmts>
  <fonts count="18" x14ac:knownFonts="1">
    <font>
      <sz val="10"/>
      <name val="Calibri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C6E0B4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C9C9C9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7C80"/>
        <bgColor rgb="FFFF0000"/>
      </patternFill>
    </fill>
    <fill>
      <patternFill patternType="solid">
        <fgColor rgb="FF92D050"/>
        <bgColor rgb="FF000000"/>
      </patternFill>
    </fill>
    <fill>
      <patternFill patternType="solid">
        <fgColor theme="7" tint="0.39997558519241921"/>
        <bgColor theme="6" tint="0.79998168889431442"/>
      </patternFill>
    </fill>
    <fill>
      <patternFill patternType="solid">
        <fgColor rgb="FF0070C0"/>
        <bgColor theme="6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theme="6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theme="6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66FF"/>
        <bgColor theme="6" tint="0.79998168889431442"/>
      </patternFill>
    </fill>
    <fill>
      <patternFill patternType="solid">
        <fgColor rgb="FFCC66FF"/>
        <bgColor indexed="64"/>
      </patternFill>
    </fill>
    <fill>
      <patternFill patternType="solid">
        <fgColor theme="9" tint="0.59999389629810485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77">
    <xf numFmtId="0" fontId="0" fillId="0" borderId="0" xfId="0"/>
    <xf numFmtId="164" fontId="0" fillId="0" borderId="0" xfId="0" applyNumberFormat="1"/>
    <xf numFmtId="0" fontId="3" fillId="3" borderId="1" xfId="0" applyFont="1" applyFill="1" applyBorder="1"/>
    <xf numFmtId="0" fontId="3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2" fontId="4" fillId="0" borderId="4" xfId="0" applyNumberFormat="1" applyFont="1" applyBorder="1"/>
    <xf numFmtId="1" fontId="4" fillId="0" borderId="4" xfId="0" applyNumberFormat="1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6" fillId="0" borderId="6" xfId="0" applyFont="1" applyBorder="1"/>
    <xf numFmtId="0" fontId="8" fillId="0" borderId="7" xfId="0" applyFont="1" applyBorder="1" applyAlignment="1">
      <alignment wrapText="1"/>
    </xf>
    <xf numFmtId="0" fontId="9" fillId="0" borderId="6" xfId="0" applyFont="1" applyBorder="1" applyAlignment="1">
      <alignment horizontal="left"/>
    </xf>
    <xf numFmtId="0" fontId="4" fillId="0" borderId="8" xfId="0" applyFont="1" applyBorder="1" applyAlignment="1">
      <alignment wrapText="1"/>
    </xf>
    <xf numFmtId="0" fontId="6" fillId="4" borderId="9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 wrapText="1"/>
    </xf>
    <xf numFmtId="0" fontId="6" fillId="4" borderId="10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2" fontId="6" fillId="4" borderId="10" xfId="1" applyNumberFormat="1" applyFont="1" applyFill="1" applyBorder="1" applyAlignment="1">
      <alignment horizontal="center"/>
    </xf>
    <xf numFmtId="1" fontId="6" fillId="4" borderId="10" xfId="1" applyNumberFormat="1" applyFont="1" applyFill="1" applyBorder="1" applyAlignment="1">
      <alignment horizontal="center"/>
    </xf>
    <xf numFmtId="0" fontId="6" fillId="4" borderId="11" xfId="1" applyFont="1" applyFill="1" applyBorder="1" applyAlignment="1">
      <alignment horizontal="left"/>
    </xf>
    <xf numFmtId="0" fontId="6" fillId="4" borderId="11" xfId="1" applyFont="1" applyFill="1" applyBorder="1"/>
    <xf numFmtId="2" fontId="6" fillId="4" borderId="11" xfId="1" applyNumberFormat="1" applyFont="1" applyFill="1" applyBorder="1"/>
    <xf numFmtId="0" fontId="6" fillId="4" borderId="11" xfId="1" applyFont="1" applyFill="1" applyBorder="1" applyAlignment="1">
      <alignment wrapText="1"/>
    </xf>
    <xf numFmtId="0" fontId="11" fillId="5" borderId="12" xfId="2" applyFont="1" applyFill="1" applyBorder="1" applyAlignment="1">
      <alignment horizontal="center" vertical="center"/>
    </xf>
    <xf numFmtId="0" fontId="11" fillId="5" borderId="13" xfId="2" applyFont="1" applyFill="1" applyBorder="1" applyAlignment="1">
      <alignment horizontal="center" vertical="center"/>
    </xf>
    <xf numFmtId="0" fontId="11" fillId="5" borderId="14" xfId="2" applyFont="1" applyFill="1" applyBorder="1"/>
    <xf numFmtId="0" fontId="6" fillId="4" borderId="15" xfId="1" applyFont="1" applyFill="1" applyBorder="1" applyAlignment="1">
      <alignment horizontal="left"/>
    </xf>
    <xf numFmtId="0" fontId="6" fillId="4" borderId="16" xfId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/>
    </xf>
    <xf numFmtId="2" fontId="6" fillId="4" borderId="16" xfId="1" applyNumberFormat="1" applyFont="1" applyFill="1" applyBorder="1" applyAlignment="1">
      <alignment horizontal="center"/>
    </xf>
    <xf numFmtId="1" fontId="6" fillId="4" borderId="16" xfId="1" applyNumberFormat="1" applyFont="1" applyFill="1" applyBorder="1" applyAlignment="1">
      <alignment horizontal="center"/>
    </xf>
    <xf numFmtId="2" fontId="6" fillId="4" borderId="17" xfId="1" applyNumberFormat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 wrapText="1"/>
    </xf>
    <xf numFmtId="0" fontId="11" fillId="5" borderId="18" xfId="2" applyFont="1" applyFill="1" applyBorder="1" applyAlignment="1">
      <alignment horizontal="center" vertical="center"/>
    </xf>
    <xf numFmtId="0" fontId="11" fillId="5" borderId="19" xfId="2" applyFont="1" applyFill="1" applyBorder="1" applyAlignment="1">
      <alignment horizontal="center" vertical="center"/>
    </xf>
    <xf numFmtId="0" fontId="11" fillId="5" borderId="20" xfId="2" applyFont="1" applyFill="1" applyBorder="1"/>
    <xf numFmtId="0" fontId="0" fillId="0" borderId="21" xfId="0" applyBorder="1"/>
    <xf numFmtId="0" fontId="0" fillId="0" borderId="22" xfId="0" applyBorder="1"/>
    <xf numFmtId="0" fontId="12" fillId="0" borderId="22" xfId="0" applyFont="1" applyBorder="1"/>
    <xf numFmtId="1" fontId="0" fillId="0" borderId="22" xfId="0" applyNumberFormat="1" applyBorder="1"/>
    <xf numFmtId="0" fontId="0" fillId="0" borderId="23" xfId="0" applyBorder="1"/>
    <xf numFmtId="0" fontId="0" fillId="0" borderId="0" xfId="0" applyAlignment="1">
      <alignment horizontal="left"/>
    </xf>
    <xf numFmtId="164" fontId="3" fillId="3" borderId="1" xfId="0" applyNumberFormat="1" applyFont="1" applyFill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3" fillId="6" borderId="21" xfId="0" applyFont="1" applyFill="1" applyBorder="1"/>
    <xf numFmtId="0" fontId="14" fillId="6" borderId="22" xfId="0" applyFont="1" applyFill="1" applyBorder="1"/>
    <xf numFmtId="0" fontId="13" fillId="6" borderId="22" xfId="0" applyFont="1" applyFill="1" applyBorder="1"/>
    <xf numFmtId="1" fontId="13" fillId="6" borderId="22" xfId="0" applyNumberFormat="1" applyFont="1" applyFill="1" applyBorder="1"/>
    <xf numFmtId="0" fontId="13" fillId="6" borderId="23" xfId="0" applyFont="1" applyFill="1" applyBorder="1"/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3" fontId="3" fillId="3" borderId="24" xfId="0" applyNumberFormat="1" applyFont="1" applyFill="1" applyBorder="1" applyAlignment="1">
      <alignment horizontal="left"/>
    </xf>
    <xf numFmtId="3" fontId="3" fillId="3" borderId="25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0" borderId="24" xfId="0" applyNumberFormat="1" applyFont="1" applyBorder="1" applyAlignment="1">
      <alignment horizontal="left"/>
    </xf>
    <xf numFmtId="3" fontId="3" fillId="0" borderId="25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0" fillId="0" borderId="26" xfId="0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164" fontId="3" fillId="3" borderId="22" xfId="0" applyNumberFormat="1" applyFont="1" applyFill="1" applyBorder="1" applyAlignment="1">
      <alignment horizontal="left"/>
    </xf>
    <xf numFmtId="4" fontId="3" fillId="3" borderId="22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164" fontId="3" fillId="0" borderId="22" xfId="0" applyNumberFormat="1" applyFont="1" applyBorder="1" applyAlignment="1">
      <alignment horizontal="left"/>
    </xf>
    <xf numFmtId="4" fontId="3" fillId="0" borderId="22" xfId="0" applyNumberFormat="1" applyFont="1" applyBorder="1" applyAlignment="1">
      <alignment horizontal="left"/>
    </xf>
    <xf numFmtId="0" fontId="0" fillId="0" borderId="26" xfId="0" applyBorder="1"/>
    <xf numFmtId="0" fontId="13" fillId="6" borderId="26" xfId="0" applyFont="1" applyFill="1" applyBorder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2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wrapText="1"/>
    </xf>
    <xf numFmtId="0" fontId="6" fillId="4" borderId="2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0" fillId="0" borderId="29" xfId="0" applyBorder="1"/>
    <xf numFmtId="0" fontId="13" fillId="6" borderId="29" xfId="0" applyFont="1" applyFill="1" applyBorder="1"/>
    <xf numFmtId="0" fontId="0" fillId="0" borderId="29" xfId="0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0" borderId="29" xfId="0" applyFont="1" applyBorder="1" applyAlignment="1">
      <alignment horizontal="left"/>
    </xf>
    <xf numFmtId="2" fontId="6" fillId="4" borderId="30" xfId="1" applyNumberFormat="1" applyFont="1" applyFill="1" applyBorder="1" applyAlignment="1">
      <alignment horizontal="center"/>
    </xf>
    <xf numFmtId="164" fontId="3" fillId="3" borderId="32" xfId="0" applyNumberFormat="1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4" fontId="3" fillId="3" borderId="32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4" borderId="0" xfId="1" applyFont="1" applyFill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/>
    <xf numFmtId="2" fontId="4" fillId="0" borderId="8" xfId="0" applyNumberFormat="1" applyFont="1" applyBorder="1"/>
    <xf numFmtId="1" fontId="4" fillId="0" borderId="8" xfId="0" applyNumberFormat="1" applyFont="1" applyBorder="1"/>
    <xf numFmtId="1" fontId="4" fillId="0" borderId="8" xfId="0" applyNumberFormat="1" applyFont="1" applyBorder="1" applyAlignment="1">
      <alignment horizontal="left"/>
    </xf>
    <xf numFmtId="165" fontId="4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0" fillId="0" borderId="4" xfId="0" applyBorder="1"/>
    <xf numFmtId="0" fontId="13" fillId="6" borderId="0" xfId="0" applyFont="1" applyFill="1"/>
    <xf numFmtId="0" fontId="0" fillId="0" borderId="21" xfId="0" applyBorder="1" applyAlignment="1">
      <alignment horizontal="left"/>
    </xf>
    <xf numFmtId="0" fontId="0" fillId="0" borderId="6" xfId="0" applyBorder="1"/>
    <xf numFmtId="0" fontId="4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164" fontId="3" fillId="0" borderId="38" xfId="0" applyNumberFormat="1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4" fontId="3" fillId="0" borderId="38" xfId="0" applyNumberFormat="1" applyFont="1" applyBorder="1" applyAlignment="1">
      <alignment horizontal="left"/>
    </xf>
    <xf numFmtId="2" fontId="6" fillId="7" borderId="10" xfId="1" applyNumberFormat="1" applyFont="1" applyFill="1" applyBorder="1" applyAlignment="1">
      <alignment horizontal="center"/>
    </xf>
    <xf numFmtId="2" fontId="6" fillId="7" borderId="16" xfId="1" applyNumberFormat="1" applyFont="1" applyFill="1" applyBorder="1" applyAlignment="1">
      <alignment horizontal="center"/>
    </xf>
    <xf numFmtId="2" fontId="6" fillId="4" borderId="17" xfId="1" applyNumberFormat="1" applyFont="1" applyFill="1" applyBorder="1"/>
    <xf numFmtId="0" fontId="0" fillId="0" borderId="0" xfId="0" pivotButton="1"/>
    <xf numFmtId="1" fontId="0" fillId="0" borderId="0" xfId="0" applyNumberFormat="1"/>
    <xf numFmtId="0" fontId="3" fillId="8" borderId="29" xfId="0" applyFont="1" applyFill="1" applyBorder="1" applyAlignment="1">
      <alignment horizontal="left"/>
    </xf>
    <xf numFmtId="0" fontId="3" fillId="9" borderId="29" xfId="0" applyFont="1" applyFill="1" applyBorder="1" applyAlignment="1">
      <alignment horizontal="left"/>
    </xf>
    <xf numFmtId="0" fontId="3" fillId="10" borderId="29" xfId="0" applyFont="1" applyFill="1" applyBorder="1" applyAlignment="1">
      <alignment horizontal="left"/>
    </xf>
    <xf numFmtId="0" fontId="3" fillId="11" borderId="29" xfId="0" applyFont="1" applyFill="1" applyBorder="1" applyAlignment="1">
      <alignment horizontal="left"/>
    </xf>
    <xf numFmtId="0" fontId="3" fillId="12" borderId="29" xfId="0" applyFont="1" applyFill="1" applyBorder="1" applyAlignment="1">
      <alignment horizontal="left"/>
    </xf>
    <xf numFmtId="0" fontId="3" fillId="13" borderId="29" xfId="0" applyFont="1" applyFill="1" applyBorder="1" applyAlignment="1">
      <alignment horizontal="left"/>
    </xf>
    <xf numFmtId="0" fontId="3" fillId="15" borderId="29" xfId="0" applyFont="1" applyFill="1" applyBorder="1" applyAlignment="1">
      <alignment horizontal="left"/>
    </xf>
    <xf numFmtId="0" fontId="3" fillId="16" borderId="29" xfId="0" applyFont="1" applyFill="1" applyBorder="1" applyAlignment="1">
      <alignment horizontal="left"/>
    </xf>
    <xf numFmtId="0" fontId="3" fillId="17" borderId="31" xfId="0" applyFont="1" applyFill="1" applyBorder="1" applyAlignment="1">
      <alignment horizontal="left"/>
    </xf>
    <xf numFmtId="0" fontId="3" fillId="18" borderId="37" xfId="0" applyFont="1" applyFill="1" applyBorder="1" applyAlignment="1">
      <alignment horizontal="left"/>
    </xf>
    <xf numFmtId="0" fontId="1" fillId="15" borderId="29" xfId="0" applyFont="1" applyFill="1" applyBorder="1" applyAlignment="1">
      <alignment horizontal="left"/>
    </xf>
    <xf numFmtId="0" fontId="16" fillId="14" borderId="6" xfId="0" applyFont="1" applyFill="1" applyBorder="1"/>
    <xf numFmtId="0" fontId="0" fillId="14" borderId="0" xfId="0" applyFill="1"/>
    <xf numFmtId="2" fontId="6" fillId="19" borderId="10" xfId="1" applyNumberFormat="1" applyFont="1" applyFill="1" applyBorder="1" applyAlignment="1">
      <alignment horizontal="center"/>
    </xf>
    <xf numFmtId="2" fontId="6" fillId="19" borderId="16" xfId="1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3" borderId="34" xfId="0" applyFont="1" applyFill="1" applyBorder="1" applyAlignment="1">
      <alignment horizontal="left"/>
    </xf>
    <xf numFmtId="0" fontId="3" fillId="3" borderId="35" xfId="0" applyFont="1" applyFill="1" applyBorder="1" applyAlignment="1">
      <alignment horizontal="left"/>
    </xf>
    <xf numFmtId="0" fontId="3" fillId="3" borderId="36" xfId="0" applyFont="1" applyFill="1" applyBorder="1" applyAlignment="1">
      <alignment horizontal="left"/>
    </xf>
    <xf numFmtId="2" fontId="3" fillId="3" borderId="22" xfId="0" applyNumberFormat="1" applyFont="1" applyFill="1" applyBorder="1" applyAlignment="1">
      <alignment horizontal="left"/>
    </xf>
    <xf numFmtId="2" fontId="3" fillId="0" borderId="22" xfId="0" applyNumberFormat="1" applyFont="1" applyBorder="1" applyAlignment="1">
      <alignment horizontal="left"/>
    </xf>
    <xf numFmtId="166" fontId="3" fillId="3" borderId="22" xfId="0" applyNumberFormat="1" applyFont="1" applyFill="1" applyBorder="1" applyAlignment="1">
      <alignment horizontal="left"/>
    </xf>
    <xf numFmtId="166" fontId="3" fillId="0" borderId="22" xfId="0" applyNumberFormat="1" applyFont="1" applyBorder="1" applyAlignment="1">
      <alignment horizontal="left"/>
    </xf>
    <xf numFmtId="166" fontId="3" fillId="3" borderId="32" xfId="0" applyNumberFormat="1" applyFont="1" applyFill="1" applyBorder="1" applyAlignment="1">
      <alignment horizontal="left"/>
    </xf>
    <xf numFmtId="0" fontId="1" fillId="3" borderId="22" xfId="0" applyFont="1" applyFill="1" applyBorder="1" applyAlignment="1">
      <alignment horizontal="left" wrapText="1"/>
    </xf>
    <xf numFmtId="2" fontId="16" fillId="0" borderId="0" xfId="0" applyNumberFormat="1" applyFont="1"/>
    <xf numFmtId="2" fontId="0" fillId="0" borderId="0" xfId="0" applyNumberFormat="1"/>
    <xf numFmtId="0" fontId="0" fillId="0" borderId="39" xfId="0" applyBorder="1"/>
    <xf numFmtId="2" fontId="6" fillId="4" borderId="17" xfId="1" applyNumberFormat="1" applyFont="1" applyFill="1" applyBorder="1" applyAlignment="1">
      <alignment wrapText="1"/>
    </xf>
    <xf numFmtId="166" fontId="3" fillId="0" borderId="38" xfId="0" applyNumberFormat="1" applyFont="1" applyBorder="1" applyAlignment="1">
      <alignment horizontal="left"/>
    </xf>
    <xf numFmtId="0" fontId="16" fillId="0" borderId="0" xfId="0" applyFont="1" applyAlignment="1">
      <alignment horizontal="right"/>
    </xf>
    <xf numFmtId="0" fontId="1" fillId="0" borderId="22" xfId="0" applyFont="1" applyBorder="1" applyAlignment="1">
      <alignment horizontal="left" wrapText="1"/>
    </xf>
    <xf numFmtId="0" fontId="3" fillId="3" borderId="22" xfId="0" applyFont="1" applyFill="1" applyBorder="1" applyAlignment="1">
      <alignment horizontal="left" wrapText="1"/>
    </xf>
    <xf numFmtId="0" fontId="3" fillId="3" borderId="40" xfId="0" applyFont="1" applyFill="1" applyBorder="1" applyAlignment="1">
      <alignment horizontal="left"/>
    </xf>
    <xf numFmtId="4" fontId="3" fillId="3" borderId="35" xfId="0" applyNumberFormat="1" applyFont="1" applyFill="1" applyBorder="1" applyAlignment="1">
      <alignment horizontal="left"/>
    </xf>
    <xf numFmtId="2" fontId="3" fillId="3" borderId="35" xfId="0" applyNumberFormat="1" applyFont="1" applyFill="1" applyBorder="1" applyAlignment="1">
      <alignment horizontal="left"/>
    </xf>
    <xf numFmtId="0" fontId="3" fillId="3" borderId="41" xfId="0" applyFont="1" applyFill="1" applyBorder="1" applyAlignment="1">
      <alignment horizontal="left"/>
    </xf>
    <xf numFmtId="2" fontId="6" fillId="4" borderId="42" xfId="1" applyNumberFormat="1" applyFont="1" applyFill="1" applyBorder="1" applyAlignment="1">
      <alignment horizontal="center"/>
    </xf>
    <xf numFmtId="3" fontId="0" fillId="0" borderId="0" xfId="0" applyNumberFormat="1"/>
    <xf numFmtId="0" fontId="1" fillId="0" borderId="22" xfId="0" applyFont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35" xfId="0" applyFont="1" applyFill="1" applyBorder="1" applyAlignment="1">
      <alignment horizontal="left"/>
    </xf>
    <xf numFmtId="4" fontId="1" fillId="3" borderId="22" xfId="0" applyNumberFormat="1" applyFont="1" applyFill="1" applyBorder="1" applyAlignment="1">
      <alignment horizontal="left"/>
    </xf>
    <xf numFmtId="0" fontId="17" fillId="3" borderId="22" xfId="0" applyFont="1" applyFill="1" applyBorder="1" applyAlignment="1">
      <alignment horizontal="left"/>
    </xf>
    <xf numFmtId="0" fontId="17" fillId="3" borderId="23" xfId="0" applyFont="1" applyFill="1" applyBorder="1" applyAlignment="1">
      <alignment horizontal="left"/>
    </xf>
    <xf numFmtId="0" fontId="16" fillId="3" borderId="22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left" wrapText="1"/>
    </xf>
    <xf numFmtId="4" fontId="1" fillId="3" borderId="22" xfId="0" applyNumberFormat="1" applyFont="1" applyFill="1" applyBorder="1" applyAlignment="1">
      <alignment horizontal="left" wrapText="1"/>
    </xf>
  </cellXfs>
  <cellStyles count="3">
    <cellStyle name="Standaard" xfId="0" builtinId="0"/>
    <cellStyle name="Standaard 4" xfId="2" xr:uid="{7E170827-4B54-4828-90E6-B242F340819F}"/>
    <cellStyle name="Standaard 5" xfId="1" xr:uid="{17AF2878-3054-47F4-A6A9-1E8789B7350D}"/>
  </cellStyles>
  <dxfs count="12"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  <dxf>
      <numFmt numFmtId="164" formatCode="#,##0.000"/>
    </dxf>
  </dxfs>
  <tableStyles count="0" defaultTableStyle="TableStyleMedium2" defaultPivotStyle="PivotStyleLight16"/>
  <colors>
    <mruColors>
      <color rgb="FFCC66FF"/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33058</xdr:colOff>
      <xdr:row>2</xdr:row>
      <xdr:rowOff>160803</xdr:rowOff>
    </xdr:from>
    <xdr:ext cx="1563370" cy="435610"/>
    <xdr:pic>
      <xdr:nvPicPr>
        <xdr:cNvPr id="3" name="Afbeelding 2" descr="Afbeelding met Graphics, Lettertype, logo, grafische vormgeving&#10;&#10;Automatisch gegenereerde beschrijving">
          <a:extLst>
            <a:ext uri="{FF2B5EF4-FFF2-40B4-BE49-F238E27FC236}">
              <a16:creationId xmlns:a16="http://schemas.microsoft.com/office/drawing/2014/main" id="{DF46CC0A-C07B-44DA-A628-DAD526490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131308" y="560853"/>
          <a:ext cx="1563370" cy="435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22</xdr:col>
      <xdr:colOff>876300</xdr:colOff>
      <xdr:row>0</xdr:row>
      <xdr:rowOff>161925</xdr:rowOff>
    </xdr:from>
    <xdr:to>
      <xdr:col>22</xdr:col>
      <xdr:colOff>1485900</xdr:colOff>
      <xdr:row>6</xdr:row>
      <xdr:rowOff>28575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BFA2D50-B075-571D-0468-34EC51BA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74650" y="161925"/>
          <a:ext cx="6096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D 1" refreshedDate="45268.465284837963" createdVersion="8" refreshedVersion="8" minRefreshableVersion="3" recordCount="14" xr:uid="{E24B8484-4BBC-4745-92A2-A82109D826EB}">
  <cacheSource type="worksheet">
    <worksheetSource ref="A1:Z15" sheet="Draaitabel"/>
  </cacheSource>
  <cacheFields count="26">
    <cacheField name="Locatie" numFmtId="0">
      <sharedItems/>
    </cacheField>
    <cacheField name="Bemalingsgebied" numFmtId="0">
      <sharedItems containsBlank="1"/>
    </cacheField>
    <cacheField name="Tek.nr." numFmtId="0">
      <sharedItems containsBlank="1"/>
    </cacheField>
    <cacheField name="Wijk (Inspectiebedrijf/rapportnr)" numFmtId="0">
      <sharedItems/>
    </cacheField>
    <cacheField name="JvA" numFmtId="0">
      <sharedItems containsString="0" containsBlank="1" containsNumber="1" containsInteger="1" minValue="1963" maxValue="1977"/>
    </cacheField>
    <cacheField name="Riool_ID" numFmtId="0">
      <sharedItems containsNonDate="0" containsString="0" containsBlank="1"/>
    </cacheField>
    <cacheField name="Riool-/verificatie" numFmtId="0">
      <sharedItems containsBlank="1"/>
    </cacheField>
    <cacheField name="Stelsel" numFmtId="0">
      <sharedItems/>
    </cacheField>
    <cacheField name="van put A" numFmtId="0">
      <sharedItems containsBlank="1"/>
    </cacheField>
    <cacheField name="naar put B" numFmtId="0">
      <sharedItems containsBlank="1"/>
    </cacheField>
    <cacheField name="Afmeting" numFmtId="0">
      <sharedItems containsMixedTypes="1" containsNumber="1" containsInteger="1" minValue="300" maxValue="700" count="8">
        <s v="riool"/>
        <n v="300"/>
        <n v="400"/>
        <n v="700"/>
        <s v="250/375"/>
        <s v="400/600"/>
        <s v="500/750"/>
        <n v="600" u="1"/>
      </sharedItems>
    </cacheField>
    <cacheField name="Lengte" numFmtId="0">
      <sharedItems containsMixedTypes="1" containsNumber="1" minValue="3.52" maxValue="58.058"/>
    </cacheField>
    <cacheField name="Lengte2" numFmtId="0">
      <sharedItems containsMixedTypes="1" containsNumber="1" minValue="3.52" maxValue="58.058"/>
    </cacheField>
    <cacheField name="Aantal" numFmtId="0">
      <sharedItems/>
    </cacheField>
    <cacheField name="Aantal2" numFmtId="0">
      <sharedItems/>
    </cacheField>
    <cacheField name="Vorm" numFmtId="0">
      <sharedItems containsBlank="1"/>
    </cacheField>
    <cacheField name="BOK put A" numFmtId="0">
      <sharedItems containsString="0" containsBlank="1" containsNumber="1" minValue="-1.84" maxValue="-1.3"/>
    </cacheField>
    <cacheField name="BOK put B" numFmtId="0">
      <sharedItems containsString="0" containsBlank="1" containsNumber="1" minValue="-1.88" maxValue="-1.37"/>
    </cacheField>
    <cacheField name="Maaiveld" numFmtId="0">
      <sharedItems/>
    </cacheField>
    <cacheField name="Maaiveld2" numFmtId="0">
      <sharedItems containsMixedTypes="1" containsNumber="1" minValue="0.4" maxValue="0.55000000000000004"/>
    </cacheField>
    <cacheField name="Grondwaterstand" numFmtId="0">
      <sharedItems containsMixedTypes="1" containsNumber="1" minValue="0.4" maxValue="0.56999999999999995"/>
    </cacheField>
    <cacheField name="Schadebeelden" numFmtId="0">
      <sharedItems containsBlank="1"/>
    </cacheField>
    <cacheField name="Hooge" numFmtId="0">
      <sharedItems containsString="0" containsBlank="1" containsNumber="1" containsInteger="1" minValue="300" maxValue="750"/>
    </cacheField>
    <cacheField name="Breedte" numFmtId="0">
      <sharedItems containsString="0" containsBlank="1" containsNumber="1" containsInteger="1" minValue="250" maxValue="700"/>
    </cacheField>
    <cacheField name="Wijk" numFmtId="0">
      <sharedItems containsBlank="1"/>
    </cacheField>
    <cacheField name="Grondsla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nummer"/>
    <m/>
    <m/>
    <s v="Straatnaam"/>
    <m/>
    <m/>
    <s v="inspectie"/>
    <s v="type"/>
    <m/>
    <m/>
    <x v="0"/>
    <s v="streng"/>
    <s v="dwg"/>
    <s v="open inlaten"/>
    <s v="gesl. inlaten"/>
    <m/>
    <m/>
    <m/>
    <s v="put A"/>
    <s v="put B"/>
    <s v="(NAP)"/>
    <m/>
    <m/>
    <m/>
    <m/>
    <m/>
  </r>
  <r>
    <s v="J"/>
    <s v="De Vondelstraat (GEM)"/>
    <s v="1884-M"/>
    <s v="Jan van Riebeeckstraat"/>
    <n v="1963"/>
    <m/>
    <m/>
    <s v="Gemengd riool"/>
    <s v="L184"/>
    <s v="L186"/>
    <x v="1"/>
    <n v="46.558999999999997"/>
    <n v="46.558999999999997"/>
    <s v="Volgt uit verificatie"/>
    <s v="Volgt uit verificatie"/>
    <s v="Rond"/>
    <n v="-1.56"/>
    <n v="-1.73"/>
    <s v="Gemengd stelsel"/>
    <n v="0.53"/>
    <n v="0.4"/>
    <s v="Diversen"/>
    <n v="300"/>
    <n v="300"/>
    <s v="Wijk L"/>
    <s v="Veen"/>
  </r>
  <r>
    <s v="M"/>
    <s v="De Vondelstraat (GEM)"/>
    <s v="1884-M"/>
    <s v="Abel Tasmanstraat"/>
    <n v="1977"/>
    <m/>
    <m/>
    <s v="Gemengd riool"/>
    <s v="L1261"/>
    <s v="M192"/>
    <x v="2"/>
    <n v="47.06"/>
    <n v="47.06"/>
    <s v="Volgt uit verificatie"/>
    <s v="Volgt uit verificatie"/>
    <s v="Rond"/>
    <n v="-1.84"/>
    <n v="-1.88"/>
    <s v="Gemengd stelsel"/>
    <n v="0.55000000000000004"/>
    <n v="0.56999999999999995"/>
    <s v="Diversen"/>
    <n v="400"/>
    <n v="400"/>
    <s v="Wijk L"/>
    <s v="Veen"/>
  </r>
  <r>
    <s v="L"/>
    <s v="De Vondelstraat (GEM)"/>
    <s v="1884-M"/>
    <s v="Abel Tasmanstraat"/>
    <n v="1977"/>
    <m/>
    <m/>
    <s v="Gemengd riool"/>
    <s v="L1262"/>
    <s v="L1261"/>
    <x v="2"/>
    <n v="47.042999999999999"/>
    <n v="47.042999999999999"/>
    <s v="Volgt uit verificatie"/>
    <s v="Volgt uit verificatie"/>
    <s v="Rond"/>
    <n v="-1.79"/>
    <n v="-1.84"/>
    <s v="Gemengd stelsel"/>
    <n v="0.52"/>
    <n v="0.55000000000000004"/>
    <s v="Diversen"/>
    <n v="400"/>
    <n v="400"/>
    <s v="Wijk L"/>
    <s v="Veen"/>
  </r>
  <r>
    <s v="K"/>
    <s v="De Vondelstraat (GEM)"/>
    <s v="1884-M"/>
    <s v="Abel Tasmanstraat"/>
    <n v="1977"/>
    <m/>
    <m/>
    <s v="Gemengd riool"/>
    <s v="L186"/>
    <s v="L1262"/>
    <x v="2"/>
    <n v="58.058"/>
    <n v="58.058"/>
    <s v="Volgt uit verificatie"/>
    <s v="Volgt uit verificatie"/>
    <s v="Rond"/>
    <n v="-1.69"/>
    <n v="-1.79"/>
    <s v="Gemengd stelsel"/>
    <n v="0.4"/>
    <n v="0.52"/>
    <s v="Diversen"/>
    <n v="400"/>
    <n v="400"/>
    <s v="Wijk L"/>
    <s v="Veen"/>
  </r>
  <r>
    <s v="I"/>
    <s v="De Vondelstraat (GEM)"/>
    <s v="1884-M"/>
    <s v="Jan Pieterszoon Coenstraat"/>
    <n v="1963"/>
    <m/>
    <m/>
    <s v="Gemengd riool"/>
    <s v="L163"/>
    <s v="M163A"/>
    <x v="3"/>
    <n v="3.52"/>
    <n v="3.52"/>
    <s v="Volgt uit verificatie"/>
    <s v="Volgt uit verificatie"/>
    <s v="Rond"/>
    <n v="-1.77"/>
    <n v="-1.74"/>
    <s v="Gemengd stelsel"/>
    <n v="0.53"/>
    <n v="0.56000000000000005"/>
    <s v="Diversen"/>
    <n v="700"/>
    <n v="700"/>
    <s v="Wijk M"/>
    <s v="Veen"/>
  </r>
  <r>
    <s v="A"/>
    <s v="De Vondelstraat (GEM)"/>
    <s v="1884-M"/>
    <s v="Willem Barentszstraat"/>
    <n v="1963"/>
    <m/>
    <m/>
    <s v="Gemengd riool"/>
    <s v="L155"/>
    <s v="L158"/>
    <x v="4"/>
    <n v="37.030999999999999"/>
    <n v="37.030999999999999"/>
    <s v="Volgt uit verificatie"/>
    <s v="Volgt uit verificatie"/>
    <s v="Eivormig"/>
    <n v="-1.3"/>
    <n v="-1.37"/>
    <s v="Gemengd stelsel"/>
    <n v="0.43"/>
    <n v="0.43"/>
    <s v="Diversen"/>
    <n v="375"/>
    <n v="250"/>
    <s v="Wijk L"/>
    <s v="Veen"/>
  </r>
  <r>
    <s v="B"/>
    <s v="De Vondelstraat (GEM)"/>
    <s v="1884-M"/>
    <s v="Willem Barentszstraat"/>
    <n v="1963"/>
    <m/>
    <m/>
    <s v="Gemengd riool"/>
    <s v="L158"/>
    <s v="L159"/>
    <x v="4"/>
    <n v="36.625999999999998"/>
    <n v="36.625999999999998"/>
    <s v="Volgt uit verificatie"/>
    <s v="Volgt uit verificatie"/>
    <s v="Eivormig"/>
    <n v="-1.39"/>
    <n v="-1.51"/>
    <s v="Gemengd stelsel"/>
    <n v="0.43"/>
    <n v="0.44"/>
    <s v="Diversen"/>
    <n v="375"/>
    <n v="250"/>
    <s v="Wijk L"/>
    <s v="Veen"/>
  </r>
  <r>
    <s v="C"/>
    <s v="De Vondelstraat (GEM)"/>
    <s v="1884-M"/>
    <s v="Willem Barentszstraat"/>
    <n v="1963"/>
    <m/>
    <m/>
    <s v="Gemengd riool"/>
    <s v="L159"/>
    <s v="L160"/>
    <x v="4"/>
    <n v="28.759"/>
    <n v="28.759"/>
    <s v="Volgt uit verificatie"/>
    <s v="Volgt uit verificatie"/>
    <s v="Eivormig"/>
    <n v="-1.52"/>
    <n v="-1.61"/>
    <s v="Gemengd stelsel"/>
    <n v="0.44"/>
    <n v="0.43"/>
    <s v="Diversen"/>
    <n v="375"/>
    <n v="250"/>
    <s v="Wijk L"/>
    <s v="Veen"/>
  </r>
  <r>
    <s v="F"/>
    <s v="De Vondelstraat (GEM)"/>
    <s v="1884-M"/>
    <s v="Jan Pieterszoon Coenstraat"/>
    <n v="1963"/>
    <m/>
    <m/>
    <s v="Gemengd riool"/>
    <s v="L160"/>
    <s v="L161"/>
    <x v="5"/>
    <n v="40.052999999999997"/>
    <n v="40.052999999999997"/>
    <s v="Volgt uit verificatie"/>
    <s v="Volgt uit verificatie"/>
    <s v="Eivormig"/>
    <n v="-1.6"/>
    <n v="-1.66"/>
    <s v="Gemengd stelsel"/>
    <n v="0.43"/>
    <n v="0.47"/>
    <s v="Diversen"/>
    <n v="600"/>
    <n v="400"/>
    <s v="Wijk L"/>
    <s v="Veen"/>
  </r>
  <r>
    <s v="G"/>
    <s v="De Vondelstraat (GEM)"/>
    <s v="1884-M"/>
    <s v="Jan Pieterszoon Coenstraat"/>
    <n v="1963"/>
    <m/>
    <m/>
    <s v="Gemengd riool"/>
    <s v="L161"/>
    <s v="L162"/>
    <x v="5"/>
    <n v="40.145000000000003"/>
    <n v="40.145000000000003"/>
    <s v="Volgt uit verificatie"/>
    <s v="Volgt uit verificatie"/>
    <s v="Eivormig"/>
    <n v="-1.67"/>
    <n v="-1.7"/>
    <s v="Gemengd stelsel"/>
    <n v="0.47"/>
    <n v="0.51"/>
    <s v="Diversen"/>
    <n v="600"/>
    <n v="400"/>
    <s v="Wijk L"/>
    <s v="Veen"/>
  </r>
  <r>
    <s v="H"/>
    <s v="De Vondelstraat (GEM)"/>
    <s v="1884-M"/>
    <s v="Jan Pieterszoon Coenstraat"/>
    <n v="1963"/>
    <m/>
    <m/>
    <s v="Gemengd riool"/>
    <s v="L162"/>
    <s v="L163"/>
    <x v="5"/>
    <n v="42.58"/>
    <n v="42.58"/>
    <s v="Volgt uit verificatie"/>
    <s v="Volgt uit verificatie"/>
    <s v="Eivormig"/>
    <n v="-1.71"/>
    <n v="-1.77"/>
    <s v="Gemengd stelsel"/>
    <n v="0.51"/>
    <n v="0.53"/>
    <s v="Diversen"/>
    <n v="600"/>
    <n v="400"/>
    <s v="Wijk L"/>
    <s v="Veen"/>
  </r>
  <r>
    <s v="D"/>
    <s v="De Vondelstraat (GEM)"/>
    <s v="1884-M"/>
    <s v="Jan Pieterszoon Coenstraat"/>
    <n v="1963"/>
    <m/>
    <m/>
    <s v="Gemengd riool"/>
    <s v="L156"/>
    <s v="L157"/>
    <x v="6"/>
    <n v="36"/>
    <n v="36"/>
    <s v="Volgt uit verificatie"/>
    <s v="Volgt uit verificatie"/>
    <s v="Eivormig"/>
    <n v="-1.46"/>
    <n v="-1.51"/>
    <s v="Gemengd stelsel"/>
    <n v="0.43"/>
    <n v="0.5"/>
    <s v="Diversen"/>
    <n v="750"/>
    <n v="500"/>
    <s v="Wijk L"/>
    <s v="Veen"/>
  </r>
  <r>
    <s v="E"/>
    <s v="De Vondelstraat (GEM)"/>
    <s v="1884-M"/>
    <s v="Jan Pieterszoon Coenstraat"/>
    <n v="1963"/>
    <m/>
    <m/>
    <s v="Gemengd riool"/>
    <s v="L157"/>
    <s v="L160"/>
    <x v="6"/>
    <n v="37.26"/>
    <n v="37.26"/>
    <s v="Volgt uit verificatie"/>
    <s v="Volgt uit verificatie"/>
    <s v="Eivormig"/>
    <n v="-1.51"/>
    <n v="-1.61"/>
    <s v="Gemengd stelsel"/>
    <n v="0.5"/>
    <n v="0.43"/>
    <s v="Diversen"/>
    <n v="750"/>
    <n v="500"/>
    <s v="Wijk L"/>
    <s v="Vee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54DE0-66CC-4C25-B737-4AC038B53C4E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20:D28" firstHeaderRow="0" firstDataRow="1" firstDataCol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1"/>
        <item x="2"/>
        <item m="1" x="7"/>
        <item x="3"/>
        <item x="0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8">
    <i>
      <x/>
    </i>
    <i>
      <x v="1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antal van Lengte" fld="11" subtotal="count" baseField="0" baseItem="0"/>
    <dataField name="Som van Lengte2" fld="11" baseField="10" baseItem="0" numFmtId="1"/>
    <dataField name="Max van Lengte3" fld="11" subtotal="max" baseField="10" baseItem="0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EF07FF-51A6-4E27-8C7C-29DCB867BC5D}" name="Tabel2" displayName="Tabel2" ref="A1:AL19" totalsRowShown="0">
  <autoFilter ref="A1:AL19" xr:uid="{C8EF07FF-51A6-4E27-8C7C-29DCB867BC5D}"/>
  <sortState xmlns:xlrd2="http://schemas.microsoft.com/office/spreadsheetml/2017/richdata2" ref="A2:AL19">
    <sortCondition ref="F1:F19"/>
  </sortState>
  <tableColumns count="38">
    <tableColumn id="1" xr3:uid="{C696E1F7-01C2-4A49-A471-DC371AD3710D}" name="ID"/>
    <tableColumn id="2" xr3:uid="{0E68DB3E-DAC1-4C6F-BAF5-4FEF4575FA70}" name="Beheerder"/>
    <tableColumn id="3" xr3:uid="{DAD9001A-2C18-41D0-B40A-DA08DB9816A3}" name="Eigenaar"/>
    <tableColumn id="4" xr3:uid="{89564F39-3D67-47E1-A9A4-45CF3368D49F}" name="Wijk"/>
    <tableColumn id="5" xr3:uid="{9B014D8E-5187-4AE4-AD7C-31E601E5E23D}" name="Buurt"/>
    <tableColumn id="6" xr3:uid="{69C26BD6-0D7A-465F-A75F-5DE888B94848}" name="Openbare ruimte"/>
    <tableColumn id="7" xr3:uid="{0EB59109-77DC-410E-A33F-9190FABF28E6}" name="Jaar van aanleg"/>
    <tableColumn id="8" xr3:uid="{33647E50-2AC7-4629-B8BD-7B43A4DF3DA7}" name="Objecttypegroep"/>
    <tableColumn id="9" xr3:uid="{A269C6EC-279A-4A37-8433-3EE69DD76AE9}" name="Objecttype"/>
    <tableColumn id="10" xr3:uid="{D9525F25-99F9-4CF3-88B4-B681AB48DB62}" name="Type"/>
    <tableColumn id="11" xr3:uid="{0462AF3B-B28F-42A0-A4BA-EAD2B11CFF1D}" name="Type gedetailleerd"/>
    <tableColumn id="12" xr3:uid="{4E8D32FA-7DDF-45C0-8733-260579A806F6}" name="Gebiedstype"/>
    <tableColumn id="13" xr3:uid="{34CE4374-2CED-4932-8E04-E5FA4DC397B0}" name="Ligging"/>
    <tableColumn id="14" xr3:uid="{7AAC87A1-74F7-461A-9541-5DBFC9A8FCCC}" name="Grondsoort"/>
    <tableColumn id="15" xr3:uid="{AA91749F-A8A8-4094-8EBE-EDA4A9294F1B}" name="Beheergebied"/>
    <tableColumn id="16" xr3:uid="{E4CDF293-E188-411B-9B4D-840A174FC7E0}" name="Status"/>
    <tableColumn id="17" xr3:uid="{05C5FB28-B11B-4AB1-BD07-57084BB9D240}" name="Beheerlaag"/>
    <tableColumn id="18" xr3:uid="{9D02B4CB-CA72-45F0-9353-4B8CCAAF29E3}" name="IMKL Thema"/>
    <tableColumn id="19" xr3:uid="{A54765F0-543E-42E1-B488-F2581458CE7E}" name="Type stelsel"/>
    <tableColumn id="20" xr3:uid="{5B5F5EC4-D637-41C2-A251-C81040760E64}" name="BOB  begin" dataDxfId="11"/>
    <tableColumn id="21" xr3:uid="{AC912DB3-D242-4159-AA75-38E39A25BFD9}" name="BOB eind" dataDxfId="10"/>
    <tableColumn id="22" xr3:uid="{DF631AF4-2E49-4BDB-9E97-0CF2CDA68273}" name="Hoogte\diameter" dataDxfId="9"/>
    <tableColumn id="23" xr3:uid="{1A57F6FB-4223-47E3-8D3A-7D2E75AD9861}" name="Breedte" dataDxfId="8"/>
    <tableColumn id="24" xr3:uid="{A326B039-4820-4841-A866-8C03DDF352F0}" name="Lengte" dataDxfId="7"/>
    <tableColumn id="25" xr3:uid="{5BACFE38-8853-4F68-ADE4-1786411BE552}" name="Materiaal"/>
    <tableColumn id="26" xr3:uid="{269119D7-4EB5-4482-8601-5BE409C5D532}" name="Vorm"/>
    <tableColumn id="27" xr3:uid="{9FFB4BC9-48C4-484F-8029-E75ADA8F3880}" name="Objectnummer"/>
    <tableColumn id="28" xr3:uid="{FE3A6DA4-F940-4058-9F22-6AA85992F4B9}" name="Beginpuntnr"/>
    <tableColumn id="29" xr3:uid="{80C10007-5D67-4A1C-B2F6-0E755FDC2C5C}" name="Eindpuntnr"/>
    <tableColumn id="30" xr3:uid="{CD188EAA-A194-414D-BB8D-2912EA692659}" name="Rioleringsgebied"/>
    <tableColumn id="31" xr3:uid="{D0833A8F-C47F-4D21-AE3A-B6C5FBB9EAF6}" name="Laatste insp. jaar"/>
    <tableColumn id="32" xr3:uid="{8F6698F2-3600-49E5-9B99-DD5031783F16}" name="Fundering"/>
    <tableColumn id="33" xr3:uid="{06A3BA20-537D-46C0-A4C6-6A48E009A3D8}" name="Verbinding"/>
    <tableColumn id="34" xr3:uid="{DBA692C3-7D93-4E45-96B3-BBB5EF629BBC}" name="Grondeigendom"/>
    <tableColumn id="35" xr3:uid="{75D536BA-9839-48ED-A2ED-4E1FC4D3E79E}" name="Risicoklasse"/>
    <tableColumn id="36" xr3:uid="{B4A72C87-0554-4857-8C2E-3B0F60D66234}" name="Woonplaats"/>
    <tableColumn id="37" xr3:uid="{61976A36-7E2F-4BD7-8D61-A5C92C51D543}" name="GEOVISIA_ID"/>
    <tableColumn id="38" xr3:uid="{B695E7F2-091B-439C-A357-BE0E8161F46C}" name="Lengte_1" dataDxfId="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B6F20E-6C0E-48E1-B166-EB1ECF051BCC}" name="Tabel1" displayName="Tabel1" ref="A1:AB18" totalsRowShown="0">
  <autoFilter ref="A1:AB18" xr:uid="{E1B6F20E-6C0E-48E1-B166-EB1ECF051BCC}"/>
  <sortState xmlns:xlrd2="http://schemas.microsoft.com/office/spreadsheetml/2017/richdata2" ref="A2:AB18">
    <sortCondition ref="H1:H18"/>
  </sortState>
  <tableColumns count="28">
    <tableColumn id="1" xr3:uid="{E8B3AD39-FB64-4B26-9CCA-0708B5CDF812}" name="ID"/>
    <tableColumn id="2" xr3:uid="{D2822E21-0E1E-42B3-963E-7D9D2ECD98D6}" name="GEOVISIA_ID"/>
    <tableColumn id="3" xr3:uid="{CEC5EE44-B77D-4D83-9C13-D22A5659C5B3}" name="Putnummer"/>
    <tableColumn id="4" xr3:uid="{BA9BF7E7-6938-4DDF-A356-92BA665E05F0}" name="Beheerder gedetailleerd"/>
    <tableColumn id="5" xr3:uid="{153090B1-5332-418B-BD52-4712665D84BD}" name="Eigenaar gedetailleerd"/>
    <tableColumn id="6" xr3:uid="{2379BDD2-10BF-4D1F-866D-299B5722FF0A}" name="Wijk"/>
    <tableColumn id="7" xr3:uid="{D4A6D651-6454-4789-9B73-1224F7E30084}" name="Buurt"/>
    <tableColumn id="8" xr3:uid="{C2CEBE34-0303-477D-B88E-9C2388D98FD7}" name="Openbare ruimte"/>
    <tableColumn id="9" xr3:uid="{E9A2B3A7-A7FF-4BAC-B533-447456F0365C}" name="Jaar van aanleg"/>
    <tableColumn id="10" xr3:uid="{C5C6B851-E95F-46B5-86D9-9F0230F930E4}" name="Objecttypegroep"/>
    <tableColumn id="11" xr3:uid="{47D7D7AD-DD6F-482F-BF9E-7B9CD3F1289B}" name="Objecttype"/>
    <tableColumn id="12" xr3:uid="{09C09D3E-54AD-42B2-8E46-CE349ED04EF3}" name="Type"/>
    <tableColumn id="13" xr3:uid="{D699A10E-77BF-49F8-AB65-C38AC4E3DFAE}" name="Woonplaats"/>
    <tableColumn id="14" xr3:uid="{661B5DD6-D230-4D70-99EB-7E528278ADA4}" name="Ligging"/>
    <tableColumn id="15" xr3:uid="{5F346C60-2C53-463B-9B43-4C056E8BD02F}" name="Beheergebied"/>
    <tableColumn id="16" xr3:uid="{A14A8E62-C661-43A6-B0DE-4431A80E8270}" name="Status"/>
    <tableColumn id="17" xr3:uid="{0C6A3308-8DA0-459C-987E-2D9AE12108C7}" name="Beheerlaag"/>
    <tableColumn id="18" xr3:uid="{3942A909-8D19-4684-AD0C-C1844AD37A21}" name="Type stelsel"/>
    <tableColumn id="19" xr3:uid="{96E2B02B-4D51-4539-820A-1492ADB82BE8}" name="Lengte (mm)" dataDxfId="5"/>
    <tableColumn id="20" xr3:uid="{A973D67D-3619-4809-B3EB-3582A58329F5}" name="Breedte (mm)" dataDxfId="4"/>
    <tableColumn id="21" xr3:uid="{8B082970-8B13-4F6F-BCED-00A316511CAF}" name="Diameter (mm)"/>
    <tableColumn id="22" xr3:uid="{92CF447E-E0F5-444C-985E-A8BC17924A48}" name="Hoogte (m)" dataDxfId="3"/>
    <tableColumn id="23" xr3:uid="{F5EBE39E-6E13-4382-829C-634E72448468}" name="Materiaal"/>
    <tableColumn id="24" xr3:uid="{3D02E014-F85A-4643-A254-92E3AECCD347}" name="Vorm"/>
    <tableColumn id="25" xr3:uid="{CDB56BC7-E52E-478A-A959-7B3B4E2F2924}" name="Maaiveldhoogte (m)" dataDxfId="2"/>
    <tableColumn id="26" xr3:uid="{A2F6F4B1-EEDE-4AE0-A53F-EEEDD54CC559}" name="Type onderdeel"/>
    <tableColumn id="27" xr3:uid="{C5A7DED3-2161-4AB0-9570-4070FFDA9102}" name="X" dataDxfId="1"/>
    <tableColumn id="28" xr3:uid="{48950A65-7320-4CFB-A16A-4C3292F919E3}" name="Y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opLeftCell="D1" workbookViewId="0">
      <selection activeCell="K34" sqref="K34"/>
    </sheetView>
  </sheetViews>
  <sheetFormatPr defaultRowHeight="13.8" x14ac:dyDescent="0.3"/>
  <cols>
    <col min="1" max="1" width="6" bestFit="1" customWidth="1"/>
    <col min="2" max="3" width="18.44140625" bestFit="1" customWidth="1"/>
    <col min="4" max="4" width="6.6640625" bestFit="1" customWidth="1"/>
    <col min="5" max="5" width="10.109375" bestFit="1" customWidth="1"/>
    <col min="6" max="6" width="22.5546875" bestFit="1" customWidth="1"/>
    <col min="7" max="7" width="14.6640625" customWidth="1"/>
    <col min="8" max="8" width="16.44140625" customWidth="1"/>
    <col min="9" max="9" width="11.88671875" customWidth="1"/>
    <col min="10" max="10" width="18.6640625" bestFit="1" customWidth="1"/>
    <col min="11" max="11" width="17.6640625" customWidth="1"/>
    <col min="12" max="12" width="13" customWidth="1"/>
    <col min="13" max="13" width="21.109375" bestFit="1" customWidth="1"/>
    <col min="14" max="14" width="12.109375" customWidth="1"/>
    <col min="15" max="15" width="14.109375" customWidth="1"/>
    <col min="16" max="16" width="8.33203125" bestFit="1" customWidth="1"/>
    <col min="17" max="17" width="11.88671875" customWidth="1"/>
    <col min="18" max="18" width="13.33203125" bestFit="1" customWidth="1"/>
    <col min="19" max="19" width="13.88671875" bestFit="1" customWidth="1"/>
    <col min="20" max="20" width="11.5546875" customWidth="1"/>
    <col min="21" max="21" width="10.33203125" customWidth="1"/>
    <col min="22" max="22" width="17" customWidth="1"/>
    <col min="23" max="23" width="9.5546875" customWidth="1"/>
    <col min="24" max="24" width="8.5546875" customWidth="1"/>
    <col min="25" max="25" width="10.5546875" customWidth="1"/>
    <col min="26" max="26" width="7.88671875" bestFit="1" customWidth="1"/>
    <col min="27" max="27" width="19.44140625" bestFit="1" customWidth="1"/>
    <col min="28" max="28" width="12.88671875" customWidth="1"/>
    <col min="29" max="29" width="11.88671875" customWidth="1"/>
    <col min="30" max="30" width="19" bestFit="1" customWidth="1"/>
    <col min="31" max="31" width="16.109375" customWidth="1"/>
    <col min="32" max="32" width="11" customWidth="1"/>
    <col min="33" max="33" width="11.6640625" customWidth="1"/>
    <col min="34" max="34" width="15.88671875" customWidth="1"/>
    <col min="35" max="35" width="12" customWidth="1"/>
    <col min="36" max="36" width="20.109375" bestFit="1" customWidth="1"/>
    <col min="37" max="37" width="33.44140625" bestFit="1" customWidth="1"/>
    <col min="38" max="38" width="10.44140625" customWidth="1"/>
  </cols>
  <sheetData>
    <row r="1" spans="1:3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>
        <v>29987</v>
      </c>
      <c r="B2" t="s">
        <v>38</v>
      </c>
      <c r="C2" t="s">
        <v>38</v>
      </c>
      <c r="D2" t="s">
        <v>39</v>
      </c>
      <c r="E2" t="s">
        <v>40</v>
      </c>
      <c r="F2" t="s">
        <v>79</v>
      </c>
      <c r="G2">
        <v>1977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s="1">
        <v>-1.84</v>
      </c>
      <c r="U2" s="1">
        <v>-1.88</v>
      </c>
      <c r="V2" s="1">
        <v>400</v>
      </c>
      <c r="X2" s="1">
        <v>47.06</v>
      </c>
      <c r="Y2" t="s">
        <v>54</v>
      </c>
      <c r="Z2" t="s">
        <v>74</v>
      </c>
      <c r="AA2" t="s">
        <v>80</v>
      </c>
      <c r="AB2" t="s">
        <v>81</v>
      </c>
      <c r="AC2" t="s">
        <v>77</v>
      </c>
      <c r="AD2" t="s">
        <v>59</v>
      </c>
      <c r="AE2">
        <v>2012</v>
      </c>
      <c r="AF2" t="s">
        <v>60</v>
      </c>
      <c r="AG2" t="s">
        <v>61</v>
      </c>
      <c r="AH2" t="s">
        <v>62</v>
      </c>
      <c r="AI2" t="s">
        <v>63</v>
      </c>
      <c r="AJ2" t="s">
        <v>64</v>
      </c>
      <c r="AK2" t="s">
        <v>82</v>
      </c>
      <c r="AL2" s="1">
        <v>47.059567571344601</v>
      </c>
    </row>
    <row r="3" spans="1:38" x14ac:dyDescent="0.3">
      <c r="A3">
        <v>2549</v>
      </c>
      <c r="B3" t="s">
        <v>38</v>
      </c>
      <c r="C3" t="s">
        <v>38</v>
      </c>
      <c r="D3" t="s">
        <v>39</v>
      </c>
      <c r="E3" t="s">
        <v>40</v>
      </c>
      <c r="F3" t="s">
        <v>79</v>
      </c>
      <c r="G3">
        <v>1977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s="1">
        <v>-1.69</v>
      </c>
      <c r="U3" s="1">
        <v>-1.79</v>
      </c>
      <c r="V3" s="1">
        <v>400</v>
      </c>
      <c r="X3" s="1">
        <v>58.058</v>
      </c>
      <c r="Y3" t="s">
        <v>54</v>
      </c>
      <c r="Z3" t="s">
        <v>74</v>
      </c>
      <c r="AA3" t="s">
        <v>91</v>
      </c>
      <c r="AB3" t="s">
        <v>92</v>
      </c>
      <c r="AC3" t="s">
        <v>93</v>
      </c>
      <c r="AD3" t="s">
        <v>59</v>
      </c>
      <c r="AE3">
        <v>2012</v>
      </c>
      <c r="AF3" t="s">
        <v>60</v>
      </c>
      <c r="AG3" t="s">
        <v>61</v>
      </c>
      <c r="AH3" t="s">
        <v>62</v>
      </c>
      <c r="AI3" t="s">
        <v>94</v>
      </c>
      <c r="AJ3" t="s">
        <v>64</v>
      </c>
      <c r="AK3" t="s">
        <v>95</v>
      </c>
      <c r="AL3" s="1">
        <v>58.057970426136002</v>
      </c>
    </row>
    <row r="4" spans="1:38" x14ac:dyDescent="0.3">
      <c r="A4">
        <v>12097</v>
      </c>
      <c r="B4" t="s">
        <v>38</v>
      </c>
      <c r="C4" t="s">
        <v>38</v>
      </c>
      <c r="D4" t="s">
        <v>39</v>
      </c>
      <c r="E4" t="s">
        <v>40</v>
      </c>
      <c r="F4" t="s">
        <v>79</v>
      </c>
      <c r="G4">
        <v>1977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53</v>
      </c>
      <c r="T4" s="1">
        <v>-1.79</v>
      </c>
      <c r="U4" s="1">
        <v>-1.84</v>
      </c>
      <c r="V4" s="1">
        <v>400</v>
      </c>
      <c r="X4" s="1">
        <v>47.042999999999999</v>
      </c>
      <c r="Y4" t="s">
        <v>54</v>
      </c>
      <c r="Z4" t="s">
        <v>74</v>
      </c>
      <c r="AA4" t="s">
        <v>120</v>
      </c>
      <c r="AB4" t="s">
        <v>93</v>
      </c>
      <c r="AC4" t="s">
        <v>81</v>
      </c>
      <c r="AD4" t="s">
        <v>59</v>
      </c>
      <c r="AE4">
        <v>2012</v>
      </c>
      <c r="AF4" t="s">
        <v>60</v>
      </c>
      <c r="AG4" t="s">
        <v>61</v>
      </c>
      <c r="AH4" t="s">
        <v>62</v>
      </c>
      <c r="AI4" t="s">
        <v>63</v>
      </c>
      <c r="AJ4" t="s">
        <v>64</v>
      </c>
      <c r="AK4" t="s">
        <v>121</v>
      </c>
      <c r="AL4" s="1">
        <v>47.043223879727499</v>
      </c>
    </row>
    <row r="5" spans="1:38" x14ac:dyDescent="0.3">
      <c r="A5">
        <v>5355</v>
      </c>
      <c r="B5" t="s">
        <v>38</v>
      </c>
      <c r="C5" t="s">
        <v>38</v>
      </c>
      <c r="D5" t="s">
        <v>39</v>
      </c>
      <c r="E5" t="s">
        <v>40</v>
      </c>
      <c r="F5" t="s">
        <v>83</v>
      </c>
      <c r="G5">
        <v>1963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  <c r="T5" s="1">
        <v>-1.48</v>
      </c>
      <c r="U5" s="1">
        <v>-1.46</v>
      </c>
      <c r="V5" s="1">
        <v>450</v>
      </c>
      <c r="W5" s="1">
        <v>300</v>
      </c>
      <c r="X5" s="1">
        <v>28.725000000000001</v>
      </c>
      <c r="Y5" t="s">
        <v>54</v>
      </c>
      <c r="Z5" t="s">
        <v>55</v>
      </c>
      <c r="AA5" t="s">
        <v>84</v>
      </c>
      <c r="AB5" t="s">
        <v>85</v>
      </c>
      <c r="AC5" t="s">
        <v>86</v>
      </c>
      <c r="AD5" t="s">
        <v>59</v>
      </c>
      <c r="AE5">
        <v>2012</v>
      </c>
      <c r="AF5" t="s">
        <v>60</v>
      </c>
      <c r="AG5" t="s">
        <v>61</v>
      </c>
      <c r="AH5" t="s">
        <v>62</v>
      </c>
      <c r="AI5" t="s">
        <v>63</v>
      </c>
      <c r="AJ5" t="s">
        <v>64</v>
      </c>
      <c r="AK5" t="s">
        <v>87</v>
      </c>
      <c r="AL5" s="1">
        <v>28.7250831156144</v>
      </c>
    </row>
    <row r="6" spans="1:38" x14ac:dyDescent="0.3">
      <c r="A6">
        <v>22981</v>
      </c>
      <c r="B6" t="s">
        <v>38</v>
      </c>
      <c r="C6" t="s">
        <v>38</v>
      </c>
      <c r="D6" t="s">
        <v>39</v>
      </c>
      <c r="E6" t="s">
        <v>40</v>
      </c>
      <c r="F6" t="s">
        <v>83</v>
      </c>
      <c r="G6">
        <v>1963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  <c r="M6" t="s">
        <v>47</v>
      </c>
      <c r="N6" t="s">
        <v>48</v>
      </c>
      <c r="O6" t="s">
        <v>49</v>
      </c>
      <c r="P6" t="s">
        <v>50</v>
      </c>
      <c r="Q6" t="s">
        <v>51</v>
      </c>
      <c r="R6" t="s">
        <v>52</v>
      </c>
      <c r="S6" t="s">
        <v>53</v>
      </c>
      <c r="T6" s="1">
        <v>-1.38</v>
      </c>
      <c r="U6" s="1">
        <v>-1.56</v>
      </c>
      <c r="V6" s="1">
        <v>300</v>
      </c>
      <c r="X6" s="1">
        <v>27.280999999999999</v>
      </c>
      <c r="Y6" t="s">
        <v>54</v>
      </c>
      <c r="Z6" t="s">
        <v>74</v>
      </c>
      <c r="AA6" t="s">
        <v>104</v>
      </c>
      <c r="AB6" t="s">
        <v>105</v>
      </c>
      <c r="AC6" t="s">
        <v>102</v>
      </c>
      <c r="AD6" t="s">
        <v>59</v>
      </c>
      <c r="AE6">
        <v>2012</v>
      </c>
      <c r="AF6" t="s">
        <v>60</v>
      </c>
      <c r="AG6" t="s">
        <v>61</v>
      </c>
      <c r="AH6" t="s">
        <v>62</v>
      </c>
      <c r="AI6" t="s">
        <v>63</v>
      </c>
      <c r="AJ6" t="s">
        <v>64</v>
      </c>
      <c r="AK6" t="s">
        <v>106</v>
      </c>
      <c r="AL6" s="1">
        <v>27.280971390354399</v>
      </c>
    </row>
    <row r="7" spans="1:38" x14ac:dyDescent="0.3">
      <c r="A7">
        <v>17631</v>
      </c>
      <c r="B7" t="s">
        <v>38</v>
      </c>
      <c r="C7" t="s">
        <v>38</v>
      </c>
      <c r="D7" t="s">
        <v>39</v>
      </c>
      <c r="E7" t="s">
        <v>40</v>
      </c>
      <c r="F7" t="s">
        <v>83</v>
      </c>
      <c r="G7">
        <v>1963</v>
      </c>
      <c r="H7" t="s">
        <v>42</v>
      </c>
      <c r="I7" t="s">
        <v>43</v>
      </c>
      <c r="J7" t="s">
        <v>44</v>
      </c>
      <c r="K7" t="s">
        <v>45</v>
      </c>
      <c r="L7" t="s">
        <v>46</v>
      </c>
      <c r="M7" t="s">
        <v>47</v>
      </c>
      <c r="N7" t="s">
        <v>48</v>
      </c>
      <c r="O7" t="s">
        <v>49</v>
      </c>
      <c r="P7" t="s">
        <v>50</v>
      </c>
      <c r="Q7" t="s">
        <v>51</v>
      </c>
      <c r="R7" t="s">
        <v>52</v>
      </c>
      <c r="S7" t="s">
        <v>53</v>
      </c>
      <c r="T7" s="1">
        <v>-1.32</v>
      </c>
      <c r="U7" s="1">
        <v>-1.38</v>
      </c>
      <c r="V7" s="1">
        <v>375</v>
      </c>
      <c r="W7" s="1">
        <v>250</v>
      </c>
      <c r="X7" s="1">
        <v>32.363999999999997</v>
      </c>
      <c r="Y7" t="s">
        <v>54</v>
      </c>
      <c r="Z7" t="s">
        <v>55</v>
      </c>
      <c r="AA7" t="s">
        <v>114</v>
      </c>
      <c r="AB7" t="s">
        <v>86</v>
      </c>
      <c r="AC7" t="s">
        <v>105</v>
      </c>
      <c r="AD7" t="s">
        <v>59</v>
      </c>
      <c r="AE7">
        <v>2012</v>
      </c>
      <c r="AF7" t="s">
        <v>60</v>
      </c>
      <c r="AG7" t="s">
        <v>61</v>
      </c>
      <c r="AH7" t="s">
        <v>62</v>
      </c>
      <c r="AI7" t="s">
        <v>63</v>
      </c>
      <c r="AJ7" t="s">
        <v>64</v>
      </c>
      <c r="AK7" t="s">
        <v>115</v>
      </c>
      <c r="AL7" s="1">
        <v>32.363884192096499</v>
      </c>
    </row>
    <row r="8" spans="1:38" x14ac:dyDescent="0.3">
      <c r="A8">
        <v>7762</v>
      </c>
      <c r="B8" t="s">
        <v>38</v>
      </c>
      <c r="C8" t="s">
        <v>38</v>
      </c>
      <c r="D8" t="s">
        <v>39</v>
      </c>
      <c r="E8" t="s">
        <v>40</v>
      </c>
      <c r="F8" t="s">
        <v>41</v>
      </c>
      <c r="G8">
        <v>1963</v>
      </c>
      <c r="H8" t="s">
        <v>42</v>
      </c>
      <c r="I8" t="s">
        <v>43</v>
      </c>
      <c r="J8" t="s">
        <v>44</v>
      </c>
      <c r="K8" t="s">
        <v>45</v>
      </c>
      <c r="L8" t="s">
        <v>46</v>
      </c>
      <c r="M8" t="s">
        <v>47</v>
      </c>
      <c r="N8" t="s">
        <v>48</v>
      </c>
      <c r="O8" t="s">
        <v>49</v>
      </c>
      <c r="P8" t="s">
        <v>50</v>
      </c>
      <c r="Q8" t="s">
        <v>51</v>
      </c>
      <c r="R8" t="s">
        <v>52</v>
      </c>
      <c r="S8" t="s">
        <v>53</v>
      </c>
      <c r="T8" s="1">
        <v>-1.6</v>
      </c>
      <c r="U8" s="1">
        <v>-1.66</v>
      </c>
      <c r="V8" s="1">
        <v>600</v>
      </c>
      <c r="W8" s="1">
        <v>400</v>
      </c>
      <c r="X8" s="1">
        <v>40.052999999999997</v>
      </c>
      <c r="Y8" t="s">
        <v>54</v>
      </c>
      <c r="Z8" t="s">
        <v>55</v>
      </c>
      <c r="AA8" t="s">
        <v>56</v>
      </c>
      <c r="AB8" t="s">
        <v>57</v>
      </c>
      <c r="AC8" t="s">
        <v>58</v>
      </c>
      <c r="AD8" t="s">
        <v>59</v>
      </c>
      <c r="AE8">
        <v>2015</v>
      </c>
      <c r="AF8" t="s">
        <v>60</v>
      </c>
      <c r="AG8" t="s">
        <v>61</v>
      </c>
      <c r="AH8" t="s">
        <v>62</v>
      </c>
      <c r="AI8" t="s">
        <v>63</v>
      </c>
      <c r="AJ8" t="s">
        <v>64</v>
      </c>
      <c r="AK8" t="s">
        <v>65</v>
      </c>
      <c r="AL8" s="1">
        <v>40.0527664462874</v>
      </c>
    </row>
    <row r="9" spans="1:38" x14ac:dyDescent="0.3">
      <c r="A9">
        <v>28248</v>
      </c>
      <c r="B9" t="s">
        <v>38</v>
      </c>
      <c r="C9" t="s">
        <v>38</v>
      </c>
      <c r="D9" t="s">
        <v>39</v>
      </c>
      <c r="E9" t="s">
        <v>40</v>
      </c>
      <c r="F9" t="s">
        <v>41</v>
      </c>
      <c r="G9">
        <v>1963</v>
      </c>
      <c r="H9" t="s">
        <v>42</v>
      </c>
      <c r="I9" t="s">
        <v>43</v>
      </c>
      <c r="J9" t="s">
        <v>44</v>
      </c>
      <c r="K9" t="s">
        <v>45</v>
      </c>
      <c r="L9" t="s">
        <v>46</v>
      </c>
      <c r="M9" t="s">
        <v>47</v>
      </c>
      <c r="N9" t="s">
        <v>48</v>
      </c>
      <c r="O9" t="s">
        <v>49</v>
      </c>
      <c r="P9" t="s">
        <v>50</v>
      </c>
      <c r="Q9" t="s">
        <v>51</v>
      </c>
      <c r="R9" t="s">
        <v>52</v>
      </c>
      <c r="S9" t="s">
        <v>53</v>
      </c>
      <c r="T9" s="1">
        <v>-1.67</v>
      </c>
      <c r="U9" s="1">
        <v>-1.7</v>
      </c>
      <c r="V9" s="1">
        <v>600</v>
      </c>
      <c r="W9" s="1">
        <v>400</v>
      </c>
      <c r="X9" s="1">
        <v>40.145000000000003</v>
      </c>
      <c r="Y9" t="s">
        <v>54</v>
      </c>
      <c r="Z9" t="s">
        <v>55</v>
      </c>
      <c r="AA9" t="s">
        <v>66</v>
      </c>
      <c r="AB9" t="s">
        <v>58</v>
      </c>
      <c r="AC9" t="s">
        <v>67</v>
      </c>
      <c r="AD9" t="s">
        <v>59</v>
      </c>
      <c r="AE9">
        <v>2015</v>
      </c>
      <c r="AF9" t="s">
        <v>60</v>
      </c>
      <c r="AG9" t="s">
        <v>61</v>
      </c>
      <c r="AH9" t="s">
        <v>62</v>
      </c>
      <c r="AI9" t="s">
        <v>63</v>
      </c>
      <c r="AJ9" t="s">
        <v>64</v>
      </c>
      <c r="AK9" t="s">
        <v>68</v>
      </c>
      <c r="AL9" s="1">
        <v>40.1449872337759</v>
      </c>
    </row>
    <row r="10" spans="1:38" x14ac:dyDescent="0.3">
      <c r="A10">
        <v>28118</v>
      </c>
      <c r="B10" t="s">
        <v>38</v>
      </c>
      <c r="C10" t="s">
        <v>38</v>
      </c>
      <c r="D10" t="s">
        <v>39</v>
      </c>
      <c r="E10" t="s">
        <v>40</v>
      </c>
      <c r="F10" t="s">
        <v>41</v>
      </c>
      <c r="G10">
        <v>1963</v>
      </c>
      <c r="H10" t="s">
        <v>42</v>
      </c>
      <c r="I10" t="s">
        <v>43</v>
      </c>
      <c r="J10" t="s">
        <v>44</v>
      </c>
      <c r="K10" t="s">
        <v>45</v>
      </c>
      <c r="L10" t="s">
        <v>46</v>
      </c>
      <c r="M10" t="s">
        <v>47</v>
      </c>
      <c r="N10" t="s">
        <v>48</v>
      </c>
      <c r="O10" t="s">
        <v>49</v>
      </c>
      <c r="P10" t="s">
        <v>50</v>
      </c>
      <c r="Q10" t="s">
        <v>51</v>
      </c>
      <c r="R10" t="s">
        <v>52</v>
      </c>
      <c r="S10" t="s">
        <v>53</v>
      </c>
      <c r="T10" s="1">
        <v>-1.71</v>
      </c>
      <c r="U10" s="1">
        <v>-1.77</v>
      </c>
      <c r="V10" s="1">
        <v>600</v>
      </c>
      <c r="W10" s="1">
        <v>400</v>
      </c>
      <c r="X10" s="1">
        <v>42.58</v>
      </c>
      <c r="Y10" t="s">
        <v>54</v>
      </c>
      <c r="Z10" t="s">
        <v>55</v>
      </c>
      <c r="AA10" t="s">
        <v>69</v>
      </c>
      <c r="AB10" t="s">
        <v>67</v>
      </c>
      <c r="AC10" t="s">
        <v>70</v>
      </c>
      <c r="AD10" t="s">
        <v>59</v>
      </c>
      <c r="AE10">
        <v>2015</v>
      </c>
      <c r="AF10" t="s">
        <v>60</v>
      </c>
      <c r="AG10" t="s">
        <v>61</v>
      </c>
      <c r="AH10" t="s">
        <v>62</v>
      </c>
      <c r="AI10" t="s">
        <v>63</v>
      </c>
      <c r="AJ10" t="s">
        <v>64</v>
      </c>
      <c r="AK10" t="s">
        <v>71</v>
      </c>
      <c r="AL10" s="1">
        <v>42.580302687974601</v>
      </c>
    </row>
    <row r="11" spans="1:38" x14ac:dyDescent="0.3">
      <c r="A11">
        <v>28735</v>
      </c>
      <c r="B11" t="s">
        <v>38</v>
      </c>
      <c r="C11" t="s">
        <v>38</v>
      </c>
      <c r="D11" t="s">
        <v>39</v>
      </c>
      <c r="E11" t="s">
        <v>40</v>
      </c>
      <c r="F11" t="s">
        <v>41</v>
      </c>
      <c r="G11">
        <v>1963</v>
      </c>
      <c r="H11" t="s">
        <v>42</v>
      </c>
      <c r="I11" t="s">
        <v>43</v>
      </c>
      <c r="J11" t="s">
        <v>44</v>
      </c>
      <c r="K11" t="s">
        <v>45</v>
      </c>
      <c r="L11" t="s">
        <v>46</v>
      </c>
      <c r="M11" t="s">
        <v>47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t="s">
        <v>53</v>
      </c>
      <c r="T11" s="1">
        <v>-1.51</v>
      </c>
      <c r="U11" s="1">
        <v>-1.61</v>
      </c>
      <c r="V11" s="1">
        <v>750</v>
      </c>
      <c r="W11" s="1">
        <v>500</v>
      </c>
      <c r="X11" s="1">
        <v>37.26</v>
      </c>
      <c r="Y11" t="s">
        <v>54</v>
      </c>
      <c r="Z11" t="s">
        <v>55</v>
      </c>
      <c r="AA11" t="s">
        <v>107</v>
      </c>
      <c r="AB11" t="s">
        <v>108</v>
      </c>
      <c r="AC11" t="s">
        <v>57</v>
      </c>
      <c r="AD11" t="s">
        <v>59</v>
      </c>
      <c r="AE11">
        <v>2015</v>
      </c>
      <c r="AF11" t="s">
        <v>60</v>
      </c>
      <c r="AG11" t="s">
        <v>61</v>
      </c>
      <c r="AH11" t="s">
        <v>109</v>
      </c>
      <c r="AI11" t="s">
        <v>94</v>
      </c>
      <c r="AJ11" t="s">
        <v>64</v>
      </c>
      <c r="AK11" t="s">
        <v>110</v>
      </c>
      <c r="AL11" s="1">
        <v>37.260195718756897</v>
      </c>
    </row>
    <row r="12" spans="1:38" x14ac:dyDescent="0.3">
      <c r="A12">
        <v>22817</v>
      </c>
      <c r="B12" t="s">
        <v>38</v>
      </c>
      <c r="C12" t="s">
        <v>38</v>
      </c>
      <c r="D12" t="s">
        <v>39</v>
      </c>
      <c r="E12" t="s">
        <v>40</v>
      </c>
      <c r="F12" t="s">
        <v>41</v>
      </c>
      <c r="G12">
        <v>1963</v>
      </c>
      <c r="H12" t="s">
        <v>42</v>
      </c>
      <c r="I12" t="s">
        <v>43</v>
      </c>
      <c r="J12" t="s">
        <v>44</v>
      </c>
      <c r="K12" t="s">
        <v>45</v>
      </c>
      <c r="L12" t="s">
        <v>46</v>
      </c>
      <c r="M12" t="s">
        <v>47</v>
      </c>
      <c r="N12" t="s">
        <v>48</v>
      </c>
      <c r="O12" t="s">
        <v>49</v>
      </c>
      <c r="P12" t="s">
        <v>50</v>
      </c>
      <c r="Q12" t="s">
        <v>51</v>
      </c>
      <c r="R12" t="s">
        <v>52</v>
      </c>
      <c r="S12" t="s">
        <v>53</v>
      </c>
      <c r="T12" s="1">
        <v>-1.46</v>
      </c>
      <c r="U12" s="1">
        <v>-1.51</v>
      </c>
      <c r="V12" s="1">
        <v>750</v>
      </c>
      <c r="W12" s="1">
        <v>500</v>
      </c>
      <c r="X12" s="1">
        <v>36</v>
      </c>
      <c r="Y12" t="s">
        <v>54</v>
      </c>
      <c r="Z12" t="s">
        <v>55</v>
      </c>
      <c r="AA12" t="s">
        <v>118</v>
      </c>
      <c r="AB12" t="s">
        <v>86</v>
      </c>
      <c r="AC12" t="s">
        <v>108</v>
      </c>
      <c r="AD12" t="s">
        <v>59</v>
      </c>
      <c r="AE12">
        <v>2015</v>
      </c>
      <c r="AF12" t="s">
        <v>60</v>
      </c>
      <c r="AG12" t="s">
        <v>61</v>
      </c>
      <c r="AH12" t="s">
        <v>109</v>
      </c>
      <c r="AI12" t="s">
        <v>94</v>
      </c>
      <c r="AJ12" t="s">
        <v>64</v>
      </c>
      <c r="AK12" t="s">
        <v>119</v>
      </c>
      <c r="AL12" s="1">
        <v>35.999783124348298</v>
      </c>
    </row>
    <row r="13" spans="1:38" x14ac:dyDescent="0.3">
      <c r="A13">
        <v>20045</v>
      </c>
      <c r="B13" t="s">
        <v>38</v>
      </c>
      <c r="C13" t="s">
        <v>38</v>
      </c>
      <c r="D13" t="s">
        <v>72</v>
      </c>
      <c r="E13" t="s">
        <v>40</v>
      </c>
      <c r="F13" t="s">
        <v>41</v>
      </c>
      <c r="G13">
        <v>1963</v>
      </c>
      <c r="H13" t="s">
        <v>42</v>
      </c>
      <c r="I13" t="s">
        <v>43</v>
      </c>
      <c r="J13" t="s">
        <v>44</v>
      </c>
      <c r="K13" t="s">
        <v>45</v>
      </c>
      <c r="L13" t="s">
        <v>46</v>
      </c>
      <c r="M13" t="s">
        <v>47</v>
      </c>
      <c r="N13" t="s">
        <v>48</v>
      </c>
      <c r="O13" t="s">
        <v>49</v>
      </c>
      <c r="P13" t="s">
        <v>50</v>
      </c>
      <c r="Q13" t="s">
        <v>51</v>
      </c>
      <c r="R13" t="s">
        <v>52</v>
      </c>
      <c r="S13" t="s">
        <v>53</v>
      </c>
      <c r="T13" s="1">
        <v>-1.77</v>
      </c>
      <c r="U13" s="1">
        <v>-1.74</v>
      </c>
      <c r="V13" s="1">
        <v>700</v>
      </c>
      <c r="X13" s="1">
        <v>3.52</v>
      </c>
      <c r="Y13" t="s">
        <v>54</v>
      </c>
      <c r="Z13" t="s">
        <v>74</v>
      </c>
      <c r="AA13" t="s">
        <v>122</v>
      </c>
      <c r="AB13" t="s">
        <v>70</v>
      </c>
      <c r="AC13" t="s">
        <v>89</v>
      </c>
      <c r="AD13" t="s">
        <v>59</v>
      </c>
      <c r="AE13">
        <v>2015</v>
      </c>
      <c r="AF13" t="s">
        <v>60</v>
      </c>
      <c r="AG13" t="s">
        <v>61</v>
      </c>
      <c r="AH13" t="s">
        <v>62</v>
      </c>
      <c r="AI13" t="s">
        <v>63</v>
      </c>
      <c r="AJ13" t="s">
        <v>64</v>
      </c>
      <c r="AK13" t="s">
        <v>123</v>
      </c>
      <c r="AL13" s="1">
        <v>3.5196573697044098</v>
      </c>
    </row>
    <row r="14" spans="1:38" x14ac:dyDescent="0.3">
      <c r="A14">
        <v>9624</v>
      </c>
      <c r="B14" t="s">
        <v>38</v>
      </c>
      <c r="C14" t="s">
        <v>38</v>
      </c>
      <c r="D14" t="s">
        <v>39</v>
      </c>
      <c r="E14" t="s">
        <v>40</v>
      </c>
      <c r="F14" t="s">
        <v>100</v>
      </c>
      <c r="G14">
        <v>1963</v>
      </c>
      <c r="H14" t="s">
        <v>42</v>
      </c>
      <c r="I14" t="s">
        <v>43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t="s">
        <v>53</v>
      </c>
      <c r="T14" s="1">
        <v>-1.56</v>
      </c>
      <c r="U14" s="1">
        <v>-1.73</v>
      </c>
      <c r="V14" s="1">
        <v>300</v>
      </c>
      <c r="X14" s="1">
        <v>46.558999999999997</v>
      </c>
      <c r="Y14" t="s">
        <v>54</v>
      </c>
      <c r="Z14" t="s">
        <v>74</v>
      </c>
      <c r="AA14" t="s">
        <v>101</v>
      </c>
      <c r="AB14" t="s">
        <v>102</v>
      </c>
      <c r="AC14" t="s">
        <v>92</v>
      </c>
      <c r="AD14" t="s">
        <v>59</v>
      </c>
      <c r="AE14">
        <v>2012</v>
      </c>
      <c r="AF14" t="s">
        <v>60</v>
      </c>
      <c r="AG14" t="s">
        <v>61</v>
      </c>
      <c r="AH14" t="s">
        <v>62</v>
      </c>
      <c r="AI14" t="s">
        <v>94</v>
      </c>
      <c r="AJ14" t="s">
        <v>64</v>
      </c>
      <c r="AK14" t="s">
        <v>103</v>
      </c>
      <c r="AL14" s="1">
        <v>46.559462937185103</v>
      </c>
    </row>
    <row r="15" spans="1:38" x14ac:dyDescent="0.3">
      <c r="A15">
        <v>25223</v>
      </c>
      <c r="B15" t="s">
        <v>38</v>
      </c>
      <c r="C15" t="s">
        <v>38</v>
      </c>
      <c r="D15" t="s">
        <v>72</v>
      </c>
      <c r="E15" t="s">
        <v>40</v>
      </c>
      <c r="F15" t="s">
        <v>73</v>
      </c>
      <c r="G15">
        <v>1962</v>
      </c>
      <c r="H15" t="s">
        <v>42</v>
      </c>
      <c r="I15" t="s">
        <v>43</v>
      </c>
      <c r="J15" t="s">
        <v>44</v>
      </c>
      <c r="K15" t="s">
        <v>45</v>
      </c>
      <c r="L15" t="s">
        <v>46</v>
      </c>
      <c r="M15" t="s">
        <v>47</v>
      </c>
      <c r="N15" t="s">
        <v>48</v>
      </c>
      <c r="O15" t="s">
        <v>49</v>
      </c>
      <c r="P15" t="s">
        <v>50</v>
      </c>
      <c r="Q15" t="s">
        <v>51</v>
      </c>
      <c r="R15" t="s">
        <v>52</v>
      </c>
      <c r="S15" t="s">
        <v>53</v>
      </c>
      <c r="T15" s="1">
        <v>-1.74</v>
      </c>
      <c r="U15" s="1">
        <v>-1.83</v>
      </c>
      <c r="V15" s="1">
        <v>600</v>
      </c>
      <c r="X15" s="1">
        <v>30.663</v>
      </c>
      <c r="Y15" t="s">
        <v>54</v>
      </c>
      <c r="Z15" t="s">
        <v>74</v>
      </c>
      <c r="AA15" t="s">
        <v>75</v>
      </c>
      <c r="AB15" t="s">
        <v>76</v>
      </c>
      <c r="AC15" t="s">
        <v>77</v>
      </c>
      <c r="AD15" t="s">
        <v>59</v>
      </c>
      <c r="AE15">
        <v>2013</v>
      </c>
      <c r="AF15" t="s">
        <v>60</v>
      </c>
      <c r="AG15" t="s">
        <v>61</v>
      </c>
      <c r="AH15" t="s">
        <v>62</v>
      </c>
      <c r="AI15" t="s">
        <v>63</v>
      </c>
      <c r="AJ15" t="s">
        <v>64</v>
      </c>
      <c r="AK15" t="s">
        <v>78</v>
      </c>
      <c r="AL15" s="1">
        <v>30.663089358385601</v>
      </c>
    </row>
    <row r="16" spans="1:38" x14ac:dyDescent="0.3">
      <c r="A16">
        <v>18684</v>
      </c>
      <c r="B16" t="s">
        <v>38</v>
      </c>
      <c r="C16" t="s">
        <v>38</v>
      </c>
      <c r="D16" t="s">
        <v>72</v>
      </c>
      <c r="E16" t="s">
        <v>40</v>
      </c>
      <c r="F16" t="s">
        <v>73</v>
      </c>
      <c r="G16">
        <v>1962</v>
      </c>
      <c r="H16" t="s">
        <v>42</v>
      </c>
      <c r="I16" t="s">
        <v>43</v>
      </c>
      <c r="J16" t="s">
        <v>44</v>
      </c>
      <c r="K16" t="s">
        <v>45</v>
      </c>
      <c r="L16" t="s">
        <v>46</v>
      </c>
      <c r="M16" t="s">
        <v>47</v>
      </c>
      <c r="N16" t="s">
        <v>48</v>
      </c>
      <c r="O16" t="s">
        <v>49</v>
      </c>
      <c r="P16" t="s">
        <v>50</v>
      </c>
      <c r="Q16" t="s">
        <v>51</v>
      </c>
      <c r="R16" t="s">
        <v>52</v>
      </c>
      <c r="S16" t="s">
        <v>53</v>
      </c>
      <c r="T16" s="1">
        <v>-1.74</v>
      </c>
      <c r="U16" s="1">
        <v>-1.74</v>
      </c>
      <c r="V16" s="1">
        <v>600</v>
      </c>
      <c r="X16" s="1">
        <v>30.056999999999999</v>
      </c>
      <c r="Y16" t="s">
        <v>54</v>
      </c>
      <c r="Z16" t="s">
        <v>74</v>
      </c>
      <c r="AA16" t="s">
        <v>88</v>
      </c>
      <c r="AB16" t="s">
        <v>89</v>
      </c>
      <c r="AC16" t="s">
        <v>76</v>
      </c>
      <c r="AD16" t="s">
        <v>59</v>
      </c>
      <c r="AE16">
        <v>2003</v>
      </c>
      <c r="AF16" t="s">
        <v>60</v>
      </c>
      <c r="AG16" t="s">
        <v>61</v>
      </c>
      <c r="AH16" t="s">
        <v>62</v>
      </c>
      <c r="AI16" t="s">
        <v>63</v>
      </c>
      <c r="AJ16" t="s">
        <v>64</v>
      </c>
      <c r="AK16" t="s">
        <v>90</v>
      </c>
      <c r="AL16" s="1">
        <v>30.056768821662001</v>
      </c>
    </row>
    <row r="17" spans="1:38" x14ac:dyDescent="0.3">
      <c r="A17">
        <v>18919</v>
      </c>
      <c r="B17" t="s">
        <v>38</v>
      </c>
      <c r="C17" t="s">
        <v>38</v>
      </c>
      <c r="D17" t="s">
        <v>39</v>
      </c>
      <c r="E17" t="s">
        <v>40</v>
      </c>
      <c r="F17" t="s">
        <v>96</v>
      </c>
      <c r="G17">
        <v>1963</v>
      </c>
      <c r="H17" t="s">
        <v>42</v>
      </c>
      <c r="I17" t="s">
        <v>43</v>
      </c>
      <c r="J17" t="s">
        <v>44</v>
      </c>
      <c r="K17" t="s">
        <v>45</v>
      </c>
      <c r="L17" t="s">
        <v>46</v>
      </c>
      <c r="M17" t="s">
        <v>47</v>
      </c>
      <c r="N17" t="s">
        <v>48</v>
      </c>
      <c r="O17" t="s">
        <v>49</v>
      </c>
      <c r="P17" t="s">
        <v>50</v>
      </c>
      <c r="Q17" t="s">
        <v>51</v>
      </c>
      <c r="R17" t="s">
        <v>52</v>
      </c>
      <c r="S17" t="s">
        <v>53</v>
      </c>
      <c r="T17" s="1">
        <v>-1.52</v>
      </c>
      <c r="U17" s="1">
        <v>-1.61</v>
      </c>
      <c r="V17" s="1">
        <v>375</v>
      </c>
      <c r="W17" s="1">
        <v>250</v>
      </c>
      <c r="X17" s="1">
        <v>28.759</v>
      </c>
      <c r="Y17" t="s">
        <v>54</v>
      </c>
      <c r="Z17" t="s">
        <v>55</v>
      </c>
      <c r="AA17" t="s">
        <v>97</v>
      </c>
      <c r="AB17" t="s">
        <v>98</v>
      </c>
      <c r="AC17" t="s">
        <v>57</v>
      </c>
      <c r="AD17" t="s">
        <v>59</v>
      </c>
      <c r="AE17">
        <v>2015</v>
      </c>
      <c r="AF17" t="s">
        <v>60</v>
      </c>
      <c r="AG17" t="s">
        <v>61</v>
      </c>
      <c r="AH17" t="s">
        <v>62</v>
      </c>
      <c r="AI17" t="s">
        <v>63</v>
      </c>
      <c r="AJ17" t="s">
        <v>64</v>
      </c>
      <c r="AK17" t="s">
        <v>99</v>
      </c>
      <c r="AL17" s="1">
        <v>28.7587273710418</v>
      </c>
    </row>
    <row r="18" spans="1:38" x14ac:dyDescent="0.3">
      <c r="A18">
        <v>5226</v>
      </c>
      <c r="B18" t="s">
        <v>38</v>
      </c>
      <c r="C18" t="s">
        <v>38</v>
      </c>
      <c r="D18" t="s">
        <v>39</v>
      </c>
      <c r="E18" t="s">
        <v>40</v>
      </c>
      <c r="F18" t="s">
        <v>96</v>
      </c>
      <c r="G18">
        <v>1963</v>
      </c>
      <c r="H18" t="s">
        <v>42</v>
      </c>
      <c r="I18" t="s">
        <v>43</v>
      </c>
      <c r="J18" t="s">
        <v>44</v>
      </c>
      <c r="K18" t="s">
        <v>45</v>
      </c>
      <c r="L18" t="s">
        <v>46</v>
      </c>
      <c r="M18" t="s">
        <v>47</v>
      </c>
      <c r="N18" t="s">
        <v>48</v>
      </c>
      <c r="O18" t="s">
        <v>49</v>
      </c>
      <c r="P18" t="s">
        <v>50</v>
      </c>
      <c r="Q18" t="s">
        <v>51</v>
      </c>
      <c r="R18" t="s">
        <v>52</v>
      </c>
      <c r="S18" t="s">
        <v>53</v>
      </c>
      <c r="T18" s="1">
        <v>-1.3</v>
      </c>
      <c r="U18" s="1">
        <v>-1.37</v>
      </c>
      <c r="V18" s="1">
        <v>375</v>
      </c>
      <c r="W18" s="1">
        <v>250</v>
      </c>
      <c r="X18" s="1">
        <v>37.030999999999999</v>
      </c>
      <c r="Y18" t="s">
        <v>54</v>
      </c>
      <c r="Z18" t="s">
        <v>55</v>
      </c>
      <c r="AA18" t="s">
        <v>111</v>
      </c>
      <c r="AB18" t="s">
        <v>85</v>
      </c>
      <c r="AC18" t="s">
        <v>112</v>
      </c>
      <c r="AD18" t="s">
        <v>59</v>
      </c>
      <c r="AE18">
        <v>2015</v>
      </c>
      <c r="AF18" t="s">
        <v>60</v>
      </c>
      <c r="AG18" t="s">
        <v>61</v>
      </c>
      <c r="AH18" t="s">
        <v>62</v>
      </c>
      <c r="AI18" t="s">
        <v>63</v>
      </c>
      <c r="AJ18" t="s">
        <v>64</v>
      </c>
      <c r="AK18" t="s">
        <v>113</v>
      </c>
      <c r="AL18" s="1">
        <v>37.031365084230998</v>
      </c>
    </row>
    <row r="19" spans="1:38" x14ac:dyDescent="0.3">
      <c r="A19">
        <v>22785</v>
      </c>
      <c r="B19" t="s">
        <v>38</v>
      </c>
      <c r="C19" t="s">
        <v>38</v>
      </c>
      <c r="D19" t="s">
        <v>39</v>
      </c>
      <c r="E19" t="s">
        <v>40</v>
      </c>
      <c r="F19" t="s">
        <v>96</v>
      </c>
      <c r="G19">
        <v>1963</v>
      </c>
      <c r="H19" t="s">
        <v>42</v>
      </c>
      <c r="I19" t="s">
        <v>43</v>
      </c>
      <c r="J19" t="s">
        <v>44</v>
      </c>
      <c r="K19" t="s">
        <v>45</v>
      </c>
      <c r="L19" t="s">
        <v>46</v>
      </c>
      <c r="M19" t="s">
        <v>47</v>
      </c>
      <c r="N19" t="s">
        <v>48</v>
      </c>
      <c r="O19" t="s">
        <v>49</v>
      </c>
      <c r="P19" t="s">
        <v>50</v>
      </c>
      <c r="Q19" t="s">
        <v>51</v>
      </c>
      <c r="R19" t="s">
        <v>52</v>
      </c>
      <c r="S19" t="s">
        <v>53</v>
      </c>
      <c r="T19" s="1">
        <v>-1.39</v>
      </c>
      <c r="U19" s="1">
        <v>-1.51</v>
      </c>
      <c r="V19" s="1">
        <v>375</v>
      </c>
      <c r="W19" s="1">
        <v>250</v>
      </c>
      <c r="X19" s="1">
        <v>36.625999999999998</v>
      </c>
      <c r="Y19" t="s">
        <v>54</v>
      </c>
      <c r="Z19" t="s">
        <v>55</v>
      </c>
      <c r="AA19" t="s">
        <v>116</v>
      </c>
      <c r="AB19" t="s">
        <v>112</v>
      </c>
      <c r="AC19" t="s">
        <v>98</v>
      </c>
      <c r="AD19" t="s">
        <v>59</v>
      </c>
      <c r="AE19">
        <v>2015</v>
      </c>
      <c r="AF19" t="s">
        <v>60</v>
      </c>
      <c r="AG19" t="s">
        <v>61</v>
      </c>
      <c r="AH19" t="s">
        <v>62</v>
      </c>
      <c r="AI19" t="s">
        <v>63</v>
      </c>
      <c r="AJ19" t="s">
        <v>64</v>
      </c>
      <c r="AK19" t="s">
        <v>117</v>
      </c>
      <c r="AL19" s="1">
        <v>36.625882924508602</v>
      </c>
    </row>
    <row r="21" spans="1:38" x14ac:dyDescent="0.3">
      <c r="AL21" s="1">
        <f>SUM(AL2:AL19)</f>
        <v>649.78368965313496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6F27-7475-46CA-ABAF-A12550F45553}">
  <dimension ref="A1:AB18"/>
  <sheetViews>
    <sheetView topLeftCell="M1" workbookViewId="0">
      <selection activeCell="Y2" sqref="Y2:Y18"/>
    </sheetView>
  </sheetViews>
  <sheetFormatPr defaultRowHeight="13.8" x14ac:dyDescent="0.3"/>
  <cols>
    <col min="1" max="1" width="6" bestFit="1" customWidth="1"/>
    <col min="2" max="2" width="33.44140625" bestFit="1" customWidth="1"/>
    <col min="3" max="3" width="12.6640625" customWidth="1"/>
    <col min="4" max="4" width="22.44140625" customWidth="1"/>
    <col min="5" max="5" width="20.5546875" customWidth="1"/>
    <col min="6" max="6" width="6.6640625" bestFit="1" customWidth="1"/>
    <col min="7" max="7" width="10.109375" bestFit="1" customWidth="1"/>
    <col min="8" max="8" width="22.5546875" bestFit="1" customWidth="1"/>
    <col min="9" max="9" width="14.6640625" customWidth="1"/>
    <col min="10" max="10" width="16.44140625" customWidth="1"/>
    <col min="11" max="11" width="11.88671875" customWidth="1"/>
    <col min="12" max="12" width="10.6640625" bestFit="1" customWidth="1"/>
    <col min="13" max="13" width="20.109375" bestFit="1" customWidth="1"/>
    <col min="14" max="14" width="21.109375" bestFit="1" customWidth="1"/>
    <col min="15" max="15" width="14.109375" customWidth="1"/>
    <col min="16" max="16" width="8.33203125" bestFit="1" customWidth="1"/>
    <col min="17" max="17" width="11.88671875" customWidth="1"/>
    <col min="18" max="18" width="13.88671875" bestFit="1" customWidth="1"/>
    <col min="19" max="19" width="13.33203125" customWidth="1"/>
    <col min="20" max="20" width="14.33203125" customWidth="1"/>
    <col min="21" max="21" width="15.33203125" customWidth="1"/>
    <col min="22" max="22" width="12" customWidth="1"/>
    <col min="23" max="23" width="10.5546875" customWidth="1"/>
    <col min="24" max="24" width="7.5546875" bestFit="1" customWidth="1"/>
    <col min="25" max="25" width="18.88671875" customWidth="1"/>
    <col min="26" max="26" width="21.109375" bestFit="1" customWidth="1"/>
    <col min="27" max="28" width="10.88671875" bestFit="1" customWidth="1"/>
  </cols>
  <sheetData>
    <row r="1" spans="1:28" x14ac:dyDescent="0.3">
      <c r="A1" t="s">
        <v>0</v>
      </c>
      <c r="B1" t="s">
        <v>36</v>
      </c>
      <c r="C1" t="s">
        <v>124</v>
      </c>
      <c r="D1" t="s">
        <v>125</v>
      </c>
      <c r="E1" t="s">
        <v>126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35</v>
      </c>
      <c r="N1" t="s">
        <v>12</v>
      </c>
      <c r="O1" t="s">
        <v>14</v>
      </c>
      <c r="P1" t="s">
        <v>15</v>
      </c>
      <c r="Q1" t="s">
        <v>16</v>
      </c>
      <c r="R1" t="s">
        <v>18</v>
      </c>
      <c r="S1" t="s">
        <v>127</v>
      </c>
      <c r="T1" t="s">
        <v>128</v>
      </c>
      <c r="U1" t="s">
        <v>129</v>
      </c>
      <c r="V1" t="s">
        <v>130</v>
      </c>
      <c r="W1" t="s">
        <v>24</v>
      </c>
      <c r="X1" t="s">
        <v>25</v>
      </c>
      <c r="Y1" t="s">
        <v>131</v>
      </c>
      <c r="Z1" t="s">
        <v>132</v>
      </c>
      <c r="AA1" t="s">
        <v>133</v>
      </c>
      <c r="AB1" t="s">
        <v>134</v>
      </c>
    </row>
    <row r="2" spans="1:28" x14ac:dyDescent="0.3">
      <c r="A2">
        <v>1332</v>
      </c>
      <c r="B2" t="s">
        <v>152</v>
      </c>
      <c r="C2" t="s">
        <v>93</v>
      </c>
      <c r="D2" t="s">
        <v>38</v>
      </c>
      <c r="E2" t="s">
        <v>38</v>
      </c>
      <c r="F2" t="s">
        <v>39</v>
      </c>
      <c r="G2" t="s">
        <v>40</v>
      </c>
      <c r="H2" t="s">
        <v>79</v>
      </c>
      <c r="I2">
        <v>1977</v>
      </c>
      <c r="J2" t="s">
        <v>136</v>
      </c>
      <c r="K2" t="s">
        <v>137</v>
      </c>
      <c r="L2" t="s">
        <v>138</v>
      </c>
      <c r="M2" t="s">
        <v>64</v>
      </c>
      <c r="N2" t="s">
        <v>47</v>
      </c>
      <c r="O2" t="s">
        <v>49</v>
      </c>
      <c r="P2" t="s">
        <v>50</v>
      </c>
      <c r="Q2" t="s">
        <v>139</v>
      </c>
      <c r="R2" t="s">
        <v>53</v>
      </c>
      <c r="S2" s="1">
        <v>1000</v>
      </c>
      <c r="T2" s="1">
        <v>1000</v>
      </c>
      <c r="V2" s="1">
        <v>2.31</v>
      </c>
      <c r="W2" t="s">
        <v>54</v>
      </c>
      <c r="X2" t="s">
        <v>140</v>
      </c>
      <c r="Y2" s="1">
        <v>0.52</v>
      </c>
      <c r="Z2" t="s">
        <v>141</v>
      </c>
      <c r="AA2" s="1">
        <v>153901.117</v>
      </c>
      <c r="AB2" s="1">
        <v>471918.43199999997</v>
      </c>
    </row>
    <row r="3" spans="1:28" x14ac:dyDescent="0.3">
      <c r="A3">
        <v>4136</v>
      </c>
      <c r="B3" t="s">
        <v>154</v>
      </c>
      <c r="C3" t="s">
        <v>81</v>
      </c>
      <c r="D3" t="s">
        <v>38</v>
      </c>
      <c r="E3" t="s">
        <v>38</v>
      </c>
      <c r="F3" t="s">
        <v>39</v>
      </c>
      <c r="G3" t="s">
        <v>40</v>
      </c>
      <c r="H3" t="s">
        <v>79</v>
      </c>
      <c r="I3">
        <v>1977</v>
      </c>
      <c r="J3" t="s">
        <v>136</v>
      </c>
      <c r="K3" t="s">
        <v>137</v>
      </c>
      <c r="L3" t="s">
        <v>138</v>
      </c>
      <c r="M3" t="s">
        <v>64</v>
      </c>
      <c r="N3" t="s">
        <v>47</v>
      </c>
      <c r="O3" t="s">
        <v>49</v>
      </c>
      <c r="P3" t="s">
        <v>50</v>
      </c>
      <c r="Q3" t="s">
        <v>139</v>
      </c>
      <c r="R3" t="s">
        <v>53</v>
      </c>
      <c r="S3" s="1">
        <v>1000</v>
      </c>
      <c r="T3" s="1">
        <v>1000</v>
      </c>
      <c r="V3" s="1">
        <v>2.39</v>
      </c>
      <c r="W3" t="s">
        <v>54</v>
      </c>
      <c r="X3" t="s">
        <v>140</v>
      </c>
      <c r="Y3" s="1">
        <v>0.55000000000000004</v>
      </c>
      <c r="Z3" t="s">
        <v>141</v>
      </c>
      <c r="AA3" s="1">
        <v>153946.74</v>
      </c>
      <c r="AB3" s="1">
        <v>471906.96</v>
      </c>
    </row>
    <row r="4" spans="1:28" x14ac:dyDescent="0.3">
      <c r="A4">
        <v>7846</v>
      </c>
      <c r="B4" t="s">
        <v>148</v>
      </c>
      <c r="C4" t="s">
        <v>105</v>
      </c>
      <c r="D4" t="s">
        <v>38</v>
      </c>
      <c r="E4" t="s">
        <v>38</v>
      </c>
      <c r="F4" t="s">
        <v>39</v>
      </c>
      <c r="G4" t="s">
        <v>40</v>
      </c>
      <c r="H4" t="s">
        <v>83</v>
      </c>
      <c r="I4">
        <v>1963</v>
      </c>
      <c r="J4" t="s">
        <v>136</v>
      </c>
      <c r="K4" t="s">
        <v>137</v>
      </c>
      <c r="L4" t="s">
        <v>138</v>
      </c>
      <c r="M4" t="s">
        <v>64</v>
      </c>
      <c r="N4" t="s">
        <v>47</v>
      </c>
      <c r="O4" t="s">
        <v>49</v>
      </c>
      <c r="P4" t="s">
        <v>50</v>
      </c>
      <c r="Q4" t="s">
        <v>139</v>
      </c>
      <c r="R4" t="s">
        <v>53</v>
      </c>
      <c r="S4" s="1">
        <v>1000</v>
      </c>
      <c r="T4" s="1">
        <v>1000</v>
      </c>
      <c r="V4" s="1">
        <v>1.82</v>
      </c>
      <c r="W4" t="s">
        <v>54</v>
      </c>
      <c r="X4" t="s">
        <v>140</v>
      </c>
      <c r="Y4" s="1">
        <v>0.44</v>
      </c>
      <c r="Z4" t="s">
        <v>141</v>
      </c>
      <c r="AA4" s="1">
        <v>153796.07999999999</v>
      </c>
      <c r="AB4" s="1">
        <v>471912.24</v>
      </c>
    </row>
    <row r="5" spans="1:28" x14ac:dyDescent="0.3">
      <c r="A5">
        <v>9965</v>
      </c>
      <c r="B5" t="s">
        <v>150</v>
      </c>
      <c r="C5" t="s">
        <v>102</v>
      </c>
      <c r="D5" t="s">
        <v>38</v>
      </c>
      <c r="E5" t="s">
        <v>38</v>
      </c>
      <c r="F5" t="s">
        <v>39</v>
      </c>
      <c r="G5" t="s">
        <v>40</v>
      </c>
      <c r="H5" t="s">
        <v>83</v>
      </c>
      <c r="I5">
        <v>1963</v>
      </c>
      <c r="J5" t="s">
        <v>136</v>
      </c>
      <c r="K5" t="s">
        <v>137</v>
      </c>
      <c r="L5" t="s">
        <v>138</v>
      </c>
      <c r="M5" t="s">
        <v>64</v>
      </c>
      <c r="N5" t="s">
        <v>47</v>
      </c>
      <c r="O5" t="s">
        <v>49</v>
      </c>
      <c r="P5" t="s">
        <v>50</v>
      </c>
      <c r="Q5" t="s">
        <v>139</v>
      </c>
      <c r="R5" t="s">
        <v>53</v>
      </c>
      <c r="S5" s="1">
        <v>1000</v>
      </c>
      <c r="T5" s="1">
        <v>1000</v>
      </c>
      <c r="V5" s="1">
        <v>2.09</v>
      </c>
      <c r="W5" t="s">
        <v>54</v>
      </c>
      <c r="X5" t="s">
        <v>140</v>
      </c>
      <c r="Y5" s="1">
        <v>0.53</v>
      </c>
      <c r="Z5" t="s">
        <v>141</v>
      </c>
      <c r="AA5" s="1">
        <v>153798.75</v>
      </c>
      <c r="AB5" s="1">
        <v>471939.39</v>
      </c>
    </row>
    <row r="6" spans="1:28" x14ac:dyDescent="0.3">
      <c r="A6">
        <v>4503</v>
      </c>
      <c r="B6" t="s">
        <v>151</v>
      </c>
      <c r="C6" t="s">
        <v>86</v>
      </c>
      <c r="D6" t="s">
        <v>38</v>
      </c>
      <c r="E6" t="s">
        <v>38</v>
      </c>
      <c r="F6" t="s">
        <v>39</v>
      </c>
      <c r="G6" t="s">
        <v>40</v>
      </c>
      <c r="H6" t="s">
        <v>83</v>
      </c>
      <c r="I6">
        <v>1963</v>
      </c>
      <c r="J6" t="s">
        <v>136</v>
      </c>
      <c r="K6" t="s">
        <v>137</v>
      </c>
      <c r="L6" t="s">
        <v>138</v>
      </c>
      <c r="M6" t="s">
        <v>64</v>
      </c>
      <c r="N6" t="s">
        <v>47</v>
      </c>
      <c r="O6" t="s">
        <v>49</v>
      </c>
      <c r="P6" t="s">
        <v>50</v>
      </c>
      <c r="Q6" t="s">
        <v>139</v>
      </c>
      <c r="R6" t="s">
        <v>53</v>
      </c>
      <c r="S6" s="1">
        <v>1250</v>
      </c>
      <c r="T6" s="1">
        <v>1250</v>
      </c>
      <c r="V6" s="1">
        <v>1.89</v>
      </c>
      <c r="W6" t="s">
        <v>54</v>
      </c>
      <c r="X6" t="s">
        <v>140</v>
      </c>
      <c r="Y6" s="1">
        <v>0.43</v>
      </c>
      <c r="Z6" t="s">
        <v>141</v>
      </c>
      <c r="AA6" s="1">
        <v>153788.60999999999</v>
      </c>
      <c r="AB6" s="1">
        <v>471880.75</v>
      </c>
    </row>
    <row r="7" spans="1:28" x14ac:dyDescent="0.3">
      <c r="A7">
        <v>1981</v>
      </c>
      <c r="B7" t="s">
        <v>157</v>
      </c>
      <c r="C7" t="s">
        <v>85</v>
      </c>
      <c r="D7" t="s">
        <v>38</v>
      </c>
      <c r="E7" t="s">
        <v>38</v>
      </c>
      <c r="F7" t="s">
        <v>39</v>
      </c>
      <c r="G7" t="s">
        <v>40</v>
      </c>
      <c r="H7" t="s">
        <v>83</v>
      </c>
      <c r="I7">
        <v>1963</v>
      </c>
      <c r="J7" t="s">
        <v>136</v>
      </c>
      <c r="K7" t="s">
        <v>137</v>
      </c>
      <c r="L7" t="s">
        <v>138</v>
      </c>
      <c r="M7" t="s">
        <v>64</v>
      </c>
      <c r="N7" t="s">
        <v>47</v>
      </c>
      <c r="O7" t="s">
        <v>49</v>
      </c>
      <c r="P7" t="s">
        <v>50</v>
      </c>
      <c r="Q7" t="s">
        <v>139</v>
      </c>
      <c r="R7" t="s">
        <v>53</v>
      </c>
      <c r="S7" s="1">
        <v>1000</v>
      </c>
      <c r="T7" s="1">
        <v>1000</v>
      </c>
      <c r="V7" s="1">
        <v>1.91</v>
      </c>
      <c r="W7" t="s">
        <v>54</v>
      </c>
      <c r="X7" t="s">
        <v>140</v>
      </c>
      <c r="Y7" s="1">
        <v>0.43</v>
      </c>
      <c r="Z7" t="s">
        <v>141</v>
      </c>
      <c r="AA7" s="1">
        <v>153782.10999999999</v>
      </c>
      <c r="AB7" s="1">
        <v>471852.77</v>
      </c>
    </row>
    <row r="8" spans="1:28" x14ac:dyDescent="0.3">
      <c r="A8">
        <v>8515</v>
      </c>
      <c r="B8" t="s">
        <v>142</v>
      </c>
      <c r="C8" t="s">
        <v>57</v>
      </c>
      <c r="D8" t="s">
        <v>38</v>
      </c>
      <c r="E8" t="s">
        <v>38</v>
      </c>
      <c r="F8" t="s">
        <v>39</v>
      </c>
      <c r="G8" t="s">
        <v>40</v>
      </c>
      <c r="H8" t="s">
        <v>41</v>
      </c>
      <c r="I8">
        <v>1963</v>
      </c>
      <c r="J8" t="s">
        <v>136</v>
      </c>
      <c r="K8" t="s">
        <v>137</v>
      </c>
      <c r="L8" t="s">
        <v>138</v>
      </c>
      <c r="M8" t="s">
        <v>64</v>
      </c>
      <c r="N8" t="s">
        <v>47</v>
      </c>
      <c r="O8" t="s">
        <v>49</v>
      </c>
      <c r="P8" t="s">
        <v>50</v>
      </c>
      <c r="Q8" t="s">
        <v>139</v>
      </c>
      <c r="R8" t="s">
        <v>53</v>
      </c>
      <c r="S8" s="1">
        <v>1000</v>
      </c>
      <c r="T8" s="1">
        <v>1000</v>
      </c>
      <c r="V8" s="1">
        <v>2.04</v>
      </c>
      <c r="W8" t="s">
        <v>54</v>
      </c>
      <c r="X8" t="s">
        <v>140</v>
      </c>
      <c r="Y8" s="1">
        <v>0.43</v>
      </c>
      <c r="Z8" t="s">
        <v>141</v>
      </c>
      <c r="AA8" s="1">
        <v>153859.99</v>
      </c>
      <c r="AB8" s="1">
        <v>471864.26</v>
      </c>
    </row>
    <row r="9" spans="1:28" x14ac:dyDescent="0.3">
      <c r="A9">
        <v>7084</v>
      </c>
      <c r="B9" t="s">
        <v>143</v>
      </c>
      <c r="C9" t="s">
        <v>70</v>
      </c>
      <c r="D9" t="s">
        <v>38</v>
      </c>
      <c r="E9" t="s">
        <v>38</v>
      </c>
      <c r="F9" t="s">
        <v>39</v>
      </c>
      <c r="G9" t="s">
        <v>40</v>
      </c>
      <c r="H9" t="s">
        <v>41</v>
      </c>
      <c r="I9">
        <v>1963</v>
      </c>
      <c r="J9" t="s">
        <v>136</v>
      </c>
      <c r="K9" t="s">
        <v>137</v>
      </c>
      <c r="L9" t="s">
        <v>138</v>
      </c>
      <c r="M9" t="s">
        <v>64</v>
      </c>
      <c r="N9" t="s">
        <v>47</v>
      </c>
      <c r="O9" t="s">
        <v>49</v>
      </c>
      <c r="P9" t="s">
        <v>50</v>
      </c>
      <c r="Q9" t="s">
        <v>139</v>
      </c>
      <c r="R9" t="s">
        <v>53</v>
      </c>
      <c r="S9" s="1">
        <v>1000</v>
      </c>
      <c r="T9" s="1">
        <v>1000</v>
      </c>
      <c r="V9" s="1">
        <v>2.2999999999999998</v>
      </c>
      <c r="W9" t="s">
        <v>54</v>
      </c>
      <c r="X9" t="s">
        <v>140</v>
      </c>
      <c r="Y9" s="1">
        <v>0.53</v>
      </c>
      <c r="Z9" t="s">
        <v>141</v>
      </c>
      <c r="AA9" s="1">
        <v>153979.62</v>
      </c>
      <c r="AB9" s="1">
        <v>471836.55</v>
      </c>
    </row>
    <row r="10" spans="1:28" x14ac:dyDescent="0.3">
      <c r="A10">
        <v>3844</v>
      </c>
      <c r="B10" t="s">
        <v>145</v>
      </c>
      <c r="C10" t="s">
        <v>58</v>
      </c>
      <c r="D10" t="s">
        <v>38</v>
      </c>
      <c r="E10" t="s">
        <v>38</v>
      </c>
      <c r="F10" t="s">
        <v>39</v>
      </c>
      <c r="G10" t="s">
        <v>40</v>
      </c>
      <c r="H10" t="s">
        <v>41</v>
      </c>
      <c r="I10">
        <v>1963</v>
      </c>
      <c r="J10" t="s">
        <v>136</v>
      </c>
      <c r="K10" t="s">
        <v>137</v>
      </c>
      <c r="L10" t="s">
        <v>138</v>
      </c>
      <c r="M10" t="s">
        <v>64</v>
      </c>
      <c r="N10" t="s">
        <v>47</v>
      </c>
      <c r="O10" t="s">
        <v>49</v>
      </c>
      <c r="P10" t="s">
        <v>50</v>
      </c>
      <c r="Q10" t="s">
        <v>139</v>
      </c>
      <c r="R10" t="s">
        <v>53</v>
      </c>
      <c r="S10" s="1">
        <v>1000</v>
      </c>
      <c r="T10" s="1">
        <v>1000</v>
      </c>
      <c r="V10" s="1">
        <v>2.23</v>
      </c>
      <c r="W10" t="s">
        <v>54</v>
      </c>
      <c r="X10" t="s">
        <v>140</v>
      </c>
      <c r="Y10" s="1">
        <v>0.47</v>
      </c>
      <c r="Z10" t="s">
        <v>141</v>
      </c>
      <c r="AA10" s="1">
        <v>153899.03</v>
      </c>
      <c r="AB10" s="1">
        <v>471855.31</v>
      </c>
    </row>
    <row r="11" spans="1:28" x14ac:dyDescent="0.3">
      <c r="A11">
        <v>4936</v>
      </c>
      <c r="B11" t="s">
        <v>155</v>
      </c>
      <c r="C11" t="s">
        <v>108</v>
      </c>
      <c r="D11" t="s">
        <v>38</v>
      </c>
      <c r="E11" t="s">
        <v>38</v>
      </c>
      <c r="F11" t="s">
        <v>39</v>
      </c>
      <c r="G11" t="s">
        <v>40</v>
      </c>
      <c r="H11" t="s">
        <v>41</v>
      </c>
      <c r="I11">
        <v>1963</v>
      </c>
      <c r="J11" t="s">
        <v>136</v>
      </c>
      <c r="K11" t="s">
        <v>137</v>
      </c>
      <c r="L11" t="s">
        <v>138</v>
      </c>
      <c r="M11" t="s">
        <v>64</v>
      </c>
      <c r="N11" t="s">
        <v>47</v>
      </c>
      <c r="O11" t="s">
        <v>49</v>
      </c>
      <c r="P11" t="s">
        <v>50</v>
      </c>
      <c r="Q11" t="s">
        <v>139</v>
      </c>
      <c r="R11" t="s">
        <v>53</v>
      </c>
      <c r="S11" s="1">
        <v>1000</v>
      </c>
      <c r="T11" s="1">
        <v>1000</v>
      </c>
      <c r="V11" s="1">
        <v>2.21</v>
      </c>
      <c r="W11" t="s">
        <v>54</v>
      </c>
      <c r="X11" t="s">
        <v>140</v>
      </c>
      <c r="Y11" s="1">
        <v>0.5</v>
      </c>
      <c r="Z11" t="s">
        <v>141</v>
      </c>
      <c r="AA11" s="1">
        <v>153823.68599999999</v>
      </c>
      <c r="AB11" s="1">
        <v>471872.647</v>
      </c>
    </row>
    <row r="12" spans="1:28" x14ac:dyDescent="0.3">
      <c r="A12">
        <v>4547</v>
      </c>
      <c r="B12" t="s">
        <v>156</v>
      </c>
      <c r="C12" t="s">
        <v>67</v>
      </c>
      <c r="D12" t="s">
        <v>38</v>
      </c>
      <c r="E12" t="s">
        <v>38</v>
      </c>
      <c r="F12" t="s">
        <v>39</v>
      </c>
      <c r="G12" t="s">
        <v>40</v>
      </c>
      <c r="H12" t="s">
        <v>41</v>
      </c>
      <c r="I12">
        <v>1963</v>
      </c>
      <c r="J12" t="s">
        <v>136</v>
      </c>
      <c r="K12" t="s">
        <v>137</v>
      </c>
      <c r="L12" t="s">
        <v>138</v>
      </c>
      <c r="M12" t="s">
        <v>64</v>
      </c>
      <c r="N12" t="s">
        <v>47</v>
      </c>
      <c r="O12" t="s">
        <v>49</v>
      </c>
      <c r="P12" t="s">
        <v>50</v>
      </c>
      <c r="Q12" t="s">
        <v>139</v>
      </c>
      <c r="R12" t="s">
        <v>53</v>
      </c>
      <c r="S12" s="1">
        <v>1000</v>
      </c>
      <c r="T12" s="1">
        <v>1000</v>
      </c>
      <c r="V12" s="1">
        <v>2.21</v>
      </c>
      <c r="W12" t="s">
        <v>54</v>
      </c>
      <c r="X12" t="s">
        <v>140</v>
      </c>
      <c r="Y12" s="1">
        <v>0.51</v>
      </c>
      <c r="Z12" t="s">
        <v>141</v>
      </c>
      <c r="AA12" s="1">
        <v>153938.13</v>
      </c>
      <c r="AB12" s="1">
        <v>471846.21</v>
      </c>
    </row>
    <row r="13" spans="1:28" x14ac:dyDescent="0.3">
      <c r="A13">
        <v>10385</v>
      </c>
      <c r="B13" t="s">
        <v>153</v>
      </c>
      <c r="C13" t="s">
        <v>92</v>
      </c>
      <c r="D13" t="s">
        <v>38</v>
      </c>
      <c r="E13" t="s">
        <v>38</v>
      </c>
      <c r="F13" t="s">
        <v>39</v>
      </c>
      <c r="G13" t="s">
        <v>40</v>
      </c>
      <c r="H13" t="s">
        <v>100</v>
      </c>
      <c r="I13">
        <v>1963</v>
      </c>
      <c r="J13" t="s">
        <v>136</v>
      </c>
      <c r="K13" t="s">
        <v>137</v>
      </c>
      <c r="L13" t="s">
        <v>138</v>
      </c>
      <c r="M13" t="s">
        <v>64</v>
      </c>
      <c r="N13" t="s">
        <v>47</v>
      </c>
      <c r="O13" t="s">
        <v>49</v>
      </c>
      <c r="P13" t="s">
        <v>50</v>
      </c>
      <c r="Q13" t="s">
        <v>139</v>
      </c>
      <c r="R13" t="s">
        <v>53</v>
      </c>
      <c r="S13" s="1">
        <v>1000</v>
      </c>
      <c r="T13" s="1">
        <v>1000</v>
      </c>
      <c r="V13" s="1">
        <v>2.09</v>
      </c>
      <c r="W13" t="s">
        <v>54</v>
      </c>
      <c r="X13" t="s">
        <v>140</v>
      </c>
      <c r="Y13" s="1">
        <v>0.4</v>
      </c>
      <c r="Z13" t="s">
        <v>141</v>
      </c>
      <c r="AA13" s="1">
        <v>153844.80799999999</v>
      </c>
      <c r="AB13" s="1">
        <v>471932.57500000001</v>
      </c>
    </row>
    <row r="14" spans="1:28" x14ac:dyDescent="0.3">
      <c r="A14">
        <v>5791</v>
      </c>
      <c r="B14" t="s">
        <v>135</v>
      </c>
      <c r="C14" t="s">
        <v>76</v>
      </c>
      <c r="D14" t="s">
        <v>38</v>
      </c>
      <c r="E14" t="s">
        <v>38</v>
      </c>
      <c r="F14" t="s">
        <v>72</v>
      </c>
      <c r="G14" t="s">
        <v>40</v>
      </c>
      <c r="H14" t="s">
        <v>73</v>
      </c>
      <c r="I14">
        <v>2004</v>
      </c>
      <c r="J14" t="s">
        <v>136</v>
      </c>
      <c r="K14" t="s">
        <v>137</v>
      </c>
      <c r="L14" t="s">
        <v>138</v>
      </c>
      <c r="M14" t="s">
        <v>64</v>
      </c>
      <c r="N14" t="s">
        <v>47</v>
      </c>
      <c r="O14" t="s">
        <v>49</v>
      </c>
      <c r="P14" t="s">
        <v>50</v>
      </c>
      <c r="Q14" t="s">
        <v>139</v>
      </c>
      <c r="R14" t="s">
        <v>53</v>
      </c>
      <c r="S14" s="1">
        <v>1000</v>
      </c>
      <c r="T14" s="1">
        <v>1000</v>
      </c>
      <c r="V14" s="1">
        <v>2.2200000000000002</v>
      </c>
      <c r="W14" t="s">
        <v>54</v>
      </c>
      <c r="X14" t="s">
        <v>140</v>
      </c>
      <c r="Y14" s="1">
        <v>0.48</v>
      </c>
      <c r="Z14" t="s">
        <v>141</v>
      </c>
      <c r="AA14" s="1">
        <v>153988.283</v>
      </c>
      <c r="AB14" s="1">
        <v>471865.35</v>
      </c>
    </row>
    <row r="15" spans="1:28" x14ac:dyDescent="0.3">
      <c r="A15">
        <v>7363</v>
      </c>
      <c r="B15" t="s">
        <v>144</v>
      </c>
      <c r="C15" t="s">
        <v>77</v>
      </c>
      <c r="D15" t="s">
        <v>38</v>
      </c>
      <c r="E15" t="s">
        <v>38</v>
      </c>
      <c r="F15" t="s">
        <v>72</v>
      </c>
      <c r="G15" t="s">
        <v>40</v>
      </c>
      <c r="H15" t="s">
        <v>73</v>
      </c>
      <c r="I15">
        <v>1962</v>
      </c>
      <c r="J15" t="s">
        <v>136</v>
      </c>
      <c r="K15" t="s">
        <v>137</v>
      </c>
      <c r="L15" t="s">
        <v>138</v>
      </c>
      <c r="M15" t="s">
        <v>64</v>
      </c>
      <c r="N15" t="s">
        <v>47</v>
      </c>
      <c r="O15" t="s">
        <v>49</v>
      </c>
      <c r="P15" t="s">
        <v>50</v>
      </c>
      <c r="Q15" t="s">
        <v>139</v>
      </c>
      <c r="R15" t="s">
        <v>53</v>
      </c>
      <c r="S15" s="1">
        <v>1000</v>
      </c>
      <c r="T15" s="1">
        <v>1000</v>
      </c>
      <c r="V15" s="1">
        <v>2.4500000000000002</v>
      </c>
      <c r="W15" t="s">
        <v>54</v>
      </c>
      <c r="X15" t="s">
        <v>140</v>
      </c>
      <c r="Y15" s="1">
        <v>0.56999999999999995</v>
      </c>
      <c r="Z15" t="s">
        <v>141</v>
      </c>
      <c r="AA15" s="1">
        <v>153992.44</v>
      </c>
      <c r="AB15" s="1">
        <v>471895.73</v>
      </c>
    </row>
    <row r="16" spans="1:28" x14ac:dyDescent="0.3">
      <c r="A16">
        <v>8069</v>
      </c>
      <c r="B16" t="s">
        <v>146</v>
      </c>
      <c r="C16" t="s">
        <v>89</v>
      </c>
      <c r="D16" t="s">
        <v>38</v>
      </c>
      <c r="E16" t="s">
        <v>38</v>
      </c>
      <c r="F16" t="s">
        <v>72</v>
      </c>
      <c r="G16" t="s">
        <v>40</v>
      </c>
      <c r="H16" t="s">
        <v>73</v>
      </c>
      <c r="I16">
        <v>1962</v>
      </c>
      <c r="J16" t="s">
        <v>136</v>
      </c>
      <c r="K16" t="s">
        <v>137</v>
      </c>
      <c r="L16" t="s">
        <v>138</v>
      </c>
      <c r="M16" t="s">
        <v>64</v>
      </c>
      <c r="N16" t="s">
        <v>47</v>
      </c>
      <c r="O16" t="s">
        <v>49</v>
      </c>
      <c r="P16" t="s">
        <v>50</v>
      </c>
      <c r="Q16" t="s">
        <v>139</v>
      </c>
      <c r="R16" t="s">
        <v>53</v>
      </c>
      <c r="S16" s="1">
        <v>1000</v>
      </c>
      <c r="T16" s="1">
        <v>1000</v>
      </c>
      <c r="V16" s="1">
        <v>2.2999999999999998</v>
      </c>
      <c r="W16" t="s">
        <v>54</v>
      </c>
      <c r="X16" t="s">
        <v>140</v>
      </c>
      <c r="Y16" s="1">
        <v>0.56000000000000005</v>
      </c>
      <c r="Z16" t="s">
        <v>141</v>
      </c>
      <c r="AA16" s="1">
        <v>153983.02900000001</v>
      </c>
      <c r="AB16" s="1">
        <v>471835.75599999999</v>
      </c>
    </row>
    <row r="17" spans="1:28" x14ac:dyDescent="0.3">
      <c r="A17">
        <v>4910</v>
      </c>
      <c r="B17" t="s">
        <v>147</v>
      </c>
      <c r="C17" t="s">
        <v>112</v>
      </c>
      <c r="D17" t="s">
        <v>38</v>
      </c>
      <c r="E17" t="s">
        <v>38</v>
      </c>
      <c r="F17" t="s">
        <v>39</v>
      </c>
      <c r="G17" t="s">
        <v>40</v>
      </c>
      <c r="H17" t="s">
        <v>96</v>
      </c>
      <c r="I17">
        <v>1963</v>
      </c>
      <c r="J17" t="s">
        <v>136</v>
      </c>
      <c r="K17" t="s">
        <v>137</v>
      </c>
      <c r="L17" t="s">
        <v>138</v>
      </c>
      <c r="M17" t="s">
        <v>64</v>
      </c>
      <c r="N17" t="s">
        <v>47</v>
      </c>
      <c r="O17" t="s">
        <v>49</v>
      </c>
      <c r="P17" t="s">
        <v>50</v>
      </c>
      <c r="Q17" t="s">
        <v>139</v>
      </c>
      <c r="R17" t="s">
        <v>53</v>
      </c>
      <c r="S17" s="1">
        <v>1000</v>
      </c>
      <c r="T17" s="1">
        <v>1000</v>
      </c>
      <c r="V17" s="1">
        <v>1.82</v>
      </c>
      <c r="W17" t="s">
        <v>54</v>
      </c>
      <c r="X17" t="s">
        <v>140</v>
      </c>
      <c r="Y17" s="1">
        <v>0.43</v>
      </c>
      <c r="Z17" t="s">
        <v>141</v>
      </c>
      <c r="AA17" s="1">
        <v>153818.19</v>
      </c>
      <c r="AB17" s="1">
        <v>471844.43</v>
      </c>
    </row>
    <row r="18" spans="1:28" x14ac:dyDescent="0.3">
      <c r="A18">
        <v>2736</v>
      </c>
      <c r="B18" t="s">
        <v>149</v>
      </c>
      <c r="C18" t="s">
        <v>98</v>
      </c>
      <c r="D18" t="s">
        <v>38</v>
      </c>
      <c r="E18" t="s">
        <v>38</v>
      </c>
      <c r="F18" t="s">
        <v>39</v>
      </c>
      <c r="G18" t="s">
        <v>40</v>
      </c>
      <c r="H18" t="s">
        <v>96</v>
      </c>
      <c r="I18">
        <v>1963</v>
      </c>
      <c r="J18" t="s">
        <v>136</v>
      </c>
      <c r="K18" t="s">
        <v>137</v>
      </c>
      <c r="L18" t="s">
        <v>138</v>
      </c>
      <c r="M18" t="s">
        <v>64</v>
      </c>
      <c r="N18" t="s">
        <v>47</v>
      </c>
      <c r="O18" t="s">
        <v>49</v>
      </c>
      <c r="P18" t="s">
        <v>50</v>
      </c>
      <c r="Q18" t="s">
        <v>139</v>
      </c>
      <c r="R18" t="s">
        <v>53</v>
      </c>
      <c r="S18" s="1">
        <v>1000</v>
      </c>
      <c r="T18" s="1">
        <v>1000</v>
      </c>
      <c r="V18" s="1">
        <v>1.97</v>
      </c>
      <c r="W18" t="s">
        <v>54</v>
      </c>
      <c r="X18" t="s">
        <v>140</v>
      </c>
      <c r="Y18" s="1">
        <v>0.44</v>
      </c>
      <c r="Z18" t="s">
        <v>141</v>
      </c>
      <c r="AA18" s="1">
        <v>153853.87</v>
      </c>
      <c r="AB18" s="1">
        <v>471836.15999999997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0DD5-513F-4D73-829C-3472EEB919AC}">
  <sheetPr>
    <tabColor theme="9" tint="0.39997558519241921"/>
    <pageSetUpPr fitToPage="1"/>
  </sheetPr>
  <dimension ref="A1:AD30"/>
  <sheetViews>
    <sheetView tabSelected="1" view="pageBreakPreview" zoomScale="115" zoomScaleNormal="115" zoomScaleSheetLayoutView="115" zoomScalePageLayoutView="55" workbookViewId="0">
      <selection activeCell="D27" sqref="D27"/>
    </sheetView>
  </sheetViews>
  <sheetFormatPr defaultRowHeight="13.8" x14ac:dyDescent="0.3"/>
  <cols>
    <col min="1" max="1" width="12" style="110" customWidth="1"/>
    <col min="2" max="2" width="22.5546875" bestFit="1" customWidth="1"/>
    <col min="3" max="3" width="18.44140625" bestFit="1" customWidth="1"/>
    <col min="4" max="4" width="33" bestFit="1" customWidth="1"/>
    <col min="5" max="5" width="10.109375" bestFit="1" customWidth="1"/>
    <col min="6" max="6" width="13.6640625" customWidth="1"/>
    <col min="7" max="7" width="18.33203125" bestFit="1" customWidth="1"/>
    <col min="8" max="8" width="14.109375" bestFit="1" customWidth="1"/>
    <col min="9" max="9" width="13.109375" customWidth="1"/>
    <col min="10" max="10" width="12.6640625" customWidth="1"/>
    <col min="11" max="11" width="10.5546875" bestFit="1" customWidth="1"/>
    <col min="12" max="12" width="14.5546875" customWidth="1"/>
    <col min="13" max="13" width="21.109375" bestFit="1" customWidth="1"/>
    <col min="14" max="15" width="18.33203125" bestFit="1" customWidth="1"/>
    <col min="16" max="16" width="9.109375" bestFit="1" customWidth="1"/>
    <col min="17" max="17" width="12" customWidth="1"/>
    <col min="18" max="18" width="12" bestFit="1" customWidth="1"/>
    <col min="19" max="19" width="15.5546875" bestFit="1" customWidth="1"/>
    <col min="20" max="20" width="10.5546875" bestFit="1" customWidth="1"/>
    <col min="21" max="21" width="18.6640625" bestFit="1" customWidth="1"/>
    <col min="22" max="22" width="16.88671875" bestFit="1" customWidth="1"/>
    <col min="23" max="23" width="33.88671875" bestFit="1" customWidth="1"/>
    <col min="24" max="24" width="16.44140625" customWidth="1"/>
    <col min="25" max="25" width="10.6640625" bestFit="1" customWidth="1"/>
    <col min="26" max="26" width="59.5546875" bestFit="1" customWidth="1"/>
    <col min="27" max="27" width="15" hidden="1" customWidth="1"/>
    <col min="28" max="28" width="7.44140625" hidden="1" customWidth="1"/>
    <col min="29" max="30" width="0" hidden="1" customWidth="1"/>
  </cols>
  <sheetData>
    <row r="1" spans="1:30" s="107" customFormat="1" ht="16.2" thickTop="1" x14ac:dyDescent="0.3">
      <c r="A1" s="4" t="s">
        <v>38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7"/>
      <c r="N1" s="8"/>
      <c r="O1" s="8"/>
      <c r="P1" s="8"/>
      <c r="Q1" s="5"/>
      <c r="R1" s="5"/>
      <c r="S1" s="5"/>
      <c r="T1" s="5"/>
      <c r="U1" s="5"/>
      <c r="V1" s="5"/>
      <c r="W1" s="5"/>
      <c r="X1" s="9"/>
      <c r="Y1" s="10"/>
      <c r="Z1" s="11"/>
    </row>
    <row r="2" spans="1:30" ht="14.4" x14ac:dyDescent="0.3">
      <c r="A2" s="12" t="s">
        <v>231</v>
      </c>
      <c r="B2" s="77"/>
      <c r="C2" s="97"/>
      <c r="D2" s="77"/>
      <c r="E2" s="77"/>
      <c r="F2" s="77"/>
      <c r="G2" s="77"/>
      <c r="H2" s="77"/>
      <c r="I2" s="77" t="s">
        <v>246</v>
      </c>
      <c r="J2" s="77"/>
      <c r="K2" s="77"/>
      <c r="L2" s="77"/>
      <c r="M2" s="78"/>
      <c r="N2" s="79"/>
      <c r="O2" s="79"/>
      <c r="P2" s="79"/>
      <c r="Q2" s="77"/>
      <c r="R2" s="77"/>
      <c r="S2" s="77"/>
      <c r="T2" s="77"/>
      <c r="U2" s="77"/>
      <c r="V2" s="77"/>
      <c r="W2" s="77"/>
      <c r="X2" s="81"/>
      <c r="Y2" s="82"/>
      <c r="Z2" s="13"/>
    </row>
    <row r="3" spans="1:30" ht="14.4" x14ac:dyDescent="0.3">
      <c r="A3" s="12"/>
      <c r="B3" s="77"/>
      <c r="C3" s="97"/>
      <c r="D3" s="77"/>
      <c r="E3" s="77"/>
      <c r="F3" s="77"/>
      <c r="G3" s="77"/>
      <c r="H3" s="77"/>
      <c r="I3" s="77" t="s">
        <v>158</v>
      </c>
      <c r="J3" s="77"/>
      <c r="K3" s="77"/>
      <c r="L3" s="77"/>
      <c r="M3" s="78"/>
      <c r="N3" s="79"/>
      <c r="O3" s="79"/>
      <c r="P3" s="79"/>
      <c r="Q3" s="77"/>
      <c r="R3" s="77"/>
      <c r="S3" s="77"/>
      <c r="T3" s="77"/>
      <c r="U3" s="77"/>
      <c r="V3" s="77"/>
      <c r="W3" s="77"/>
      <c r="X3" s="81"/>
      <c r="Y3" s="82"/>
      <c r="Z3" s="13"/>
    </row>
    <row r="4" spans="1:30" ht="14.4" x14ac:dyDescent="0.3">
      <c r="A4" s="14" t="s">
        <v>232</v>
      </c>
      <c r="B4" s="77"/>
      <c r="C4" s="97"/>
      <c r="D4" s="77"/>
      <c r="E4" s="77"/>
      <c r="F4" s="77"/>
      <c r="G4" s="77"/>
      <c r="H4" s="77"/>
      <c r="I4" s="77" t="s">
        <v>200</v>
      </c>
      <c r="J4" s="77"/>
      <c r="K4" s="77"/>
      <c r="L4" s="77"/>
      <c r="M4" s="78"/>
      <c r="N4" s="79"/>
      <c r="O4" s="79"/>
      <c r="P4" s="79"/>
      <c r="Q4" s="77"/>
      <c r="R4" s="77"/>
      <c r="S4" s="77"/>
      <c r="T4" s="77"/>
      <c r="U4" s="80"/>
      <c r="V4" s="80"/>
      <c r="W4" s="77"/>
      <c r="X4" s="81"/>
      <c r="Y4" s="82"/>
      <c r="Z4" s="13"/>
    </row>
    <row r="5" spans="1:30" ht="14.4" x14ac:dyDescent="0.3">
      <c r="A5" s="12" t="s">
        <v>249</v>
      </c>
      <c r="B5" s="77"/>
      <c r="C5" s="97"/>
      <c r="D5" s="77"/>
      <c r="E5" s="77"/>
      <c r="F5" s="77"/>
      <c r="G5" s="77"/>
      <c r="H5" s="77"/>
      <c r="I5" s="77" t="s">
        <v>229</v>
      </c>
      <c r="J5" s="77"/>
      <c r="K5" s="77"/>
      <c r="L5" s="77"/>
      <c r="M5" s="78"/>
      <c r="N5" s="79"/>
      <c r="O5" s="79"/>
      <c r="P5" s="79"/>
      <c r="Q5" s="77"/>
      <c r="R5" s="77"/>
      <c r="S5" s="77"/>
      <c r="T5" s="77"/>
      <c r="U5" s="80"/>
      <c r="V5" s="80"/>
      <c r="W5" s="77"/>
      <c r="X5" s="81"/>
      <c r="Y5" s="82"/>
      <c r="Z5" s="13"/>
    </row>
    <row r="6" spans="1:30" ht="18.75" customHeight="1" x14ac:dyDescent="0.3">
      <c r="A6" s="12"/>
      <c r="B6" s="77"/>
      <c r="C6" s="97"/>
      <c r="D6" s="77"/>
      <c r="E6" s="77"/>
      <c r="F6" s="77"/>
      <c r="G6" s="77"/>
      <c r="H6" s="77"/>
      <c r="I6" s="77" t="s">
        <v>230</v>
      </c>
      <c r="J6" s="77"/>
      <c r="K6" s="77"/>
      <c r="L6" s="77"/>
      <c r="M6" s="83"/>
      <c r="N6" s="79"/>
      <c r="O6" s="79"/>
      <c r="P6" s="79"/>
      <c r="Q6" s="77"/>
      <c r="R6" s="77"/>
      <c r="S6" s="77"/>
      <c r="T6" s="77"/>
      <c r="U6" s="77"/>
      <c r="V6" s="77"/>
      <c r="W6" s="77"/>
      <c r="X6" s="84" t="s">
        <v>159</v>
      </c>
      <c r="Y6" s="85"/>
      <c r="Z6" s="15"/>
    </row>
    <row r="7" spans="1:30" ht="15" thickBot="1" x14ac:dyDescent="0.35">
      <c r="A7" s="16"/>
      <c r="B7" s="98"/>
      <c r="C7" s="97"/>
      <c r="D7" s="77"/>
      <c r="E7" s="77"/>
      <c r="F7" s="77"/>
      <c r="G7" s="77"/>
      <c r="H7" s="77"/>
      <c r="I7" s="77"/>
      <c r="J7" s="98"/>
      <c r="K7" s="100"/>
      <c r="L7" s="101"/>
      <c r="M7" s="102"/>
      <c r="N7" s="103"/>
      <c r="O7" s="103"/>
      <c r="P7" s="104"/>
      <c r="Q7" s="105"/>
      <c r="R7" s="101"/>
      <c r="S7" s="101"/>
      <c r="T7" s="101"/>
      <c r="U7" s="101"/>
      <c r="V7" s="101"/>
      <c r="W7" s="101"/>
      <c r="X7" s="17"/>
      <c r="Y7" s="106"/>
      <c r="Z7" s="111"/>
    </row>
    <row r="8" spans="1:30" ht="15" thickTop="1" x14ac:dyDescent="0.3">
      <c r="A8" s="18" t="s">
        <v>160</v>
      </c>
      <c r="B8" s="19" t="s">
        <v>161</v>
      </c>
      <c r="C8" s="20" t="s">
        <v>162</v>
      </c>
      <c r="D8" s="20" t="s">
        <v>163</v>
      </c>
      <c r="E8" s="20" t="s">
        <v>164</v>
      </c>
      <c r="F8" s="20" t="s">
        <v>165</v>
      </c>
      <c r="G8" s="20" t="s">
        <v>166</v>
      </c>
      <c r="H8" s="20" t="s">
        <v>167</v>
      </c>
      <c r="I8" s="20" t="s">
        <v>168</v>
      </c>
      <c r="J8" s="21" t="s">
        <v>169</v>
      </c>
      <c r="K8" s="86" t="s">
        <v>170</v>
      </c>
      <c r="L8" s="22" t="s">
        <v>23</v>
      </c>
      <c r="M8" s="138" t="s">
        <v>23</v>
      </c>
      <c r="N8" s="23" t="s">
        <v>171</v>
      </c>
      <c r="O8" s="23" t="s">
        <v>171</v>
      </c>
      <c r="P8" s="24" t="s">
        <v>25</v>
      </c>
      <c r="Q8" s="25" t="s">
        <v>172</v>
      </c>
      <c r="R8" s="25" t="s">
        <v>173</v>
      </c>
      <c r="S8" s="26" t="s">
        <v>174</v>
      </c>
      <c r="T8" s="26" t="s">
        <v>174</v>
      </c>
      <c r="U8" s="26" t="s">
        <v>175</v>
      </c>
      <c r="V8" s="24" t="s">
        <v>176</v>
      </c>
      <c r="W8" s="27" t="s">
        <v>177</v>
      </c>
      <c r="X8" s="28" t="s">
        <v>178</v>
      </c>
      <c r="Y8" s="29"/>
      <c r="Z8" s="30" t="s">
        <v>177</v>
      </c>
    </row>
    <row r="9" spans="1:30" ht="14.4" x14ac:dyDescent="0.3">
      <c r="A9" s="31" t="s">
        <v>179</v>
      </c>
      <c r="B9" s="99"/>
      <c r="C9" s="32"/>
      <c r="D9" s="32" t="s">
        <v>180</v>
      </c>
      <c r="E9" s="32"/>
      <c r="F9" s="32"/>
      <c r="G9" s="32" t="s">
        <v>181</v>
      </c>
      <c r="H9" s="32" t="s">
        <v>182</v>
      </c>
      <c r="I9" s="32"/>
      <c r="J9" s="33"/>
      <c r="K9" s="87" t="s">
        <v>183</v>
      </c>
      <c r="L9" s="164" t="s">
        <v>234</v>
      </c>
      <c r="M9" s="139" t="s">
        <v>185</v>
      </c>
      <c r="N9" s="35" t="s">
        <v>186</v>
      </c>
      <c r="O9" s="35" t="s">
        <v>187</v>
      </c>
      <c r="P9" s="33"/>
      <c r="Q9" s="33"/>
      <c r="R9" s="33"/>
      <c r="S9" s="36" t="s">
        <v>188</v>
      </c>
      <c r="T9" s="36" t="s">
        <v>189</v>
      </c>
      <c r="U9" s="33" t="s">
        <v>190</v>
      </c>
      <c r="V9" s="33"/>
      <c r="W9" s="37"/>
      <c r="X9" s="38" t="s">
        <v>191</v>
      </c>
      <c r="Y9" s="39" t="s">
        <v>192</v>
      </c>
      <c r="Z9" s="40"/>
    </row>
    <row r="10" spans="1:30" ht="14.4" x14ac:dyDescent="0.3">
      <c r="A10" s="41"/>
      <c r="B10" s="42"/>
      <c r="C10" s="42"/>
      <c r="D10" s="42"/>
      <c r="E10" s="42"/>
      <c r="F10" s="42"/>
      <c r="G10" s="42"/>
      <c r="H10" s="42"/>
      <c r="I10" s="42"/>
      <c r="J10" s="75"/>
      <c r="K10" s="88"/>
      <c r="L10" s="43" t="s">
        <v>193</v>
      </c>
      <c r="M10" s="42"/>
      <c r="N10" s="44"/>
      <c r="O10" s="44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5"/>
    </row>
    <row r="11" spans="1:30" ht="14.4" x14ac:dyDescent="0.3">
      <c r="A11" s="50"/>
      <c r="B11" s="51"/>
      <c r="C11" s="51"/>
      <c r="D11" s="51" t="s">
        <v>199</v>
      </c>
      <c r="E11" s="52"/>
      <c r="F11" s="52"/>
      <c r="G11" s="52"/>
      <c r="H11" s="52"/>
      <c r="I11" s="52"/>
      <c r="J11" s="76"/>
      <c r="K11" s="89"/>
      <c r="L11" s="52"/>
      <c r="M11" s="52"/>
      <c r="N11" s="53"/>
      <c r="O11" s="53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4"/>
      <c r="AA11" s="108"/>
      <c r="AB11" s="108"/>
    </row>
    <row r="12" spans="1:30" x14ac:dyDescent="0.3">
      <c r="A12" s="109"/>
      <c r="B12" s="68"/>
      <c r="C12" s="68"/>
      <c r="D12" s="68"/>
      <c r="E12" s="68"/>
      <c r="F12" s="68"/>
      <c r="G12" s="68"/>
      <c r="H12" s="68"/>
      <c r="I12" s="68"/>
      <c r="J12" s="65"/>
      <c r="K12" s="90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112"/>
      <c r="AA12" s="55" t="s">
        <v>21</v>
      </c>
      <c r="AB12" s="56" t="s">
        <v>22</v>
      </c>
      <c r="AC12" s="57" t="s">
        <v>3</v>
      </c>
      <c r="AD12" s="57" t="s">
        <v>13</v>
      </c>
    </row>
    <row r="13" spans="1:30" ht="12" customHeight="1" x14ac:dyDescent="0.3">
      <c r="A13" s="141" t="s">
        <v>212</v>
      </c>
      <c r="B13" s="69" t="s">
        <v>59</v>
      </c>
      <c r="C13" s="167" t="s">
        <v>250</v>
      </c>
      <c r="D13" s="69" t="s">
        <v>96</v>
      </c>
      <c r="E13" s="69">
        <v>1963</v>
      </c>
      <c r="F13" s="69">
        <v>4014</v>
      </c>
      <c r="G13" s="167" t="s">
        <v>236</v>
      </c>
      <c r="H13" s="69" t="s">
        <v>45</v>
      </c>
      <c r="I13" s="69" t="s">
        <v>85</v>
      </c>
      <c r="J13" s="66" t="s">
        <v>112</v>
      </c>
      <c r="K13" s="91" t="s">
        <v>208</v>
      </c>
      <c r="L13" s="71">
        <v>37</v>
      </c>
      <c r="M13" s="146">
        <v>37.03</v>
      </c>
      <c r="N13" s="69">
        <v>4</v>
      </c>
      <c r="O13" s="69">
        <v>2</v>
      </c>
      <c r="P13" s="69" t="s">
        <v>55</v>
      </c>
      <c r="Q13" s="71">
        <v>-1.3</v>
      </c>
      <c r="R13" s="71">
        <v>-1.37</v>
      </c>
      <c r="S13" s="69">
        <v>0.43</v>
      </c>
      <c r="T13" s="71">
        <v>0.43</v>
      </c>
      <c r="U13" s="71">
        <f>VLOOKUP(J13,Blad1!$A$2:$B$238,2,FALSE)</f>
        <v>0.43</v>
      </c>
      <c r="V13" s="71" t="s">
        <v>198</v>
      </c>
      <c r="W13" s="69"/>
      <c r="X13" s="69">
        <v>19410</v>
      </c>
      <c r="Y13" s="69">
        <v>91</v>
      </c>
      <c r="Z13" s="113"/>
      <c r="AA13" s="58">
        <v>375</v>
      </c>
      <c r="AB13" s="59">
        <v>250</v>
      </c>
      <c r="AC13" s="60" t="s">
        <v>39</v>
      </c>
      <c r="AD13" s="60" t="s">
        <v>48</v>
      </c>
    </row>
    <row r="14" spans="1:30" x14ac:dyDescent="0.3">
      <c r="A14" s="140" t="s">
        <v>63</v>
      </c>
      <c r="B14" s="72" t="s">
        <v>59</v>
      </c>
      <c r="C14" s="166" t="s">
        <v>250</v>
      </c>
      <c r="D14" s="72" t="s">
        <v>96</v>
      </c>
      <c r="E14" s="72">
        <v>1963</v>
      </c>
      <c r="F14" s="72">
        <v>4013</v>
      </c>
      <c r="G14" s="166" t="s">
        <v>235</v>
      </c>
      <c r="H14" s="72" t="s">
        <v>45</v>
      </c>
      <c r="I14" s="72" t="s">
        <v>112</v>
      </c>
      <c r="J14" s="67" t="s">
        <v>98</v>
      </c>
      <c r="K14" s="92" t="s">
        <v>208</v>
      </c>
      <c r="L14" s="74">
        <v>37</v>
      </c>
      <c r="M14" s="147">
        <v>36.625999999999998</v>
      </c>
      <c r="N14" s="72">
        <v>5</v>
      </c>
      <c r="O14" s="72">
        <v>0</v>
      </c>
      <c r="P14" s="72" t="s">
        <v>55</v>
      </c>
      <c r="Q14" s="74">
        <v>-1.39</v>
      </c>
      <c r="R14" s="74">
        <v>-1.51</v>
      </c>
      <c r="S14" s="72">
        <v>0.43</v>
      </c>
      <c r="T14" s="74">
        <v>0.44</v>
      </c>
      <c r="U14" s="74">
        <f>VLOOKUP(J14,Blad1!$A$2:$B$238,2,FALSE)</f>
        <v>0.44</v>
      </c>
      <c r="V14" s="74" t="s">
        <v>198</v>
      </c>
      <c r="W14" s="72"/>
      <c r="X14" s="69">
        <v>19410</v>
      </c>
      <c r="Y14" s="69">
        <v>91</v>
      </c>
      <c r="Z14" s="114"/>
      <c r="AA14" s="61">
        <v>375</v>
      </c>
      <c r="AB14" s="62">
        <v>250</v>
      </c>
      <c r="AC14" s="49" t="s">
        <v>39</v>
      </c>
      <c r="AD14" s="49" t="s">
        <v>48</v>
      </c>
    </row>
    <row r="15" spans="1:30" ht="55.2" x14ac:dyDescent="0.3">
      <c r="A15" s="141" t="s">
        <v>213</v>
      </c>
      <c r="B15" s="69" t="s">
        <v>59</v>
      </c>
      <c r="C15" s="167" t="s">
        <v>250</v>
      </c>
      <c r="D15" s="69" t="s">
        <v>96</v>
      </c>
      <c r="E15" s="69">
        <v>1963</v>
      </c>
      <c r="F15" s="69">
        <v>4022</v>
      </c>
      <c r="G15" s="167" t="s">
        <v>243</v>
      </c>
      <c r="H15" s="69" t="s">
        <v>45</v>
      </c>
      <c r="I15" s="69" t="s">
        <v>98</v>
      </c>
      <c r="J15" s="66" t="s">
        <v>57</v>
      </c>
      <c r="K15" s="91" t="s">
        <v>208</v>
      </c>
      <c r="L15" s="169">
        <v>5.5</v>
      </c>
      <c r="M15" s="146">
        <v>28.759</v>
      </c>
      <c r="N15" s="173" t="s">
        <v>248</v>
      </c>
      <c r="O15" s="174"/>
      <c r="P15" s="69" t="s">
        <v>55</v>
      </c>
      <c r="Q15" s="71">
        <v>-1.52</v>
      </c>
      <c r="R15" s="71">
        <v>-1.61</v>
      </c>
      <c r="S15" s="69">
        <v>0.44</v>
      </c>
      <c r="T15" s="71">
        <v>0.43</v>
      </c>
      <c r="U15" s="71">
        <f>VLOOKUP(J15,Blad1!$A$2:$B$238,2,FALSE)</f>
        <v>0.43</v>
      </c>
      <c r="V15" s="71" t="s">
        <v>198</v>
      </c>
      <c r="W15" s="176" t="s">
        <v>252</v>
      </c>
      <c r="X15" s="172">
        <v>19410</v>
      </c>
      <c r="Y15" s="172">
        <v>91</v>
      </c>
      <c r="Z15" s="175" t="s">
        <v>251</v>
      </c>
      <c r="AA15" s="58">
        <v>375</v>
      </c>
      <c r="AB15" s="59">
        <v>250</v>
      </c>
      <c r="AC15" s="60" t="s">
        <v>39</v>
      </c>
      <c r="AD15" s="60" t="s">
        <v>48</v>
      </c>
    </row>
    <row r="16" spans="1:30" ht="42" customHeight="1" x14ac:dyDescent="0.3">
      <c r="A16" s="140" t="s">
        <v>215</v>
      </c>
      <c r="B16" s="72" t="s">
        <v>59</v>
      </c>
      <c r="C16" s="166" t="s">
        <v>250</v>
      </c>
      <c r="D16" s="72" t="s">
        <v>41</v>
      </c>
      <c r="E16" s="72">
        <v>1963</v>
      </c>
      <c r="F16" s="72">
        <v>4024</v>
      </c>
      <c r="G16" s="166" t="s">
        <v>245</v>
      </c>
      <c r="H16" s="72" t="s">
        <v>45</v>
      </c>
      <c r="I16" s="72" t="s">
        <v>86</v>
      </c>
      <c r="J16" s="67" t="s">
        <v>108</v>
      </c>
      <c r="K16" s="92" t="s">
        <v>210</v>
      </c>
      <c r="L16" s="74">
        <v>37.1</v>
      </c>
      <c r="M16" s="147">
        <v>36</v>
      </c>
      <c r="N16" s="72">
        <v>3</v>
      </c>
      <c r="O16" s="72">
        <v>3</v>
      </c>
      <c r="P16" s="72" t="s">
        <v>55</v>
      </c>
      <c r="Q16" s="74">
        <v>-1.46</v>
      </c>
      <c r="R16" s="74">
        <v>-1.51</v>
      </c>
      <c r="S16" s="72">
        <v>0.43</v>
      </c>
      <c r="T16" s="74">
        <v>0.5</v>
      </c>
      <c r="U16" s="74">
        <f>VLOOKUP(J16,Blad1!$A$2:$B$238,2,FALSE)</f>
        <v>0.5</v>
      </c>
      <c r="V16" s="74" t="s">
        <v>198</v>
      </c>
      <c r="W16" s="158" t="s">
        <v>224</v>
      </c>
      <c r="X16" s="72">
        <v>146966</v>
      </c>
      <c r="Y16" s="72">
        <v>350</v>
      </c>
      <c r="Z16" s="114"/>
      <c r="AA16" s="61">
        <v>750</v>
      </c>
      <c r="AB16" s="62">
        <v>500</v>
      </c>
      <c r="AC16" s="49" t="s">
        <v>39</v>
      </c>
      <c r="AD16" s="49" t="s">
        <v>48</v>
      </c>
    </row>
    <row r="17" spans="1:30" ht="27.6" x14ac:dyDescent="0.3">
      <c r="A17" s="141" t="s">
        <v>214</v>
      </c>
      <c r="B17" s="69" t="s">
        <v>59</v>
      </c>
      <c r="C17" s="167" t="s">
        <v>250</v>
      </c>
      <c r="D17" s="69" t="s">
        <v>41</v>
      </c>
      <c r="E17" s="69">
        <v>1963</v>
      </c>
      <c r="F17" s="69">
        <v>4023</v>
      </c>
      <c r="G17" s="167" t="s">
        <v>244</v>
      </c>
      <c r="H17" s="69" t="s">
        <v>45</v>
      </c>
      <c r="I17" s="69" t="s">
        <v>108</v>
      </c>
      <c r="J17" s="66" t="s">
        <v>57</v>
      </c>
      <c r="K17" s="91" t="s">
        <v>210</v>
      </c>
      <c r="L17" s="71">
        <v>36</v>
      </c>
      <c r="M17" s="146">
        <v>37.26</v>
      </c>
      <c r="N17" s="69">
        <v>3</v>
      </c>
      <c r="O17" s="69">
        <v>2</v>
      </c>
      <c r="P17" s="69" t="s">
        <v>55</v>
      </c>
      <c r="Q17" s="71">
        <v>-1.51</v>
      </c>
      <c r="R17" s="71">
        <v>-1.61</v>
      </c>
      <c r="S17" s="69">
        <v>0.5</v>
      </c>
      <c r="T17" s="71">
        <v>0.43</v>
      </c>
      <c r="U17" s="71">
        <v>0.45</v>
      </c>
      <c r="V17" s="71" t="s">
        <v>198</v>
      </c>
      <c r="W17" s="159" t="s">
        <v>225</v>
      </c>
      <c r="X17" s="69">
        <v>146966</v>
      </c>
      <c r="Y17" s="69">
        <v>350</v>
      </c>
      <c r="Z17" s="113"/>
      <c r="AA17" s="58">
        <v>750</v>
      </c>
      <c r="AB17" s="59">
        <v>500</v>
      </c>
      <c r="AC17" s="60" t="s">
        <v>39</v>
      </c>
      <c r="AD17" s="60" t="s">
        <v>48</v>
      </c>
    </row>
    <row r="18" spans="1:30" x14ac:dyDescent="0.3">
      <c r="A18" s="140" t="s">
        <v>216</v>
      </c>
      <c r="B18" s="72" t="s">
        <v>59</v>
      </c>
      <c r="C18" s="166" t="s">
        <v>250</v>
      </c>
      <c r="D18" s="72" t="s">
        <v>41</v>
      </c>
      <c r="E18" s="72">
        <v>1963</v>
      </c>
      <c r="F18" s="72">
        <v>4016</v>
      </c>
      <c r="G18" s="166" t="s">
        <v>237</v>
      </c>
      <c r="H18" s="72" t="s">
        <v>45</v>
      </c>
      <c r="I18" s="72" t="s">
        <v>57</v>
      </c>
      <c r="J18" s="67" t="s">
        <v>58</v>
      </c>
      <c r="K18" s="92" t="s">
        <v>209</v>
      </c>
      <c r="L18" s="74">
        <v>40</v>
      </c>
      <c r="M18" s="147">
        <v>40.052999999999997</v>
      </c>
      <c r="N18" s="72">
        <v>4</v>
      </c>
      <c r="O18" s="72">
        <v>0</v>
      </c>
      <c r="P18" s="72" t="s">
        <v>55</v>
      </c>
      <c r="Q18" s="74">
        <v>-1.6</v>
      </c>
      <c r="R18" s="74">
        <v>-1.66</v>
      </c>
      <c r="S18" s="72">
        <v>0.43</v>
      </c>
      <c r="T18" s="74">
        <v>0.47</v>
      </c>
      <c r="U18" s="74">
        <f>VLOOKUP(J18,Blad1!$A$2:$B$238,2,FALSE)</f>
        <v>0.47</v>
      </c>
      <c r="V18" s="74" t="s">
        <v>198</v>
      </c>
      <c r="W18" s="151"/>
      <c r="X18" s="72">
        <v>85050</v>
      </c>
      <c r="Y18" s="72">
        <v>243</v>
      </c>
      <c r="Z18" s="114"/>
      <c r="AA18" s="61">
        <v>600</v>
      </c>
      <c r="AB18" s="62">
        <v>400</v>
      </c>
      <c r="AC18" s="49" t="s">
        <v>39</v>
      </c>
      <c r="AD18" s="49" t="s">
        <v>48</v>
      </c>
    </row>
    <row r="19" spans="1:30" x14ac:dyDescent="0.3">
      <c r="A19" s="141" t="s">
        <v>217</v>
      </c>
      <c r="B19" s="69" t="s">
        <v>59</v>
      </c>
      <c r="C19" s="167" t="s">
        <v>250</v>
      </c>
      <c r="D19" s="69" t="s">
        <v>41</v>
      </c>
      <c r="E19" s="69">
        <v>1963</v>
      </c>
      <c r="F19" s="69">
        <v>4017</v>
      </c>
      <c r="G19" s="167" t="s">
        <v>238</v>
      </c>
      <c r="H19" s="69" t="s">
        <v>45</v>
      </c>
      <c r="I19" s="69" t="s">
        <v>58</v>
      </c>
      <c r="J19" s="66" t="s">
        <v>67</v>
      </c>
      <c r="K19" s="91" t="s">
        <v>209</v>
      </c>
      <c r="L19" s="71">
        <v>40.200000000000003</v>
      </c>
      <c r="M19" s="146">
        <v>40.145000000000003</v>
      </c>
      <c r="N19" s="69">
        <v>5</v>
      </c>
      <c r="O19" s="69">
        <v>0</v>
      </c>
      <c r="P19" s="69" t="s">
        <v>55</v>
      </c>
      <c r="Q19" s="71">
        <v>-1.67</v>
      </c>
      <c r="R19" s="71">
        <v>-1.7</v>
      </c>
      <c r="S19" s="69">
        <v>0.47</v>
      </c>
      <c r="T19" s="71">
        <v>0.51</v>
      </c>
      <c r="U19" s="71">
        <f>VLOOKUP(J19,Blad1!$A$2:$B$238,2,FALSE)</f>
        <v>0.51</v>
      </c>
      <c r="V19" s="71" t="s">
        <v>198</v>
      </c>
      <c r="W19" s="69"/>
      <c r="X19" s="69">
        <v>85050</v>
      </c>
      <c r="Y19" s="69">
        <v>243</v>
      </c>
      <c r="Z19" s="113"/>
      <c r="AA19" s="58">
        <v>600</v>
      </c>
      <c r="AB19" s="59">
        <v>400</v>
      </c>
      <c r="AC19" s="60" t="s">
        <v>39</v>
      </c>
      <c r="AD19" s="60" t="s">
        <v>48</v>
      </c>
    </row>
    <row r="20" spans="1:30" x14ac:dyDescent="0.3">
      <c r="A20" s="140" t="s">
        <v>218</v>
      </c>
      <c r="B20" s="72" t="s">
        <v>59</v>
      </c>
      <c r="C20" s="166" t="s">
        <v>250</v>
      </c>
      <c r="D20" s="72" t="s">
        <v>41</v>
      </c>
      <c r="E20" s="72">
        <v>1963</v>
      </c>
      <c r="F20" s="72">
        <v>4018</v>
      </c>
      <c r="G20" s="166" t="s">
        <v>239</v>
      </c>
      <c r="H20" s="72" t="s">
        <v>45</v>
      </c>
      <c r="I20" s="72" t="s">
        <v>67</v>
      </c>
      <c r="J20" s="67" t="s">
        <v>70</v>
      </c>
      <c r="K20" s="92" t="s">
        <v>209</v>
      </c>
      <c r="L20" s="74">
        <v>42.5</v>
      </c>
      <c r="M20" s="147">
        <v>42.58</v>
      </c>
      <c r="N20" s="72">
        <v>5</v>
      </c>
      <c r="O20" s="72">
        <v>1</v>
      </c>
      <c r="P20" s="72" t="s">
        <v>55</v>
      </c>
      <c r="Q20" s="74">
        <v>-1.71</v>
      </c>
      <c r="R20" s="74">
        <v>-1.77</v>
      </c>
      <c r="S20" s="72">
        <v>0.51</v>
      </c>
      <c r="T20" s="74">
        <v>0.53</v>
      </c>
      <c r="U20" s="74">
        <f>VLOOKUP(J20,Blad1!$A$2:$B$238,2,FALSE)</f>
        <v>0.53</v>
      </c>
      <c r="V20" s="74" t="s">
        <v>198</v>
      </c>
      <c r="W20" s="72"/>
      <c r="X20" s="72">
        <v>90847</v>
      </c>
      <c r="Y20" s="72">
        <v>254</v>
      </c>
      <c r="Z20" s="114"/>
      <c r="AA20" s="61">
        <v>600</v>
      </c>
      <c r="AB20" s="62">
        <v>400</v>
      </c>
      <c r="AC20" s="49" t="s">
        <v>39</v>
      </c>
      <c r="AD20" s="49" t="s">
        <v>48</v>
      </c>
    </row>
    <row r="21" spans="1:30" x14ac:dyDescent="0.3">
      <c r="A21" s="141" t="s">
        <v>219</v>
      </c>
      <c r="B21" s="69" t="s">
        <v>59</v>
      </c>
      <c r="C21" s="167" t="s">
        <v>250</v>
      </c>
      <c r="D21" s="69" t="s">
        <v>41</v>
      </c>
      <c r="E21" s="69">
        <v>1963</v>
      </c>
      <c r="F21" s="69">
        <v>4025</v>
      </c>
      <c r="G21" s="167" t="s">
        <v>247</v>
      </c>
      <c r="H21" s="69" t="s">
        <v>45</v>
      </c>
      <c r="I21" s="69" t="s">
        <v>70</v>
      </c>
      <c r="J21" s="66" t="s">
        <v>89</v>
      </c>
      <c r="K21" s="91">
        <v>700</v>
      </c>
      <c r="L21" s="71">
        <v>3.3</v>
      </c>
      <c r="M21" s="146">
        <v>3.52</v>
      </c>
      <c r="N21" s="69">
        <v>0</v>
      </c>
      <c r="O21" s="69">
        <v>0</v>
      </c>
      <c r="P21" s="69" t="s">
        <v>74</v>
      </c>
      <c r="Q21" s="71">
        <v>-1.77</v>
      </c>
      <c r="R21" s="71">
        <v>-1.74</v>
      </c>
      <c r="S21" s="69">
        <v>0.53</v>
      </c>
      <c r="T21" s="71">
        <v>0.56000000000000005</v>
      </c>
      <c r="U21" s="71">
        <f>VLOOKUP(J21,Blad1!$A$2:$B$238,2,FALSE)</f>
        <v>0.56000000000000005</v>
      </c>
      <c r="V21" s="71" t="s">
        <v>198</v>
      </c>
      <c r="W21" s="170"/>
      <c r="X21" s="172">
        <v>74207</v>
      </c>
      <c r="Y21" s="172">
        <v>222</v>
      </c>
      <c r="Z21" s="171"/>
      <c r="AA21" s="58">
        <v>700</v>
      </c>
      <c r="AB21" s="59">
        <v>700</v>
      </c>
      <c r="AC21" s="60" t="s">
        <v>72</v>
      </c>
      <c r="AD21" s="60" t="s">
        <v>48</v>
      </c>
    </row>
    <row r="22" spans="1:30" x14ac:dyDescent="0.3">
      <c r="A22" s="140" t="s">
        <v>220</v>
      </c>
      <c r="B22" s="72" t="s">
        <v>59</v>
      </c>
      <c r="C22" s="166" t="s">
        <v>250</v>
      </c>
      <c r="D22" s="72" t="s">
        <v>100</v>
      </c>
      <c r="E22" s="72">
        <v>1963</v>
      </c>
      <c r="F22" s="166">
        <v>4012</v>
      </c>
      <c r="G22" s="166" t="s">
        <v>233</v>
      </c>
      <c r="H22" s="72" t="s">
        <v>45</v>
      </c>
      <c r="I22" s="72" t="s">
        <v>102</v>
      </c>
      <c r="J22" s="67" t="s">
        <v>92</v>
      </c>
      <c r="K22" s="92">
        <v>300</v>
      </c>
      <c r="L22" s="74">
        <v>46.7</v>
      </c>
      <c r="M22" s="147">
        <v>46.558999999999997</v>
      </c>
      <c r="N22" s="72">
        <v>6</v>
      </c>
      <c r="O22" s="72">
        <v>2</v>
      </c>
      <c r="P22" s="72" t="s">
        <v>74</v>
      </c>
      <c r="Q22" s="74">
        <v>-1.56</v>
      </c>
      <c r="R22" s="74">
        <v>-1.73</v>
      </c>
      <c r="S22" s="72">
        <v>0.53</v>
      </c>
      <c r="T22" s="74">
        <v>0.4</v>
      </c>
      <c r="U22" s="74">
        <v>0.53</v>
      </c>
      <c r="V22" s="74" t="s">
        <v>198</v>
      </c>
      <c r="W22" s="72"/>
      <c r="X22" s="72">
        <v>5443</v>
      </c>
      <c r="Y22" s="72">
        <v>39</v>
      </c>
      <c r="Z22" s="114"/>
      <c r="AA22" s="61">
        <v>300</v>
      </c>
      <c r="AB22" s="62">
        <v>300</v>
      </c>
      <c r="AC22" s="49" t="s">
        <v>39</v>
      </c>
      <c r="AD22" s="49" t="s">
        <v>48</v>
      </c>
    </row>
    <row r="23" spans="1:30" x14ac:dyDescent="0.3">
      <c r="A23" s="141" t="s">
        <v>221</v>
      </c>
      <c r="B23" s="69" t="s">
        <v>59</v>
      </c>
      <c r="C23" s="167" t="s">
        <v>250</v>
      </c>
      <c r="D23" s="69" t="s">
        <v>79</v>
      </c>
      <c r="E23" s="69">
        <v>1977</v>
      </c>
      <c r="F23" s="69">
        <v>4021</v>
      </c>
      <c r="G23" s="167" t="s">
        <v>242</v>
      </c>
      <c r="H23" s="69" t="s">
        <v>45</v>
      </c>
      <c r="I23" s="69" t="s">
        <v>92</v>
      </c>
      <c r="J23" s="66" t="s">
        <v>93</v>
      </c>
      <c r="K23" s="91">
        <v>400</v>
      </c>
      <c r="L23" s="71">
        <v>58.2</v>
      </c>
      <c r="M23" s="146">
        <v>58.058</v>
      </c>
      <c r="N23" s="69">
        <v>4</v>
      </c>
      <c r="O23" s="69">
        <v>5</v>
      </c>
      <c r="P23" s="69" t="s">
        <v>74</v>
      </c>
      <c r="Q23" s="71">
        <v>-1.69</v>
      </c>
      <c r="R23" s="71">
        <v>-1.79</v>
      </c>
      <c r="S23" s="69">
        <v>0.4</v>
      </c>
      <c r="T23" s="71">
        <v>0.52</v>
      </c>
      <c r="U23" s="71">
        <f>VLOOKUP(J23,Blad1!$A$2:$B$238,2,FALSE)</f>
        <v>0.52</v>
      </c>
      <c r="V23" s="71" t="s">
        <v>198</v>
      </c>
      <c r="W23" s="69"/>
      <c r="X23" s="69">
        <v>15476</v>
      </c>
      <c r="Y23" s="69">
        <v>78</v>
      </c>
      <c r="Z23" s="113"/>
      <c r="AA23" s="58">
        <v>400</v>
      </c>
      <c r="AB23" s="59">
        <v>400</v>
      </c>
      <c r="AC23" s="60" t="s">
        <v>39</v>
      </c>
      <c r="AD23" s="60" t="s">
        <v>48</v>
      </c>
    </row>
    <row r="24" spans="1:30" x14ac:dyDescent="0.3">
      <c r="A24" s="140" t="s">
        <v>222</v>
      </c>
      <c r="B24" s="72" t="s">
        <v>59</v>
      </c>
      <c r="C24" s="166" t="s">
        <v>250</v>
      </c>
      <c r="D24" s="72" t="s">
        <v>79</v>
      </c>
      <c r="E24" s="72">
        <v>1977</v>
      </c>
      <c r="F24" s="72">
        <v>4020</v>
      </c>
      <c r="G24" s="166" t="s">
        <v>241</v>
      </c>
      <c r="H24" s="72" t="s">
        <v>45</v>
      </c>
      <c r="I24" s="72" t="s">
        <v>93</v>
      </c>
      <c r="J24" s="67" t="s">
        <v>81</v>
      </c>
      <c r="K24" s="92">
        <v>400</v>
      </c>
      <c r="L24" s="74">
        <v>47.5</v>
      </c>
      <c r="M24" s="147">
        <v>47.042999999999999</v>
      </c>
      <c r="N24" s="72">
        <v>7</v>
      </c>
      <c r="O24" s="72">
        <v>1</v>
      </c>
      <c r="P24" s="72" t="s">
        <v>74</v>
      </c>
      <c r="Q24" s="74">
        <v>-1.79</v>
      </c>
      <c r="R24" s="74">
        <v>-1.84</v>
      </c>
      <c r="S24" s="72">
        <v>0.52</v>
      </c>
      <c r="T24" s="74">
        <v>0.55000000000000004</v>
      </c>
      <c r="U24" s="74">
        <f>VLOOKUP(J24,Blad1!$A$2:$B$238,2,FALSE)</f>
        <v>0.55000000000000004</v>
      </c>
      <c r="V24" s="74" t="s">
        <v>198</v>
      </c>
      <c r="W24" s="72"/>
      <c r="X24" s="72">
        <v>15476</v>
      </c>
      <c r="Y24" s="72">
        <v>78</v>
      </c>
      <c r="Z24" s="114"/>
      <c r="AA24" s="61">
        <v>400</v>
      </c>
      <c r="AB24" s="62">
        <v>400</v>
      </c>
      <c r="AC24" s="49" t="s">
        <v>39</v>
      </c>
      <c r="AD24" s="49" t="s">
        <v>48</v>
      </c>
    </row>
    <row r="25" spans="1:30" ht="14.4" thickBot="1" x14ac:dyDescent="0.35">
      <c r="A25" s="143" t="s">
        <v>223</v>
      </c>
      <c r="B25" s="144" t="s">
        <v>59</v>
      </c>
      <c r="C25" s="168" t="s">
        <v>250</v>
      </c>
      <c r="D25" s="144" t="s">
        <v>79</v>
      </c>
      <c r="E25" s="144">
        <v>1977</v>
      </c>
      <c r="F25" s="144">
        <v>4019</v>
      </c>
      <c r="G25" s="168" t="s">
        <v>240</v>
      </c>
      <c r="H25" s="144" t="s">
        <v>45</v>
      </c>
      <c r="I25" s="144" t="s">
        <v>81</v>
      </c>
      <c r="J25" s="145" t="s">
        <v>77</v>
      </c>
      <c r="K25" s="160">
        <v>400</v>
      </c>
      <c r="L25" s="161">
        <v>46.9</v>
      </c>
      <c r="M25" s="162">
        <v>47.06</v>
      </c>
      <c r="N25" s="144">
        <v>3</v>
      </c>
      <c r="O25" s="144">
        <v>0</v>
      </c>
      <c r="P25" s="144" t="s">
        <v>74</v>
      </c>
      <c r="Q25" s="161">
        <v>-1.84</v>
      </c>
      <c r="R25" s="161">
        <v>-1.88</v>
      </c>
      <c r="S25" s="144">
        <v>0.55000000000000004</v>
      </c>
      <c r="T25" s="161">
        <v>0.56999999999999995</v>
      </c>
      <c r="U25" s="161">
        <f>VLOOKUP(J25,Blad1!$A$2:$B$238,2,FALSE)</f>
        <v>0.56999999999999995</v>
      </c>
      <c r="V25" s="161" t="s">
        <v>198</v>
      </c>
      <c r="W25" s="144"/>
      <c r="X25" s="144">
        <v>16404</v>
      </c>
      <c r="Y25" s="144">
        <v>81</v>
      </c>
      <c r="Z25" s="163"/>
      <c r="AA25" s="58">
        <v>400</v>
      </c>
      <c r="AB25" s="59">
        <v>400</v>
      </c>
      <c r="AC25" s="60" t="s">
        <v>39</v>
      </c>
      <c r="AD25" s="60" t="s">
        <v>48</v>
      </c>
    </row>
    <row r="26" spans="1:30" ht="14.4" thickTop="1" x14ac:dyDescent="0.3">
      <c r="A26" s="107"/>
      <c r="L26" s="165">
        <f>SUM(L13:L25)</f>
        <v>477.9</v>
      </c>
      <c r="M26" s="165">
        <f>SUM(M13:M25)</f>
        <v>500.69300000000004</v>
      </c>
    </row>
    <row r="27" spans="1:30" x14ac:dyDescent="0.3">
      <c r="A27"/>
    </row>
    <row r="28" spans="1:30" x14ac:dyDescent="0.3">
      <c r="A28"/>
    </row>
    <row r="29" spans="1:30" x14ac:dyDescent="0.3">
      <c r="A29"/>
    </row>
    <row r="30" spans="1:30" x14ac:dyDescent="0.3">
      <c r="A30"/>
    </row>
  </sheetData>
  <sortState xmlns:xlrd2="http://schemas.microsoft.com/office/spreadsheetml/2017/richdata2" ref="A13:AM25">
    <sortCondition ref="A13:A25"/>
    <sortCondition ref="D13:D25"/>
    <sortCondition ref="I13:I25"/>
    <sortCondition ref="J13:J25"/>
  </sortState>
  <mergeCells count="1">
    <mergeCell ref="N15:O15"/>
  </mergeCells>
  <phoneticPr fontId="15" type="noConversion"/>
  <pageMargins left="0.7" right="0.7" top="0.75" bottom="0.75" header="0.3" footer="0.3"/>
  <pageSetup paperSize="8" scale="46" orientation="landscape" r:id="rId1"/>
  <rowBreaks count="1" manualBreakCount="1">
    <brk id="7" max="36" man="1"/>
  </rowBreaks>
  <colBreaks count="1" manualBreakCount="1">
    <brk id="25" max="2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5CBD-3F06-4F7C-A92A-DDF0FDA8A5BB}">
  <sheetPr>
    <tabColor theme="9" tint="-0.249977111117893"/>
  </sheetPr>
  <dimension ref="A1:AC49"/>
  <sheetViews>
    <sheetView workbookViewId="0">
      <selection activeCell="F25" sqref="F25"/>
    </sheetView>
  </sheetViews>
  <sheetFormatPr defaultRowHeight="13.8" x14ac:dyDescent="0.3"/>
  <cols>
    <col min="1" max="1" width="9.5546875" style="110" bestFit="1" customWidth="1"/>
    <col min="2" max="2" width="19" bestFit="1" customWidth="1"/>
    <col min="3" max="3" width="14.5546875" bestFit="1" customWidth="1"/>
    <col min="4" max="4" width="31" bestFit="1" customWidth="1"/>
    <col min="5" max="5" width="10.109375" bestFit="1" customWidth="1"/>
    <col min="6" max="6" width="22.5546875" bestFit="1" customWidth="1"/>
    <col min="7" max="7" width="16.33203125" bestFit="1" customWidth="1"/>
    <col min="8" max="8" width="16.6640625" bestFit="1" customWidth="1"/>
    <col min="9" max="9" width="28.88671875" bestFit="1" customWidth="1"/>
    <col min="10" max="10" width="18.6640625" bestFit="1" customWidth="1"/>
    <col min="11" max="11" width="9.5546875" bestFit="1" customWidth="1"/>
    <col min="12" max="12" width="16.109375" bestFit="1" customWidth="1"/>
    <col min="13" max="13" width="16.44140625" bestFit="1" customWidth="1"/>
    <col min="14" max="14" width="16.33203125" bestFit="1" customWidth="1"/>
    <col min="15" max="15" width="16.109375" bestFit="1" customWidth="1"/>
    <col min="16" max="16" width="8.33203125" bestFit="1" customWidth="1"/>
    <col min="17" max="17" width="12" bestFit="1" customWidth="1"/>
    <col min="18" max="18" width="13.33203125" bestFit="1" customWidth="1"/>
    <col min="19" max="19" width="13.88671875" bestFit="1" customWidth="1"/>
    <col min="20" max="20" width="11.6640625" bestFit="1" customWidth="1"/>
    <col min="21" max="21" width="16.5546875" bestFit="1" customWidth="1"/>
    <col min="22" max="22" width="17.33203125" bestFit="1" customWidth="1"/>
    <col min="23" max="23" width="15" bestFit="1" customWidth="1"/>
    <col min="24" max="24" width="7.44140625" bestFit="1" customWidth="1"/>
    <col min="27" max="27" width="16.109375" style="153" bestFit="1" customWidth="1"/>
    <col min="28" max="28" width="14.33203125" bestFit="1" customWidth="1"/>
    <col min="29" max="29" width="12" customWidth="1"/>
  </cols>
  <sheetData>
    <row r="1" spans="1:29" ht="30" thickTop="1" thickBot="1" x14ac:dyDescent="0.35">
      <c r="A1" s="18" t="s">
        <v>160</v>
      </c>
      <c r="B1" s="19" t="s">
        <v>161</v>
      </c>
      <c r="C1" s="20" t="s">
        <v>162</v>
      </c>
      <c r="D1" s="20" t="s">
        <v>163</v>
      </c>
      <c r="E1" s="20" t="s">
        <v>164</v>
      </c>
      <c r="F1" s="20" t="s">
        <v>165</v>
      </c>
      <c r="G1" s="20" t="s">
        <v>166</v>
      </c>
      <c r="H1" s="20" t="s">
        <v>167</v>
      </c>
      <c r="I1" s="20" t="s">
        <v>168</v>
      </c>
      <c r="J1" s="21" t="s">
        <v>169</v>
      </c>
      <c r="K1" s="86" t="s">
        <v>170</v>
      </c>
      <c r="L1" s="93" t="s">
        <v>23</v>
      </c>
      <c r="M1" s="120" t="s">
        <v>23</v>
      </c>
      <c r="N1" s="23" t="s">
        <v>171</v>
      </c>
      <c r="O1" s="23" t="s">
        <v>171</v>
      </c>
      <c r="P1" s="24" t="s">
        <v>25</v>
      </c>
      <c r="Q1" s="25" t="s">
        <v>172</v>
      </c>
      <c r="R1" s="25" t="s">
        <v>173</v>
      </c>
      <c r="S1" s="26" t="s">
        <v>174</v>
      </c>
      <c r="T1" s="26" t="s">
        <v>174</v>
      </c>
      <c r="U1" s="26" t="s">
        <v>175</v>
      </c>
      <c r="V1" s="24" t="s">
        <v>176</v>
      </c>
      <c r="W1" s="122" t="s">
        <v>201</v>
      </c>
      <c r="X1" s="122" t="s">
        <v>22</v>
      </c>
      <c r="Y1" s="122" t="s">
        <v>3</v>
      </c>
      <c r="Z1" s="122" t="s">
        <v>202</v>
      </c>
      <c r="AA1" s="122" t="s">
        <v>226</v>
      </c>
      <c r="AB1" s="155" t="s">
        <v>228</v>
      </c>
      <c r="AC1" s="155" t="s">
        <v>227</v>
      </c>
    </row>
    <row r="2" spans="1:29" ht="15" thickBot="1" x14ac:dyDescent="0.35">
      <c r="A2" s="31" t="s">
        <v>179</v>
      </c>
      <c r="B2" s="99"/>
      <c r="C2" s="32"/>
      <c r="D2" s="32" t="s">
        <v>180</v>
      </c>
      <c r="E2" s="32"/>
      <c r="F2" s="32"/>
      <c r="G2" s="32" t="s">
        <v>181</v>
      </c>
      <c r="H2" s="32" t="s">
        <v>182</v>
      </c>
      <c r="I2" s="32"/>
      <c r="J2" s="33"/>
      <c r="K2" s="87" t="s">
        <v>183</v>
      </c>
      <c r="L2" s="34" t="s">
        <v>184</v>
      </c>
      <c r="M2" s="121" t="s">
        <v>185</v>
      </c>
      <c r="N2" s="35" t="s">
        <v>186</v>
      </c>
      <c r="O2" s="35" t="s">
        <v>187</v>
      </c>
      <c r="P2" s="33"/>
      <c r="Q2" s="33"/>
      <c r="R2" s="33"/>
      <c r="S2" s="36" t="s">
        <v>188</v>
      </c>
      <c r="T2" s="36" t="s">
        <v>189</v>
      </c>
      <c r="U2" s="33" t="s">
        <v>190</v>
      </c>
      <c r="V2" s="33"/>
      <c r="AB2" s="154">
        <v>0.15</v>
      </c>
      <c r="AC2" s="154">
        <v>2.1</v>
      </c>
    </row>
    <row r="3" spans="1:29" x14ac:dyDescent="0.3">
      <c r="A3" s="141" t="s">
        <v>220</v>
      </c>
      <c r="B3" s="69" t="s">
        <v>59</v>
      </c>
      <c r="C3" s="69" t="s">
        <v>194</v>
      </c>
      <c r="D3" s="69" t="s">
        <v>100</v>
      </c>
      <c r="E3" s="69">
        <v>1963</v>
      </c>
      <c r="F3" s="69"/>
      <c r="G3" s="69"/>
      <c r="H3" s="69" t="s">
        <v>45</v>
      </c>
      <c r="I3" s="69" t="s">
        <v>102</v>
      </c>
      <c r="J3" s="66" t="s">
        <v>92</v>
      </c>
      <c r="K3" s="125">
        <v>300</v>
      </c>
      <c r="L3" s="70">
        <v>46.558999999999997</v>
      </c>
      <c r="M3" s="148">
        <v>46.558999999999997</v>
      </c>
      <c r="N3" s="69" t="s">
        <v>195</v>
      </c>
      <c r="O3" s="69" t="s">
        <v>195</v>
      </c>
      <c r="P3" s="69" t="s">
        <v>74</v>
      </c>
      <c r="Q3" s="71">
        <v>-1.56</v>
      </c>
      <c r="R3" s="71">
        <v>-1.73</v>
      </c>
      <c r="S3" s="69" t="s">
        <v>53</v>
      </c>
      <c r="T3" s="71">
        <f>VLOOKUP(I3,Blad1!$A$2:$B$238,2,FALSE)</f>
        <v>0.53</v>
      </c>
      <c r="U3" s="71">
        <f>VLOOKUP(J3,Blad1!$A$2:$B$238,2,FALSE)</f>
        <v>0.4</v>
      </c>
      <c r="V3" s="71" t="s">
        <v>198</v>
      </c>
      <c r="W3" s="58">
        <v>300</v>
      </c>
      <c r="X3" s="59">
        <v>300</v>
      </c>
      <c r="Y3" s="60" t="s">
        <v>39</v>
      </c>
      <c r="Z3" s="60" t="s">
        <v>48</v>
      </c>
      <c r="AA3" s="152">
        <f>0.25*PI()*(K3/1000)^2</f>
        <v>7.0685834705770348E-2</v>
      </c>
      <c r="AB3" s="153">
        <f>AA3*$AB$2</f>
        <v>1.0602875205865551E-2</v>
      </c>
      <c r="AC3" s="153">
        <f>AB3*$AC$2*M3</f>
        <v>1.0366844600907779</v>
      </c>
    </row>
    <row r="4" spans="1:29" x14ac:dyDescent="0.3">
      <c r="A4" s="141" t="s">
        <v>223</v>
      </c>
      <c r="B4" s="69" t="s">
        <v>59</v>
      </c>
      <c r="C4" s="69" t="s">
        <v>194</v>
      </c>
      <c r="D4" s="69" t="s">
        <v>79</v>
      </c>
      <c r="E4" s="69">
        <v>1977</v>
      </c>
      <c r="F4" s="69"/>
      <c r="G4" s="69"/>
      <c r="H4" s="69" t="s">
        <v>45</v>
      </c>
      <c r="I4" s="69" t="s">
        <v>81</v>
      </c>
      <c r="J4" s="66" t="s">
        <v>77</v>
      </c>
      <c r="K4" s="126">
        <v>400</v>
      </c>
      <c r="L4" s="70">
        <v>47.06</v>
      </c>
      <c r="M4" s="148">
        <v>47.06</v>
      </c>
      <c r="N4" s="69" t="s">
        <v>195</v>
      </c>
      <c r="O4" s="69" t="s">
        <v>195</v>
      </c>
      <c r="P4" s="69" t="s">
        <v>74</v>
      </c>
      <c r="Q4" s="71">
        <v>-1.84</v>
      </c>
      <c r="R4" s="71">
        <v>-1.88</v>
      </c>
      <c r="S4" s="69" t="s">
        <v>53</v>
      </c>
      <c r="T4" s="71">
        <f>VLOOKUP(I4,Blad1!$A$2:$B$238,2,FALSE)</f>
        <v>0.55000000000000004</v>
      </c>
      <c r="U4" s="71">
        <f>VLOOKUP(J4,Blad1!$A$2:$B$238,2,FALSE)</f>
        <v>0.56999999999999995</v>
      </c>
      <c r="V4" s="71" t="s">
        <v>198</v>
      </c>
      <c r="W4" s="58">
        <v>400</v>
      </c>
      <c r="X4" s="59">
        <v>400</v>
      </c>
      <c r="Y4" s="60" t="s">
        <v>39</v>
      </c>
      <c r="Z4" s="60" t="s">
        <v>48</v>
      </c>
      <c r="AA4" s="152">
        <f t="shared" ref="AA4:AA7" si="0">0.25*PI()*(K4/1000)^2</f>
        <v>0.12566370614359174</v>
      </c>
      <c r="AB4" s="153">
        <f t="shared" ref="AB4:AB15" si="1">AA4*$AB$2</f>
        <v>1.8849555921538759E-2</v>
      </c>
      <c r="AC4" s="153">
        <f t="shared" ref="AC4:AC14" si="2">AB4*$AC$2*M4</f>
        <v>1.8628262135019895</v>
      </c>
    </row>
    <row r="5" spans="1:29" x14ac:dyDescent="0.3">
      <c r="A5" s="141" t="s">
        <v>222</v>
      </c>
      <c r="B5" s="69" t="s">
        <v>59</v>
      </c>
      <c r="C5" s="69" t="s">
        <v>194</v>
      </c>
      <c r="D5" s="69" t="s">
        <v>79</v>
      </c>
      <c r="E5" s="69">
        <v>1977</v>
      </c>
      <c r="F5" s="69"/>
      <c r="G5" s="69"/>
      <c r="H5" s="69" t="s">
        <v>45</v>
      </c>
      <c r="I5" s="69" t="s">
        <v>93</v>
      </c>
      <c r="J5" s="66" t="s">
        <v>81</v>
      </c>
      <c r="K5" s="126">
        <v>400</v>
      </c>
      <c r="L5" s="70">
        <v>47.042999999999999</v>
      </c>
      <c r="M5" s="148">
        <v>47.042999999999999</v>
      </c>
      <c r="N5" s="69" t="s">
        <v>195</v>
      </c>
      <c r="O5" s="69" t="s">
        <v>195</v>
      </c>
      <c r="P5" s="69" t="s">
        <v>74</v>
      </c>
      <c r="Q5" s="71">
        <v>-1.79</v>
      </c>
      <c r="R5" s="71">
        <v>-1.84</v>
      </c>
      <c r="S5" s="69" t="s">
        <v>53</v>
      </c>
      <c r="T5" s="71">
        <f>VLOOKUP(I5,Blad1!$A$2:$B$238,2,FALSE)</f>
        <v>0.52</v>
      </c>
      <c r="U5" s="71">
        <f>VLOOKUP(J5,Blad1!$A$2:$B$238,2,FALSE)</f>
        <v>0.55000000000000004</v>
      </c>
      <c r="V5" s="71" t="s">
        <v>198</v>
      </c>
      <c r="W5" s="58">
        <v>400</v>
      </c>
      <c r="X5" s="59">
        <v>400</v>
      </c>
      <c r="Y5" s="60" t="s">
        <v>39</v>
      </c>
      <c r="Z5" s="60" t="s">
        <v>48</v>
      </c>
      <c r="AA5" s="152">
        <f t="shared" si="0"/>
        <v>0.12566370614359174</v>
      </c>
      <c r="AB5" s="153">
        <f t="shared" si="1"/>
        <v>1.8849555921538759E-2</v>
      </c>
      <c r="AC5" s="153">
        <f t="shared" si="2"/>
        <v>1.8621532843555904</v>
      </c>
    </row>
    <row r="6" spans="1:29" x14ac:dyDescent="0.3">
      <c r="A6" s="140" t="s">
        <v>221</v>
      </c>
      <c r="B6" s="72" t="s">
        <v>59</v>
      </c>
      <c r="C6" s="72" t="s">
        <v>194</v>
      </c>
      <c r="D6" s="72" t="s">
        <v>79</v>
      </c>
      <c r="E6" s="72">
        <v>1977</v>
      </c>
      <c r="F6" s="72"/>
      <c r="G6" s="72"/>
      <c r="H6" s="72" t="s">
        <v>45</v>
      </c>
      <c r="I6" s="72" t="s">
        <v>92</v>
      </c>
      <c r="J6" s="67" t="s">
        <v>93</v>
      </c>
      <c r="K6" s="127">
        <v>400</v>
      </c>
      <c r="L6" s="73">
        <v>58.058</v>
      </c>
      <c r="M6" s="149">
        <v>58.058</v>
      </c>
      <c r="N6" s="72" t="s">
        <v>195</v>
      </c>
      <c r="O6" s="72" t="s">
        <v>195</v>
      </c>
      <c r="P6" s="72" t="s">
        <v>74</v>
      </c>
      <c r="Q6" s="74">
        <v>-1.69</v>
      </c>
      <c r="R6" s="74">
        <v>-1.79</v>
      </c>
      <c r="S6" s="72" t="s">
        <v>53</v>
      </c>
      <c r="T6" s="74">
        <f>VLOOKUP(I6,Blad1!$A$2:$B$238,2,FALSE)</f>
        <v>0.4</v>
      </c>
      <c r="U6" s="74">
        <f>VLOOKUP(J6,Blad1!$A$2:$B$238,2,FALSE)</f>
        <v>0.52</v>
      </c>
      <c r="V6" s="74" t="s">
        <v>198</v>
      </c>
      <c r="W6" s="61">
        <v>400</v>
      </c>
      <c r="X6" s="62">
        <v>400</v>
      </c>
      <c r="Y6" s="49" t="s">
        <v>39</v>
      </c>
      <c r="Z6" s="49" t="s">
        <v>48</v>
      </c>
      <c r="AA6" s="152">
        <f t="shared" si="0"/>
        <v>0.12566370614359174</v>
      </c>
      <c r="AB6" s="153">
        <f t="shared" si="1"/>
        <v>1.8849555921538759E-2</v>
      </c>
      <c r="AC6" s="153">
        <f t="shared" si="2"/>
        <v>2.2981717871546641</v>
      </c>
    </row>
    <row r="7" spans="1:29" x14ac:dyDescent="0.3">
      <c r="A7" s="140" t="s">
        <v>219</v>
      </c>
      <c r="B7" s="72" t="s">
        <v>59</v>
      </c>
      <c r="C7" s="72" t="s">
        <v>194</v>
      </c>
      <c r="D7" s="72" t="s">
        <v>41</v>
      </c>
      <c r="E7" s="72">
        <v>1963</v>
      </c>
      <c r="F7" s="72"/>
      <c r="G7" s="72"/>
      <c r="H7" s="72" t="s">
        <v>45</v>
      </c>
      <c r="I7" s="72" t="s">
        <v>70</v>
      </c>
      <c r="J7" s="67" t="s">
        <v>89</v>
      </c>
      <c r="K7" s="128">
        <v>700</v>
      </c>
      <c r="L7" s="73">
        <v>3.52</v>
      </c>
      <c r="M7" s="149">
        <v>3.52</v>
      </c>
      <c r="N7" s="72" t="s">
        <v>195</v>
      </c>
      <c r="O7" s="72" t="s">
        <v>195</v>
      </c>
      <c r="P7" s="72" t="s">
        <v>74</v>
      </c>
      <c r="Q7" s="74">
        <v>-1.77</v>
      </c>
      <c r="R7" s="74">
        <v>-1.74</v>
      </c>
      <c r="S7" s="72" t="s">
        <v>53</v>
      </c>
      <c r="T7" s="74">
        <f>VLOOKUP(I7,Blad1!$A$2:$B$238,2,FALSE)</f>
        <v>0.53</v>
      </c>
      <c r="U7" s="74">
        <f>VLOOKUP(J7,Blad1!$A$2:$B$238,2,FALSE)</f>
        <v>0.56000000000000005</v>
      </c>
      <c r="V7" s="74" t="s">
        <v>198</v>
      </c>
      <c r="W7" s="61">
        <v>700</v>
      </c>
      <c r="X7" s="62">
        <v>700</v>
      </c>
      <c r="Y7" s="49" t="s">
        <v>72</v>
      </c>
      <c r="Z7" s="49" t="s">
        <v>48</v>
      </c>
      <c r="AA7" s="152">
        <f t="shared" si="0"/>
        <v>0.38484510006474959</v>
      </c>
      <c r="AB7" s="153">
        <f t="shared" si="1"/>
        <v>5.7726765009712439E-2</v>
      </c>
      <c r="AC7" s="153">
        <f t="shared" si="2"/>
        <v>0.42671624695179439</v>
      </c>
    </row>
    <row r="8" spans="1:29" x14ac:dyDescent="0.3">
      <c r="A8" s="141" t="s">
        <v>212</v>
      </c>
      <c r="B8" s="69" t="s">
        <v>59</v>
      </c>
      <c r="C8" s="69" t="s">
        <v>194</v>
      </c>
      <c r="D8" s="69" t="s">
        <v>96</v>
      </c>
      <c r="E8" s="69">
        <v>1963</v>
      </c>
      <c r="F8" s="69"/>
      <c r="G8" s="69"/>
      <c r="H8" s="69" t="s">
        <v>45</v>
      </c>
      <c r="I8" s="69" t="s">
        <v>85</v>
      </c>
      <c r="J8" s="66" t="s">
        <v>112</v>
      </c>
      <c r="K8" s="129" t="s">
        <v>208</v>
      </c>
      <c r="L8" s="70">
        <v>37.030999999999999</v>
      </c>
      <c r="M8" s="148">
        <v>37.030999999999999</v>
      </c>
      <c r="N8" s="69" t="s">
        <v>195</v>
      </c>
      <c r="O8" s="69" t="s">
        <v>195</v>
      </c>
      <c r="P8" s="69" t="s">
        <v>55</v>
      </c>
      <c r="Q8" s="71">
        <v>-1.3</v>
      </c>
      <c r="R8" s="71">
        <v>-1.37</v>
      </c>
      <c r="S8" s="69" t="s">
        <v>53</v>
      </c>
      <c r="T8" s="71">
        <f>VLOOKUP(I8,Blad1!$A$2:$B$238,2,FALSE)</f>
        <v>0.43</v>
      </c>
      <c r="U8" s="71">
        <f>VLOOKUP(J8,Blad1!$A$2:$B$238,2,FALSE)</f>
        <v>0.43</v>
      </c>
      <c r="V8" s="71" t="s">
        <v>198</v>
      </c>
      <c r="W8" s="58">
        <v>375</v>
      </c>
      <c r="X8" s="59">
        <v>250</v>
      </c>
      <c r="Y8" s="60" t="s">
        <v>39</v>
      </c>
      <c r="Z8" s="60" t="s">
        <v>48</v>
      </c>
      <c r="AA8" s="153">
        <v>0.08</v>
      </c>
      <c r="AB8" s="153">
        <f t="shared" si="1"/>
        <v>1.2E-2</v>
      </c>
      <c r="AC8" s="153">
        <f t="shared" si="2"/>
        <v>0.93318119999999993</v>
      </c>
    </row>
    <row r="9" spans="1:29" x14ac:dyDescent="0.3">
      <c r="A9" s="140" t="s">
        <v>63</v>
      </c>
      <c r="B9" s="72" t="s">
        <v>59</v>
      </c>
      <c r="C9" s="72" t="s">
        <v>194</v>
      </c>
      <c r="D9" s="72" t="s">
        <v>96</v>
      </c>
      <c r="E9" s="72">
        <v>1963</v>
      </c>
      <c r="F9" s="72"/>
      <c r="G9" s="72"/>
      <c r="H9" s="72" t="s">
        <v>45</v>
      </c>
      <c r="I9" s="72" t="s">
        <v>112</v>
      </c>
      <c r="J9" s="67" t="s">
        <v>98</v>
      </c>
      <c r="K9" s="130" t="s">
        <v>208</v>
      </c>
      <c r="L9" s="73">
        <v>36.625999999999998</v>
      </c>
      <c r="M9" s="149">
        <v>36.625999999999998</v>
      </c>
      <c r="N9" s="72" t="s">
        <v>195</v>
      </c>
      <c r="O9" s="72" t="s">
        <v>195</v>
      </c>
      <c r="P9" s="72" t="s">
        <v>55</v>
      </c>
      <c r="Q9" s="74">
        <v>-1.39</v>
      </c>
      <c r="R9" s="74">
        <v>-1.51</v>
      </c>
      <c r="S9" s="72" t="s">
        <v>53</v>
      </c>
      <c r="T9" s="74">
        <f>VLOOKUP(I9,Blad1!$A$2:$B$238,2,FALSE)</f>
        <v>0.43</v>
      </c>
      <c r="U9" s="74">
        <f>VLOOKUP(J9,Blad1!$A$2:$B$238,2,FALSE)</f>
        <v>0.44</v>
      </c>
      <c r="V9" s="74" t="s">
        <v>198</v>
      </c>
      <c r="W9" s="61">
        <v>375</v>
      </c>
      <c r="X9" s="62">
        <v>250</v>
      </c>
      <c r="Y9" s="49" t="s">
        <v>39</v>
      </c>
      <c r="Z9" s="49" t="s">
        <v>48</v>
      </c>
      <c r="AA9" s="153">
        <v>0.08</v>
      </c>
      <c r="AB9" s="153">
        <f t="shared" si="1"/>
        <v>1.2E-2</v>
      </c>
      <c r="AC9" s="153">
        <f t="shared" si="2"/>
        <v>0.9229752</v>
      </c>
    </row>
    <row r="10" spans="1:29" x14ac:dyDescent="0.3">
      <c r="A10" s="140" t="s">
        <v>213</v>
      </c>
      <c r="B10" s="72" t="s">
        <v>59</v>
      </c>
      <c r="C10" s="72" t="s">
        <v>194</v>
      </c>
      <c r="D10" s="72" t="s">
        <v>96</v>
      </c>
      <c r="E10" s="72">
        <v>1963</v>
      </c>
      <c r="F10" s="72"/>
      <c r="G10" s="72"/>
      <c r="H10" s="72" t="s">
        <v>45</v>
      </c>
      <c r="I10" s="72" t="s">
        <v>98</v>
      </c>
      <c r="J10" s="67" t="s">
        <v>57</v>
      </c>
      <c r="K10" s="130" t="s">
        <v>208</v>
      </c>
      <c r="L10" s="73">
        <v>28.759</v>
      </c>
      <c r="M10" s="149">
        <v>28.759</v>
      </c>
      <c r="N10" s="72" t="s">
        <v>195</v>
      </c>
      <c r="O10" s="72" t="s">
        <v>195</v>
      </c>
      <c r="P10" s="72" t="s">
        <v>55</v>
      </c>
      <c r="Q10" s="74">
        <v>-1.52</v>
      </c>
      <c r="R10" s="74">
        <v>-1.61</v>
      </c>
      <c r="S10" s="72" t="s">
        <v>53</v>
      </c>
      <c r="T10" s="74">
        <f>VLOOKUP(I10,Blad1!$A$2:$B$238,2,FALSE)</f>
        <v>0.44</v>
      </c>
      <c r="U10" s="74">
        <f>VLOOKUP(J10,Blad1!$A$2:$B$238,2,FALSE)</f>
        <v>0.43</v>
      </c>
      <c r="V10" s="74" t="s">
        <v>198</v>
      </c>
      <c r="W10" s="61">
        <v>375</v>
      </c>
      <c r="X10" s="62">
        <v>250</v>
      </c>
      <c r="Y10" s="49" t="s">
        <v>39</v>
      </c>
      <c r="Z10" s="49" t="s">
        <v>48</v>
      </c>
      <c r="AA10" s="153">
        <v>0.08</v>
      </c>
      <c r="AB10" s="153">
        <f t="shared" si="1"/>
        <v>1.2E-2</v>
      </c>
      <c r="AC10" s="153">
        <f t="shared" si="2"/>
        <v>0.7247268</v>
      </c>
    </row>
    <row r="11" spans="1:29" x14ac:dyDescent="0.3">
      <c r="A11" s="141" t="s">
        <v>216</v>
      </c>
      <c r="B11" s="69" t="s">
        <v>59</v>
      </c>
      <c r="C11" s="69" t="s">
        <v>194</v>
      </c>
      <c r="D11" s="69" t="s">
        <v>41</v>
      </c>
      <c r="E11" s="69">
        <v>1963</v>
      </c>
      <c r="F11" s="69"/>
      <c r="G11" s="69"/>
      <c r="H11" s="69" t="s">
        <v>45</v>
      </c>
      <c r="I11" s="69" t="s">
        <v>57</v>
      </c>
      <c r="J11" s="66" t="s">
        <v>58</v>
      </c>
      <c r="K11" s="135" t="s">
        <v>209</v>
      </c>
      <c r="L11" s="70">
        <v>40.052999999999997</v>
      </c>
      <c r="M11" s="148">
        <v>40.052999999999997</v>
      </c>
      <c r="N11" s="69" t="s">
        <v>195</v>
      </c>
      <c r="O11" s="69" t="s">
        <v>195</v>
      </c>
      <c r="P11" s="69" t="s">
        <v>55</v>
      </c>
      <c r="Q11" s="71">
        <v>-1.6</v>
      </c>
      <c r="R11" s="71">
        <v>-1.66</v>
      </c>
      <c r="S11" s="69" t="s">
        <v>53</v>
      </c>
      <c r="T11" s="71">
        <f>VLOOKUP(I11,Blad1!$A$2:$B$238,2,FALSE)</f>
        <v>0.43</v>
      </c>
      <c r="U11" s="71">
        <f>VLOOKUP(J11,Blad1!$A$2:$B$238,2,FALSE)</f>
        <v>0.47</v>
      </c>
      <c r="V11" s="71" t="s">
        <v>198</v>
      </c>
      <c r="W11" s="58">
        <v>600</v>
      </c>
      <c r="X11" s="59">
        <v>400</v>
      </c>
      <c r="Y11" s="60" t="s">
        <v>39</v>
      </c>
      <c r="Z11" s="60" t="s">
        <v>48</v>
      </c>
      <c r="AA11" s="153">
        <v>0.2</v>
      </c>
      <c r="AB11" s="153">
        <f t="shared" si="1"/>
        <v>0.03</v>
      </c>
      <c r="AC11" s="153">
        <f t="shared" si="2"/>
        <v>2.523339</v>
      </c>
    </row>
    <row r="12" spans="1:29" x14ac:dyDescent="0.3">
      <c r="A12" s="140" t="s">
        <v>217</v>
      </c>
      <c r="B12" s="72" t="s">
        <v>59</v>
      </c>
      <c r="C12" s="72" t="s">
        <v>194</v>
      </c>
      <c r="D12" s="72" t="s">
        <v>41</v>
      </c>
      <c r="E12" s="72">
        <v>1963</v>
      </c>
      <c r="F12" s="72"/>
      <c r="G12" s="72"/>
      <c r="H12" s="72" t="s">
        <v>45</v>
      </c>
      <c r="I12" s="72" t="s">
        <v>58</v>
      </c>
      <c r="J12" s="67" t="s">
        <v>67</v>
      </c>
      <c r="K12" s="132" t="s">
        <v>209</v>
      </c>
      <c r="L12" s="73">
        <v>40.145000000000003</v>
      </c>
      <c r="M12" s="149">
        <v>40.145000000000003</v>
      </c>
      <c r="N12" s="72" t="s">
        <v>195</v>
      </c>
      <c r="O12" s="72" t="s">
        <v>195</v>
      </c>
      <c r="P12" s="72" t="s">
        <v>55</v>
      </c>
      <c r="Q12" s="74">
        <v>-1.67</v>
      </c>
      <c r="R12" s="74">
        <v>-1.7</v>
      </c>
      <c r="S12" s="72" t="s">
        <v>53</v>
      </c>
      <c r="T12" s="74">
        <f>VLOOKUP(I12,Blad1!$A$2:$B$238,2,FALSE)</f>
        <v>0.47</v>
      </c>
      <c r="U12" s="74">
        <f>VLOOKUP(J12,Blad1!$A$2:$B$238,2,FALSE)</f>
        <v>0.51</v>
      </c>
      <c r="V12" s="74" t="s">
        <v>198</v>
      </c>
      <c r="W12" s="61">
        <v>600</v>
      </c>
      <c r="X12" s="62">
        <v>400</v>
      </c>
      <c r="Y12" s="49" t="s">
        <v>39</v>
      </c>
      <c r="Z12" s="49" t="s">
        <v>48</v>
      </c>
      <c r="AA12" s="153">
        <v>0.2</v>
      </c>
      <c r="AB12" s="153">
        <f t="shared" si="1"/>
        <v>0.03</v>
      </c>
      <c r="AC12" s="153">
        <f t="shared" si="2"/>
        <v>2.5291350000000001</v>
      </c>
    </row>
    <row r="13" spans="1:29" x14ac:dyDescent="0.3">
      <c r="A13" s="141" t="s">
        <v>218</v>
      </c>
      <c r="B13" s="69" t="s">
        <v>59</v>
      </c>
      <c r="C13" s="69" t="s">
        <v>194</v>
      </c>
      <c r="D13" s="69" t="s">
        <v>41</v>
      </c>
      <c r="E13" s="69">
        <v>1963</v>
      </c>
      <c r="F13" s="69"/>
      <c r="G13" s="69"/>
      <c r="H13" s="69" t="s">
        <v>45</v>
      </c>
      <c r="I13" s="69" t="s">
        <v>67</v>
      </c>
      <c r="J13" s="66" t="s">
        <v>70</v>
      </c>
      <c r="K13" s="131" t="s">
        <v>209</v>
      </c>
      <c r="L13" s="70">
        <v>42.58</v>
      </c>
      <c r="M13" s="148">
        <v>42.58</v>
      </c>
      <c r="N13" s="69" t="s">
        <v>195</v>
      </c>
      <c r="O13" s="69" t="s">
        <v>195</v>
      </c>
      <c r="P13" s="69" t="s">
        <v>55</v>
      </c>
      <c r="Q13" s="71">
        <v>-1.71</v>
      </c>
      <c r="R13" s="71">
        <v>-1.77</v>
      </c>
      <c r="S13" s="69" t="s">
        <v>53</v>
      </c>
      <c r="T13" s="71">
        <f>VLOOKUP(I13,Blad1!$A$2:$B$238,2,FALSE)</f>
        <v>0.51</v>
      </c>
      <c r="U13" s="71">
        <f>VLOOKUP(J13,Blad1!$A$2:$B$238,2,FALSE)</f>
        <v>0.53</v>
      </c>
      <c r="V13" s="71" t="s">
        <v>198</v>
      </c>
      <c r="W13" s="58">
        <v>600</v>
      </c>
      <c r="X13" s="59">
        <v>400</v>
      </c>
      <c r="Y13" s="60" t="s">
        <v>39</v>
      </c>
      <c r="Z13" s="60" t="s">
        <v>48</v>
      </c>
      <c r="AA13" s="153">
        <v>0.2</v>
      </c>
      <c r="AB13" s="153">
        <f t="shared" si="1"/>
        <v>0.03</v>
      </c>
      <c r="AC13" s="153">
        <f t="shared" si="2"/>
        <v>2.6825399999999999</v>
      </c>
    </row>
    <row r="14" spans="1:29" x14ac:dyDescent="0.3">
      <c r="A14" s="141" t="s">
        <v>215</v>
      </c>
      <c r="B14" s="69" t="s">
        <v>59</v>
      </c>
      <c r="C14" s="69" t="s">
        <v>194</v>
      </c>
      <c r="D14" s="69" t="s">
        <v>41</v>
      </c>
      <c r="E14" s="69">
        <v>1963</v>
      </c>
      <c r="F14" s="69"/>
      <c r="G14" s="69"/>
      <c r="H14" s="69" t="s">
        <v>45</v>
      </c>
      <c r="I14" s="69" t="s">
        <v>86</v>
      </c>
      <c r="J14" s="66" t="s">
        <v>108</v>
      </c>
      <c r="K14" s="133" t="s">
        <v>210</v>
      </c>
      <c r="L14" s="94">
        <v>36</v>
      </c>
      <c r="M14" s="150">
        <v>36</v>
      </c>
      <c r="N14" s="95" t="s">
        <v>195</v>
      </c>
      <c r="O14" s="95" t="s">
        <v>195</v>
      </c>
      <c r="P14" s="95" t="s">
        <v>55</v>
      </c>
      <c r="Q14" s="96">
        <v>-1.46</v>
      </c>
      <c r="R14" s="96">
        <v>-1.51</v>
      </c>
      <c r="S14" s="95" t="s">
        <v>53</v>
      </c>
      <c r="T14" s="96">
        <f>VLOOKUP(I14,Blad1!$A$2:$B$238,2,FALSE)</f>
        <v>0.43</v>
      </c>
      <c r="U14" s="96">
        <f>VLOOKUP(J14,Blad1!$A$2:$B$238,2,FALSE)</f>
        <v>0.5</v>
      </c>
      <c r="V14" s="96" t="s">
        <v>198</v>
      </c>
      <c r="W14" s="58">
        <v>750</v>
      </c>
      <c r="X14" s="59">
        <v>500</v>
      </c>
      <c r="Y14" s="60" t="s">
        <v>39</v>
      </c>
      <c r="Z14" s="60" t="s">
        <v>48</v>
      </c>
      <c r="AA14" s="153">
        <v>0.31</v>
      </c>
      <c r="AB14" s="153">
        <f t="shared" si="1"/>
        <v>4.65E-2</v>
      </c>
      <c r="AC14" s="153">
        <f t="shared" si="2"/>
        <v>3.5154000000000001</v>
      </c>
    </row>
    <row r="15" spans="1:29" ht="14.4" thickBot="1" x14ac:dyDescent="0.35">
      <c r="A15" s="142" t="s">
        <v>214</v>
      </c>
      <c r="B15" s="115" t="s">
        <v>59</v>
      </c>
      <c r="C15" s="115" t="s">
        <v>194</v>
      </c>
      <c r="D15" s="115" t="s">
        <v>41</v>
      </c>
      <c r="E15" s="115">
        <v>1963</v>
      </c>
      <c r="F15" s="115"/>
      <c r="G15" s="115"/>
      <c r="H15" s="115" t="s">
        <v>45</v>
      </c>
      <c r="I15" s="115" t="s">
        <v>108</v>
      </c>
      <c r="J15" s="116" t="s">
        <v>57</v>
      </c>
      <c r="K15" s="134" t="s">
        <v>210</v>
      </c>
      <c r="L15" s="117">
        <v>37.26</v>
      </c>
      <c r="M15" s="156">
        <v>37.26</v>
      </c>
      <c r="N15" s="118" t="s">
        <v>195</v>
      </c>
      <c r="O15" s="118" t="s">
        <v>195</v>
      </c>
      <c r="P15" s="118" t="s">
        <v>55</v>
      </c>
      <c r="Q15" s="119">
        <v>-1.51</v>
      </c>
      <c r="R15" s="119">
        <v>-1.61</v>
      </c>
      <c r="S15" s="118" t="s">
        <v>53</v>
      </c>
      <c r="T15" s="119">
        <f>VLOOKUP(I15,Blad1!$A$2:$B$238,2,FALSE)</f>
        <v>0.5</v>
      </c>
      <c r="U15" s="119">
        <f>VLOOKUP(J15,Blad1!$A$2:$B$238,2,FALSE)</f>
        <v>0.43</v>
      </c>
      <c r="V15" s="119" t="s">
        <v>198</v>
      </c>
      <c r="W15" s="63">
        <v>750</v>
      </c>
      <c r="X15" s="64">
        <v>500</v>
      </c>
      <c r="Y15" s="49" t="s">
        <v>39</v>
      </c>
      <c r="Z15" s="49" t="s">
        <v>48</v>
      </c>
      <c r="AA15" s="153">
        <v>0.31</v>
      </c>
      <c r="AB15" s="153">
        <f t="shared" si="1"/>
        <v>4.65E-2</v>
      </c>
      <c r="AC15" s="153">
        <f>AB15*$AC$2*M15</f>
        <v>3.638439</v>
      </c>
    </row>
    <row r="16" spans="1:29" ht="14.4" thickTop="1" x14ac:dyDescent="0.3"/>
    <row r="17" spans="1:29" x14ac:dyDescent="0.3">
      <c r="A17" s="136" t="s">
        <v>211</v>
      </c>
      <c r="B17" s="137"/>
      <c r="AC17" s="153">
        <f>SUM(AC3:AC16)</f>
        <v>24.956288192054814</v>
      </c>
    </row>
    <row r="19" spans="1:29" x14ac:dyDescent="0.3">
      <c r="O19" s="157"/>
      <c r="P19" s="124"/>
    </row>
    <row r="20" spans="1:29" x14ac:dyDescent="0.3">
      <c r="A20" s="123" t="s">
        <v>203</v>
      </c>
      <c r="B20" t="s">
        <v>205</v>
      </c>
      <c r="C20" t="s">
        <v>206</v>
      </c>
      <c r="D20" t="s">
        <v>207</v>
      </c>
      <c r="O20" s="157"/>
      <c r="P20" s="124"/>
    </row>
    <row r="21" spans="1:29" x14ac:dyDescent="0.3">
      <c r="A21" s="46">
        <v>300</v>
      </c>
      <c r="B21">
        <v>1</v>
      </c>
      <c r="C21" s="124">
        <v>46.558999999999997</v>
      </c>
      <c r="D21" s="124">
        <v>46.558999999999997</v>
      </c>
      <c r="P21" s="124"/>
    </row>
    <row r="22" spans="1:29" x14ac:dyDescent="0.3">
      <c r="A22" s="46">
        <v>400</v>
      </c>
      <c r="B22">
        <v>3</v>
      </c>
      <c r="C22" s="124">
        <v>152.161</v>
      </c>
      <c r="D22" s="124">
        <v>58.058</v>
      </c>
    </row>
    <row r="23" spans="1:29" x14ac:dyDescent="0.3">
      <c r="A23" s="46">
        <v>700</v>
      </c>
      <c r="B23">
        <v>1</v>
      </c>
      <c r="C23" s="124">
        <v>3.52</v>
      </c>
      <c r="D23" s="124">
        <v>3.52</v>
      </c>
    </row>
    <row r="24" spans="1:29" x14ac:dyDescent="0.3">
      <c r="A24" s="46" t="s">
        <v>183</v>
      </c>
      <c r="B24">
        <v>1</v>
      </c>
      <c r="C24" s="124">
        <v>0</v>
      </c>
      <c r="D24" s="124">
        <v>0</v>
      </c>
    </row>
    <row r="25" spans="1:29" x14ac:dyDescent="0.3">
      <c r="A25" s="46" t="s">
        <v>208</v>
      </c>
      <c r="B25">
        <v>3</v>
      </c>
      <c r="C25" s="124">
        <v>102.416</v>
      </c>
      <c r="D25" s="124">
        <v>37.030999999999999</v>
      </c>
    </row>
    <row r="26" spans="1:29" x14ac:dyDescent="0.3">
      <c r="A26" s="46" t="s">
        <v>209</v>
      </c>
      <c r="B26">
        <v>3</v>
      </c>
      <c r="C26" s="124">
        <v>122.77800000000001</v>
      </c>
      <c r="D26" s="124">
        <v>42.58</v>
      </c>
    </row>
    <row r="27" spans="1:29" x14ac:dyDescent="0.3">
      <c r="A27" s="46" t="s">
        <v>210</v>
      </c>
      <c r="B27">
        <v>2</v>
      </c>
      <c r="C27" s="124">
        <v>73.259999999999991</v>
      </c>
      <c r="D27" s="124">
        <v>37.26</v>
      </c>
    </row>
    <row r="28" spans="1:29" x14ac:dyDescent="0.3">
      <c r="A28" s="46" t="s">
        <v>204</v>
      </c>
      <c r="B28">
        <v>14</v>
      </c>
      <c r="C28" s="124">
        <v>500.69399999999996</v>
      </c>
      <c r="D28" s="124">
        <v>58.058</v>
      </c>
    </row>
    <row r="29" spans="1:29" x14ac:dyDescent="0.3">
      <c r="A29"/>
    </row>
    <row r="30" spans="1:29" x14ac:dyDescent="0.3">
      <c r="A30"/>
    </row>
    <row r="31" spans="1:29" x14ac:dyDescent="0.3">
      <c r="A31"/>
    </row>
    <row r="32" spans="1:29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</sheetData>
  <sortState xmlns:xlrd2="http://schemas.microsoft.com/office/spreadsheetml/2017/richdata2" ref="A3:AT15">
    <sortCondition ref="K3:K15"/>
    <sortCondition ref="D3:D15"/>
    <sortCondition ref="I3:I15"/>
    <sortCondition ref="J3:J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92EB-DC8D-4D94-9B9B-C1C6312B1C4E}">
  <dimension ref="A1:B18"/>
  <sheetViews>
    <sheetView workbookViewId="0">
      <selection activeCell="D17" sqref="D17"/>
    </sheetView>
  </sheetViews>
  <sheetFormatPr defaultRowHeight="13.8" x14ac:dyDescent="0.3"/>
  <sheetData>
    <row r="1" spans="1:2" x14ac:dyDescent="0.3">
      <c r="A1" t="s">
        <v>196</v>
      </c>
      <c r="B1" t="s">
        <v>197</v>
      </c>
    </row>
    <row r="2" spans="1:2" x14ac:dyDescent="0.3">
      <c r="A2" s="2" t="s">
        <v>93</v>
      </c>
      <c r="B2" s="47">
        <v>0.52</v>
      </c>
    </row>
    <row r="3" spans="1:2" x14ac:dyDescent="0.3">
      <c r="A3" s="3" t="s">
        <v>81</v>
      </c>
      <c r="B3" s="48">
        <v>0.55000000000000004</v>
      </c>
    </row>
    <row r="4" spans="1:2" x14ac:dyDescent="0.3">
      <c r="A4" s="2" t="s">
        <v>105</v>
      </c>
      <c r="B4" s="47">
        <v>0.44</v>
      </c>
    </row>
    <row r="5" spans="1:2" x14ac:dyDescent="0.3">
      <c r="A5" s="3" t="s">
        <v>102</v>
      </c>
      <c r="B5" s="48">
        <v>0.53</v>
      </c>
    </row>
    <row r="6" spans="1:2" x14ac:dyDescent="0.3">
      <c r="A6" s="2" t="s">
        <v>86</v>
      </c>
      <c r="B6" s="47">
        <v>0.43</v>
      </c>
    </row>
    <row r="7" spans="1:2" x14ac:dyDescent="0.3">
      <c r="A7" s="3" t="s">
        <v>85</v>
      </c>
      <c r="B7" s="48">
        <v>0.43</v>
      </c>
    </row>
    <row r="8" spans="1:2" x14ac:dyDescent="0.3">
      <c r="A8" s="2" t="s">
        <v>57</v>
      </c>
      <c r="B8" s="47">
        <v>0.43</v>
      </c>
    </row>
    <row r="9" spans="1:2" x14ac:dyDescent="0.3">
      <c r="A9" s="3" t="s">
        <v>70</v>
      </c>
      <c r="B9" s="48">
        <v>0.53</v>
      </c>
    </row>
    <row r="10" spans="1:2" x14ac:dyDescent="0.3">
      <c r="A10" s="2" t="s">
        <v>58</v>
      </c>
      <c r="B10" s="47">
        <v>0.47</v>
      </c>
    </row>
    <row r="11" spans="1:2" x14ac:dyDescent="0.3">
      <c r="A11" s="3" t="s">
        <v>108</v>
      </c>
      <c r="B11" s="48">
        <v>0.5</v>
      </c>
    </row>
    <row r="12" spans="1:2" x14ac:dyDescent="0.3">
      <c r="A12" s="2" t="s">
        <v>67</v>
      </c>
      <c r="B12" s="47">
        <v>0.51</v>
      </c>
    </row>
    <row r="13" spans="1:2" x14ac:dyDescent="0.3">
      <c r="A13" s="3" t="s">
        <v>92</v>
      </c>
      <c r="B13" s="48">
        <v>0.4</v>
      </c>
    </row>
    <row r="14" spans="1:2" x14ac:dyDescent="0.3">
      <c r="A14" s="2" t="s">
        <v>76</v>
      </c>
      <c r="B14" s="47">
        <v>0.48</v>
      </c>
    </row>
    <row r="15" spans="1:2" x14ac:dyDescent="0.3">
      <c r="A15" s="3" t="s">
        <v>77</v>
      </c>
      <c r="B15" s="48">
        <v>0.56999999999999995</v>
      </c>
    </row>
    <row r="16" spans="1:2" x14ac:dyDescent="0.3">
      <c r="A16" s="2" t="s">
        <v>89</v>
      </c>
      <c r="B16" s="47">
        <v>0.56000000000000005</v>
      </c>
    </row>
    <row r="17" spans="1:2" x14ac:dyDescent="0.3">
      <c r="A17" s="3" t="s">
        <v>112</v>
      </c>
      <c r="B17" s="48">
        <v>0.43</v>
      </c>
    </row>
    <row r="18" spans="1:2" x14ac:dyDescent="0.3">
      <c r="A18" s="2" t="s">
        <v>98</v>
      </c>
      <c r="B18" s="47">
        <v>0.44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Props1.xml><?xml version="1.0" encoding="utf-8"?>
<ds:datastoreItem xmlns:ds="http://schemas.openxmlformats.org/officeDocument/2006/customXml" ds:itemID="{D89413C2-E022-4251-80D0-6A308A677EC4}"/>
</file>

<file path=customXml/itemProps2.xml><?xml version="1.0" encoding="utf-8"?>
<ds:datastoreItem xmlns:ds="http://schemas.openxmlformats.org/officeDocument/2006/customXml" ds:itemID="{54E75CA9-164E-4603-8740-54CCEF9E7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8B5308-A1F1-42D3-8972-8CB405DD4EAA}">
  <ds:schemaRefs>
    <ds:schemaRef ds:uri="http://schemas.microsoft.com/office/2006/metadata/properties"/>
    <ds:schemaRef ds:uri="http://schemas.microsoft.com/office/infopath/2007/PartnerControls"/>
    <ds:schemaRef ds:uri="9dabb8ae-1829-408c-9a84-ed8989760f20"/>
    <ds:schemaRef ds:uri="096e287b-e4a4-4e80-ab29-39c3b51379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Leiding org.</vt:lpstr>
      <vt:lpstr>Putten_org.</vt:lpstr>
      <vt:lpstr>Bijlage 6 Bunschoten</vt:lpstr>
      <vt:lpstr>Draaitabel</vt:lpstr>
      <vt:lpstr>Blad1</vt:lpstr>
      <vt:lpstr>'Bijlage 6 Bunschoten'!Afdrukbereik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cad1</dc:creator>
  <cp:lastModifiedBy>HSO Civiel</cp:lastModifiedBy>
  <cp:lastPrinted>2024-04-03T08:39:16Z</cp:lastPrinted>
  <dcterms:created xsi:type="dcterms:W3CDTF">2023-12-08T08:32:06Z</dcterms:created>
  <dcterms:modified xsi:type="dcterms:W3CDTF">2024-04-03T08:39:36Z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0x010100A9CA441E9322394595390F1EC44AA55D</vt:lpwstr>
  </property>
  <property fmtid="{D5CDD505-2E9C-101B-9397-08002B2CF9AE}" pid="3" name="MediaServiceImageTags">
    <vt:lpwstr/>
  </property>
</Properties>
</file>